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\\SRVMU02\odbor majetku a investic\Investiční akce 2024\Parkoviště Školní\VŘ na realizaci\ke zveřejnění\"/>
    </mc:Choice>
  </mc:AlternateContent>
  <xr:revisionPtr revIDLastSave="0" documentId="8_{7C27434F-6B31-4CC3-8CBD-0ED2FC3D70E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kapitulace stavby" sheetId="1" r:id="rId1"/>
    <sheet name="SO 01 - Komunikace" sheetId="2" r:id="rId2"/>
    <sheet name="SO 02 - Veřejné Osvětlení" sheetId="3" r:id="rId3"/>
    <sheet name="Pokyny pro vyplnění" sheetId="4" r:id="rId4"/>
  </sheets>
  <definedNames>
    <definedName name="_xlnm._FilterDatabase" localSheetId="1" hidden="1">'SO 01 - Komunikace'!$C$89:$K$372</definedName>
    <definedName name="_xlnm._FilterDatabase" localSheetId="2" hidden="1">'SO 02 - Veřejné Osvětlení'!$C$92:$K$211</definedName>
    <definedName name="_xlnm.Print_Titles" localSheetId="0">'Rekapitulace stavby'!$52:$52</definedName>
    <definedName name="_xlnm.Print_Titles" localSheetId="1">'SO 01 - Komunikace'!$89:$89</definedName>
    <definedName name="_xlnm.Print_Titles" localSheetId="2">'SO 02 - Veřejné Osvětlení'!$92:$92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1">'SO 01 - Komunikace'!$C$4:$J$39,'SO 01 - Komunikace'!$C$45:$J$71,'SO 01 - Komunikace'!$C$77:$K$372</definedName>
    <definedName name="_xlnm.Print_Area" localSheetId="2">'SO 02 - Veřejné Osvětlení'!$C$4:$J$39,'SO 02 - Veřejné Osvětlení'!$C$45:$J$74,'SO 02 - Veřejné Osvětlení'!$C$80:$K$211</definedName>
  </definedNames>
  <calcPr calcId="191029"/>
</workbook>
</file>

<file path=xl/calcChain.xml><?xml version="1.0" encoding="utf-8"?>
<calcChain xmlns="http://schemas.openxmlformats.org/spreadsheetml/2006/main">
  <c r="J37" i="3" l="1"/>
  <c r="J36" i="3"/>
  <c r="AY56" i="1"/>
  <c r="J35" i="3"/>
  <c r="AX56" i="1" s="1"/>
  <c r="BI211" i="3"/>
  <c r="BH211" i="3"/>
  <c r="BG211" i="3"/>
  <c r="BF211" i="3"/>
  <c r="T211" i="3"/>
  <c r="T210" i="3"/>
  <c r="R211" i="3"/>
  <c r="R210" i="3" s="1"/>
  <c r="P211" i="3"/>
  <c r="P210" i="3"/>
  <c r="BI209" i="3"/>
  <c r="BH209" i="3"/>
  <c r="BG209" i="3"/>
  <c r="BF209" i="3"/>
  <c r="T209" i="3"/>
  <c r="T208" i="3" s="1"/>
  <c r="R209" i="3"/>
  <c r="R208" i="3"/>
  <c r="P209" i="3"/>
  <c r="P208" i="3" s="1"/>
  <c r="BI205" i="3"/>
  <c r="BH205" i="3"/>
  <c r="BG205" i="3"/>
  <c r="BF205" i="3"/>
  <c r="T205" i="3"/>
  <c r="R205" i="3"/>
  <c r="P205" i="3"/>
  <c r="BI202" i="3"/>
  <c r="BH202" i="3"/>
  <c r="BG202" i="3"/>
  <c r="BF202" i="3"/>
  <c r="T202" i="3"/>
  <c r="R202" i="3"/>
  <c r="P202" i="3"/>
  <c r="BI199" i="3"/>
  <c r="BH199" i="3"/>
  <c r="BG199" i="3"/>
  <c r="BF199" i="3"/>
  <c r="T199" i="3"/>
  <c r="R199" i="3"/>
  <c r="P199" i="3"/>
  <c r="BI196" i="3"/>
  <c r="BH196" i="3"/>
  <c r="BG196" i="3"/>
  <c r="BF196" i="3"/>
  <c r="T196" i="3"/>
  <c r="R196" i="3"/>
  <c r="P196" i="3"/>
  <c r="BI192" i="3"/>
  <c r="BH192" i="3"/>
  <c r="BG192" i="3"/>
  <c r="BF192" i="3"/>
  <c r="T192" i="3"/>
  <c r="T191" i="3"/>
  <c r="R192" i="3"/>
  <c r="R191" i="3" s="1"/>
  <c r="P192" i="3"/>
  <c r="P191" i="3"/>
  <c r="BI188" i="3"/>
  <c r="BH188" i="3"/>
  <c r="BG188" i="3"/>
  <c r="BF188" i="3"/>
  <c r="T188" i="3"/>
  <c r="R188" i="3"/>
  <c r="P188" i="3"/>
  <c r="BI184" i="3"/>
  <c r="BH184" i="3"/>
  <c r="BG184" i="3"/>
  <c r="BF184" i="3"/>
  <c r="T184" i="3"/>
  <c r="R184" i="3"/>
  <c r="P184" i="3"/>
  <c r="BI177" i="3"/>
  <c r="BH177" i="3"/>
  <c r="BG177" i="3"/>
  <c r="BF177" i="3"/>
  <c r="T177" i="3"/>
  <c r="R177" i="3"/>
  <c r="P177" i="3"/>
  <c r="BI175" i="3"/>
  <c r="BH175" i="3"/>
  <c r="BG175" i="3"/>
  <c r="BF175" i="3"/>
  <c r="T175" i="3"/>
  <c r="R175" i="3"/>
  <c r="P175" i="3"/>
  <c r="BI174" i="3"/>
  <c r="BH174" i="3"/>
  <c r="BG174" i="3"/>
  <c r="BF174" i="3"/>
  <c r="T174" i="3"/>
  <c r="R174" i="3"/>
  <c r="P174" i="3"/>
  <c r="BI173" i="3"/>
  <c r="BH173" i="3"/>
  <c r="BG173" i="3"/>
  <c r="BF173" i="3"/>
  <c r="T173" i="3"/>
  <c r="R173" i="3"/>
  <c r="P173" i="3"/>
  <c r="BI172" i="3"/>
  <c r="BH172" i="3"/>
  <c r="BG172" i="3"/>
  <c r="BF172" i="3"/>
  <c r="T172" i="3"/>
  <c r="R172" i="3"/>
  <c r="P172" i="3"/>
  <c r="BI171" i="3"/>
  <c r="BH171" i="3"/>
  <c r="BG171" i="3"/>
  <c r="BF171" i="3"/>
  <c r="T171" i="3"/>
  <c r="R171" i="3"/>
  <c r="P171" i="3"/>
  <c r="BI170" i="3"/>
  <c r="BH170" i="3"/>
  <c r="BG170" i="3"/>
  <c r="BF170" i="3"/>
  <c r="T170" i="3"/>
  <c r="R170" i="3"/>
  <c r="P170" i="3"/>
  <c r="BI166" i="3"/>
  <c r="BH166" i="3"/>
  <c r="BG166" i="3"/>
  <c r="BF166" i="3"/>
  <c r="T166" i="3"/>
  <c r="R166" i="3"/>
  <c r="P166" i="3"/>
  <c r="BI165" i="3"/>
  <c r="BH165" i="3"/>
  <c r="BG165" i="3"/>
  <c r="BF165" i="3"/>
  <c r="T165" i="3"/>
  <c r="R165" i="3"/>
  <c r="P165" i="3"/>
  <c r="BI163" i="3"/>
  <c r="BH163" i="3"/>
  <c r="BG163" i="3"/>
  <c r="BF163" i="3"/>
  <c r="T163" i="3"/>
  <c r="R163" i="3"/>
  <c r="P163" i="3"/>
  <c r="BI162" i="3"/>
  <c r="BH162" i="3"/>
  <c r="BG162" i="3"/>
  <c r="BF162" i="3"/>
  <c r="T162" i="3"/>
  <c r="R162" i="3"/>
  <c r="P162" i="3"/>
  <c r="BI160" i="3"/>
  <c r="BH160" i="3"/>
  <c r="BG160" i="3"/>
  <c r="BF160" i="3"/>
  <c r="T160" i="3"/>
  <c r="R160" i="3"/>
  <c r="P160" i="3"/>
  <c r="BI159" i="3"/>
  <c r="BH159" i="3"/>
  <c r="BG159" i="3"/>
  <c r="BF159" i="3"/>
  <c r="T159" i="3"/>
  <c r="R159" i="3"/>
  <c r="P159" i="3"/>
  <c r="BI157" i="3"/>
  <c r="BH157" i="3"/>
  <c r="BG157" i="3"/>
  <c r="BF157" i="3"/>
  <c r="T157" i="3"/>
  <c r="R157" i="3"/>
  <c r="P157" i="3"/>
  <c r="BI156" i="3"/>
  <c r="BH156" i="3"/>
  <c r="BG156" i="3"/>
  <c r="BF156" i="3"/>
  <c r="T156" i="3"/>
  <c r="R156" i="3"/>
  <c r="P156" i="3"/>
  <c r="BI154" i="3"/>
  <c r="BH154" i="3"/>
  <c r="BG154" i="3"/>
  <c r="BF154" i="3"/>
  <c r="T154" i="3"/>
  <c r="R154" i="3"/>
  <c r="P154" i="3"/>
  <c r="BI153" i="3"/>
  <c r="BH153" i="3"/>
  <c r="BG153" i="3"/>
  <c r="BF153" i="3"/>
  <c r="T153" i="3"/>
  <c r="R153" i="3"/>
  <c r="P153" i="3"/>
  <c r="BI151" i="3"/>
  <c r="BH151" i="3"/>
  <c r="BG151" i="3"/>
  <c r="BF151" i="3"/>
  <c r="T151" i="3"/>
  <c r="R151" i="3"/>
  <c r="P151" i="3"/>
  <c r="BI147" i="3"/>
  <c r="BH147" i="3"/>
  <c r="BG147" i="3"/>
  <c r="BF147" i="3"/>
  <c r="T147" i="3"/>
  <c r="R147" i="3"/>
  <c r="P147" i="3"/>
  <c r="BI145" i="3"/>
  <c r="BH145" i="3"/>
  <c r="BG145" i="3"/>
  <c r="BF145" i="3"/>
  <c r="T145" i="3"/>
  <c r="R145" i="3"/>
  <c r="P145" i="3"/>
  <c r="BI143" i="3"/>
  <c r="BH143" i="3"/>
  <c r="BG143" i="3"/>
  <c r="BF143" i="3"/>
  <c r="T143" i="3"/>
  <c r="R143" i="3"/>
  <c r="P143" i="3"/>
  <c r="BI139" i="3"/>
  <c r="BH139" i="3"/>
  <c r="BG139" i="3"/>
  <c r="BF139" i="3"/>
  <c r="T139" i="3"/>
  <c r="T138" i="3" s="1"/>
  <c r="R139" i="3"/>
  <c r="R138" i="3"/>
  <c r="P139" i="3"/>
  <c r="P138" i="3"/>
  <c r="BI137" i="3"/>
  <c r="BH137" i="3"/>
  <c r="BG137" i="3"/>
  <c r="BF137" i="3"/>
  <c r="T137" i="3"/>
  <c r="T136" i="3"/>
  <c r="R137" i="3"/>
  <c r="R136" i="3"/>
  <c r="P137" i="3"/>
  <c r="P136" i="3"/>
  <c r="BI134" i="3"/>
  <c r="BH134" i="3"/>
  <c r="BG134" i="3"/>
  <c r="BF134" i="3"/>
  <c r="T134" i="3"/>
  <c r="R134" i="3"/>
  <c r="P134" i="3"/>
  <c r="BI130" i="3"/>
  <c r="BH130" i="3"/>
  <c r="BG130" i="3"/>
  <c r="BF130" i="3"/>
  <c r="T130" i="3"/>
  <c r="R130" i="3"/>
  <c r="P130" i="3"/>
  <c r="BI126" i="3"/>
  <c r="BH126" i="3"/>
  <c r="BG126" i="3"/>
  <c r="BF126" i="3"/>
  <c r="T126" i="3"/>
  <c r="R126" i="3"/>
  <c r="P126" i="3"/>
  <c r="BI122" i="3"/>
  <c r="BH122" i="3"/>
  <c r="BG122" i="3"/>
  <c r="BF122" i="3"/>
  <c r="T122" i="3"/>
  <c r="R122" i="3"/>
  <c r="P122" i="3"/>
  <c r="BI118" i="3"/>
  <c r="BH118" i="3"/>
  <c r="BG118" i="3"/>
  <c r="BF118" i="3"/>
  <c r="T118" i="3"/>
  <c r="R118" i="3"/>
  <c r="P118" i="3"/>
  <c r="BI114" i="3"/>
  <c r="BH114" i="3"/>
  <c r="BG114" i="3"/>
  <c r="BF114" i="3"/>
  <c r="T114" i="3"/>
  <c r="R114" i="3"/>
  <c r="P114" i="3"/>
  <c r="BI110" i="3"/>
  <c r="BH110" i="3"/>
  <c r="BG110" i="3"/>
  <c r="BF110" i="3"/>
  <c r="T110" i="3"/>
  <c r="R110" i="3"/>
  <c r="P110" i="3"/>
  <c r="BI105" i="3"/>
  <c r="BH105" i="3"/>
  <c r="BG105" i="3"/>
  <c r="BF105" i="3"/>
  <c r="T105" i="3"/>
  <c r="R105" i="3"/>
  <c r="P105" i="3"/>
  <c r="BI101" i="3"/>
  <c r="BH101" i="3"/>
  <c r="BG101" i="3"/>
  <c r="BF101" i="3"/>
  <c r="T101" i="3"/>
  <c r="R101" i="3"/>
  <c r="P101" i="3"/>
  <c r="BI96" i="3"/>
  <c r="BH96" i="3"/>
  <c r="BG96" i="3"/>
  <c r="BF96" i="3"/>
  <c r="T96" i="3"/>
  <c r="R96" i="3"/>
  <c r="P96" i="3"/>
  <c r="J90" i="3"/>
  <c r="J89" i="3"/>
  <c r="F89" i="3"/>
  <c r="F87" i="3"/>
  <c r="E85" i="3"/>
  <c r="J55" i="3"/>
  <c r="J54" i="3"/>
  <c r="F54" i="3"/>
  <c r="F52" i="3"/>
  <c r="E50" i="3"/>
  <c r="J18" i="3"/>
  <c r="E18" i="3"/>
  <c r="F55" i="3"/>
  <c r="J17" i="3"/>
  <c r="J12" i="3"/>
  <c r="J87" i="3" s="1"/>
  <c r="E7" i="3"/>
  <c r="E48" i="3"/>
  <c r="J252" i="2"/>
  <c r="J37" i="2"/>
  <c r="J36" i="2"/>
  <c r="AY55" i="1"/>
  <c r="J35" i="2"/>
  <c r="AX55" i="1"/>
  <c r="BI372" i="2"/>
  <c r="BH372" i="2"/>
  <c r="BG372" i="2"/>
  <c r="BF372" i="2"/>
  <c r="T372" i="2"/>
  <c r="R372" i="2"/>
  <c r="P372" i="2"/>
  <c r="BI371" i="2"/>
  <c r="BH371" i="2"/>
  <c r="BG371" i="2"/>
  <c r="BF371" i="2"/>
  <c r="T371" i="2"/>
  <c r="R371" i="2"/>
  <c r="P371" i="2"/>
  <c r="BI369" i="2"/>
  <c r="BH369" i="2"/>
  <c r="BG369" i="2"/>
  <c r="BF369" i="2"/>
  <c r="T369" i="2"/>
  <c r="R369" i="2"/>
  <c r="P369" i="2"/>
  <c r="BI366" i="2"/>
  <c r="BH366" i="2"/>
  <c r="BG366" i="2"/>
  <c r="BF366" i="2"/>
  <c r="T366" i="2"/>
  <c r="R366" i="2"/>
  <c r="P366" i="2"/>
  <c r="BI365" i="2"/>
  <c r="BH365" i="2"/>
  <c r="BG365" i="2"/>
  <c r="BF365" i="2"/>
  <c r="T365" i="2"/>
  <c r="R365" i="2"/>
  <c r="P365" i="2"/>
  <c r="BI364" i="2"/>
  <c r="BH364" i="2"/>
  <c r="BG364" i="2"/>
  <c r="BF364" i="2"/>
  <c r="T364" i="2"/>
  <c r="R364" i="2"/>
  <c r="P364" i="2"/>
  <c r="BI360" i="2"/>
  <c r="BH360" i="2"/>
  <c r="BG360" i="2"/>
  <c r="BF360" i="2"/>
  <c r="T360" i="2"/>
  <c r="R360" i="2"/>
  <c r="P360" i="2"/>
  <c r="BI359" i="2"/>
  <c r="BH359" i="2"/>
  <c r="BG359" i="2"/>
  <c r="BF359" i="2"/>
  <c r="T359" i="2"/>
  <c r="R359" i="2"/>
  <c r="P359" i="2"/>
  <c r="BI356" i="2"/>
  <c r="BH356" i="2"/>
  <c r="BG356" i="2"/>
  <c r="BF356" i="2"/>
  <c r="T356" i="2"/>
  <c r="R356" i="2"/>
  <c r="P356" i="2"/>
  <c r="BI353" i="2"/>
  <c r="BH353" i="2"/>
  <c r="BG353" i="2"/>
  <c r="BF353" i="2"/>
  <c r="T353" i="2"/>
  <c r="R353" i="2"/>
  <c r="P353" i="2"/>
  <c r="BI350" i="2"/>
  <c r="BH350" i="2"/>
  <c r="BG350" i="2"/>
  <c r="BF350" i="2"/>
  <c r="T350" i="2"/>
  <c r="R350" i="2"/>
  <c r="P350" i="2"/>
  <c r="BI346" i="2"/>
  <c r="BH346" i="2"/>
  <c r="BG346" i="2"/>
  <c r="BF346" i="2"/>
  <c r="T346" i="2"/>
  <c r="T345" i="2" s="1"/>
  <c r="R346" i="2"/>
  <c r="R345" i="2"/>
  <c r="P346" i="2"/>
  <c r="P345" i="2" s="1"/>
  <c r="BI341" i="2"/>
  <c r="BH341" i="2"/>
  <c r="BG341" i="2"/>
  <c r="BF341" i="2"/>
  <c r="T341" i="2"/>
  <c r="R341" i="2"/>
  <c r="P341" i="2"/>
  <c r="BI337" i="2"/>
  <c r="BH337" i="2"/>
  <c r="BG337" i="2"/>
  <c r="BF337" i="2"/>
  <c r="T337" i="2"/>
  <c r="R337" i="2"/>
  <c r="P337" i="2"/>
  <c r="BI331" i="2"/>
  <c r="BH331" i="2"/>
  <c r="BG331" i="2"/>
  <c r="BF331" i="2"/>
  <c r="T331" i="2"/>
  <c r="R331" i="2"/>
  <c r="P331" i="2"/>
  <c r="BI329" i="2"/>
  <c r="BH329" i="2"/>
  <c r="BG329" i="2"/>
  <c r="BF329" i="2"/>
  <c r="T329" i="2"/>
  <c r="R329" i="2"/>
  <c r="P329" i="2"/>
  <c r="BI325" i="2"/>
  <c r="BH325" i="2"/>
  <c r="BG325" i="2"/>
  <c r="BF325" i="2"/>
  <c r="T325" i="2"/>
  <c r="R325" i="2"/>
  <c r="P325" i="2"/>
  <c r="BI323" i="2"/>
  <c r="BH323" i="2"/>
  <c r="BG323" i="2"/>
  <c r="BF323" i="2"/>
  <c r="T323" i="2"/>
  <c r="R323" i="2"/>
  <c r="P323" i="2"/>
  <c r="BI318" i="2"/>
  <c r="BH318" i="2"/>
  <c r="BG318" i="2"/>
  <c r="BF318" i="2"/>
  <c r="T318" i="2"/>
  <c r="R318" i="2"/>
  <c r="P318" i="2"/>
  <c r="BI313" i="2"/>
  <c r="BH313" i="2"/>
  <c r="BG313" i="2"/>
  <c r="BF313" i="2"/>
  <c r="T313" i="2"/>
  <c r="R313" i="2"/>
  <c r="P313" i="2"/>
  <c r="BI307" i="2"/>
  <c r="BH307" i="2"/>
  <c r="BG307" i="2"/>
  <c r="BF307" i="2"/>
  <c r="T307" i="2"/>
  <c r="R307" i="2"/>
  <c r="P307" i="2"/>
  <c r="BI303" i="2"/>
  <c r="BH303" i="2"/>
  <c r="BG303" i="2"/>
  <c r="BF303" i="2"/>
  <c r="T303" i="2"/>
  <c r="R303" i="2"/>
  <c r="P303" i="2"/>
  <c r="BI301" i="2"/>
  <c r="BH301" i="2"/>
  <c r="BG301" i="2"/>
  <c r="BF301" i="2"/>
  <c r="T301" i="2"/>
  <c r="R301" i="2"/>
  <c r="P301" i="2"/>
  <c r="BI297" i="2"/>
  <c r="BH297" i="2"/>
  <c r="BG297" i="2"/>
  <c r="BF297" i="2"/>
  <c r="T297" i="2"/>
  <c r="R297" i="2"/>
  <c r="P297" i="2"/>
  <c r="BI292" i="2"/>
  <c r="BH292" i="2"/>
  <c r="BG292" i="2"/>
  <c r="BF292" i="2"/>
  <c r="T292" i="2"/>
  <c r="R292" i="2"/>
  <c r="P292" i="2"/>
  <c r="BI287" i="2"/>
  <c r="BH287" i="2"/>
  <c r="BG287" i="2"/>
  <c r="BF287" i="2"/>
  <c r="T287" i="2"/>
  <c r="R287" i="2"/>
  <c r="P287" i="2"/>
  <c r="BI283" i="2"/>
  <c r="BH283" i="2"/>
  <c r="BG283" i="2"/>
  <c r="BF283" i="2"/>
  <c r="T283" i="2"/>
  <c r="R283" i="2"/>
  <c r="P283" i="2"/>
  <c r="BI279" i="2"/>
  <c r="BH279" i="2"/>
  <c r="BG279" i="2"/>
  <c r="BF279" i="2"/>
  <c r="T279" i="2"/>
  <c r="R279" i="2"/>
  <c r="P279" i="2"/>
  <c r="BI274" i="2"/>
  <c r="BH274" i="2"/>
  <c r="BG274" i="2"/>
  <c r="BF274" i="2"/>
  <c r="T274" i="2"/>
  <c r="R274" i="2"/>
  <c r="P274" i="2"/>
  <c r="BI269" i="2"/>
  <c r="BH269" i="2"/>
  <c r="BG269" i="2"/>
  <c r="BF269" i="2"/>
  <c r="T269" i="2"/>
  <c r="R269" i="2"/>
  <c r="P269" i="2"/>
  <c r="BI266" i="2"/>
  <c r="BH266" i="2"/>
  <c r="BG266" i="2"/>
  <c r="BF266" i="2"/>
  <c r="T266" i="2"/>
  <c r="R266" i="2"/>
  <c r="P266" i="2"/>
  <c r="BI265" i="2"/>
  <c r="BH265" i="2"/>
  <c r="BG265" i="2"/>
  <c r="BF265" i="2"/>
  <c r="T265" i="2"/>
  <c r="R265" i="2"/>
  <c r="P265" i="2"/>
  <c r="BI261" i="2"/>
  <c r="BH261" i="2"/>
  <c r="BG261" i="2"/>
  <c r="BF261" i="2"/>
  <c r="T261" i="2"/>
  <c r="R261" i="2"/>
  <c r="P261" i="2"/>
  <c r="BI257" i="2"/>
  <c r="BH257" i="2"/>
  <c r="BG257" i="2"/>
  <c r="BF257" i="2"/>
  <c r="T257" i="2"/>
  <c r="R257" i="2"/>
  <c r="P257" i="2"/>
  <c r="BI254" i="2"/>
  <c r="BH254" i="2"/>
  <c r="BG254" i="2"/>
  <c r="BF254" i="2"/>
  <c r="T254" i="2"/>
  <c r="R254" i="2"/>
  <c r="P254" i="2"/>
  <c r="J63" i="2"/>
  <c r="BI251" i="2"/>
  <c r="BH251" i="2"/>
  <c r="BG251" i="2"/>
  <c r="BF251" i="2"/>
  <c r="T251" i="2"/>
  <c r="R251" i="2"/>
  <c r="P251" i="2"/>
  <c r="BI246" i="2"/>
  <c r="BH246" i="2"/>
  <c r="BG246" i="2"/>
  <c r="BF246" i="2"/>
  <c r="T246" i="2"/>
  <c r="R246" i="2"/>
  <c r="P246" i="2"/>
  <c r="BI244" i="2"/>
  <c r="BH244" i="2"/>
  <c r="BG244" i="2"/>
  <c r="BF244" i="2"/>
  <c r="T244" i="2"/>
  <c r="R244" i="2"/>
  <c r="P244" i="2"/>
  <c r="BI239" i="2"/>
  <c r="BH239" i="2"/>
  <c r="BG239" i="2"/>
  <c r="BF239" i="2"/>
  <c r="T239" i="2"/>
  <c r="R239" i="2"/>
  <c r="P239" i="2"/>
  <c r="BI237" i="2"/>
  <c r="BH237" i="2"/>
  <c r="BG237" i="2"/>
  <c r="BF237" i="2"/>
  <c r="T237" i="2"/>
  <c r="R237" i="2"/>
  <c r="P237" i="2"/>
  <c r="BI235" i="2"/>
  <c r="BH235" i="2"/>
  <c r="BG235" i="2"/>
  <c r="BF235" i="2"/>
  <c r="T235" i="2"/>
  <c r="R235" i="2"/>
  <c r="P235" i="2"/>
  <c r="BI230" i="2"/>
  <c r="BH230" i="2"/>
  <c r="BG230" i="2"/>
  <c r="BF230" i="2"/>
  <c r="T230" i="2"/>
  <c r="R230" i="2"/>
  <c r="P230" i="2"/>
  <c r="BI225" i="2"/>
  <c r="BH225" i="2"/>
  <c r="BG225" i="2"/>
  <c r="BF225" i="2"/>
  <c r="T225" i="2"/>
  <c r="R225" i="2"/>
  <c r="P225" i="2"/>
  <c r="BI220" i="2"/>
  <c r="BH220" i="2"/>
  <c r="BG220" i="2"/>
  <c r="BF220" i="2"/>
  <c r="T220" i="2"/>
  <c r="R220" i="2"/>
  <c r="P220" i="2"/>
  <c r="BI215" i="2"/>
  <c r="BH215" i="2"/>
  <c r="BG215" i="2"/>
  <c r="BF215" i="2"/>
  <c r="T215" i="2"/>
  <c r="R215" i="2"/>
  <c r="P215" i="2"/>
  <c r="BI210" i="2"/>
  <c r="BH210" i="2"/>
  <c r="BG210" i="2"/>
  <c r="BF210" i="2"/>
  <c r="T210" i="2"/>
  <c r="R210" i="2"/>
  <c r="P210" i="2"/>
  <c r="BI205" i="2"/>
  <c r="BH205" i="2"/>
  <c r="BG205" i="2"/>
  <c r="BF205" i="2"/>
  <c r="T205" i="2"/>
  <c r="R205" i="2"/>
  <c r="P205" i="2"/>
  <c r="BI200" i="2"/>
  <c r="BH200" i="2"/>
  <c r="BG200" i="2"/>
  <c r="BF200" i="2"/>
  <c r="T200" i="2"/>
  <c r="R200" i="2"/>
  <c r="P200" i="2"/>
  <c r="BI195" i="2"/>
  <c r="BH195" i="2"/>
  <c r="BG195" i="2"/>
  <c r="BF195" i="2"/>
  <c r="T195" i="2"/>
  <c r="R195" i="2"/>
  <c r="P195" i="2"/>
  <c r="BI193" i="2"/>
  <c r="BH193" i="2"/>
  <c r="BG193" i="2"/>
  <c r="BF193" i="2"/>
  <c r="T193" i="2"/>
  <c r="R193" i="2"/>
  <c r="P193" i="2"/>
  <c r="BI188" i="2"/>
  <c r="BH188" i="2"/>
  <c r="BG188" i="2"/>
  <c r="BF188" i="2"/>
  <c r="T188" i="2"/>
  <c r="R188" i="2"/>
  <c r="P188" i="2"/>
  <c r="BI186" i="2"/>
  <c r="BH186" i="2"/>
  <c r="BG186" i="2"/>
  <c r="BF186" i="2"/>
  <c r="T186" i="2"/>
  <c r="R186" i="2"/>
  <c r="P186" i="2"/>
  <c r="BI182" i="2"/>
  <c r="BH182" i="2"/>
  <c r="BG182" i="2"/>
  <c r="BF182" i="2"/>
  <c r="T182" i="2"/>
  <c r="R182" i="2"/>
  <c r="P182" i="2"/>
  <c r="BI174" i="2"/>
  <c r="BH174" i="2"/>
  <c r="BG174" i="2"/>
  <c r="BF174" i="2"/>
  <c r="T174" i="2"/>
  <c r="R174" i="2"/>
  <c r="P174" i="2"/>
  <c r="BI170" i="2"/>
  <c r="BH170" i="2"/>
  <c r="BG170" i="2"/>
  <c r="BF170" i="2"/>
  <c r="T170" i="2"/>
  <c r="R170" i="2"/>
  <c r="P170" i="2"/>
  <c r="BI162" i="2"/>
  <c r="BH162" i="2"/>
  <c r="BG162" i="2"/>
  <c r="BF162" i="2"/>
  <c r="T162" i="2"/>
  <c r="R162" i="2"/>
  <c r="P162" i="2"/>
  <c r="BI158" i="2"/>
  <c r="BH158" i="2"/>
  <c r="BG158" i="2"/>
  <c r="BF158" i="2"/>
  <c r="T158" i="2"/>
  <c r="R158" i="2"/>
  <c r="P158" i="2"/>
  <c r="BI150" i="2"/>
  <c r="BH150" i="2"/>
  <c r="BG150" i="2"/>
  <c r="BF150" i="2"/>
  <c r="T150" i="2"/>
  <c r="R150" i="2"/>
  <c r="P150" i="2"/>
  <c r="BI146" i="2"/>
  <c r="BH146" i="2"/>
  <c r="BG146" i="2"/>
  <c r="BF146" i="2"/>
  <c r="T146" i="2"/>
  <c r="R146" i="2"/>
  <c r="P146" i="2"/>
  <c r="BI142" i="2"/>
  <c r="BH142" i="2"/>
  <c r="BG142" i="2"/>
  <c r="BF142" i="2"/>
  <c r="T142" i="2"/>
  <c r="R142" i="2"/>
  <c r="P142" i="2"/>
  <c r="BI138" i="2"/>
  <c r="BH138" i="2"/>
  <c r="BG138" i="2"/>
  <c r="BF138" i="2"/>
  <c r="T138" i="2"/>
  <c r="R138" i="2"/>
  <c r="P138" i="2"/>
  <c r="BI134" i="2"/>
  <c r="BH134" i="2"/>
  <c r="BG134" i="2"/>
  <c r="BF134" i="2"/>
  <c r="T134" i="2"/>
  <c r="R134" i="2"/>
  <c r="P134" i="2"/>
  <c r="BI130" i="2"/>
  <c r="BH130" i="2"/>
  <c r="BG130" i="2"/>
  <c r="BF130" i="2"/>
  <c r="T130" i="2"/>
  <c r="R130" i="2"/>
  <c r="P130" i="2"/>
  <c r="BI125" i="2"/>
  <c r="BH125" i="2"/>
  <c r="BG125" i="2"/>
  <c r="BF125" i="2"/>
  <c r="T125" i="2"/>
  <c r="R125" i="2"/>
  <c r="P125" i="2"/>
  <c r="BI120" i="2"/>
  <c r="BH120" i="2"/>
  <c r="BG120" i="2"/>
  <c r="BF120" i="2"/>
  <c r="T120" i="2"/>
  <c r="R120" i="2"/>
  <c r="P120" i="2"/>
  <c r="BI115" i="2"/>
  <c r="BH115" i="2"/>
  <c r="BG115" i="2"/>
  <c r="BF115" i="2"/>
  <c r="T115" i="2"/>
  <c r="R115" i="2"/>
  <c r="P115" i="2"/>
  <c r="BI110" i="2"/>
  <c r="BH110" i="2"/>
  <c r="BG110" i="2"/>
  <c r="BF110" i="2"/>
  <c r="T110" i="2"/>
  <c r="R110" i="2"/>
  <c r="P110" i="2"/>
  <c r="BI103" i="2"/>
  <c r="BH103" i="2"/>
  <c r="BG103" i="2"/>
  <c r="BF103" i="2"/>
  <c r="F34" i="2" s="1"/>
  <c r="T103" i="2"/>
  <c r="R103" i="2"/>
  <c r="P103" i="2"/>
  <c r="BI98" i="2"/>
  <c r="BH98" i="2"/>
  <c r="F36" i="2" s="1"/>
  <c r="BG98" i="2"/>
  <c r="BF98" i="2"/>
  <c r="T98" i="2"/>
  <c r="R98" i="2"/>
  <c r="P98" i="2"/>
  <c r="BI93" i="2"/>
  <c r="BH93" i="2"/>
  <c r="BG93" i="2"/>
  <c r="F35" i="2" s="1"/>
  <c r="BF93" i="2"/>
  <c r="T93" i="2"/>
  <c r="R93" i="2"/>
  <c r="P93" i="2"/>
  <c r="J87" i="2"/>
  <c r="J86" i="2"/>
  <c r="F86" i="2"/>
  <c r="F84" i="2"/>
  <c r="E82" i="2"/>
  <c r="J55" i="2"/>
  <c r="J54" i="2"/>
  <c r="F54" i="2"/>
  <c r="F52" i="2"/>
  <c r="E50" i="2"/>
  <c r="J18" i="2"/>
  <c r="E18" i="2"/>
  <c r="F87" i="2" s="1"/>
  <c r="J17" i="2"/>
  <c r="J12" i="2"/>
  <c r="J52" i="2"/>
  <c r="E7" i="2"/>
  <c r="E80" i="2" s="1"/>
  <c r="L50" i="1"/>
  <c r="AM50" i="1"/>
  <c r="AM49" i="1"/>
  <c r="L49" i="1"/>
  <c r="AM47" i="1"/>
  <c r="L47" i="1"/>
  <c r="L45" i="1"/>
  <c r="L44" i="1"/>
  <c r="BK371" i="2"/>
  <c r="J130" i="2"/>
  <c r="BK184" i="3"/>
  <c r="BK246" i="2"/>
  <c r="J146" i="2"/>
  <c r="J125" i="2"/>
  <c r="J110" i="2"/>
  <c r="BK200" i="2"/>
  <c r="BK215" i="2"/>
  <c r="J160" i="3"/>
  <c r="BK163" i="3"/>
  <c r="BK174" i="2"/>
  <c r="BK115" i="2"/>
  <c r="J237" i="2"/>
  <c r="BK325" i="2"/>
  <c r="J110" i="3"/>
  <c r="BK105" i="3"/>
  <c r="J254" i="2"/>
  <c r="BK110" i="2"/>
  <c r="BK205" i="3"/>
  <c r="BK235" i="2"/>
  <c r="J134" i="3"/>
  <c r="BK172" i="3"/>
  <c r="J371" i="2"/>
  <c r="BK369" i="2"/>
  <c r="BK120" i="2"/>
  <c r="J350" i="2"/>
  <c r="J210" i="2"/>
  <c r="BK257" i="2"/>
  <c r="BK96" i="3"/>
  <c r="BK209" i="3"/>
  <c r="BK372" i="2"/>
  <c r="J158" i="2"/>
  <c r="BK145" i="3"/>
  <c r="J196" i="3"/>
  <c r="BK266" i="2"/>
  <c r="J103" i="2"/>
  <c r="J369" i="2"/>
  <c r="J162" i="2"/>
  <c r="J138" i="2"/>
  <c r="BK292" i="2"/>
  <c r="J353" i="2"/>
  <c r="J174" i="2"/>
  <c r="BK154" i="3"/>
  <c r="J173" i="3"/>
  <c r="BK130" i="3"/>
  <c r="J364" i="2"/>
  <c r="BK230" i="2"/>
  <c r="J105" i="3"/>
  <c r="J115" i="2"/>
  <c r="J126" i="3"/>
  <c r="BK202" i="3"/>
  <c r="BK360" i="2"/>
  <c r="J356" i="2"/>
  <c r="BK307" i="2"/>
  <c r="BK244" i="2"/>
  <c r="J156" i="3"/>
  <c r="BK364" i="2"/>
  <c r="BK151" i="3"/>
  <c r="J118" i="3"/>
  <c r="J359" i="2"/>
  <c r="J292" i="2"/>
  <c r="J346" i="2"/>
  <c r="BK205" i="2"/>
  <c r="BK337" i="2"/>
  <c r="J269" i="2"/>
  <c r="J143" i="3"/>
  <c r="J151" i="3"/>
  <c r="J142" i="2"/>
  <c r="J323" i="2"/>
  <c r="J265" i="2"/>
  <c r="BK173" i="3"/>
  <c r="BK159" i="3"/>
  <c r="BK318" i="2"/>
  <c r="J122" i="3"/>
  <c r="J202" i="3"/>
  <c r="J283" i="2"/>
  <c r="BK174" i="3"/>
  <c r="BK101" i="3"/>
  <c r="J205" i="2"/>
  <c r="J303" i="2"/>
  <c r="J239" i="2"/>
  <c r="J274" i="2"/>
  <c r="BK297" i="2"/>
  <c r="BK175" i="3"/>
  <c r="J188" i="3"/>
  <c r="J220" i="2"/>
  <c r="J139" i="3"/>
  <c r="BK192" i="3"/>
  <c r="J297" i="2"/>
  <c r="J325" i="2"/>
  <c r="J366" i="2"/>
  <c r="J235" i="2"/>
  <c r="J365" i="2"/>
  <c r="BK251" i="2"/>
  <c r="BK254" i="2"/>
  <c r="BK143" i="3"/>
  <c r="J199" i="3"/>
  <c r="J301" i="2"/>
  <c r="BK356" i="2"/>
  <c r="J134" i="2"/>
  <c r="J145" i="3"/>
  <c r="BK170" i="3"/>
  <c r="BK186" i="2"/>
  <c r="J200" i="2"/>
  <c r="BK171" i="3"/>
  <c r="J153" i="3"/>
  <c r="J188" i="2"/>
  <c r="BK147" i="3"/>
  <c r="BK160" i="3"/>
  <c r="BK265" i="2"/>
  <c r="BK220" i="2"/>
  <c r="J186" i="2"/>
  <c r="J307" i="2"/>
  <c r="BK210" i="2"/>
  <c r="J114" i="3"/>
  <c r="BK177" i="3"/>
  <c r="BK134" i="2"/>
  <c r="BK162" i="3"/>
  <c r="J372" i="2"/>
  <c r="BK150" i="2"/>
  <c r="BK188" i="2"/>
  <c r="BK269" i="2"/>
  <c r="BK283" i="2"/>
  <c r="BK353" i="2"/>
  <c r="J120" i="2"/>
  <c r="J170" i="3"/>
  <c r="J177" i="3"/>
  <c r="J150" i="2"/>
  <c r="J261" i="2"/>
  <c r="BK193" i="2"/>
  <c r="BK199" i="3"/>
  <c r="BK279" i="2"/>
  <c r="BK261" i="2"/>
  <c r="J96" i="3"/>
  <c r="BK165" i="3"/>
  <c r="BK162" i="2"/>
  <c r="BK166" i="3"/>
  <c r="BK331" i="2"/>
  <c r="BK274" i="2"/>
  <c r="BK142" i="2"/>
  <c r="BK103" i="2"/>
  <c r="J174" i="3"/>
  <c r="BK153" i="3"/>
  <c r="BK157" i="3"/>
  <c r="J230" i="2"/>
  <c r="J165" i="3"/>
  <c r="J154" i="3"/>
  <c r="BK195" i="2"/>
  <c r="BK125" i="2"/>
  <c r="J215" i="2"/>
  <c r="J170" i="2"/>
  <c r="J318" i="2"/>
  <c r="BK303" i="2"/>
  <c r="J101" i="3"/>
  <c r="J137" i="3"/>
  <c r="J225" i="2"/>
  <c r="BK365" i="2"/>
  <c r="J195" i="2"/>
  <c r="BK156" i="3"/>
  <c r="J205" i="3"/>
  <c r="J313" i="2"/>
  <c r="BK130" i="2"/>
  <c r="J147" i="3"/>
  <c r="J162" i="3"/>
  <c r="BK138" i="2"/>
  <c r="BK114" i="3"/>
  <c r="BK188" i="3"/>
  <c r="BK287" i="2"/>
  <c r="F37" i="2"/>
  <c r="J193" i="2"/>
  <c r="BK301" i="2"/>
  <c r="J246" i="2"/>
  <c r="BK110" i="3"/>
  <c r="BK346" i="2"/>
  <c r="J209" i="3"/>
  <c r="BK366" i="2"/>
  <c r="J279" i="2"/>
  <c r="J331" i="2"/>
  <c r="BK170" i="2"/>
  <c r="J130" i="3"/>
  <c r="J163" i="3"/>
  <c r="J266" i="2"/>
  <c r="BK341" i="2"/>
  <c r="BK98" i="2"/>
  <c r="BK118" i="3"/>
  <c r="J184" i="3"/>
  <c r="J337" i="2"/>
  <c r="J192" i="3"/>
  <c r="J171" i="3"/>
  <c r="BK329" i="2"/>
  <c r="BK126" i="3"/>
  <c r="BK134" i="3"/>
  <c r="BK350" i="2"/>
  <c r="BK146" i="2"/>
  <c r="BK182" i="2"/>
  <c r="AS54" i="1"/>
  <c r="J175" i="3"/>
  <c r="J287" i="2"/>
  <c r="J157" i="3"/>
  <c r="J166" i="3"/>
  <c r="J341" i="2"/>
  <c r="J257" i="2"/>
  <c r="BK323" i="2"/>
  <c r="BK313" i="2"/>
  <c r="BK359" i="2"/>
  <c r="BK158" i="2"/>
  <c r="J93" i="2"/>
  <c r="J211" i="3"/>
  <c r="BK93" i="2"/>
  <c r="J360" i="2"/>
  <c r="J98" i="2"/>
  <c r="BK122" i="3"/>
  <c r="BK225" i="2"/>
  <c r="BK137" i="3"/>
  <c r="BK196" i="3"/>
  <c r="BK237" i="2"/>
  <c r="BK139" i="3"/>
  <c r="J159" i="3"/>
  <c r="J244" i="2"/>
  <c r="J251" i="2"/>
  <c r="J329" i="2"/>
  <c r="J182" i="2"/>
  <c r="BK239" i="2"/>
  <c r="J172" i="3"/>
  <c r="BK211" i="3"/>
  <c r="P349" i="2" l="1"/>
  <c r="T194" i="2"/>
  <c r="BK194" i="2"/>
  <c r="J194" i="2"/>
  <c r="J62" i="2" s="1"/>
  <c r="P322" i="2"/>
  <c r="R370" i="2"/>
  <c r="BK253" i="2"/>
  <c r="J253" i="2" s="1"/>
  <c r="J64" i="2" s="1"/>
  <c r="BK363" i="2"/>
  <c r="J363" i="2"/>
  <c r="J69" i="2" s="1"/>
  <c r="T92" i="2"/>
  <c r="T322" i="2"/>
  <c r="BK92" i="2"/>
  <c r="J92" i="2"/>
  <c r="J61" i="2"/>
  <c r="T253" i="2"/>
  <c r="T91" i="2" s="1"/>
  <c r="P363" i="2"/>
  <c r="R194" i="2"/>
  <c r="BK322" i="2"/>
  <c r="J322" i="2"/>
  <c r="J65" i="2" s="1"/>
  <c r="R349" i="2"/>
  <c r="T363" i="2"/>
  <c r="T370" i="2"/>
  <c r="BK95" i="3"/>
  <c r="R142" i="3"/>
  <c r="R141" i="3"/>
  <c r="P150" i="3"/>
  <c r="P149" i="3" s="1"/>
  <c r="P176" i="3"/>
  <c r="R195" i="3"/>
  <c r="R194" i="3"/>
  <c r="R92" i="2"/>
  <c r="R253" i="2"/>
  <c r="BK349" i="2"/>
  <c r="J349" i="2"/>
  <c r="J68" i="2" s="1"/>
  <c r="R363" i="2"/>
  <c r="P370" i="2"/>
  <c r="R95" i="3"/>
  <c r="R94" i="3" s="1"/>
  <c r="BK142" i="3"/>
  <c r="J142" i="3"/>
  <c r="J65" i="3"/>
  <c r="R150" i="3"/>
  <c r="T176" i="3"/>
  <c r="T195" i="3"/>
  <c r="T194" i="3"/>
  <c r="P194" i="2"/>
  <c r="R322" i="2"/>
  <c r="T349" i="2"/>
  <c r="T348" i="2"/>
  <c r="BK370" i="2"/>
  <c r="J370" i="2"/>
  <c r="J70" i="2"/>
  <c r="T95" i="3"/>
  <c r="T94" i="3" s="1"/>
  <c r="T142" i="3"/>
  <c r="T141" i="3"/>
  <c r="T150" i="3"/>
  <c r="T149" i="3" s="1"/>
  <c r="R176" i="3"/>
  <c r="P195" i="3"/>
  <c r="P194" i="3"/>
  <c r="P92" i="2"/>
  <c r="P253" i="2"/>
  <c r="P91" i="2" s="1"/>
  <c r="P95" i="3"/>
  <c r="P94" i="3" s="1"/>
  <c r="P93" i="3" s="1"/>
  <c r="AU56" i="1" s="1"/>
  <c r="P142" i="3"/>
  <c r="P141" i="3" s="1"/>
  <c r="BK150" i="3"/>
  <c r="J150" i="3"/>
  <c r="J67" i="3"/>
  <c r="BK176" i="3"/>
  <c r="J176" i="3"/>
  <c r="J68" i="3"/>
  <c r="BK195" i="3"/>
  <c r="J195" i="3" s="1"/>
  <c r="J71" i="3" s="1"/>
  <c r="BK345" i="2"/>
  <c r="J345" i="2"/>
  <c r="J66" i="2" s="1"/>
  <c r="BK136" i="3"/>
  <c r="J136" i="3"/>
  <c r="J62" i="3"/>
  <c r="BK138" i="3"/>
  <c r="J138" i="3"/>
  <c r="J63" i="3"/>
  <c r="BK191" i="3"/>
  <c r="J191" i="3" s="1"/>
  <c r="J69" i="3" s="1"/>
  <c r="BK208" i="3"/>
  <c r="J208" i="3"/>
  <c r="J72" i="3" s="1"/>
  <c r="BK210" i="3"/>
  <c r="J210" i="3"/>
  <c r="J73" i="3"/>
  <c r="BE118" i="3"/>
  <c r="BE145" i="3"/>
  <c r="BE202" i="3"/>
  <c r="BE174" i="3"/>
  <c r="BE205" i="3"/>
  <c r="BE209" i="3"/>
  <c r="BK348" i="2"/>
  <c r="J348" i="2"/>
  <c r="J67" i="2" s="1"/>
  <c r="E83" i="3"/>
  <c r="BE110" i="3"/>
  <c r="BE122" i="3"/>
  <c r="BE143" i="3"/>
  <c r="BE172" i="3"/>
  <c r="BE211" i="3"/>
  <c r="BE154" i="3"/>
  <c r="BE192" i="3"/>
  <c r="F90" i="3"/>
  <c r="BE126" i="3"/>
  <c r="BE134" i="3"/>
  <c r="BE153" i="3"/>
  <c r="BE163" i="3"/>
  <c r="BE173" i="3"/>
  <c r="BE184" i="3"/>
  <c r="BE96" i="3"/>
  <c r="BE137" i="3"/>
  <c r="BE156" i="3"/>
  <c r="BE160" i="3"/>
  <c r="BE177" i="3"/>
  <c r="BE105" i="3"/>
  <c r="BE114" i="3"/>
  <c r="BE130" i="3"/>
  <c r="J52" i="3"/>
  <c r="BE101" i="3"/>
  <c r="BE147" i="3"/>
  <c r="BE162" i="3"/>
  <c r="BE166" i="3"/>
  <c r="BE188" i="3"/>
  <c r="BE159" i="3"/>
  <c r="BE165" i="3"/>
  <c r="BE170" i="3"/>
  <c r="BE199" i="3"/>
  <c r="BE151" i="3"/>
  <c r="BE171" i="3"/>
  <c r="BE196" i="3"/>
  <c r="BE139" i="3"/>
  <c r="BE157" i="3"/>
  <c r="BE175" i="3"/>
  <c r="E48" i="2"/>
  <c r="BE125" i="2"/>
  <c r="BE130" i="2"/>
  <c r="BE134" i="2"/>
  <c r="BE142" i="2"/>
  <c r="BE146" i="2"/>
  <c r="BE150" i="2"/>
  <c r="BE193" i="2"/>
  <c r="BE200" i="2"/>
  <c r="BE220" i="2"/>
  <c r="BE237" i="2"/>
  <c r="BE265" i="2"/>
  <c r="BE283" i="2"/>
  <c r="BE307" i="2"/>
  <c r="BE329" i="2"/>
  <c r="BE356" i="2"/>
  <c r="BE372" i="2"/>
  <c r="F55" i="2"/>
  <c r="BE110" i="2"/>
  <c r="BE115" i="2"/>
  <c r="BE120" i="2"/>
  <c r="BE162" i="2"/>
  <c r="BE170" i="2"/>
  <c r="BE215" i="2"/>
  <c r="BE230" i="2"/>
  <c r="BE261" i="2"/>
  <c r="BE266" i="2"/>
  <c r="BE323" i="2"/>
  <c r="BE331" i="2"/>
  <c r="BE337" i="2"/>
  <c r="BE341" i="2"/>
  <c r="BE346" i="2"/>
  <c r="BE350" i="2"/>
  <c r="BE353" i="2"/>
  <c r="BE364" i="2"/>
  <c r="BE365" i="2"/>
  <c r="BA55" i="1"/>
  <c r="BC55" i="1"/>
  <c r="J84" i="2"/>
  <c r="BE98" i="2"/>
  <c r="BE158" i="2"/>
  <c r="BE174" i="2"/>
  <c r="BE195" i="2"/>
  <c r="BE210" i="2"/>
  <c r="BE225" i="2"/>
  <c r="BE239" i="2"/>
  <c r="BE244" i="2"/>
  <c r="BE246" i="2"/>
  <c r="BE251" i="2"/>
  <c r="BE269" i="2"/>
  <c r="BE274" i="2"/>
  <c r="BE287" i="2"/>
  <c r="BE292" i="2"/>
  <c r="BE297" i="2"/>
  <c r="BE301" i="2"/>
  <c r="BE318" i="2"/>
  <c r="BB55" i="1"/>
  <c r="BE93" i="2"/>
  <c r="BE103" i="2"/>
  <c r="BE138" i="2"/>
  <c r="BE182" i="2"/>
  <c r="BE186" i="2"/>
  <c r="BE188" i="2"/>
  <c r="BE205" i="2"/>
  <c r="BE235" i="2"/>
  <c r="BE254" i="2"/>
  <c r="BE257" i="2"/>
  <c r="BE279" i="2"/>
  <c r="BE303" i="2"/>
  <c r="BE313" i="2"/>
  <c r="BE325" i="2"/>
  <c r="BE359" i="2"/>
  <c r="BE360" i="2"/>
  <c r="BE366" i="2"/>
  <c r="BE369" i="2"/>
  <c r="BE371" i="2"/>
  <c r="BD55" i="1"/>
  <c r="F35" i="3"/>
  <c r="BB56" i="1"/>
  <c r="BB54" i="1"/>
  <c r="AX54" i="1" s="1"/>
  <c r="F36" i="3"/>
  <c r="BC56" i="1"/>
  <c r="BC54" i="1"/>
  <c r="AY54" i="1" s="1"/>
  <c r="F34" i="3"/>
  <c r="BA56" i="1"/>
  <c r="BA54" i="1"/>
  <c r="AW54" i="1" s="1"/>
  <c r="AK30" i="1" s="1"/>
  <c r="F37" i="3"/>
  <c r="BD56" i="1"/>
  <c r="BD54" i="1" s="1"/>
  <c r="W33" i="1" s="1"/>
  <c r="J34" i="3"/>
  <c r="AW56" i="1"/>
  <c r="J34" i="2"/>
  <c r="T90" i="2" l="1"/>
  <c r="T93" i="3"/>
  <c r="R149" i="3"/>
  <c r="R93" i="3"/>
  <c r="BK94" i="3"/>
  <c r="J94" i="3"/>
  <c r="J60" i="3"/>
  <c r="R348" i="2"/>
  <c r="P348" i="2"/>
  <c r="P90" i="2"/>
  <c r="AU55" i="1"/>
  <c r="AU54" i="1" s="1"/>
  <c r="R91" i="2"/>
  <c r="R90" i="2" s="1"/>
  <c r="BK91" i="2"/>
  <c r="BK90" i="2" s="1"/>
  <c r="J90" i="2" s="1"/>
  <c r="J59" i="2" s="1"/>
  <c r="J91" i="2"/>
  <c r="J60" i="2"/>
  <c r="AW55" i="1"/>
  <c r="J95" i="3"/>
  <c r="J61" i="3"/>
  <c r="BK194" i="3"/>
  <c r="J194" i="3" s="1"/>
  <c r="J70" i="3" s="1"/>
  <c r="BK141" i="3"/>
  <c r="J141" i="3"/>
  <c r="J64" i="3" s="1"/>
  <c r="BK149" i="3"/>
  <c r="J149" i="3"/>
  <c r="J66" i="3"/>
  <c r="F33" i="3"/>
  <c r="AZ56" i="1" s="1"/>
  <c r="F33" i="2"/>
  <c r="AZ55" i="1"/>
  <c r="W30" i="1"/>
  <c r="W31" i="1"/>
  <c r="J33" i="3"/>
  <c r="AV56" i="1"/>
  <c r="AT56" i="1"/>
  <c r="W32" i="1"/>
  <c r="J33" i="2"/>
  <c r="AV55" i="1"/>
  <c r="AT55" i="1"/>
  <c r="BK93" i="3" l="1"/>
  <c r="J93" i="3"/>
  <c r="J59" i="3"/>
  <c r="AZ54" i="1"/>
  <c r="AV54" i="1" s="1"/>
  <c r="AK29" i="1" s="1"/>
  <c r="J30" i="2"/>
  <c r="AG55" i="1"/>
  <c r="J39" i="2" l="1"/>
  <c r="AN55" i="1"/>
  <c r="J30" i="3"/>
  <c r="AG56" i="1"/>
  <c r="AT54" i="1"/>
  <c r="W29" i="1"/>
  <c r="J39" i="3" l="1"/>
  <c r="AN56" i="1"/>
  <c r="AG54" i="1"/>
  <c r="AK26" i="1"/>
  <c r="AK35" i="1" s="1"/>
  <c r="AN54" i="1" l="1"/>
</calcChain>
</file>

<file path=xl/sharedStrings.xml><?xml version="1.0" encoding="utf-8"?>
<sst xmlns="http://schemas.openxmlformats.org/spreadsheetml/2006/main" count="4754" uniqueCount="882">
  <si>
    <t>Export Komplet</t>
  </si>
  <si>
    <t>VZ</t>
  </si>
  <si>
    <t>2.0</t>
  </si>
  <si>
    <t/>
  </si>
  <si>
    <t>False</t>
  </si>
  <si>
    <t>{894bd3b5-53d4-47e9-8fae-b3b2fdbec74b}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</si>
  <si>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</si>
  <si>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</si>
  <si>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</si>
  <si>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</si>
  <si>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</si>
  <si>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</si>
  <si>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</si>
  <si>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</si>
  <si>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</si>
  <si>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NE2D22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</si>
  <si>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</si>
  <si>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</si>
  <si>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Parkoviště Školní ul., Štětí</t>
  </si>
  <si>
    <t>KSO:</t>
  </si>
  <si>
    <t>CC-CZ:</t>
  </si>
  <si>
    <t>Místo:</t>
  </si>
  <si>
    <t>Štětí</t>
  </si>
  <si>
    <t>Datum:</t>
  </si>
  <si>
    <t>24. 11. 2021</t>
  </si>
  <si>
    <t>Zadavatel:</t>
  </si>
  <si>
    <t>IČ:</t>
  </si>
  <si>
    <t>Město Štětí</t>
  </si>
  <si>
    <t>DIČ:</t>
  </si>
  <si>
    <t>Uchazeč:</t>
  </si>
  <si>
    <t>Vyplň údaj</t>
  </si>
  <si>
    <t>Projektant:</t>
  </si>
  <si>
    <t xml:space="preserve">NE2D Projekt </t>
  </si>
  <si>
    <t>True</t>
  </si>
  <si>
    <t>Zpracovatel:</t>
  </si>
  <si>
    <t>Jaroslav Kudláček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</si>
  <si>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</si>
  <si>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</si>
  <si>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</si>
  <si>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</si>
  <si>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</si>
  <si>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</si>
  <si>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</si>
  <si>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</si>
  <si>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</si>
  <si>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</si>
  <si>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</si>
  <si>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</si>
  <si>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</si>
  <si>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</si>
  <si>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</si>
  <si>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</si>
  <si>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</si>
  <si>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</si>
  <si>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</si>
  <si>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</si>
  <si>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</si>
  <si>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</si>
  <si>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</si>
  <si>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</si>
  <si>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</si>
  <si>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</si>
  <si>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</si>
  <si>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</si>
  <si>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</si>
  <si>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</si>
  <si>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</si>
  <si>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</si>
  <si>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</si>
  <si>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</si>
  <si>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</si>
  <si>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</si>
  <si>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</si>
  <si>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</si>
  <si>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</si>
  <si>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</si>
  <si>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</si>
  <si>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</si>
  <si>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Komunikace</t>
  </si>
  <si>
    <t>STA</t>
  </si>
  <si>
    <t>1</t>
  </si>
  <si>
    <t>{d6ec74d1-d965-490a-817f-b5e17e749185}</t>
  </si>
  <si>
    <t>2</t>
  </si>
  <si>
    <t>SO 02</t>
  </si>
  <si>
    <t>Veřejné Osvětlení</t>
  </si>
  <si>
    <t>{47583ee8-c5ad-48cb-ac3f-ee9b3837fab4}</t>
  </si>
  <si>
    <t>KRYCÍ LIST SOUPISU PRACÍ</t>
  </si>
  <si>
    <t>Objekt:</t>
  </si>
  <si>
    <t>SO 01 -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</si>
  <si>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</si>
  <si>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</si>
  <si>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</si>
  <si>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</si>
  <si>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</si>
  <si>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</si>
  <si>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</si>
  <si>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</si>
  <si>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</si>
  <si>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</si>
  <si>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</si>
  <si>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</si>
  <si>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</si>
  <si>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</si>
  <si>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</si>
  <si>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</si>
  <si>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</si>
  <si>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</si>
  <si>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</si>
  <si>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</si>
  <si>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</si>
  <si>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</si>
  <si>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</si>
  <si>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</si>
  <si>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</si>
  <si>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</si>
  <si>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</si>
  <si>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</si>
  <si>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</si>
  <si>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</si>
  <si>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</si>
  <si>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</si>
  <si>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</si>
  <si>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112101105</t>
  </si>
  <si>
    <t>Odstranění stromů s odřezáním kmene a s odvětvením listnatých, průměru kmene přes 900 do 1100 mm</t>
  </si>
  <si>
    <t>kus</t>
  </si>
  <si>
    <t>CS ÚRS 2021 02</t>
  </si>
  <si>
    <t>4</t>
  </si>
  <si>
    <t>851081850</t>
  </si>
  <si>
    <t>Online PSC</t>
  </si>
  <si>
    <t>https://podminky.urs.cz/item/CS_URS_2021_02/112101105</t>
  </si>
  <si>
    <t>VV</t>
  </si>
  <si>
    <t>Bříza</t>
  </si>
  <si>
    <t>Součet</t>
  </si>
  <si>
    <t>112251105</t>
  </si>
  <si>
    <t>Odstranění pařezů strojně s jejich vykopáním, vytrháním nebo odstřelením průměru přes 900 do 1100 mm</t>
  </si>
  <si>
    <t>105281376</t>
  </si>
  <si>
    <t>https://podminky.urs.cz/item/CS_URS_2021_02/112251105</t>
  </si>
  <si>
    <t>3</t>
  </si>
  <si>
    <t>113107124</t>
  </si>
  <si>
    <t>Odstranění podkladů nebo krytů ručně s přemístěním hmot na skládku na vzdálenost do 3 m nebo s naložením na dopravní prostředek z kameniva hrubého drceného, o tl. vrstvy přes 300 do 400 mm</t>
  </si>
  <si>
    <t>m2</t>
  </si>
  <si>
    <t>-457038329</t>
  </si>
  <si>
    <t>https://podminky.urs.cz/item/CS_URS_2021_02/113107124</t>
  </si>
  <si>
    <t>Stávající asfaltová komunikace</t>
  </si>
  <si>
    <t>10</t>
  </si>
  <si>
    <t>stávající betonový chodník</t>
  </si>
  <si>
    <t>347</t>
  </si>
  <si>
    <t>113107131</t>
  </si>
  <si>
    <t>Odstranění podkladů nebo krytů ručně s přemístěním hmot na skládku na vzdálenost do 3 m nebo s naložením na dopravní prostředek z betonu prostého, o tl. vrstvy přes 100 do 150 mm</t>
  </si>
  <si>
    <t>1407582398</t>
  </si>
  <si>
    <t>https://podminky.urs.cz/item/CS_URS_2021_02/113107131</t>
  </si>
  <si>
    <t>5</t>
  </si>
  <si>
    <t>113107143</t>
  </si>
  <si>
    <t>Odstranění podkladů nebo krytů ručně s přemístěním hmot na skládku na vzdálenost do 3 m nebo s naložením na dopravní prostředek živičných, o tl. vrstvy přes 100 do 150 mm</t>
  </si>
  <si>
    <t>1731407732</t>
  </si>
  <si>
    <t>https://podminky.urs.cz/item/CS_URS_2021_02/113107143</t>
  </si>
  <si>
    <t>6</t>
  </si>
  <si>
    <t>113201111</t>
  </si>
  <si>
    <t>Vytrhání obrub s vybouráním lože, s přemístěním hmot na skládku na vzdálenost do 3 m nebo s naložením na dopravní prostředek chodníkových ležatých</t>
  </si>
  <si>
    <t>m</t>
  </si>
  <si>
    <t>-1099252</t>
  </si>
  <si>
    <t>https://podminky.urs.cz/item/CS_URS_2021_02/113201111</t>
  </si>
  <si>
    <t>bourání obrub 8/25</t>
  </si>
  <si>
    <t>281</t>
  </si>
  <si>
    <t>7</t>
  </si>
  <si>
    <t>113201112</t>
  </si>
  <si>
    <t>Vytrhání obrub s vybouráním lože, s přemístěním hmot na skládku na vzdálenost do 3 m nebo s naložením na dopravní prostředek silničních ležatých</t>
  </si>
  <si>
    <t>252869722</t>
  </si>
  <si>
    <t>https://podminky.urs.cz/item/CS_URS_2021_02/113201112</t>
  </si>
  <si>
    <t>bourání obrub 15/25</t>
  </si>
  <si>
    <t>16</t>
  </si>
  <si>
    <t>8</t>
  </si>
  <si>
    <t>121151123</t>
  </si>
  <si>
    <t>Sejmutí ornice strojně při souvislé ploše přes 500 m2, tl. vrstvy do 200 mm</t>
  </si>
  <si>
    <t>-597857932</t>
  </si>
  <si>
    <t>https://podminky.urs.cz/item/CS_URS_2021_02/121151123</t>
  </si>
  <si>
    <t>859</t>
  </si>
  <si>
    <t>9</t>
  </si>
  <si>
    <t>122211101</t>
  </si>
  <si>
    <t>Odkopávky a prokopávky ručně zapažené i nezapažené v hornině třídy těžitelnosti I skupiny 3</t>
  </si>
  <si>
    <t>m3</t>
  </si>
  <si>
    <t>-1750045142</t>
  </si>
  <si>
    <t>https://podminky.urs.cz/item/CS_URS_2021_02/122211101</t>
  </si>
  <si>
    <t>185</t>
  </si>
  <si>
    <t>122251104</t>
  </si>
  <si>
    <t>Odkopávky a prokopávky nezapažené strojně v hornině třídy těžitelnosti I skupiny 3 přes 100 do 500 m3</t>
  </si>
  <si>
    <t>-1842511377</t>
  </si>
  <si>
    <t>https://podminky.urs.cz/item/CS_URS_2021_02/122251104</t>
  </si>
  <si>
    <t>11</t>
  </si>
  <si>
    <t>122311101</t>
  </si>
  <si>
    <t>Odkopávky a prokopávky ručně zapažené i nezapažené v hornině třídy těžitelnosti II skupiny 4</t>
  </si>
  <si>
    <t>-506443540</t>
  </si>
  <si>
    <t>https://podminky.urs.cz/item/CS_URS_2021_02/122311101</t>
  </si>
  <si>
    <t>12</t>
  </si>
  <si>
    <t>122351104</t>
  </si>
  <si>
    <t>Odkopávky a prokopávky nezapažené strojně v hornině třídy těžitelnosti II skupiny 4 přes 100 do 500 m3</t>
  </si>
  <si>
    <t>1369861132</t>
  </si>
  <si>
    <t>https://podminky.urs.cz/item/CS_URS_2021_02/122351104</t>
  </si>
  <si>
    <t>13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</si>
  <si>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</si>
  <si>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</si>
  <si>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1733272175</t>
  </si>
  <si>
    <t>https://podminky.urs.cz/item/CS_URS_2021_02/162751137</t>
  </si>
  <si>
    <t>859*0,2</t>
  </si>
  <si>
    <t>14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</si>
  <si>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</si>
  <si>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</si>
  <si>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1100991268</t>
  </si>
  <si>
    <t>https://podminky.urs.cz/item/CS_URS_2021_02/162751139</t>
  </si>
  <si>
    <t>911,8*10</t>
  </si>
  <si>
    <t>167151102</t>
  </si>
  <si>
    <t>Nakládání, skládání a překládání neulehlého výkopku nebo sypaniny strojně nakládání, množství do 100 m3, z horniny třídy těžitelnosti II, skupiny 4 a 5</t>
  </si>
  <si>
    <t>-1317823349</t>
  </si>
  <si>
    <t>https://podminky.urs.cz/item/CS_URS_2021_02/167151102</t>
  </si>
  <si>
    <t>171201231</t>
  </si>
  <si>
    <t>Poplatek za uložení stavebního odpadu na recyklační skládce (skládkovné) zeminy a kamení zatříděného do Katalogu odpadů pod kódem 17 05 04</t>
  </si>
  <si>
    <t>t</t>
  </si>
  <si>
    <t>1013858955</t>
  </si>
  <si>
    <t>https://podminky.urs.cz/item/CS_URS_2021_02/171201231</t>
  </si>
  <si>
    <t>911,8*1,8</t>
  </si>
  <si>
    <t>17</t>
  </si>
  <si>
    <t>171251201</t>
  </si>
  <si>
    <t>Uložení sypaniny na skládky nebo meziskládky bez hutnění s upravením uložené sypaniny do předepsaného tvaru</t>
  </si>
  <si>
    <t>954573310</t>
  </si>
  <si>
    <t>https://podminky.urs.cz/item/CS_URS_2021_02/171251201</t>
  </si>
  <si>
    <t>18</t>
  </si>
  <si>
    <t>181411131</t>
  </si>
  <si>
    <t>Založení trávníku na půdě předem připravené plochy do 1000 m2 výsevem včetně utažení parkového v rovině nebo na svahu do 1:5</t>
  </si>
  <si>
    <t>-1803808278</t>
  </si>
  <si>
    <t>https://podminky.urs.cz/item/CS_URS_2021_02/181411131</t>
  </si>
  <si>
    <t>310</t>
  </si>
  <si>
    <t>19</t>
  </si>
  <si>
    <t>M</t>
  </si>
  <si>
    <t>00572410</t>
  </si>
  <si>
    <t>osivo směs travní parková</t>
  </si>
  <si>
    <t>kg</t>
  </si>
  <si>
    <t>813132456</t>
  </si>
  <si>
    <t>310*0,02 'Přepočtené koeficientem množství</t>
  </si>
  <si>
    <t>20</t>
  </si>
  <si>
    <t>182303111</t>
  </si>
  <si>
    <t>Doplnění zeminy nebo substrátu na travnatých plochách tloušťky do 50 mm v rovině nebo na svahu do 1:5</t>
  </si>
  <si>
    <t>1483855973</t>
  </si>
  <si>
    <t>https://podminky.urs.cz/item/CS_URS_2021_02/182303111</t>
  </si>
  <si>
    <t>ornice tl. 50mm X 4</t>
  </si>
  <si>
    <t>310*4</t>
  </si>
  <si>
    <t>10364101</t>
  </si>
  <si>
    <t>zemina pro terénní úpravy -  ornice</t>
  </si>
  <si>
    <t>-444774122</t>
  </si>
  <si>
    <t>Komunikace pozemní</t>
  </si>
  <si>
    <t>22</t>
  </si>
  <si>
    <t>564831111</t>
  </si>
  <si>
    <t>Podklad ze štěrkodrti ŠD s rozprostřením a zhutněním, po zhutnění tl. 100 mm</t>
  </si>
  <si>
    <t>728497397</t>
  </si>
  <si>
    <t>https://podminky.urs.cz/item/CS_URS_2021_02/564831111</t>
  </si>
  <si>
    <t>Doplnění ACO tl. 230</t>
  </si>
  <si>
    <t>23</t>
  </si>
  <si>
    <t>564851111</t>
  </si>
  <si>
    <t>Podklad ze štěrkodrti ŠD s rozprostřením a zhutněním, po zhutnění tl. 150 mm</t>
  </si>
  <si>
    <t>8522281</t>
  </si>
  <si>
    <t>https://podminky.urs.cz/item/CS_URS_2021_02/564851111</t>
  </si>
  <si>
    <t>Dlážděný chodník tl. 240 mm</t>
  </si>
  <si>
    <t>265</t>
  </si>
  <si>
    <t>24</t>
  </si>
  <si>
    <t>564861111</t>
  </si>
  <si>
    <t>Podklad ze štěrkodrti ŠD s rozprostřením a zhutněním, po zhutnění tl. 200 mm</t>
  </si>
  <si>
    <t>1877492261</t>
  </si>
  <si>
    <t>https://podminky.urs.cz/item/CS_URS_2021_02/564861111</t>
  </si>
  <si>
    <t>Dlážděné parkoviště + komunikace tl 320 mm</t>
  </si>
  <si>
    <t>741</t>
  </si>
  <si>
    <t>25</t>
  </si>
  <si>
    <t>565165101</t>
  </si>
  <si>
    <t>Asfaltový beton vrstva podkladní ACP 16 (obalované kamenivo střednězrnné - OKS) s rozprostřením a zhutněním v pruhu šířky do 1,5 m, po zhutnění tl. 80 mm</t>
  </si>
  <si>
    <t>-955988999</t>
  </si>
  <si>
    <t>https://podminky.urs.cz/item/CS_URS_2021_02/565165101</t>
  </si>
  <si>
    <t>26</t>
  </si>
  <si>
    <t>573231106</t>
  </si>
  <si>
    <t>Postřik spojovací PS bez posypu kamenivem ze silniční emulze, v množství 0,30 kg/m2</t>
  </si>
  <si>
    <t>-1668338630</t>
  </si>
  <si>
    <t>https://podminky.urs.cz/item/CS_URS_2021_02/573231106</t>
  </si>
  <si>
    <t>27</t>
  </si>
  <si>
    <t>573231111</t>
  </si>
  <si>
    <t>Postřik spojovací PS bez posypu kamenivem ze silniční emulze, v množství 0,70 kg/m2</t>
  </si>
  <si>
    <t>1261869065</t>
  </si>
  <si>
    <t>https://podminky.urs.cz/item/CS_URS_2021_02/573231111</t>
  </si>
  <si>
    <t>28</t>
  </si>
  <si>
    <t>577144031</t>
  </si>
  <si>
    <t>Asfaltový beton vrstva obrusná ACO 11 (ABS) s rozprostřením a se zhutněním z modifikovaného asfaltu v pruhu šířky do 1,5 m, po zhutnění tl. 50 mm</t>
  </si>
  <si>
    <t>2094050543</t>
  </si>
  <si>
    <t>https://podminky.urs.cz/item/CS_URS_2021_02/577144031</t>
  </si>
  <si>
    <t>29</t>
  </si>
  <si>
    <t>596211122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</si>
  <si>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přes 100 do 300 m2</t>
  </si>
  <si>
    <t>-1403658309</t>
  </si>
  <si>
    <t>https://podminky.urs.cz/item/CS_URS_2021_02/596211122</t>
  </si>
  <si>
    <t>30</t>
  </si>
  <si>
    <t>59245018</t>
  </si>
  <si>
    <t>dlažba tvar obdélník betonová 200x100x60mm přírodní</t>
  </si>
  <si>
    <t>-880591085</t>
  </si>
  <si>
    <t>265*1,02 'Přepočtené koeficientem množství</t>
  </si>
  <si>
    <t>31</t>
  </si>
  <si>
    <t>59245006</t>
  </si>
  <si>
    <t>dlažba tvar obdélník betonová pro nevidomé 200x100x60mm barevná</t>
  </si>
  <si>
    <t>186325850</t>
  </si>
  <si>
    <t>2*1,02 'Přepočtené koeficientem množství</t>
  </si>
  <si>
    <t>32</t>
  </si>
  <si>
    <t>596212213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</si>
  <si>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</si>
  <si>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1702026629</t>
  </si>
  <si>
    <t>https://podminky.urs.cz/item/CS_URS_2021_02/596212213</t>
  </si>
  <si>
    <t>311</t>
  </si>
  <si>
    <t>33</t>
  </si>
  <si>
    <t>59245020</t>
  </si>
  <si>
    <t>dlažba tvar obdélník betonová 200x100x80mm přírodní</t>
  </si>
  <si>
    <t>-63544916</t>
  </si>
  <si>
    <t>311*1,01 'Přepočtené koeficientem množství</t>
  </si>
  <si>
    <t>34</t>
  </si>
  <si>
    <t>596412213</t>
  </si>
  <si>
    <t>Kladení dlažby z betonových vegetačních dlaždic pozemních komunikací s ložem z kameniva těženého nebo drceného tl. do 50 mm, s vyplněním spár a vegetačních otvorů, s hutněním vibrováním tl. 80 mm, pro plochy přes 300 m2</t>
  </si>
  <si>
    <t>2015843615</t>
  </si>
  <si>
    <t>https://podminky.urs.cz/item/CS_URS_2021_02/596412213</t>
  </si>
  <si>
    <t xml:space="preserve">Dlážděné parkoviště + komunikace tl. 320 mm </t>
  </si>
  <si>
    <t>430</t>
  </si>
  <si>
    <t>35</t>
  </si>
  <si>
    <t>M31856216</t>
  </si>
  <si>
    <t>Betonová voděpropustná dlažba ERBO se spárou o šířce 29 mm 240x170x80mm přírodní</t>
  </si>
  <si>
    <t>-1717622345</t>
  </si>
  <si>
    <t>Trubní vedení</t>
  </si>
  <si>
    <t>Ostatní konstrukce a práce, bourání</t>
  </si>
  <si>
    <t>36</t>
  </si>
  <si>
    <t>914111111</t>
  </si>
  <si>
    <t>Montáž svislé dopravní značky základní velikosti do 1 m2 objímkami na sloupky nebo konzoly</t>
  </si>
  <si>
    <t>-1452444544</t>
  </si>
  <si>
    <t>https://podminky.urs.cz/item/CS_URS_2021_02/914111111</t>
  </si>
  <si>
    <t>37</t>
  </si>
  <si>
    <t>40445625</t>
  </si>
  <si>
    <t>informativní značky provozní IP8, IP9, IP11-IP13 500x700mm</t>
  </si>
  <si>
    <t>1566455652</t>
  </si>
  <si>
    <t xml:space="preserve">IP12 - Vyhrazené parkoviště </t>
  </si>
  <si>
    <t>38</t>
  </si>
  <si>
    <t>914511111</t>
  </si>
  <si>
    <t>Montáž sloupku dopravních značek délky do 3,5 m do betonového základu</t>
  </si>
  <si>
    <t>1418587355</t>
  </si>
  <si>
    <t>https://podminky.urs.cz/item/CS_URS_2021_02/914511111</t>
  </si>
  <si>
    <t>39</t>
  </si>
  <si>
    <t>40445225</t>
  </si>
  <si>
    <t>sloupek pro dopravní značku Zn D 60mm v 3,5m</t>
  </si>
  <si>
    <t>-1459000150</t>
  </si>
  <si>
    <t>40</t>
  </si>
  <si>
    <t>40445253</t>
  </si>
  <si>
    <t>víčko plastové na sloupek D 60mm</t>
  </si>
  <si>
    <t>CS ÚRS 2021 01</t>
  </si>
  <si>
    <t>-1643631555</t>
  </si>
  <si>
    <t>41</t>
  </si>
  <si>
    <t>915211112</t>
  </si>
  <si>
    <t>Vodorovné dopravní značení stříkaným plastem dělící čára šířky 125 mm souvislá bílá retroreflexní</t>
  </si>
  <si>
    <t>-2070032423</t>
  </si>
  <si>
    <t>https://podminky.urs.cz/item/CS_URS_2021_02/915211112</t>
  </si>
  <si>
    <t>čára plná bílá</t>
  </si>
  <si>
    <t>154</t>
  </si>
  <si>
    <t>42</t>
  </si>
  <si>
    <t>915231112</t>
  </si>
  <si>
    <t>Vodorovné dopravní značení stříkaným plastem přechody pro chodce, šipky, symboly nápisy bílé retroreflexní</t>
  </si>
  <si>
    <t>-1269894373</t>
  </si>
  <si>
    <t>https://podminky.urs.cz/item/CS_URS_2021_02/915231112</t>
  </si>
  <si>
    <t>znak invalidy 2 ks</t>
  </si>
  <si>
    <t>43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</si>
  <si>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</si>
  <si>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</si>
  <si>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1887012418</t>
  </si>
  <si>
    <t>https://podminky.urs.cz/item/CS_URS_2021_02/916131213</t>
  </si>
  <si>
    <t>150+25+4</t>
  </si>
  <si>
    <t>44</t>
  </si>
  <si>
    <t>59217031</t>
  </si>
  <si>
    <t>obrubník betonový silniční 1000x150x250mm</t>
  </si>
  <si>
    <t>-1587456592</t>
  </si>
  <si>
    <t>přepočteno koeficientem množství * 1,03</t>
  </si>
  <si>
    <t>150</t>
  </si>
  <si>
    <t>150*1,03 'Přepočtené koeficientem množství</t>
  </si>
  <si>
    <t>45</t>
  </si>
  <si>
    <t>59217032</t>
  </si>
  <si>
    <t>obrubník betonový silniční 1000x150x150mm</t>
  </si>
  <si>
    <t>-913893177</t>
  </si>
  <si>
    <t>25*1,03 'Přepočtené koeficientem množství</t>
  </si>
  <si>
    <t>46</t>
  </si>
  <si>
    <t>59217030</t>
  </si>
  <si>
    <t>obrubník betonový silniční přechodový 1000x150x150-250mm</t>
  </si>
  <si>
    <t>77682977</t>
  </si>
  <si>
    <t>4*1,03 'Přepočtené koeficientem množství</t>
  </si>
  <si>
    <t>47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</si>
  <si>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</si>
  <si>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</si>
  <si>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1990523693</t>
  </si>
  <si>
    <t>https://podminky.urs.cz/item/CS_URS_2021_02/916231213</t>
  </si>
  <si>
    <t>318</t>
  </si>
  <si>
    <t>48</t>
  </si>
  <si>
    <t>59217016</t>
  </si>
  <si>
    <t>obrubník betonový chodníkový 1000x80x250mm</t>
  </si>
  <si>
    <t>2055738192</t>
  </si>
  <si>
    <t>318*1,02 'Přepočtené koeficientem množství</t>
  </si>
  <si>
    <t>49</t>
  </si>
  <si>
    <t>919121231</t>
  </si>
  <si>
    <t>Utěsnění dilatačních spár zálivkou za studena v cementobetonovém nebo živičném krytu včetně adhezního nátěru bez těsnicího profilu pod zálivkou, pro komůrky šířky 20 mm, hloubky 25 mm</t>
  </si>
  <si>
    <t>216863369</t>
  </si>
  <si>
    <t>https://podminky.urs.cz/item/CS_URS_2021_02/919121231</t>
  </si>
  <si>
    <t>50</t>
  </si>
  <si>
    <t>919726123</t>
  </si>
  <si>
    <t>Geotextilie netkaná pro ochranu, separaci nebo filtraci měrná hmotnost přes 300 do 500 g/m2</t>
  </si>
  <si>
    <t>-75121855</t>
  </si>
  <si>
    <t>https://podminky.urs.cz/item/CS_URS_2021_02/919726123</t>
  </si>
  <si>
    <t>sorpční textilie 400g/m2 pod vsakovací dlažbu</t>
  </si>
  <si>
    <t>51</t>
  </si>
  <si>
    <t>919735113</t>
  </si>
  <si>
    <t>Řezání stávajícího živičného krytu nebo podkladu hloubky přes 100 do 150 mm</t>
  </si>
  <si>
    <t>-703133890</t>
  </si>
  <si>
    <t>https://podminky.urs.cz/item/CS_URS_2021_02/919735113</t>
  </si>
  <si>
    <t>řezání stávajícího asfaltu komunikace</t>
  </si>
  <si>
    <t>52</t>
  </si>
  <si>
    <t>919735123</t>
  </si>
  <si>
    <t>Řezání stávajícího betonového krytu nebo podkladu hloubky přes 100 do 150 mm</t>
  </si>
  <si>
    <t>829486589</t>
  </si>
  <si>
    <t>https://podminky.urs.cz/item/CS_URS_2021_02/919735123</t>
  </si>
  <si>
    <t>997</t>
  </si>
  <si>
    <t>Přesun sutě</t>
  </si>
  <si>
    <t>53</t>
  </si>
  <si>
    <t>997221571</t>
  </si>
  <si>
    <t>Vodorovná doprava vybouraných hmot bez naložení, ale se složením a s hrubým urovnáním na vzdálenost do 1 km</t>
  </si>
  <si>
    <t>2005281567</t>
  </si>
  <si>
    <t>https://podminky.urs.cz/item/CS_URS_2021_02/997221571</t>
  </si>
  <si>
    <t>54</t>
  </si>
  <si>
    <t>997221579</t>
  </si>
  <si>
    <t>Vodorovná doprava vybouraných hmot bez naložení, ale se složením a s hrubým urovnáním na vzdálenost Příplatek k ceně za každý další i započatý 1 km přes 1 km</t>
  </si>
  <si>
    <t>-281237227</t>
  </si>
  <si>
    <t>https://podminky.urs.cz/item/CS_URS_2021_02/997221579</t>
  </si>
  <si>
    <t>392,265*19</t>
  </si>
  <si>
    <t>55</t>
  </si>
  <si>
    <t>997221612</t>
  </si>
  <si>
    <t>Nakládání na dopravní prostředky pro vodorovnou dopravu vybouraných hmot</t>
  </si>
  <si>
    <t>670745635</t>
  </si>
  <si>
    <t>https://podminky.urs.cz/item/CS_URS_2021_02/997221612</t>
  </si>
  <si>
    <t>56</t>
  </si>
  <si>
    <t>997221861</t>
  </si>
  <si>
    <t>Poplatek za uložení stavebního odpadu na recyklační skládce (skládkovné) z prostého betonu zatříděného do Katalogu odpadů pod kódem 17 01 01</t>
  </si>
  <si>
    <t>-2067296091</t>
  </si>
  <si>
    <t>https://podminky.urs.cz/item/CS_URS_2021_02/997221861</t>
  </si>
  <si>
    <t>64,630</t>
  </si>
  <si>
    <t>4,640</t>
  </si>
  <si>
    <t>122,775</t>
  </si>
  <si>
    <t>57</t>
  </si>
  <si>
    <t>997221873</t>
  </si>
  <si>
    <t>933471657</t>
  </si>
  <si>
    <t>https://podminky.urs.cz/item/CS_URS_2021_02/997221873</t>
  </si>
  <si>
    <t>207,060</t>
  </si>
  <si>
    <t>58</t>
  </si>
  <si>
    <t>997221875</t>
  </si>
  <si>
    <t>Poplatek za uložení stavebního odpadu na recyklační skládce (skládkovné) asfaltového bez obsahu dehtu zatříděného do Katalogu odpadů pod kódem 17 03 02</t>
  </si>
  <si>
    <t>-1899036420</t>
  </si>
  <si>
    <t>https://podminky.urs.cz/item/CS_URS_2021_02/997221875</t>
  </si>
  <si>
    <t>3,160</t>
  </si>
  <si>
    <t>998</t>
  </si>
  <si>
    <t>Přesun hmot</t>
  </si>
  <si>
    <t>59</t>
  </si>
  <si>
    <t>998223011</t>
  </si>
  <si>
    <t>Přesun hmot pro pozemní komunikace s krytem dlážděným dopravní vzdálenost do 200 m jakékoliv délky objektu</t>
  </si>
  <si>
    <t>-455532182</t>
  </si>
  <si>
    <t>https://podminky.urs.cz/item/CS_URS_2021_02/998223011</t>
  </si>
  <si>
    <t>VRN</t>
  </si>
  <si>
    <t>Vedlejší rozpočtové náklady</t>
  </si>
  <si>
    <t>VRN1</t>
  </si>
  <si>
    <t>Průzkumné, geodetické a projektové práce</t>
  </si>
  <si>
    <t>60</t>
  </si>
  <si>
    <t>012103000</t>
  </si>
  <si>
    <t>Geodetické práce před výstavbou</t>
  </si>
  <si>
    <t>nh</t>
  </si>
  <si>
    <t>1024</t>
  </si>
  <si>
    <t>-1645191489</t>
  </si>
  <si>
    <t>HZS Geodet</t>
  </si>
  <si>
    <t>61</t>
  </si>
  <si>
    <t>012203000</t>
  </si>
  <si>
    <t>Geodetické práce při provádění stavby</t>
  </si>
  <si>
    <t>-1466120076</t>
  </si>
  <si>
    <t>62</t>
  </si>
  <si>
    <t>012303000</t>
  </si>
  <si>
    <t>Geodetické práce po výstavbě - 3x paré DSPS</t>
  </si>
  <si>
    <t>255553251</t>
  </si>
  <si>
    <t>63</t>
  </si>
  <si>
    <t>012403000</t>
  </si>
  <si>
    <t>Kartografické práce - geometrický plán</t>
  </si>
  <si>
    <t>-528055387</t>
  </si>
  <si>
    <t>64</t>
  </si>
  <si>
    <t>013254000</t>
  </si>
  <si>
    <t>Dokumentace skutečného provedení stavby - 3x paré</t>
  </si>
  <si>
    <t>-1482684235</t>
  </si>
  <si>
    <t>HZS techink odborný</t>
  </si>
  <si>
    <t>VRN3</t>
  </si>
  <si>
    <t>Zařízení staveniště</t>
  </si>
  <si>
    <t>65</t>
  </si>
  <si>
    <t>032903000</t>
  </si>
  <si>
    <t>Náklady na provoz a údržbu vybavení staveniště</t>
  </si>
  <si>
    <t>kpl</t>
  </si>
  <si>
    <t>80617748</t>
  </si>
  <si>
    <t>66</t>
  </si>
  <si>
    <t>034103000</t>
  </si>
  <si>
    <t>Oplocení staveniště</t>
  </si>
  <si>
    <t>536352190</t>
  </si>
  <si>
    <t>67</t>
  </si>
  <si>
    <t>034303000</t>
  </si>
  <si>
    <t>Dopravní značení na staveništi</t>
  </si>
  <si>
    <t>411148875</t>
  </si>
  <si>
    <t>ocenit DIO, včetně nákladů na následné rozmístění značek</t>
  </si>
  <si>
    <t>68</t>
  </si>
  <si>
    <t>034503000</t>
  </si>
  <si>
    <t>Informační tabule na staveništi</t>
  </si>
  <si>
    <t>1097249375</t>
  </si>
  <si>
    <t>VRN4</t>
  </si>
  <si>
    <t>Inženýrská činnost</t>
  </si>
  <si>
    <t>69</t>
  </si>
  <si>
    <t>042503000</t>
  </si>
  <si>
    <t>Plán BOZP na staveništi</t>
  </si>
  <si>
    <t>-1437463990</t>
  </si>
  <si>
    <t>70</t>
  </si>
  <si>
    <t>043134000</t>
  </si>
  <si>
    <t>Zkoušky zatěžovací</t>
  </si>
  <si>
    <t>-1996936204</t>
  </si>
  <si>
    <t>SO 02 - Veřejné Osvětlení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</si>
  <si>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</si>
  <si>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</si>
  <si>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</si>
  <si>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</si>
  <si>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</si>
  <si>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HZS - Hodinové zúčtovací sazby</t>
  </si>
  <si>
    <t xml:space="preserve">    VRN9 - Ostatní náklady</t>
  </si>
  <si>
    <t>131213101</t>
  </si>
  <si>
    <t>Hloubení jam ručně zapažených i nezapažených s urovnáním dna do předepsaného profilu a spádu v hornině třídy těžitelnosti I skupiny 3 soudržných</t>
  </si>
  <si>
    <t>219254217</t>
  </si>
  <si>
    <t>https://podminky.urs.cz/item/CS_URS_2021_02/131213101</t>
  </si>
  <si>
    <t>základ pro nové osvětlení</t>
  </si>
  <si>
    <t>0,8*0,8*1*2</t>
  </si>
  <si>
    <t>132212111</t>
  </si>
  <si>
    <t>Hloubení rýh šířky do 800 mm ručně zapažených i nezapažených, s urovnáním dna do předepsaného profilu a spádu v hornině třídy těžitelnosti I skupiny 3 soudržných, včetně likvidace stávající kabeláže</t>
  </si>
  <si>
    <t>1156596708</t>
  </si>
  <si>
    <t>https://podminky.urs.cz/item/CS_URS_2021_02/132212111</t>
  </si>
  <si>
    <t>68*1*0,6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</si>
  <si>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</si>
  <si>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</si>
  <si>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-1373532644</t>
  </si>
  <si>
    <t>https://podminky.urs.cz/item/CS_URS_2021_02/162211311</t>
  </si>
  <si>
    <t>40,8</t>
  </si>
  <si>
    <t>1,28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</si>
  <si>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</si>
  <si>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</si>
  <si>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545229888</t>
  </si>
  <si>
    <t>https://podminky.urs.cz/item/CS_URS_2021_02/162751117</t>
  </si>
  <si>
    <t>42,08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</si>
  <si>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</si>
  <si>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</si>
  <si>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-878273819</t>
  </si>
  <si>
    <t>https://podminky.urs.cz/item/CS_URS_2021_02/162751119</t>
  </si>
  <si>
    <t>42,08*10</t>
  </si>
  <si>
    <t>1076411564</t>
  </si>
  <si>
    <t>42,08*1,8</t>
  </si>
  <si>
    <t>-106511994</t>
  </si>
  <si>
    <t>174111101</t>
  </si>
  <si>
    <t>Zásyp sypaninou z jakékoliv horniny ručně s uložením výkopku ve vrstvách se zhutněním jam, šachet, rýh nebo kolem objektů v těchto vykopávkách</t>
  </si>
  <si>
    <t>-1710057590</t>
  </si>
  <si>
    <t>https://podminky.urs.cz/item/CS_URS_2021_02/174111101</t>
  </si>
  <si>
    <t>40,8-4,08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</si>
  <si>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</si>
  <si>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</si>
  <si>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393903149</t>
  </si>
  <si>
    <t>https://podminky.urs.cz/item/CS_URS_2021_02/175111101</t>
  </si>
  <si>
    <t>68*0,15*0,4</t>
  </si>
  <si>
    <t>58331200</t>
  </si>
  <si>
    <t>štěrkopísek netříděný zásypový</t>
  </si>
  <si>
    <t>1540919911</t>
  </si>
  <si>
    <t>4,08*2 'Přepočtené koeficientem množství</t>
  </si>
  <si>
    <t>R89541</t>
  </si>
  <si>
    <t>M+D Krytí kabelu deskami AROT</t>
  </si>
  <si>
    <t>1994993539</t>
  </si>
  <si>
    <t>998225111</t>
  </si>
  <si>
    <t>Přesun hmot pro komunikace s krytem z kameniva, monolitickým betonovým nebo živičným dopravní vzdálenost do 200 m jakékoliv délky objektu</t>
  </si>
  <si>
    <t>1370366751</t>
  </si>
  <si>
    <t>https://podminky.urs.cz/item/CS_URS_2021_02/998225111</t>
  </si>
  <si>
    <t>PSV</t>
  </si>
  <si>
    <t>Práce a dodávky PSV</t>
  </si>
  <si>
    <t>Elektroinstalace - silnoproud</t>
  </si>
  <si>
    <t>741130021</t>
  </si>
  <si>
    <t>Ukončení vodičů izolovaných s označením a zapojením na svorkovnici s otevřením a uzavřením krytu, průřezu žíly do 2,5 mm2</t>
  </si>
  <si>
    <t>-1764815007</t>
  </si>
  <si>
    <t>https://podminky.urs.cz/item/CS_URS_2021_02/741130021</t>
  </si>
  <si>
    <t>741130025</t>
  </si>
  <si>
    <t>Ukončení vodičů izolovaných s označením a zapojením na svorkovnici s otevřením a uzavřením krytu, průřezu žíly do 16 mm2</t>
  </si>
  <si>
    <t>-655540507</t>
  </si>
  <si>
    <t>https://podminky.urs.cz/item/CS_URS_2021_02/741130025</t>
  </si>
  <si>
    <t>998741101</t>
  </si>
  <si>
    <t>Přesun hmot pro silnoproud stanovený z hmotnosti přesunovaného materiálu vodorovná dopravní vzdálenost do 50 m v objektech výšky do 6 m</t>
  </si>
  <si>
    <t>371115968</t>
  </si>
  <si>
    <t>https://podminky.urs.cz/item/CS_URS_2021_02/998741101</t>
  </si>
  <si>
    <t>Práce a dodávky M</t>
  </si>
  <si>
    <t>21-M</t>
  </si>
  <si>
    <t>Elektromontáže</t>
  </si>
  <si>
    <t>210202013</t>
  </si>
  <si>
    <t>Montáž svítidel výbojkových se zapojením vodičů průmyslových nebo venkovních na výložník</t>
  </si>
  <si>
    <t>-213053911</t>
  </si>
  <si>
    <t>https://podminky.urs.cz/item/CS_URS_2021_02/210202013</t>
  </si>
  <si>
    <t>MS0125</t>
  </si>
  <si>
    <t>Svítidlo  přechodové   Schréder AMPERA MIDI / 5145 / 32 LEDs 450mA NW 740 45,5W / Zebra right / 415072</t>
  </si>
  <si>
    <t>256</t>
  </si>
  <si>
    <t>-704953076</t>
  </si>
  <si>
    <t>210204002</t>
  </si>
  <si>
    <t>Montáž stožárů osvětlení parkových ocelových</t>
  </si>
  <si>
    <t>1253482829</t>
  </si>
  <si>
    <t>https://podminky.urs.cz/item/CS_URS_2021_02/210204002</t>
  </si>
  <si>
    <t>M01</t>
  </si>
  <si>
    <t>Stožár STP 6-C včetně ochranné manžety</t>
  </si>
  <si>
    <t>1289477904</t>
  </si>
  <si>
    <t>210204103</t>
  </si>
  <si>
    <t>Montáž výložníků osvětlení jednoramenných sloupových, hmotnosti do 35 kg</t>
  </si>
  <si>
    <t>2104686395</t>
  </si>
  <si>
    <t>https://podminky.urs.cz/item/CS_URS_2021_02/210204103</t>
  </si>
  <si>
    <t>M166874684</t>
  </si>
  <si>
    <t>výložník UD 1-500C</t>
  </si>
  <si>
    <t>-228617960</t>
  </si>
  <si>
    <t>210204201</t>
  </si>
  <si>
    <t>Montáž elektrovýzbroje stožárů osvětlení 1 okruh</t>
  </si>
  <si>
    <t>1000728749</t>
  </si>
  <si>
    <t>https://podminky.urs.cz/item/CS_URS_2021_02/210204201</t>
  </si>
  <si>
    <t>M03</t>
  </si>
  <si>
    <t>SvorkovniceSV6.16.4   H116110</t>
  </si>
  <si>
    <t>-1932733158</t>
  </si>
  <si>
    <t>210220020</t>
  </si>
  <si>
    <t>Montáž uzemňovacího vedení s upevněním, propojením a připojením pomocí svorek v zemi s izolací spojů vodičů FeZn páskou průřezu do 120 mm2 v městské zástavbě</t>
  </si>
  <si>
    <t>513874509</t>
  </si>
  <si>
    <t>https://podminky.urs.cz/item/CS_URS_2021_02/210220020</t>
  </si>
  <si>
    <t>35442062</t>
  </si>
  <si>
    <t>pás zemnící 30x4mm FeZn</t>
  </si>
  <si>
    <t>128</t>
  </si>
  <si>
    <t>2046612651</t>
  </si>
  <si>
    <t>210800411</t>
  </si>
  <si>
    <t>Montáž izolovaných vodičů měděných do 1 kV bez ukončení uložených v trubkách nebo lištách zatažených plných nebo laněných s PVC pláštěm, bezhalogenových, ohniodolných (např. CY, CHAH-V) průřezu žíly 0,5 až 16 mm2</t>
  </si>
  <si>
    <t>1328824437</t>
  </si>
  <si>
    <t>https://podminky.urs.cz/item/CS_URS_2021_02/210800411</t>
  </si>
  <si>
    <t>88+50</t>
  </si>
  <si>
    <t>M005</t>
  </si>
  <si>
    <t>Silový kabel pevný CYKY-J 4 X 16</t>
  </si>
  <si>
    <t>-1097893474</t>
  </si>
  <si>
    <t>M006</t>
  </si>
  <si>
    <t>Silový kabel pro pevné uložení CYKY-J 5x1,5</t>
  </si>
  <si>
    <t>628685197</t>
  </si>
  <si>
    <t>R4512</t>
  </si>
  <si>
    <t>M+D Ukončovací hlava smršťovací</t>
  </si>
  <si>
    <t>-938590790</t>
  </si>
  <si>
    <t>R46212</t>
  </si>
  <si>
    <t xml:space="preserve">M+D Plastová manžeta </t>
  </si>
  <si>
    <t>1432659007</t>
  </si>
  <si>
    <t>R18651316</t>
  </si>
  <si>
    <t>Demontáž stávajícího svítidla</t>
  </si>
  <si>
    <t>-1431745735</t>
  </si>
  <si>
    <t>R16843156</t>
  </si>
  <si>
    <t>Demontáž stávajícího stožáru do 12m</t>
  </si>
  <si>
    <t>-723455707</t>
  </si>
  <si>
    <t>46-M</t>
  </si>
  <si>
    <t>Zemní práce při extr.mont.pracích</t>
  </si>
  <si>
    <t>460080014</t>
  </si>
  <si>
    <t>Základové konstrukce základ bez bednění do rostlé zeminy z monolitického betonu tř. C 16/20</t>
  </si>
  <si>
    <t>-1071710258</t>
  </si>
  <si>
    <t>https://podminky.urs.cz/item/CS_URS_2021_02/460080014</t>
  </si>
  <si>
    <t>Základ pro stožáry</t>
  </si>
  <si>
    <t>1*0,8*0,8*2</t>
  </si>
  <si>
    <t>Přebetonování Chráničky pod komunikací</t>
  </si>
  <si>
    <t>8*0,4*0,3</t>
  </si>
  <si>
    <t>460510054</t>
  </si>
  <si>
    <t>Osazení kabelových prostupů včetně utěsnění a spárování z trub plastových do rýhy, bez výkopových prací bez obsypu, vnitřního průměru do 10 cm</t>
  </si>
  <si>
    <t>-2066159944</t>
  </si>
  <si>
    <t>https://podminky.urs.cz/item/CS_URS_2021_02/460510054</t>
  </si>
  <si>
    <t>M84514</t>
  </si>
  <si>
    <t>Chránička do země dvouplášťová Kopos KF 09100</t>
  </si>
  <si>
    <t>266141307</t>
  </si>
  <si>
    <t>HZS</t>
  </si>
  <si>
    <t>Hodinové zúčtovací sazby</t>
  </si>
  <si>
    <t>HZS1292</t>
  </si>
  <si>
    <t>Hodinové zúčtovací sazby profesí HSV zemní a pomocné práce stavební dělník</t>
  </si>
  <si>
    <t>hod</t>
  </si>
  <si>
    <t>512</t>
  </si>
  <si>
    <t>-1768199383</t>
  </si>
  <si>
    <t>https://podminky.urs.cz/item/CS_URS_2021_02/HZS1292</t>
  </si>
  <si>
    <t>676623117</t>
  </si>
  <si>
    <t>-1285364701</t>
  </si>
  <si>
    <t>-1006653899</t>
  </si>
  <si>
    <t>Průzkumné, geodetické a projektové práce projektové práce dokumentace stavby (výkresová a textová) skutečného provedení stavby</t>
  </si>
  <si>
    <t>1384961549</t>
  </si>
  <si>
    <t>HZS technik odborný</t>
  </si>
  <si>
    <t>1000730731</t>
  </si>
  <si>
    <t>VRN9</t>
  </si>
  <si>
    <t>Ostatní náklady</t>
  </si>
  <si>
    <t>090001000.1</t>
  </si>
  <si>
    <t>Posudky, 2x měření intenzity elektrického osvětlení po dokončení VO a předložení protokolu o měření, 1x výchozí řevize pro VO</t>
  </si>
  <si>
    <t>-329968818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</si>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</sst>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17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1" fillId="5" borderId="9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5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5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166" fontId="28" fillId="0" borderId="21" xfId="0" applyNumberFormat="1" applyFont="1" applyBorder="1" applyAlignment="1">
      <alignment vertical="center"/>
    </xf>
    <xf numFmtId="4" fontId="28" fillId="0" borderId="22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7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center" vertical="center"/>
    </xf>
    <xf numFmtId="4" fontId="4" fillId="5" borderId="8" xfId="0" applyNumberFormat="1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3" xfId="0" applyNumberFormat="1" applyFont="1" applyBorder="1" applyAlignment="1"/>
    <xf numFmtId="166" fontId="31" fillId="0" borderId="14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5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6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4" xfId="0" applyFont="1" applyBorder="1" applyAlignment="1" applyProtection="1">
      <alignment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167" fontId="21" fillId="0" borderId="23" xfId="0" applyNumberFormat="1" applyFont="1" applyBorder="1" applyAlignment="1" applyProtection="1">
      <alignment vertical="center"/>
      <protection locked="0"/>
    </xf>
    <xf numFmtId="4" fontId="21" fillId="3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  <protection locked="0"/>
    </xf>
    <xf numFmtId="0" fontId="22" fillId="3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6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1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36" fillId="0" borderId="23" xfId="0" applyFont="1" applyBorder="1" applyAlignment="1" applyProtection="1">
      <alignment horizontal="center" vertical="center"/>
      <protection locked="0"/>
    </xf>
    <xf numFmtId="49" fontId="36" fillId="0" borderId="23" xfId="0" applyNumberFormat="1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center" vertical="center" wrapText="1"/>
      <protection locked="0"/>
    </xf>
    <xf numFmtId="167" fontId="36" fillId="0" borderId="23" xfId="0" applyNumberFormat="1" applyFont="1" applyBorder="1" applyAlignment="1" applyProtection="1">
      <alignment vertical="center"/>
      <protection locked="0"/>
    </xf>
    <xf numFmtId="4" fontId="36" fillId="3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6" fillId="3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2" fillId="3" borderId="20" xfId="0" applyFont="1" applyFill="1" applyBorder="1" applyAlignment="1" applyProtection="1">
      <alignment horizontal="left" vertical="center"/>
      <protection locked="0"/>
    </xf>
    <xf numFmtId="0" fontId="22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166" fontId="22" fillId="0" borderId="22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1" fillId="0" borderId="1" xfId="0" applyFont="1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4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8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41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1_02/162751137" TargetMode="External"/><Relationship Id="rId18" Type="http://schemas.openxmlformats.org/officeDocument/2006/relationships/hyperlink" Target="https://podminky.urs.cz/item/CS_URS_2021_02/181411131" TargetMode="External"/><Relationship Id="rId26" Type="http://schemas.openxmlformats.org/officeDocument/2006/relationships/hyperlink" Target="https://podminky.urs.cz/item/CS_URS_2021_02/577144031" TargetMode="External"/><Relationship Id="rId39" Type="http://schemas.openxmlformats.org/officeDocument/2006/relationships/hyperlink" Target="https://podminky.urs.cz/item/CS_URS_2021_02/919735123" TargetMode="External"/><Relationship Id="rId21" Type="http://schemas.openxmlformats.org/officeDocument/2006/relationships/hyperlink" Target="https://podminky.urs.cz/item/CS_URS_2021_02/564851111" TargetMode="External"/><Relationship Id="rId34" Type="http://schemas.openxmlformats.org/officeDocument/2006/relationships/hyperlink" Target="https://podminky.urs.cz/item/CS_URS_2021_02/916131213" TargetMode="External"/><Relationship Id="rId42" Type="http://schemas.openxmlformats.org/officeDocument/2006/relationships/hyperlink" Target="https://podminky.urs.cz/item/CS_URS_2021_02/997221612" TargetMode="External"/><Relationship Id="rId47" Type="http://schemas.openxmlformats.org/officeDocument/2006/relationships/drawing" Target="../drawings/drawing2.xml"/><Relationship Id="rId7" Type="http://schemas.openxmlformats.org/officeDocument/2006/relationships/hyperlink" Target="https://podminky.urs.cz/item/CS_URS_2021_02/113201112" TargetMode="External"/><Relationship Id="rId2" Type="http://schemas.openxmlformats.org/officeDocument/2006/relationships/hyperlink" Target="https://podminky.urs.cz/item/CS_URS_2021_02/112251105" TargetMode="External"/><Relationship Id="rId16" Type="http://schemas.openxmlformats.org/officeDocument/2006/relationships/hyperlink" Target="https://podminky.urs.cz/item/CS_URS_2021_02/171201231" TargetMode="External"/><Relationship Id="rId29" Type="http://schemas.openxmlformats.org/officeDocument/2006/relationships/hyperlink" Target="https://podminky.urs.cz/item/CS_URS_2021_02/596412213" TargetMode="External"/><Relationship Id="rId1" Type="http://schemas.openxmlformats.org/officeDocument/2006/relationships/hyperlink" Target="https://podminky.urs.cz/item/CS_URS_2021_02/112101105" TargetMode="External"/><Relationship Id="rId6" Type="http://schemas.openxmlformats.org/officeDocument/2006/relationships/hyperlink" Target="https://podminky.urs.cz/item/CS_URS_2021_02/113201111" TargetMode="External"/><Relationship Id="rId11" Type="http://schemas.openxmlformats.org/officeDocument/2006/relationships/hyperlink" Target="https://podminky.urs.cz/item/CS_URS_2021_02/122311101" TargetMode="External"/><Relationship Id="rId24" Type="http://schemas.openxmlformats.org/officeDocument/2006/relationships/hyperlink" Target="https://podminky.urs.cz/item/CS_URS_2021_02/573231106" TargetMode="External"/><Relationship Id="rId32" Type="http://schemas.openxmlformats.org/officeDocument/2006/relationships/hyperlink" Target="https://podminky.urs.cz/item/CS_URS_2021_02/915211112" TargetMode="External"/><Relationship Id="rId37" Type="http://schemas.openxmlformats.org/officeDocument/2006/relationships/hyperlink" Target="https://podminky.urs.cz/item/CS_URS_2021_02/919726123" TargetMode="External"/><Relationship Id="rId40" Type="http://schemas.openxmlformats.org/officeDocument/2006/relationships/hyperlink" Target="https://podminky.urs.cz/item/CS_URS_2021_02/997221571" TargetMode="External"/><Relationship Id="rId45" Type="http://schemas.openxmlformats.org/officeDocument/2006/relationships/hyperlink" Target="https://podminky.urs.cz/item/CS_URS_2021_02/997221875" TargetMode="External"/><Relationship Id="rId5" Type="http://schemas.openxmlformats.org/officeDocument/2006/relationships/hyperlink" Target="https://podminky.urs.cz/item/CS_URS_2021_02/113107143" TargetMode="External"/><Relationship Id="rId15" Type="http://schemas.openxmlformats.org/officeDocument/2006/relationships/hyperlink" Target="https://podminky.urs.cz/item/CS_URS_2021_02/167151102" TargetMode="External"/><Relationship Id="rId23" Type="http://schemas.openxmlformats.org/officeDocument/2006/relationships/hyperlink" Target="https://podminky.urs.cz/item/CS_URS_2021_02/565165101" TargetMode="External"/><Relationship Id="rId28" Type="http://schemas.openxmlformats.org/officeDocument/2006/relationships/hyperlink" Target="https://podminky.urs.cz/item/CS_URS_2021_02/596212213" TargetMode="External"/><Relationship Id="rId36" Type="http://schemas.openxmlformats.org/officeDocument/2006/relationships/hyperlink" Target="https://podminky.urs.cz/item/CS_URS_2021_02/919121231" TargetMode="External"/><Relationship Id="rId10" Type="http://schemas.openxmlformats.org/officeDocument/2006/relationships/hyperlink" Target="https://podminky.urs.cz/item/CS_URS_2021_02/122251104" TargetMode="External"/><Relationship Id="rId19" Type="http://schemas.openxmlformats.org/officeDocument/2006/relationships/hyperlink" Target="https://podminky.urs.cz/item/CS_URS_2021_02/182303111" TargetMode="External"/><Relationship Id="rId31" Type="http://schemas.openxmlformats.org/officeDocument/2006/relationships/hyperlink" Target="https://podminky.urs.cz/item/CS_URS_2021_02/914511111" TargetMode="External"/><Relationship Id="rId44" Type="http://schemas.openxmlformats.org/officeDocument/2006/relationships/hyperlink" Target="https://podminky.urs.cz/item/CS_URS_2021_02/997221873" TargetMode="External"/><Relationship Id="rId4" Type="http://schemas.openxmlformats.org/officeDocument/2006/relationships/hyperlink" Target="https://podminky.urs.cz/item/CS_URS_2021_02/113107131" TargetMode="External"/><Relationship Id="rId9" Type="http://schemas.openxmlformats.org/officeDocument/2006/relationships/hyperlink" Target="https://podminky.urs.cz/item/CS_URS_2021_02/122211101" TargetMode="External"/><Relationship Id="rId14" Type="http://schemas.openxmlformats.org/officeDocument/2006/relationships/hyperlink" Target="https://podminky.urs.cz/item/CS_URS_2021_02/162751139" TargetMode="External"/><Relationship Id="rId22" Type="http://schemas.openxmlformats.org/officeDocument/2006/relationships/hyperlink" Target="https://podminky.urs.cz/item/CS_URS_2021_02/564861111" TargetMode="External"/><Relationship Id="rId27" Type="http://schemas.openxmlformats.org/officeDocument/2006/relationships/hyperlink" Target="https://podminky.urs.cz/item/CS_URS_2021_02/596211122" TargetMode="External"/><Relationship Id="rId30" Type="http://schemas.openxmlformats.org/officeDocument/2006/relationships/hyperlink" Target="https://podminky.urs.cz/item/CS_URS_2021_02/914111111" TargetMode="External"/><Relationship Id="rId35" Type="http://schemas.openxmlformats.org/officeDocument/2006/relationships/hyperlink" Target="https://podminky.urs.cz/item/CS_URS_2021_02/916231213" TargetMode="External"/><Relationship Id="rId43" Type="http://schemas.openxmlformats.org/officeDocument/2006/relationships/hyperlink" Target="https://podminky.urs.cz/item/CS_URS_2021_02/997221861" TargetMode="External"/><Relationship Id="rId8" Type="http://schemas.openxmlformats.org/officeDocument/2006/relationships/hyperlink" Target="https://podminky.urs.cz/item/CS_URS_2021_02/121151123" TargetMode="External"/><Relationship Id="rId3" Type="http://schemas.openxmlformats.org/officeDocument/2006/relationships/hyperlink" Target="https://podminky.urs.cz/item/CS_URS_2021_02/113107124" TargetMode="External"/><Relationship Id="rId12" Type="http://schemas.openxmlformats.org/officeDocument/2006/relationships/hyperlink" Target="https://podminky.urs.cz/item/CS_URS_2021_02/122351104" TargetMode="External"/><Relationship Id="rId17" Type="http://schemas.openxmlformats.org/officeDocument/2006/relationships/hyperlink" Target="https://podminky.urs.cz/item/CS_URS_2021_02/171251201" TargetMode="External"/><Relationship Id="rId25" Type="http://schemas.openxmlformats.org/officeDocument/2006/relationships/hyperlink" Target="https://podminky.urs.cz/item/CS_URS_2021_02/573231111" TargetMode="External"/><Relationship Id="rId33" Type="http://schemas.openxmlformats.org/officeDocument/2006/relationships/hyperlink" Target="https://podminky.urs.cz/item/CS_URS_2021_02/915231112" TargetMode="External"/><Relationship Id="rId38" Type="http://schemas.openxmlformats.org/officeDocument/2006/relationships/hyperlink" Target="https://podminky.urs.cz/item/CS_URS_2021_02/919735113" TargetMode="External"/><Relationship Id="rId46" Type="http://schemas.openxmlformats.org/officeDocument/2006/relationships/hyperlink" Target="https://podminky.urs.cz/item/CS_URS_2021_02/998223011" TargetMode="External"/><Relationship Id="rId20" Type="http://schemas.openxmlformats.org/officeDocument/2006/relationships/hyperlink" Target="https://podminky.urs.cz/item/CS_URS_2021_02/564831111" TargetMode="External"/><Relationship Id="rId41" Type="http://schemas.openxmlformats.org/officeDocument/2006/relationships/hyperlink" Target="https://podminky.urs.cz/item/CS_URS_2021_02/997221579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1_02/174111101" TargetMode="External"/><Relationship Id="rId13" Type="http://schemas.openxmlformats.org/officeDocument/2006/relationships/hyperlink" Target="https://podminky.urs.cz/item/CS_URS_2021_02/998741101" TargetMode="External"/><Relationship Id="rId18" Type="http://schemas.openxmlformats.org/officeDocument/2006/relationships/hyperlink" Target="https://podminky.urs.cz/item/CS_URS_2021_02/210220020" TargetMode="External"/><Relationship Id="rId3" Type="http://schemas.openxmlformats.org/officeDocument/2006/relationships/hyperlink" Target="https://podminky.urs.cz/item/CS_URS_2021_02/162211311" TargetMode="External"/><Relationship Id="rId21" Type="http://schemas.openxmlformats.org/officeDocument/2006/relationships/hyperlink" Target="https://podminky.urs.cz/item/CS_URS_2021_02/460510054" TargetMode="External"/><Relationship Id="rId7" Type="http://schemas.openxmlformats.org/officeDocument/2006/relationships/hyperlink" Target="https://podminky.urs.cz/item/CS_URS_2021_02/171251201" TargetMode="External"/><Relationship Id="rId12" Type="http://schemas.openxmlformats.org/officeDocument/2006/relationships/hyperlink" Target="https://podminky.urs.cz/item/CS_URS_2021_02/741130025" TargetMode="External"/><Relationship Id="rId17" Type="http://schemas.openxmlformats.org/officeDocument/2006/relationships/hyperlink" Target="https://podminky.urs.cz/item/CS_URS_2021_02/210204201" TargetMode="External"/><Relationship Id="rId2" Type="http://schemas.openxmlformats.org/officeDocument/2006/relationships/hyperlink" Target="https://podminky.urs.cz/item/CS_URS_2021_02/132212111" TargetMode="External"/><Relationship Id="rId16" Type="http://schemas.openxmlformats.org/officeDocument/2006/relationships/hyperlink" Target="https://podminky.urs.cz/item/CS_URS_2021_02/210204103" TargetMode="External"/><Relationship Id="rId20" Type="http://schemas.openxmlformats.org/officeDocument/2006/relationships/hyperlink" Target="https://podminky.urs.cz/item/CS_URS_2021_02/460080014" TargetMode="External"/><Relationship Id="rId1" Type="http://schemas.openxmlformats.org/officeDocument/2006/relationships/hyperlink" Target="https://podminky.urs.cz/item/CS_URS_2021_02/131213101" TargetMode="External"/><Relationship Id="rId6" Type="http://schemas.openxmlformats.org/officeDocument/2006/relationships/hyperlink" Target="https://podminky.urs.cz/item/CS_URS_2021_02/171201231" TargetMode="External"/><Relationship Id="rId11" Type="http://schemas.openxmlformats.org/officeDocument/2006/relationships/hyperlink" Target="https://podminky.urs.cz/item/CS_URS_2021_02/741130021" TargetMode="External"/><Relationship Id="rId5" Type="http://schemas.openxmlformats.org/officeDocument/2006/relationships/hyperlink" Target="https://podminky.urs.cz/item/CS_URS_2021_02/162751119" TargetMode="External"/><Relationship Id="rId15" Type="http://schemas.openxmlformats.org/officeDocument/2006/relationships/hyperlink" Target="https://podminky.urs.cz/item/CS_URS_2021_02/210204002" TargetMode="External"/><Relationship Id="rId23" Type="http://schemas.openxmlformats.org/officeDocument/2006/relationships/drawing" Target="../drawings/drawing3.xml"/><Relationship Id="rId10" Type="http://schemas.openxmlformats.org/officeDocument/2006/relationships/hyperlink" Target="https://podminky.urs.cz/item/CS_URS_2021_02/998225111" TargetMode="External"/><Relationship Id="rId19" Type="http://schemas.openxmlformats.org/officeDocument/2006/relationships/hyperlink" Target="https://podminky.urs.cz/item/CS_URS_2021_02/210800411" TargetMode="External"/><Relationship Id="rId4" Type="http://schemas.openxmlformats.org/officeDocument/2006/relationships/hyperlink" Target="https://podminky.urs.cz/item/CS_URS_2021_02/162751117" TargetMode="External"/><Relationship Id="rId9" Type="http://schemas.openxmlformats.org/officeDocument/2006/relationships/hyperlink" Target="https://podminky.urs.cz/item/CS_URS_2021_02/175111101" TargetMode="External"/><Relationship Id="rId14" Type="http://schemas.openxmlformats.org/officeDocument/2006/relationships/hyperlink" Target="https://podminky.urs.cz/item/CS_URS_2021_02/210202013" TargetMode="External"/><Relationship Id="rId22" Type="http://schemas.openxmlformats.org/officeDocument/2006/relationships/hyperlink" Target="https://podminky.urs.cz/item/CS_URS_2021_02/HZS129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314" t="s">
        <v>6</v>
      </c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S2" s="18" t="s">
        <v>7</v>
      </c>
      <c r="BT2" s="18" t="s">
        <v>8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1:74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1:74" s="1" customFormat="1" ht="12" customHeight="1">
      <c r="B5" s="21"/>
      <c r="D5" s="25" t="s">
        <v>14</v>
      </c>
      <c r="K5" s="280" t="s">
        <v>15</v>
      </c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R5" s="21"/>
      <c r="BE5" s="277" t="s">
        <v>16</v>
      </c>
      <c r="BS5" s="18" t="s">
        <v>7</v>
      </c>
    </row>
    <row r="6" spans="1:74" s="1" customFormat="1" ht="36.950000000000003" customHeight="1">
      <c r="B6" s="21"/>
      <c r="D6" s="27" t="s">
        <v>17</v>
      </c>
      <c r="K6" s="282" t="s">
        <v>18</v>
      </c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R6" s="21"/>
      <c r="BE6" s="278"/>
      <c r="BS6" s="18" t="s">
        <v>7</v>
      </c>
    </row>
    <row r="7" spans="1:74" s="1" customFormat="1" ht="12" customHeight="1">
      <c r="B7" s="21"/>
      <c r="D7" s="28" t="s">
        <v>19</v>
      </c>
      <c r="K7" s="26" t="s">
        <v>3</v>
      </c>
      <c r="AK7" s="28" t="s">
        <v>20</v>
      </c>
      <c r="AN7" s="26" t="s">
        <v>3</v>
      </c>
      <c r="AR7" s="21"/>
      <c r="BE7" s="278"/>
      <c r="BS7" s="18" t="s">
        <v>7</v>
      </c>
    </row>
    <row r="8" spans="1:74" s="1" customFormat="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278"/>
      <c r="BS8" s="18" t="s">
        <v>7</v>
      </c>
    </row>
    <row r="9" spans="1:74" s="1" customFormat="1" ht="14.45" customHeight="1">
      <c r="B9" s="21"/>
      <c r="AR9" s="21"/>
      <c r="BE9" s="278"/>
      <c r="BS9" s="18" t="s">
        <v>7</v>
      </c>
    </row>
    <row r="10" spans="1:74" s="1" customFormat="1" ht="12" customHeight="1">
      <c r="B10" s="21"/>
      <c r="D10" s="28" t="s">
        <v>25</v>
      </c>
      <c r="AK10" s="28" t="s">
        <v>26</v>
      </c>
      <c r="AN10" s="26" t="s">
        <v>3</v>
      </c>
      <c r="AR10" s="21"/>
      <c r="BE10" s="278"/>
      <c r="BS10" s="18" t="s">
        <v>7</v>
      </c>
    </row>
    <row r="11" spans="1:74" s="1" customFormat="1" ht="18.399999999999999" customHeight="1">
      <c r="B11" s="21"/>
      <c r="E11" s="26" t="s">
        <v>27</v>
      </c>
      <c r="AK11" s="28" t="s">
        <v>28</v>
      </c>
      <c r="AN11" s="26" t="s">
        <v>3</v>
      </c>
      <c r="AR11" s="21"/>
      <c r="BE11" s="278"/>
      <c r="BS11" s="18" t="s">
        <v>7</v>
      </c>
    </row>
    <row r="12" spans="1:74" s="1" customFormat="1" ht="6.95" customHeight="1">
      <c r="B12" s="21"/>
      <c r="AR12" s="21"/>
      <c r="BE12" s="278"/>
      <c r="BS12" s="18" t="s">
        <v>7</v>
      </c>
    </row>
    <row r="13" spans="1:74" s="1" customFormat="1" ht="12" customHeight="1">
      <c r="B13" s="21"/>
      <c r="D13" s="28" t="s">
        <v>29</v>
      </c>
      <c r="AK13" s="28" t="s">
        <v>26</v>
      </c>
      <c r="AN13" s="30" t="s">
        <v>30</v>
      </c>
      <c r="AR13" s="21"/>
      <c r="BE13" s="278"/>
      <c r="BS13" s="18" t="s">
        <v>7</v>
      </c>
    </row>
    <row r="14" spans="1:74" ht="12.75">
      <c r="B14" s="21"/>
      <c r="E14" s="283" t="s">
        <v>30</v>
      </c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" t="s">
        <v>28</v>
      </c>
      <c r="AN14" s="30" t="s">
        <v>30</v>
      </c>
      <c r="AR14" s="21"/>
      <c r="BE14" s="278"/>
      <c r="BS14" s="18" t="s">
        <v>7</v>
      </c>
    </row>
    <row r="15" spans="1:74" s="1" customFormat="1" ht="6.95" customHeight="1">
      <c r="B15" s="21"/>
      <c r="AR15" s="21"/>
      <c r="BE15" s="278"/>
      <c r="BS15" s="18" t="s">
        <v>4</v>
      </c>
    </row>
    <row r="16" spans="1:74" s="1" customFormat="1" ht="12" customHeight="1">
      <c r="B16" s="21"/>
      <c r="D16" s="28" t="s">
        <v>31</v>
      </c>
      <c r="AK16" s="28" t="s">
        <v>26</v>
      </c>
      <c r="AN16" s="26" t="s">
        <v>3</v>
      </c>
      <c r="AR16" s="21"/>
      <c r="BE16" s="278"/>
      <c r="BS16" s="18" t="s">
        <v>4</v>
      </c>
    </row>
    <row r="17" spans="1:71" s="1" customFormat="1" ht="18.399999999999999" customHeight="1">
      <c r="B17" s="21"/>
      <c r="E17" s="26" t="s">
        <v>32</v>
      </c>
      <c r="AK17" s="28" t="s">
        <v>28</v>
      </c>
      <c r="AN17" s="26" t="s">
        <v>3</v>
      </c>
      <c r="AR17" s="21"/>
      <c r="BE17" s="278"/>
      <c r="BS17" s="18" t="s">
        <v>33</v>
      </c>
    </row>
    <row r="18" spans="1:71" s="1" customFormat="1" ht="6.95" customHeight="1">
      <c r="B18" s="21"/>
      <c r="AR18" s="21"/>
      <c r="BE18" s="278"/>
      <c r="BS18" s="18" t="s">
        <v>7</v>
      </c>
    </row>
    <row r="19" spans="1:71" s="1" customFormat="1" ht="12" customHeight="1">
      <c r="B19" s="21"/>
      <c r="D19" s="28" t="s">
        <v>34</v>
      </c>
      <c r="AK19" s="28" t="s">
        <v>26</v>
      </c>
      <c r="AN19" s="26" t="s">
        <v>3</v>
      </c>
      <c r="AR19" s="21"/>
      <c r="BE19" s="278"/>
      <c r="BS19" s="18" t="s">
        <v>7</v>
      </c>
    </row>
    <row r="20" spans="1:71" s="1" customFormat="1" ht="18.399999999999999" customHeight="1">
      <c r="B20" s="21"/>
      <c r="E20" s="26" t="s">
        <v>35</v>
      </c>
      <c r="AK20" s="28" t="s">
        <v>28</v>
      </c>
      <c r="AN20" s="26" t="s">
        <v>3</v>
      </c>
      <c r="AR20" s="21"/>
      <c r="BE20" s="278"/>
      <c r="BS20" s="18" t="s">
        <v>4</v>
      </c>
    </row>
    <row r="21" spans="1:71" s="1" customFormat="1" ht="6.95" customHeight="1">
      <c r="B21" s="21"/>
      <c r="AR21" s="21"/>
      <c r="BE21" s="278"/>
    </row>
    <row r="22" spans="1:71" s="1" customFormat="1" ht="12" customHeight="1">
      <c r="B22" s="21"/>
      <c r="D22" s="28" t="s">
        <v>36</v>
      </c>
      <c r="AR22" s="21"/>
      <c r="BE22" s="278"/>
    </row>
    <row r="23" spans="1:71" s="1" customFormat="1" ht="47.25" customHeight="1">
      <c r="B23" s="21"/>
      <c r="E23" s="285" t="s">
        <v>37</v>
      </c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R23" s="21"/>
      <c r="BE23" s="278"/>
    </row>
    <row r="24" spans="1:71" s="1" customFormat="1" ht="6.95" customHeight="1">
      <c r="B24" s="21"/>
      <c r="AR24" s="21"/>
      <c r="BE24" s="278"/>
    </row>
    <row r="25" spans="1:71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78"/>
    </row>
    <row r="26" spans="1:71" s="2" customFormat="1" ht="25.9" customHeight="1">
      <c r="A26" s="33"/>
      <c r="B26" s="34"/>
      <c r="C26" s="33"/>
      <c r="D26" s="35" t="s">
        <v>38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86">
        <f>ROUND(AG54,2)</f>
        <v>0</v>
      </c>
      <c r="AL26" s="287"/>
      <c r="AM26" s="287"/>
      <c r="AN26" s="287"/>
      <c r="AO26" s="287"/>
      <c r="AP26" s="33"/>
      <c r="AQ26" s="33"/>
      <c r="AR26" s="34"/>
      <c r="BE26" s="278"/>
    </row>
    <row r="27" spans="1:7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78"/>
    </row>
    <row r="28" spans="1:71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88" t="s">
        <v>39</v>
      </c>
      <c r="M28" s="288"/>
      <c r="N28" s="288"/>
      <c r="O28" s="288"/>
      <c r="P28" s="288"/>
      <c r="Q28" s="33"/>
      <c r="R28" s="33"/>
      <c r="S28" s="33"/>
      <c r="T28" s="33"/>
      <c r="U28" s="33"/>
      <c r="V28" s="33"/>
      <c r="W28" s="288" t="s">
        <v>40</v>
      </c>
      <c r="X28" s="288"/>
      <c r="Y28" s="288"/>
      <c r="Z28" s="288"/>
      <c r="AA28" s="288"/>
      <c r="AB28" s="288"/>
      <c r="AC28" s="288"/>
      <c r="AD28" s="288"/>
      <c r="AE28" s="288"/>
      <c r="AF28" s="33"/>
      <c r="AG28" s="33"/>
      <c r="AH28" s="33"/>
      <c r="AI28" s="33"/>
      <c r="AJ28" s="33"/>
      <c r="AK28" s="288" t="s">
        <v>41</v>
      </c>
      <c r="AL28" s="288"/>
      <c r="AM28" s="288"/>
      <c r="AN28" s="288"/>
      <c r="AO28" s="288"/>
      <c r="AP28" s="33"/>
      <c r="AQ28" s="33"/>
      <c r="AR28" s="34"/>
      <c r="BE28" s="278"/>
    </row>
    <row r="29" spans="1:71" s="3" customFormat="1" ht="14.45" customHeight="1">
      <c r="B29" s="38"/>
      <c r="D29" s="28" t="s">
        <v>42</v>
      </c>
      <c r="F29" s="28" t="s">
        <v>43</v>
      </c>
      <c r="L29" s="291">
        <v>0.21</v>
      </c>
      <c r="M29" s="290"/>
      <c r="N29" s="290"/>
      <c r="O29" s="290"/>
      <c r="P29" s="290"/>
      <c r="W29" s="289">
        <f>ROUND(AZ54, 2)</f>
        <v>0</v>
      </c>
      <c r="X29" s="290"/>
      <c r="Y29" s="290"/>
      <c r="Z29" s="290"/>
      <c r="AA29" s="290"/>
      <c r="AB29" s="290"/>
      <c r="AC29" s="290"/>
      <c r="AD29" s="290"/>
      <c r="AE29" s="290"/>
      <c r="AK29" s="289">
        <f>ROUND(AV54, 2)</f>
        <v>0</v>
      </c>
      <c r="AL29" s="290"/>
      <c r="AM29" s="290"/>
      <c r="AN29" s="290"/>
      <c r="AO29" s="290"/>
      <c r="AR29" s="38"/>
      <c r="BE29" s="279"/>
    </row>
    <row r="30" spans="1:71" s="3" customFormat="1" ht="14.45" customHeight="1">
      <c r="B30" s="38"/>
      <c r="F30" s="28" t="s">
        <v>44</v>
      </c>
      <c r="L30" s="291">
        <v>0.15</v>
      </c>
      <c r="M30" s="290"/>
      <c r="N30" s="290"/>
      <c r="O30" s="290"/>
      <c r="P30" s="290"/>
      <c r="W30" s="289">
        <f>ROUND(BA54, 2)</f>
        <v>0</v>
      </c>
      <c r="X30" s="290"/>
      <c r="Y30" s="290"/>
      <c r="Z30" s="290"/>
      <c r="AA30" s="290"/>
      <c r="AB30" s="290"/>
      <c r="AC30" s="290"/>
      <c r="AD30" s="290"/>
      <c r="AE30" s="290"/>
      <c r="AK30" s="289">
        <f>ROUND(AW54, 2)</f>
        <v>0</v>
      </c>
      <c r="AL30" s="290"/>
      <c r="AM30" s="290"/>
      <c r="AN30" s="290"/>
      <c r="AO30" s="290"/>
      <c r="AR30" s="38"/>
      <c r="BE30" s="279"/>
    </row>
    <row r="31" spans="1:71" s="3" customFormat="1" ht="14.45" hidden="1" customHeight="1">
      <c r="B31" s="38"/>
      <c r="F31" s="28" t="s">
        <v>45</v>
      </c>
      <c r="L31" s="291">
        <v>0.21</v>
      </c>
      <c r="M31" s="290"/>
      <c r="N31" s="290"/>
      <c r="O31" s="290"/>
      <c r="P31" s="290"/>
      <c r="W31" s="289">
        <f>ROUND(BB54, 2)</f>
        <v>0</v>
      </c>
      <c r="X31" s="290"/>
      <c r="Y31" s="290"/>
      <c r="Z31" s="290"/>
      <c r="AA31" s="290"/>
      <c r="AB31" s="290"/>
      <c r="AC31" s="290"/>
      <c r="AD31" s="290"/>
      <c r="AE31" s="290"/>
      <c r="AK31" s="289">
        <v>0</v>
      </c>
      <c r="AL31" s="290"/>
      <c r="AM31" s="290"/>
      <c r="AN31" s="290"/>
      <c r="AO31" s="290"/>
      <c r="AR31" s="38"/>
      <c r="BE31" s="279"/>
    </row>
    <row r="32" spans="1:71" s="3" customFormat="1" ht="14.45" hidden="1" customHeight="1">
      <c r="B32" s="38"/>
      <c r="F32" s="28" t="s">
        <v>46</v>
      </c>
      <c r="L32" s="291">
        <v>0.15</v>
      </c>
      <c r="M32" s="290"/>
      <c r="N32" s="290"/>
      <c r="O32" s="290"/>
      <c r="P32" s="290"/>
      <c r="W32" s="289">
        <f>ROUND(BC54, 2)</f>
        <v>0</v>
      </c>
      <c r="X32" s="290"/>
      <c r="Y32" s="290"/>
      <c r="Z32" s="290"/>
      <c r="AA32" s="290"/>
      <c r="AB32" s="290"/>
      <c r="AC32" s="290"/>
      <c r="AD32" s="290"/>
      <c r="AE32" s="290"/>
      <c r="AK32" s="289">
        <v>0</v>
      </c>
      <c r="AL32" s="290"/>
      <c r="AM32" s="290"/>
      <c r="AN32" s="290"/>
      <c r="AO32" s="290"/>
      <c r="AR32" s="38"/>
      <c r="BE32" s="279"/>
    </row>
    <row r="33" spans="1:57" s="3" customFormat="1" ht="14.45" hidden="1" customHeight="1">
      <c r="B33" s="38"/>
      <c r="F33" s="28" t="s">
        <v>47</v>
      </c>
      <c r="L33" s="291">
        <v>0</v>
      </c>
      <c r="M33" s="290"/>
      <c r="N33" s="290"/>
      <c r="O33" s="290"/>
      <c r="P33" s="290"/>
      <c r="W33" s="289">
        <f>ROUND(BD54, 2)</f>
        <v>0</v>
      </c>
      <c r="X33" s="290"/>
      <c r="Y33" s="290"/>
      <c r="Z33" s="290"/>
      <c r="AA33" s="290"/>
      <c r="AB33" s="290"/>
      <c r="AC33" s="290"/>
      <c r="AD33" s="290"/>
      <c r="AE33" s="290"/>
      <c r="AK33" s="289">
        <v>0</v>
      </c>
      <c r="AL33" s="290"/>
      <c r="AM33" s="290"/>
      <c r="AN33" s="290"/>
      <c r="AO33" s="290"/>
      <c r="AR33" s="38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33"/>
    </row>
    <row r="35" spans="1:57" s="2" customFormat="1" ht="25.9" customHeight="1">
      <c r="A35" s="33"/>
      <c r="B35" s="34"/>
      <c r="C35" s="39"/>
      <c r="D35" s="40" t="s">
        <v>48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49</v>
      </c>
      <c r="U35" s="41"/>
      <c r="V35" s="41"/>
      <c r="W35" s="41"/>
      <c r="X35" s="292" t="s">
        <v>50</v>
      </c>
      <c r="Y35" s="293"/>
      <c r="Z35" s="293"/>
      <c r="AA35" s="293"/>
      <c r="AB35" s="293"/>
      <c r="AC35" s="41"/>
      <c r="AD35" s="41"/>
      <c r="AE35" s="41"/>
      <c r="AF35" s="41"/>
      <c r="AG35" s="41"/>
      <c r="AH35" s="41"/>
      <c r="AI35" s="41"/>
      <c r="AJ35" s="41"/>
      <c r="AK35" s="294">
        <f>SUM(AK26:AK33)</f>
        <v>0</v>
      </c>
      <c r="AL35" s="293"/>
      <c r="AM35" s="293"/>
      <c r="AN35" s="293"/>
      <c r="AO35" s="295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6.95" customHeight="1">
      <c r="A37" s="3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  <c r="BE37" s="33"/>
    </row>
    <row r="41" spans="1:57" s="2" customFormat="1" ht="6.95" customHeight="1">
      <c r="A41" s="33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  <c r="BE41" s="33"/>
    </row>
    <row r="42" spans="1:57" s="2" customFormat="1" ht="24.95" customHeight="1">
      <c r="A42" s="33"/>
      <c r="B42" s="34"/>
      <c r="C42" s="22" t="s">
        <v>51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BE42" s="33"/>
    </row>
    <row r="43" spans="1:57" s="2" customFormat="1" ht="6.95" customHeight="1">
      <c r="A43" s="33"/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4"/>
      <c r="BE43" s="33"/>
    </row>
    <row r="44" spans="1:57" s="4" customFormat="1" ht="12" customHeight="1">
      <c r="B44" s="47"/>
      <c r="C44" s="28" t="s">
        <v>14</v>
      </c>
      <c r="L44" s="4" t="str">
        <f>K5</f>
        <v>NE2D22</v>
      </c>
      <c r="AR44" s="47"/>
    </row>
    <row r="45" spans="1:57" s="5" customFormat="1" ht="36.950000000000003" customHeight="1">
      <c r="B45" s="48"/>
      <c r="C45" s="49" t="s">
        <v>17</v>
      </c>
      <c r="L45" s="296" t="str">
        <f>K6</f>
        <v>Parkoviště Školní ul., Štětí</v>
      </c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  <c r="AR45" s="48"/>
    </row>
    <row r="46" spans="1:57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4"/>
      <c r="BE46" s="33"/>
    </row>
    <row r="47" spans="1:57" s="2" customFormat="1" ht="12" customHeight="1">
      <c r="A47" s="33"/>
      <c r="B47" s="34"/>
      <c r="C47" s="28" t="s">
        <v>21</v>
      </c>
      <c r="D47" s="33"/>
      <c r="E47" s="33"/>
      <c r="F47" s="33"/>
      <c r="G47" s="33"/>
      <c r="H47" s="33"/>
      <c r="I47" s="33"/>
      <c r="J47" s="33"/>
      <c r="K47" s="33"/>
      <c r="L47" s="50" t="str">
        <f>IF(K8="","",K8)</f>
        <v>Štětí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8" t="s">
        <v>23</v>
      </c>
      <c r="AJ47" s="33"/>
      <c r="AK47" s="33"/>
      <c r="AL47" s="33"/>
      <c r="AM47" s="298" t="str">
        <f>IF(AN8= "","",AN8)</f>
        <v>24. 11. 2021</v>
      </c>
      <c r="AN47" s="298"/>
      <c r="AO47" s="33"/>
      <c r="AP47" s="33"/>
      <c r="AQ47" s="33"/>
      <c r="AR47" s="34"/>
      <c r="BE47" s="33"/>
    </row>
    <row r="48" spans="1:57" s="2" customFormat="1" ht="6.9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/>
      <c r="BE48" s="33"/>
    </row>
    <row r="49" spans="1:91" s="2" customFormat="1" ht="15.2" customHeight="1">
      <c r="A49" s="33"/>
      <c r="B49" s="34"/>
      <c r="C49" s="28" t="s">
        <v>25</v>
      </c>
      <c r="D49" s="33"/>
      <c r="E49" s="33"/>
      <c r="F49" s="33"/>
      <c r="G49" s="33"/>
      <c r="H49" s="33"/>
      <c r="I49" s="33"/>
      <c r="J49" s="33"/>
      <c r="K49" s="33"/>
      <c r="L49" s="4" t="str">
        <f>IF(E11= "","",E11)</f>
        <v>Město Štětí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8" t="s">
        <v>31</v>
      </c>
      <c r="AJ49" s="33"/>
      <c r="AK49" s="33"/>
      <c r="AL49" s="33"/>
      <c r="AM49" s="299" t="str">
        <f>IF(E17="","",E17)</f>
        <v xml:space="preserve">NE2D Projekt </v>
      </c>
      <c r="AN49" s="300"/>
      <c r="AO49" s="300"/>
      <c r="AP49" s="300"/>
      <c r="AQ49" s="33"/>
      <c r="AR49" s="34"/>
      <c r="AS49" s="301" t="s">
        <v>52</v>
      </c>
      <c r="AT49" s="302"/>
      <c r="AU49" s="52"/>
      <c r="AV49" s="52"/>
      <c r="AW49" s="52"/>
      <c r="AX49" s="52"/>
      <c r="AY49" s="52"/>
      <c r="AZ49" s="52"/>
      <c r="BA49" s="52"/>
      <c r="BB49" s="52"/>
      <c r="BC49" s="52"/>
      <c r="BD49" s="53"/>
      <c r="BE49" s="33"/>
    </row>
    <row r="50" spans="1:91" s="2" customFormat="1" ht="15.2" customHeight="1">
      <c r="A50" s="33"/>
      <c r="B50" s="34"/>
      <c r="C50" s="28" t="s">
        <v>29</v>
      </c>
      <c r="D50" s="33"/>
      <c r="E50" s="33"/>
      <c r="F50" s="33"/>
      <c r="G50" s="33"/>
      <c r="H50" s="33"/>
      <c r="I50" s="33"/>
      <c r="J50" s="33"/>
      <c r="K50" s="33"/>
      <c r="L50" s="4" t="str">
        <f>IF(E14= 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8" t="s">
        <v>34</v>
      </c>
      <c r="AJ50" s="33"/>
      <c r="AK50" s="33"/>
      <c r="AL50" s="33"/>
      <c r="AM50" s="299" t="str">
        <f>IF(E20="","",E20)</f>
        <v>Jaroslav Kudláček</v>
      </c>
      <c r="AN50" s="300"/>
      <c r="AO50" s="300"/>
      <c r="AP50" s="300"/>
      <c r="AQ50" s="33"/>
      <c r="AR50" s="34"/>
      <c r="AS50" s="303"/>
      <c r="AT50" s="304"/>
      <c r="AU50" s="54"/>
      <c r="AV50" s="54"/>
      <c r="AW50" s="54"/>
      <c r="AX50" s="54"/>
      <c r="AY50" s="54"/>
      <c r="AZ50" s="54"/>
      <c r="BA50" s="54"/>
      <c r="BB50" s="54"/>
      <c r="BC50" s="54"/>
      <c r="BD50" s="55"/>
      <c r="BE50" s="33"/>
    </row>
    <row r="51" spans="1:91" s="2" customFormat="1" ht="10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4"/>
      <c r="AS51" s="303"/>
      <c r="AT51" s="304"/>
      <c r="AU51" s="54"/>
      <c r="AV51" s="54"/>
      <c r="AW51" s="54"/>
      <c r="AX51" s="54"/>
      <c r="AY51" s="54"/>
      <c r="AZ51" s="54"/>
      <c r="BA51" s="54"/>
      <c r="BB51" s="54"/>
      <c r="BC51" s="54"/>
      <c r="BD51" s="55"/>
      <c r="BE51" s="33"/>
    </row>
    <row r="52" spans="1:91" s="2" customFormat="1" ht="29.25" customHeight="1">
      <c r="A52" s="33"/>
      <c r="B52" s="34"/>
      <c r="C52" s="305" t="s">
        <v>53</v>
      </c>
      <c r="D52" s="306"/>
      <c r="E52" s="306"/>
      <c r="F52" s="306"/>
      <c r="G52" s="306"/>
      <c r="H52" s="56"/>
      <c r="I52" s="307" t="s">
        <v>54</v>
      </c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8" t="s">
        <v>55</v>
      </c>
      <c r="AH52" s="306"/>
      <c r="AI52" s="306"/>
      <c r="AJ52" s="306"/>
      <c r="AK52" s="306"/>
      <c r="AL52" s="306"/>
      <c r="AM52" s="306"/>
      <c r="AN52" s="307" t="s">
        <v>56</v>
      </c>
      <c r="AO52" s="306"/>
      <c r="AP52" s="306"/>
      <c r="AQ52" s="57" t="s">
        <v>57</v>
      </c>
      <c r="AR52" s="34"/>
      <c r="AS52" s="58" t="s">
        <v>58</v>
      </c>
      <c r="AT52" s="59" t="s">
        <v>59</v>
      </c>
      <c r="AU52" s="59" t="s">
        <v>60</v>
      </c>
      <c r="AV52" s="59" t="s">
        <v>61</v>
      </c>
      <c r="AW52" s="59" t="s">
        <v>62</v>
      </c>
      <c r="AX52" s="59" t="s">
        <v>63</v>
      </c>
      <c r="AY52" s="59" t="s">
        <v>64</v>
      </c>
      <c r="AZ52" s="59" t="s">
        <v>65</v>
      </c>
      <c r="BA52" s="59" t="s">
        <v>66</v>
      </c>
      <c r="BB52" s="59" t="s">
        <v>67</v>
      </c>
      <c r="BC52" s="59" t="s">
        <v>68</v>
      </c>
      <c r="BD52" s="60" t="s">
        <v>69</v>
      </c>
      <c r="BE52" s="33"/>
    </row>
    <row r="53" spans="1:91" s="2" customFormat="1" ht="10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4"/>
      <c r="AS53" s="61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  <c r="BE53" s="33"/>
    </row>
    <row r="54" spans="1:91" s="6" customFormat="1" ht="32.450000000000003" customHeight="1">
      <c r="B54" s="64"/>
      <c r="C54" s="65" t="s">
        <v>70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312">
        <f>ROUND(SUM(AG55:AG56),2)</f>
        <v>0</v>
      </c>
      <c r="AH54" s="312"/>
      <c r="AI54" s="312"/>
      <c r="AJ54" s="312"/>
      <c r="AK54" s="312"/>
      <c r="AL54" s="312"/>
      <c r="AM54" s="312"/>
      <c r="AN54" s="313">
        <f>SUM(AG54,AT54)</f>
        <v>0</v>
      </c>
      <c r="AO54" s="313"/>
      <c r="AP54" s="313"/>
      <c r="AQ54" s="68" t="s">
        <v>3</v>
      </c>
      <c r="AR54" s="64"/>
      <c r="AS54" s="69">
        <f>ROUND(SUM(AS55:AS56),2)</f>
        <v>0</v>
      </c>
      <c r="AT54" s="70">
        <f>ROUND(SUM(AV54:AW54),2)</f>
        <v>0</v>
      </c>
      <c r="AU54" s="71">
        <f>ROUND(SUM(AU55:AU56),5)</f>
        <v>0</v>
      </c>
      <c r="AV54" s="70">
        <f>ROUND(AZ54*L29,2)</f>
        <v>0</v>
      </c>
      <c r="AW54" s="70">
        <f>ROUND(BA54*L30,2)</f>
        <v>0</v>
      </c>
      <c r="AX54" s="70">
        <f>ROUND(BB54*L29,2)</f>
        <v>0</v>
      </c>
      <c r="AY54" s="70">
        <f>ROUND(BC54*L30,2)</f>
        <v>0</v>
      </c>
      <c r="AZ54" s="70">
        <f>ROUND(SUM(AZ55:AZ56),2)</f>
        <v>0</v>
      </c>
      <c r="BA54" s="70">
        <f>ROUND(SUM(BA55:BA56),2)</f>
        <v>0</v>
      </c>
      <c r="BB54" s="70">
        <f>ROUND(SUM(BB55:BB56),2)</f>
        <v>0</v>
      </c>
      <c r="BC54" s="70">
        <f>ROUND(SUM(BC55:BC56),2)</f>
        <v>0</v>
      </c>
      <c r="BD54" s="72">
        <f>ROUND(SUM(BD55:BD56),2)</f>
        <v>0</v>
      </c>
      <c r="BS54" s="73" t="s">
        <v>71</v>
      </c>
      <c r="BT54" s="73" t="s">
        <v>72</v>
      </c>
      <c r="BU54" s="74" t="s">
        <v>73</v>
      </c>
      <c r="BV54" s="73" t="s">
        <v>74</v>
      </c>
      <c r="BW54" s="73" t="s">
        <v>5</v>
      </c>
      <c r="BX54" s="73" t="s">
        <v>75</v>
      </c>
      <c r="CL54" s="73" t="s">
        <v>3</v>
      </c>
    </row>
    <row r="55" spans="1:91" s="7" customFormat="1" ht="16.5" customHeight="1">
      <c r="A55" s="75" t="s">
        <v>76</v>
      </c>
      <c r="B55" s="76"/>
      <c r="C55" s="77"/>
      <c r="D55" s="311" t="s">
        <v>77</v>
      </c>
      <c r="E55" s="311"/>
      <c r="F55" s="311"/>
      <c r="G55" s="311"/>
      <c r="H55" s="311"/>
      <c r="I55" s="78"/>
      <c r="J55" s="311" t="s">
        <v>78</v>
      </c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09">
        <f>'SO 01 - Komunikace'!J30</f>
        <v>0</v>
      </c>
      <c r="AH55" s="310"/>
      <c r="AI55" s="310"/>
      <c r="AJ55" s="310"/>
      <c r="AK55" s="310"/>
      <c r="AL55" s="310"/>
      <c r="AM55" s="310"/>
      <c r="AN55" s="309">
        <f>SUM(AG55,AT55)</f>
        <v>0</v>
      </c>
      <c r="AO55" s="310"/>
      <c r="AP55" s="310"/>
      <c r="AQ55" s="79" t="s">
        <v>79</v>
      </c>
      <c r="AR55" s="76"/>
      <c r="AS55" s="80">
        <v>0</v>
      </c>
      <c r="AT55" s="81">
        <f>ROUND(SUM(AV55:AW55),2)</f>
        <v>0</v>
      </c>
      <c r="AU55" s="82">
        <f>'SO 01 - Komunikace'!P90</f>
        <v>0</v>
      </c>
      <c r="AV55" s="81">
        <f>'SO 01 - Komunikace'!J33</f>
        <v>0</v>
      </c>
      <c r="AW55" s="81">
        <f>'SO 01 - Komunikace'!J34</f>
        <v>0</v>
      </c>
      <c r="AX55" s="81">
        <f>'SO 01 - Komunikace'!J35</f>
        <v>0</v>
      </c>
      <c r="AY55" s="81">
        <f>'SO 01 - Komunikace'!J36</f>
        <v>0</v>
      </c>
      <c r="AZ55" s="81">
        <f>'SO 01 - Komunikace'!F33</f>
        <v>0</v>
      </c>
      <c r="BA55" s="81">
        <f>'SO 01 - Komunikace'!F34</f>
        <v>0</v>
      </c>
      <c r="BB55" s="81">
        <f>'SO 01 - Komunikace'!F35</f>
        <v>0</v>
      </c>
      <c r="BC55" s="81">
        <f>'SO 01 - Komunikace'!F36</f>
        <v>0</v>
      </c>
      <c r="BD55" s="83">
        <f>'SO 01 - Komunikace'!F37</f>
        <v>0</v>
      </c>
      <c r="BT55" s="84" t="s">
        <v>80</v>
      </c>
      <c r="BV55" s="84" t="s">
        <v>74</v>
      </c>
      <c r="BW55" s="84" t="s">
        <v>81</v>
      </c>
      <c r="BX55" s="84" t="s">
        <v>5</v>
      </c>
      <c r="CL55" s="84" t="s">
        <v>3</v>
      </c>
      <c r="CM55" s="84" t="s">
        <v>82</v>
      </c>
    </row>
    <row r="56" spans="1:91" s="7" customFormat="1" ht="16.5" customHeight="1">
      <c r="A56" s="75" t="s">
        <v>76</v>
      </c>
      <c r="B56" s="76"/>
      <c r="C56" s="77"/>
      <c r="D56" s="311" t="s">
        <v>83</v>
      </c>
      <c r="E56" s="311"/>
      <c r="F56" s="311"/>
      <c r="G56" s="311"/>
      <c r="H56" s="311"/>
      <c r="I56" s="78"/>
      <c r="J56" s="311" t="s">
        <v>84</v>
      </c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09">
        <f>'SO 02 - Veřejné Osvětlení'!J30</f>
        <v>0</v>
      </c>
      <c r="AH56" s="310"/>
      <c r="AI56" s="310"/>
      <c r="AJ56" s="310"/>
      <c r="AK56" s="310"/>
      <c r="AL56" s="310"/>
      <c r="AM56" s="310"/>
      <c r="AN56" s="309">
        <f>SUM(AG56,AT56)</f>
        <v>0</v>
      </c>
      <c r="AO56" s="310"/>
      <c r="AP56" s="310"/>
      <c r="AQ56" s="79" t="s">
        <v>79</v>
      </c>
      <c r="AR56" s="76"/>
      <c r="AS56" s="85">
        <v>0</v>
      </c>
      <c r="AT56" s="86">
        <f>ROUND(SUM(AV56:AW56),2)</f>
        <v>0</v>
      </c>
      <c r="AU56" s="87">
        <f>'SO 02 - Veřejné Osvětlení'!P93</f>
        <v>0</v>
      </c>
      <c r="AV56" s="86">
        <f>'SO 02 - Veřejné Osvětlení'!J33</f>
        <v>0</v>
      </c>
      <c r="AW56" s="86">
        <f>'SO 02 - Veřejné Osvětlení'!J34</f>
        <v>0</v>
      </c>
      <c r="AX56" s="86">
        <f>'SO 02 - Veřejné Osvětlení'!J35</f>
        <v>0</v>
      </c>
      <c r="AY56" s="86">
        <f>'SO 02 - Veřejné Osvětlení'!J36</f>
        <v>0</v>
      </c>
      <c r="AZ56" s="86">
        <f>'SO 02 - Veřejné Osvětlení'!F33</f>
        <v>0</v>
      </c>
      <c r="BA56" s="86">
        <f>'SO 02 - Veřejné Osvětlení'!F34</f>
        <v>0</v>
      </c>
      <c r="BB56" s="86">
        <f>'SO 02 - Veřejné Osvětlení'!F35</f>
        <v>0</v>
      </c>
      <c r="BC56" s="86">
        <f>'SO 02 - Veřejné Osvětlení'!F36</f>
        <v>0</v>
      </c>
      <c r="BD56" s="88">
        <f>'SO 02 - Veřejné Osvětlení'!F37</f>
        <v>0</v>
      </c>
      <c r="BT56" s="84" t="s">
        <v>80</v>
      </c>
      <c r="BV56" s="84" t="s">
        <v>74</v>
      </c>
      <c r="BW56" s="84" t="s">
        <v>85</v>
      </c>
      <c r="BX56" s="84" t="s">
        <v>5</v>
      </c>
      <c r="CL56" s="84" t="s">
        <v>3</v>
      </c>
      <c r="CM56" s="84" t="s">
        <v>82</v>
      </c>
    </row>
    <row r="57" spans="1:91" s="2" customFormat="1" ht="30" customHeight="1">
      <c r="A57" s="33"/>
      <c r="B57" s="34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4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  <row r="58" spans="1:91" s="2" customFormat="1" ht="6.95" customHeight="1">
      <c r="A58" s="33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34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</sheetData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 01 - Komunikace'!C2" display="/" xr:uid="{00000000-0004-0000-0000-000000000000}"/>
    <hyperlink ref="A56" location="'SO 02 - Veřejné Osvětlení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73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4" t="s">
        <v>6</v>
      </c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8" t="s">
        <v>81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1:46" s="1" customFormat="1" ht="24.95" customHeight="1">
      <c r="B4" s="21"/>
      <c r="D4" s="22" t="s">
        <v>86</v>
      </c>
      <c r="L4" s="21"/>
      <c r="M4" s="89" t="s">
        <v>11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17</v>
      </c>
      <c r="L6" s="21"/>
    </row>
    <row r="7" spans="1:46" s="1" customFormat="1" ht="16.5" customHeight="1">
      <c r="B7" s="21"/>
      <c r="E7" s="315" t="str">
        <f>'Rekapitulace stavby'!K6</f>
        <v>Parkoviště Školní ul., Štětí</v>
      </c>
      <c r="F7" s="316"/>
      <c r="G7" s="316"/>
      <c r="H7" s="316"/>
      <c r="L7" s="21"/>
    </row>
    <row r="8" spans="1:46" s="2" customFormat="1" ht="12" customHeight="1">
      <c r="A8" s="33"/>
      <c r="B8" s="34"/>
      <c r="C8" s="33"/>
      <c r="D8" s="28" t="s">
        <v>87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96" t="s">
        <v>88</v>
      </c>
      <c r="F9" s="317"/>
      <c r="G9" s="317"/>
      <c r="H9" s="317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28" t="s">
        <v>23</v>
      </c>
      <c r="J12" s="51" t="str">
        <f>'Rekapitulace stavby'!AN8</f>
        <v>24. 11. 2021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">
        <v>3</v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27</v>
      </c>
      <c r="F15" s="33"/>
      <c r="G15" s="33"/>
      <c r="H15" s="33"/>
      <c r="I15" s="28" t="s">
        <v>28</v>
      </c>
      <c r="J15" s="26" t="s">
        <v>3</v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18" t="str">
        <f>'Rekapitulace stavby'!E14</f>
        <v>Vyplň údaj</v>
      </c>
      <c r="F18" s="280"/>
      <c r="G18" s="280"/>
      <c r="H18" s="280"/>
      <c r="I18" s="28" t="s">
        <v>28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28" t="s">
        <v>28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">
        <v>3</v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28" t="s">
        <v>28</v>
      </c>
      <c r="J24" s="26" t="s">
        <v>3</v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85" t="s">
        <v>3</v>
      </c>
      <c r="F27" s="285"/>
      <c r="G27" s="285"/>
      <c r="H27" s="285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38</v>
      </c>
      <c r="E30" s="33"/>
      <c r="F30" s="33"/>
      <c r="G30" s="33"/>
      <c r="H30" s="33"/>
      <c r="I30" s="33"/>
      <c r="J30" s="67">
        <f>ROUND(J90, 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42</v>
      </c>
      <c r="E33" s="28" t="s">
        <v>43</v>
      </c>
      <c r="F33" s="96">
        <f>ROUND((SUM(BE90:BE372)),  2)</f>
        <v>0</v>
      </c>
      <c r="G33" s="33"/>
      <c r="H33" s="33"/>
      <c r="I33" s="97">
        <v>0.21</v>
      </c>
      <c r="J33" s="96">
        <f>ROUND(((SUM(BE90:BE372))*I33),  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96">
        <f>ROUND((SUM(BF90:BF372)),  2)</f>
        <v>0</v>
      </c>
      <c r="G34" s="33"/>
      <c r="H34" s="33"/>
      <c r="I34" s="97">
        <v>0.15</v>
      </c>
      <c r="J34" s="96">
        <f>ROUND(((SUM(BF90:BF372))*I34),  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45</v>
      </c>
      <c r="F35" s="96">
        <f>ROUND((SUM(BG90:BG372)),  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46</v>
      </c>
      <c r="F36" s="96">
        <f>ROUND((SUM(BH90:BH372)),  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47</v>
      </c>
      <c r="F37" s="96">
        <f>ROUND((SUM(BI90:BI372)),  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48</v>
      </c>
      <c r="E39" s="56"/>
      <c r="F39" s="56"/>
      <c r="G39" s="100" t="s">
        <v>49</v>
      </c>
      <c r="H39" s="101" t="s">
        <v>50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89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15" t="str">
        <f>E7</f>
        <v>Parkoviště Školní ul., Štětí</v>
      </c>
      <c r="F48" s="316"/>
      <c r="G48" s="316"/>
      <c r="H48" s="316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47" s="2" customFormat="1" ht="12" customHeight="1">
      <c r="A49" s="33"/>
      <c r="B49" s="34"/>
      <c r="C49" s="28" t="s">
        <v>87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47" s="2" customFormat="1" ht="16.5" customHeight="1">
      <c r="A50" s="33"/>
      <c r="B50" s="34"/>
      <c r="C50" s="33"/>
      <c r="D50" s="33"/>
      <c r="E50" s="296" t="str">
        <f>E9</f>
        <v>SO 01 - Komunikace</v>
      </c>
      <c r="F50" s="317"/>
      <c r="G50" s="317"/>
      <c r="H50" s="317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47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47" s="2" customFormat="1" ht="12" customHeight="1">
      <c r="A52" s="33"/>
      <c r="B52" s="34"/>
      <c r="C52" s="28" t="s">
        <v>21</v>
      </c>
      <c r="D52" s="33"/>
      <c r="E52" s="33"/>
      <c r="F52" s="26" t="str">
        <f>F12</f>
        <v>Štětí</v>
      </c>
      <c r="G52" s="33"/>
      <c r="H52" s="33"/>
      <c r="I52" s="28" t="s">
        <v>23</v>
      </c>
      <c r="J52" s="51" t="str">
        <f>IF(J12="","",J12)</f>
        <v>24. 11. 2021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47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47" s="2" customFormat="1" ht="15.2" customHeight="1">
      <c r="A54" s="33"/>
      <c r="B54" s="34"/>
      <c r="C54" s="28" t="s">
        <v>25</v>
      </c>
      <c r="D54" s="33"/>
      <c r="E54" s="33"/>
      <c r="F54" s="26" t="str">
        <f>E15</f>
        <v>Město Štětí</v>
      </c>
      <c r="G54" s="33"/>
      <c r="H54" s="33"/>
      <c r="I54" s="28" t="s">
        <v>31</v>
      </c>
      <c r="J54" s="31" t="str">
        <f>E21</f>
        <v xml:space="preserve">NE2D Projekt 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15.2" customHeight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>Jaroslav Kudláček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47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47" s="2" customFormat="1" ht="29.25" customHeight="1">
      <c r="A57" s="33"/>
      <c r="B57" s="34"/>
      <c r="C57" s="104" t="s">
        <v>90</v>
      </c>
      <c r="D57" s="98"/>
      <c r="E57" s="98"/>
      <c r="F57" s="98"/>
      <c r="G57" s="98"/>
      <c r="H57" s="98"/>
      <c r="I57" s="98"/>
      <c r="J57" s="105" t="s">
        <v>91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47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70</v>
      </c>
      <c r="D59" s="33"/>
      <c r="E59" s="33"/>
      <c r="F59" s="33"/>
      <c r="G59" s="33"/>
      <c r="H59" s="33"/>
      <c r="I59" s="33"/>
      <c r="J59" s="67">
        <f>J90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92</v>
      </c>
    </row>
    <row r="60" spans="1:47" s="9" customFormat="1" ht="24.95" customHeight="1">
      <c r="B60" s="107"/>
      <c r="D60" s="108" t="s">
        <v>93</v>
      </c>
      <c r="E60" s="109"/>
      <c r="F60" s="109"/>
      <c r="G60" s="109"/>
      <c r="H60" s="109"/>
      <c r="I60" s="109"/>
      <c r="J60" s="110">
        <f>J91</f>
        <v>0</v>
      </c>
      <c r="L60" s="107"/>
    </row>
    <row r="61" spans="1:47" s="10" customFormat="1" ht="19.899999999999999" customHeight="1">
      <c r="B61" s="111"/>
      <c r="D61" s="112" t="s">
        <v>94</v>
      </c>
      <c r="E61" s="113"/>
      <c r="F61" s="113"/>
      <c r="G61" s="113"/>
      <c r="H61" s="113"/>
      <c r="I61" s="113"/>
      <c r="J61" s="114">
        <f>J92</f>
        <v>0</v>
      </c>
      <c r="L61" s="111"/>
    </row>
    <row r="62" spans="1:47" s="10" customFormat="1" ht="19.899999999999999" customHeight="1">
      <c r="B62" s="111"/>
      <c r="D62" s="112" t="s">
        <v>95</v>
      </c>
      <c r="E62" s="113"/>
      <c r="F62" s="113"/>
      <c r="G62" s="113"/>
      <c r="H62" s="113"/>
      <c r="I62" s="113"/>
      <c r="J62" s="114">
        <f>J194</f>
        <v>0</v>
      </c>
      <c r="L62" s="111"/>
    </row>
    <row r="63" spans="1:47" s="10" customFormat="1" ht="19.899999999999999" customHeight="1">
      <c r="B63" s="111"/>
      <c r="D63" s="112" t="s">
        <v>96</v>
      </c>
      <c r="E63" s="113"/>
      <c r="F63" s="113"/>
      <c r="G63" s="113"/>
      <c r="H63" s="113"/>
      <c r="I63" s="113"/>
      <c r="J63" s="114">
        <f>J252</f>
        <v>0</v>
      </c>
      <c r="L63" s="111"/>
    </row>
    <row r="64" spans="1:47" s="10" customFormat="1" ht="19.899999999999999" customHeight="1">
      <c r="B64" s="111"/>
      <c r="D64" s="112" t="s">
        <v>97</v>
      </c>
      <c r="E64" s="113"/>
      <c r="F64" s="113"/>
      <c r="G64" s="113"/>
      <c r="H64" s="113"/>
      <c r="I64" s="113"/>
      <c r="J64" s="114">
        <f>J253</f>
        <v>0</v>
      </c>
      <c r="L64" s="111"/>
    </row>
    <row r="65" spans="1:31" s="10" customFormat="1" ht="19.899999999999999" customHeight="1">
      <c r="B65" s="111"/>
      <c r="D65" s="112" t="s">
        <v>98</v>
      </c>
      <c r="E65" s="113"/>
      <c r="F65" s="113"/>
      <c r="G65" s="113"/>
      <c r="H65" s="113"/>
      <c r="I65" s="113"/>
      <c r="J65" s="114">
        <f>J322</f>
        <v>0</v>
      </c>
      <c r="L65" s="111"/>
    </row>
    <row r="66" spans="1:31" s="10" customFormat="1" ht="19.899999999999999" customHeight="1">
      <c r="B66" s="111"/>
      <c r="D66" s="112" t="s">
        <v>99</v>
      </c>
      <c r="E66" s="113"/>
      <c r="F66" s="113"/>
      <c r="G66" s="113"/>
      <c r="H66" s="113"/>
      <c r="I66" s="113"/>
      <c r="J66" s="114">
        <f>J345</f>
        <v>0</v>
      </c>
      <c r="L66" s="111"/>
    </row>
    <row r="67" spans="1:31" s="9" customFormat="1" ht="24.95" customHeight="1">
      <c r="B67" s="107"/>
      <c r="D67" s="108" t="s">
        <v>100</v>
      </c>
      <c r="E67" s="109"/>
      <c r="F67" s="109"/>
      <c r="G67" s="109"/>
      <c r="H67" s="109"/>
      <c r="I67" s="109"/>
      <c r="J67" s="110">
        <f>J348</f>
        <v>0</v>
      </c>
      <c r="L67" s="107"/>
    </row>
    <row r="68" spans="1:31" s="10" customFormat="1" ht="19.899999999999999" customHeight="1">
      <c r="B68" s="111"/>
      <c r="D68" s="112" t="s">
        <v>101</v>
      </c>
      <c r="E68" s="113"/>
      <c r="F68" s="113"/>
      <c r="G68" s="113"/>
      <c r="H68" s="113"/>
      <c r="I68" s="113"/>
      <c r="J68" s="114">
        <f>J349</f>
        <v>0</v>
      </c>
      <c r="L68" s="111"/>
    </row>
    <row r="69" spans="1:31" s="10" customFormat="1" ht="19.899999999999999" customHeight="1">
      <c r="B69" s="111"/>
      <c r="D69" s="112" t="s">
        <v>102</v>
      </c>
      <c r="E69" s="113"/>
      <c r="F69" s="113"/>
      <c r="G69" s="113"/>
      <c r="H69" s="113"/>
      <c r="I69" s="113"/>
      <c r="J69" s="114">
        <f>J363</f>
        <v>0</v>
      </c>
      <c r="L69" s="111"/>
    </row>
    <row r="70" spans="1:31" s="10" customFormat="1" ht="19.899999999999999" customHeight="1">
      <c r="B70" s="111"/>
      <c r="D70" s="112" t="s">
        <v>103</v>
      </c>
      <c r="E70" s="113"/>
      <c r="F70" s="113"/>
      <c r="G70" s="113"/>
      <c r="H70" s="113"/>
      <c r="I70" s="113"/>
      <c r="J70" s="114">
        <f>J370</f>
        <v>0</v>
      </c>
      <c r="L70" s="111"/>
    </row>
    <row r="71" spans="1:31" s="2" customFormat="1" ht="21.75" customHeight="1">
      <c r="A71" s="33"/>
      <c r="B71" s="34"/>
      <c r="C71" s="33"/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6.95" customHeight="1">
      <c r="A72" s="33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6" spans="1:31" s="2" customFormat="1" ht="6.95" customHeight="1">
      <c r="A76" s="33"/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4.95" customHeight="1">
      <c r="A77" s="33"/>
      <c r="B77" s="34"/>
      <c r="C77" s="22" t="s">
        <v>104</v>
      </c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17</v>
      </c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6.5" customHeight="1">
      <c r="A80" s="33"/>
      <c r="B80" s="34"/>
      <c r="C80" s="33"/>
      <c r="D80" s="33"/>
      <c r="E80" s="315" t="str">
        <f>E7</f>
        <v>Parkoviště Školní ul., Štětí</v>
      </c>
      <c r="F80" s="316"/>
      <c r="G80" s="316"/>
      <c r="H80" s="316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65" s="2" customFormat="1" ht="12" customHeight="1">
      <c r="A81" s="33"/>
      <c r="B81" s="34"/>
      <c r="C81" s="28" t="s">
        <v>87</v>
      </c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65" s="2" customFormat="1" ht="16.5" customHeight="1">
      <c r="A82" s="33"/>
      <c r="B82" s="34"/>
      <c r="C82" s="33"/>
      <c r="D82" s="33"/>
      <c r="E82" s="296" t="str">
        <f>E9</f>
        <v>SO 01 - Komunikace</v>
      </c>
      <c r="F82" s="317"/>
      <c r="G82" s="317"/>
      <c r="H82" s="317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65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65" s="2" customFormat="1" ht="12" customHeight="1">
      <c r="A84" s="33"/>
      <c r="B84" s="34"/>
      <c r="C84" s="28" t="s">
        <v>21</v>
      </c>
      <c r="D84" s="33"/>
      <c r="E84" s="33"/>
      <c r="F84" s="26" t="str">
        <f>F12</f>
        <v>Štětí</v>
      </c>
      <c r="G84" s="33"/>
      <c r="H84" s="33"/>
      <c r="I84" s="28" t="s">
        <v>23</v>
      </c>
      <c r="J84" s="51" t="str">
        <f>IF(J12="","",J12)</f>
        <v>24. 11. 2021</v>
      </c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65" s="2" customFormat="1" ht="6.95" customHeight="1">
      <c r="A85" s="33"/>
      <c r="B85" s="34"/>
      <c r="C85" s="33"/>
      <c r="D85" s="33"/>
      <c r="E85" s="33"/>
      <c r="F85" s="33"/>
      <c r="G85" s="33"/>
      <c r="H85" s="33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65" s="2" customFormat="1" ht="15.2" customHeight="1">
      <c r="A86" s="33"/>
      <c r="B86" s="34"/>
      <c r="C86" s="28" t="s">
        <v>25</v>
      </c>
      <c r="D86" s="33"/>
      <c r="E86" s="33"/>
      <c r="F86" s="26" t="str">
        <f>E15</f>
        <v>Město Štětí</v>
      </c>
      <c r="G86" s="33"/>
      <c r="H86" s="33"/>
      <c r="I86" s="28" t="s">
        <v>31</v>
      </c>
      <c r="J86" s="31" t="str">
        <f>E21</f>
        <v xml:space="preserve">NE2D Projekt </v>
      </c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65" s="2" customFormat="1" ht="15.2" customHeight="1">
      <c r="A87" s="33"/>
      <c r="B87" s="34"/>
      <c r="C87" s="28" t="s">
        <v>29</v>
      </c>
      <c r="D87" s="33"/>
      <c r="E87" s="33"/>
      <c r="F87" s="26" t="str">
        <f>IF(E18="","",E18)</f>
        <v>Vyplň údaj</v>
      </c>
      <c r="G87" s="33"/>
      <c r="H87" s="33"/>
      <c r="I87" s="28" t="s">
        <v>34</v>
      </c>
      <c r="J87" s="31" t="str">
        <f>E24</f>
        <v>Jaroslav Kudláček</v>
      </c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65" s="2" customFormat="1" ht="10.3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65" s="11" customFormat="1" ht="29.25" customHeight="1">
      <c r="A89" s="115"/>
      <c r="B89" s="116"/>
      <c r="C89" s="117" t="s">
        <v>105</v>
      </c>
      <c r="D89" s="118" t="s">
        <v>57</v>
      </c>
      <c r="E89" s="118" t="s">
        <v>53</v>
      </c>
      <c r="F89" s="118" t="s">
        <v>54</v>
      </c>
      <c r="G89" s="118" t="s">
        <v>106</v>
      </c>
      <c r="H89" s="118" t="s">
        <v>107</v>
      </c>
      <c r="I89" s="118" t="s">
        <v>108</v>
      </c>
      <c r="J89" s="118" t="s">
        <v>91</v>
      </c>
      <c r="K89" s="119" t="s">
        <v>109</v>
      </c>
      <c r="L89" s="120"/>
      <c r="M89" s="58" t="s">
        <v>3</v>
      </c>
      <c r="N89" s="59" t="s">
        <v>42</v>
      </c>
      <c r="O89" s="59" t="s">
        <v>110</v>
      </c>
      <c r="P89" s="59" t="s">
        <v>111</v>
      </c>
      <c r="Q89" s="59" t="s">
        <v>112</v>
      </c>
      <c r="R89" s="59" t="s">
        <v>113</v>
      </c>
      <c r="S89" s="59" t="s">
        <v>114</v>
      </c>
      <c r="T89" s="60" t="s">
        <v>115</v>
      </c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</row>
    <row r="90" spans="1:65" s="2" customFormat="1" ht="22.9" customHeight="1">
      <c r="A90" s="33"/>
      <c r="B90" s="34"/>
      <c r="C90" s="65" t="s">
        <v>116</v>
      </c>
      <c r="D90" s="33"/>
      <c r="E90" s="33"/>
      <c r="F90" s="33"/>
      <c r="G90" s="33"/>
      <c r="H90" s="33"/>
      <c r="I90" s="33"/>
      <c r="J90" s="121">
        <f>BK90</f>
        <v>0</v>
      </c>
      <c r="K90" s="33"/>
      <c r="L90" s="34"/>
      <c r="M90" s="61"/>
      <c r="N90" s="52"/>
      <c r="O90" s="62"/>
      <c r="P90" s="122">
        <f>P91+P348</f>
        <v>0</v>
      </c>
      <c r="Q90" s="62"/>
      <c r="R90" s="122">
        <f>R91+R348</f>
        <v>888.13337749999994</v>
      </c>
      <c r="S90" s="62"/>
      <c r="T90" s="123">
        <f>T91+T348</f>
        <v>392.26499999999999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8" t="s">
        <v>71</v>
      </c>
      <c r="AU90" s="18" t="s">
        <v>92</v>
      </c>
      <c r="BK90" s="124">
        <f>BK91+BK348</f>
        <v>0</v>
      </c>
    </row>
    <row r="91" spans="1:65" s="12" customFormat="1" ht="25.9" customHeight="1">
      <c r="B91" s="125"/>
      <c r="D91" s="126" t="s">
        <v>71</v>
      </c>
      <c r="E91" s="127" t="s">
        <v>117</v>
      </c>
      <c r="F91" s="127" t="s">
        <v>118</v>
      </c>
      <c r="I91" s="128"/>
      <c r="J91" s="129">
        <f>BK91</f>
        <v>0</v>
      </c>
      <c r="L91" s="125"/>
      <c r="M91" s="130"/>
      <c r="N91" s="131"/>
      <c r="O91" s="131"/>
      <c r="P91" s="132">
        <f>P92+P194+P252+P253+P322+P345</f>
        <v>0</v>
      </c>
      <c r="Q91" s="131"/>
      <c r="R91" s="132">
        <f>R92+R194+R252+R253+R322+R345</f>
        <v>888.13337749999994</v>
      </c>
      <c r="S91" s="131"/>
      <c r="T91" s="133">
        <f>T92+T194+T252+T253+T322+T345</f>
        <v>392.26499999999999</v>
      </c>
      <c r="AR91" s="126" t="s">
        <v>80</v>
      </c>
      <c r="AT91" s="134" t="s">
        <v>71</v>
      </c>
      <c r="AU91" s="134" t="s">
        <v>72</v>
      </c>
      <c r="AY91" s="126" t="s">
        <v>119</v>
      </c>
      <c r="BK91" s="135">
        <f>BK92+BK194+BK252+BK253+BK322+BK345</f>
        <v>0</v>
      </c>
    </row>
    <row r="92" spans="1:65" s="12" customFormat="1" ht="22.9" customHeight="1">
      <c r="B92" s="125"/>
      <c r="D92" s="126" t="s">
        <v>71</v>
      </c>
      <c r="E92" s="136" t="s">
        <v>80</v>
      </c>
      <c r="F92" s="136" t="s">
        <v>120</v>
      </c>
      <c r="I92" s="128"/>
      <c r="J92" s="137">
        <f>BK92</f>
        <v>0</v>
      </c>
      <c r="L92" s="125"/>
      <c r="M92" s="130"/>
      <c r="N92" s="131"/>
      <c r="O92" s="131"/>
      <c r="P92" s="132">
        <f>SUM(P93:P193)</f>
        <v>0</v>
      </c>
      <c r="Q92" s="131"/>
      <c r="R92" s="132">
        <f>SUM(R93:R193)</f>
        <v>99.20620000000001</v>
      </c>
      <c r="S92" s="131"/>
      <c r="T92" s="133">
        <f>SUM(T93:T193)</f>
        <v>392.26499999999999</v>
      </c>
      <c r="AR92" s="126" t="s">
        <v>80</v>
      </c>
      <c r="AT92" s="134" t="s">
        <v>71</v>
      </c>
      <c r="AU92" s="134" t="s">
        <v>80</v>
      </c>
      <c r="AY92" s="126" t="s">
        <v>119</v>
      </c>
      <c r="BK92" s="135">
        <f>SUM(BK93:BK193)</f>
        <v>0</v>
      </c>
    </row>
    <row r="93" spans="1:65" s="2" customFormat="1" ht="21.75" customHeight="1">
      <c r="A93" s="33"/>
      <c r="B93" s="138"/>
      <c r="C93" s="139" t="s">
        <v>80</v>
      </c>
      <c r="D93" s="139" t="s">
        <v>121</v>
      </c>
      <c r="E93" s="140" t="s">
        <v>122</v>
      </c>
      <c r="F93" s="141" t="s">
        <v>123</v>
      </c>
      <c r="G93" s="142" t="s">
        <v>124</v>
      </c>
      <c r="H93" s="143">
        <v>1</v>
      </c>
      <c r="I93" s="144"/>
      <c r="J93" s="145">
        <f>ROUND(I93*H93,2)</f>
        <v>0</v>
      </c>
      <c r="K93" s="141" t="s">
        <v>125</v>
      </c>
      <c r="L93" s="34"/>
      <c r="M93" s="146" t="s">
        <v>3</v>
      </c>
      <c r="N93" s="147" t="s">
        <v>43</v>
      </c>
      <c r="O93" s="54"/>
      <c r="P93" s="148">
        <f>O93*H93</f>
        <v>0</v>
      </c>
      <c r="Q93" s="148">
        <v>0</v>
      </c>
      <c r="R93" s="148">
        <f>Q93*H93</f>
        <v>0</v>
      </c>
      <c r="S93" s="148">
        <v>0</v>
      </c>
      <c r="T93" s="149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126</v>
      </c>
      <c r="AT93" s="150" t="s">
        <v>121</v>
      </c>
      <c r="AU93" s="150" t="s">
        <v>82</v>
      </c>
      <c r="AY93" s="18" t="s">
        <v>119</v>
      </c>
      <c r="BE93" s="151">
        <f>IF(N93="základní",J93,0)</f>
        <v>0</v>
      </c>
      <c r="BF93" s="151">
        <f>IF(N93="snížená",J93,0)</f>
        <v>0</v>
      </c>
      <c r="BG93" s="151">
        <f>IF(N93="zákl. přenesená",J93,0)</f>
        <v>0</v>
      </c>
      <c r="BH93" s="151">
        <f>IF(N93="sníž. přenesená",J93,0)</f>
        <v>0</v>
      </c>
      <c r="BI93" s="151">
        <f>IF(N93="nulová",J93,0)</f>
        <v>0</v>
      </c>
      <c r="BJ93" s="18" t="s">
        <v>80</v>
      </c>
      <c r="BK93" s="151">
        <f>ROUND(I93*H93,2)</f>
        <v>0</v>
      </c>
      <c r="BL93" s="18" t="s">
        <v>126</v>
      </c>
      <c r="BM93" s="150" t="s">
        <v>127</v>
      </c>
    </row>
    <row r="94" spans="1:65" s="2" customFormat="1" ht="11.25">
      <c r="A94" s="33"/>
      <c r="B94" s="34"/>
      <c r="C94" s="33"/>
      <c r="D94" s="152" t="s">
        <v>128</v>
      </c>
      <c r="E94" s="33"/>
      <c r="F94" s="153" t="s">
        <v>129</v>
      </c>
      <c r="G94" s="33"/>
      <c r="H94" s="33"/>
      <c r="I94" s="154"/>
      <c r="J94" s="33"/>
      <c r="K94" s="33"/>
      <c r="L94" s="34"/>
      <c r="M94" s="155"/>
      <c r="N94" s="156"/>
      <c r="O94" s="54"/>
      <c r="P94" s="54"/>
      <c r="Q94" s="54"/>
      <c r="R94" s="54"/>
      <c r="S94" s="54"/>
      <c r="T94" s="55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8" t="s">
        <v>128</v>
      </c>
      <c r="AU94" s="18" t="s">
        <v>82</v>
      </c>
    </row>
    <row r="95" spans="1:65" s="13" customFormat="1" ht="11.25">
      <c r="B95" s="157"/>
      <c r="D95" s="158" t="s">
        <v>130</v>
      </c>
      <c r="E95" s="159" t="s">
        <v>3</v>
      </c>
      <c r="F95" s="160" t="s">
        <v>131</v>
      </c>
      <c r="H95" s="159" t="s">
        <v>3</v>
      </c>
      <c r="I95" s="161"/>
      <c r="L95" s="157"/>
      <c r="M95" s="162"/>
      <c r="N95" s="163"/>
      <c r="O95" s="163"/>
      <c r="P95" s="163"/>
      <c r="Q95" s="163"/>
      <c r="R95" s="163"/>
      <c r="S95" s="163"/>
      <c r="T95" s="164"/>
      <c r="AT95" s="159" t="s">
        <v>130</v>
      </c>
      <c r="AU95" s="159" t="s">
        <v>82</v>
      </c>
      <c r="AV95" s="13" t="s">
        <v>80</v>
      </c>
      <c r="AW95" s="13" t="s">
        <v>33</v>
      </c>
      <c r="AX95" s="13" t="s">
        <v>72</v>
      </c>
      <c r="AY95" s="159" t="s">
        <v>119</v>
      </c>
    </row>
    <row r="96" spans="1:65" s="14" customFormat="1" ht="11.25">
      <c r="B96" s="165"/>
      <c r="D96" s="158" t="s">
        <v>130</v>
      </c>
      <c r="E96" s="166" t="s">
        <v>3</v>
      </c>
      <c r="F96" s="167" t="s">
        <v>80</v>
      </c>
      <c r="H96" s="168">
        <v>1</v>
      </c>
      <c r="I96" s="169"/>
      <c r="L96" s="165"/>
      <c r="M96" s="170"/>
      <c r="N96" s="171"/>
      <c r="O96" s="171"/>
      <c r="P96" s="171"/>
      <c r="Q96" s="171"/>
      <c r="R96" s="171"/>
      <c r="S96" s="171"/>
      <c r="T96" s="172"/>
      <c r="AT96" s="166" t="s">
        <v>130</v>
      </c>
      <c r="AU96" s="166" t="s">
        <v>82</v>
      </c>
      <c r="AV96" s="14" t="s">
        <v>82</v>
      </c>
      <c r="AW96" s="14" t="s">
        <v>33</v>
      </c>
      <c r="AX96" s="14" t="s">
        <v>72</v>
      </c>
      <c r="AY96" s="166" t="s">
        <v>119</v>
      </c>
    </row>
    <row r="97" spans="1:65" s="15" customFormat="1" ht="11.25">
      <c r="B97" s="173"/>
      <c r="D97" s="158" t="s">
        <v>130</v>
      </c>
      <c r="E97" s="174" t="s">
        <v>3</v>
      </c>
      <c r="F97" s="175" t="s">
        <v>132</v>
      </c>
      <c r="H97" s="176">
        <v>1</v>
      </c>
      <c r="I97" s="177"/>
      <c r="L97" s="173"/>
      <c r="M97" s="178"/>
      <c r="N97" s="179"/>
      <c r="O97" s="179"/>
      <c r="P97" s="179"/>
      <c r="Q97" s="179"/>
      <c r="R97" s="179"/>
      <c r="S97" s="179"/>
      <c r="T97" s="180"/>
      <c r="AT97" s="174" t="s">
        <v>130</v>
      </c>
      <c r="AU97" s="174" t="s">
        <v>82</v>
      </c>
      <c r="AV97" s="15" t="s">
        <v>126</v>
      </c>
      <c r="AW97" s="15" t="s">
        <v>33</v>
      </c>
      <c r="AX97" s="15" t="s">
        <v>80</v>
      </c>
      <c r="AY97" s="174" t="s">
        <v>119</v>
      </c>
    </row>
    <row r="98" spans="1:65" s="2" customFormat="1" ht="21.75" customHeight="1">
      <c r="A98" s="33"/>
      <c r="B98" s="138"/>
      <c r="C98" s="139" t="s">
        <v>82</v>
      </c>
      <c r="D98" s="139" t="s">
        <v>121</v>
      </c>
      <c r="E98" s="140" t="s">
        <v>133</v>
      </c>
      <c r="F98" s="141" t="s">
        <v>134</v>
      </c>
      <c r="G98" s="142" t="s">
        <v>124</v>
      </c>
      <c r="H98" s="143">
        <v>1</v>
      </c>
      <c r="I98" s="144"/>
      <c r="J98" s="145">
        <f>ROUND(I98*H98,2)</f>
        <v>0</v>
      </c>
      <c r="K98" s="141" t="s">
        <v>125</v>
      </c>
      <c r="L98" s="34"/>
      <c r="M98" s="146" t="s">
        <v>3</v>
      </c>
      <c r="N98" s="147" t="s">
        <v>43</v>
      </c>
      <c r="O98" s="54"/>
      <c r="P98" s="148">
        <f>O98*H98</f>
        <v>0</v>
      </c>
      <c r="Q98" s="148">
        <v>0</v>
      </c>
      <c r="R98" s="148">
        <f>Q98*H98</f>
        <v>0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126</v>
      </c>
      <c r="AT98" s="150" t="s">
        <v>121</v>
      </c>
      <c r="AU98" s="150" t="s">
        <v>82</v>
      </c>
      <c r="AY98" s="18" t="s">
        <v>119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80</v>
      </c>
      <c r="BK98" s="151">
        <f>ROUND(I98*H98,2)</f>
        <v>0</v>
      </c>
      <c r="BL98" s="18" t="s">
        <v>126</v>
      </c>
      <c r="BM98" s="150" t="s">
        <v>135</v>
      </c>
    </row>
    <row r="99" spans="1:65" s="2" customFormat="1" ht="11.25">
      <c r="A99" s="33"/>
      <c r="B99" s="34"/>
      <c r="C99" s="33"/>
      <c r="D99" s="152" t="s">
        <v>128</v>
      </c>
      <c r="E99" s="33"/>
      <c r="F99" s="153" t="s">
        <v>136</v>
      </c>
      <c r="G99" s="33"/>
      <c r="H99" s="33"/>
      <c r="I99" s="154"/>
      <c r="J99" s="33"/>
      <c r="K99" s="33"/>
      <c r="L99" s="34"/>
      <c r="M99" s="155"/>
      <c r="N99" s="156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128</v>
      </c>
      <c r="AU99" s="18" t="s">
        <v>82</v>
      </c>
    </row>
    <row r="100" spans="1:65" s="13" customFormat="1" ht="11.25">
      <c r="B100" s="157"/>
      <c r="D100" s="158" t="s">
        <v>130</v>
      </c>
      <c r="E100" s="159" t="s">
        <v>3</v>
      </c>
      <c r="F100" s="160" t="s">
        <v>131</v>
      </c>
      <c r="H100" s="159" t="s">
        <v>3</v>
      </c>
      <c r="I100" s="161"/>
      <c r="L100" s="157"/>
      <c r="M100" s="162"/>
      <c r="N100" s="163"/>
      <c r="O100" s="163"/>
      <c r="P100" s="163"/>
      <c r="Q100" s="163"/>
      <c r="R100" s="163"/>
      <c r="S100" s="163"/>
      <c r="T100" s="164"/>
      <c r="AT100" s="159" t="s">
        <v>130</v>
      </c>
      <c r="AU100" s="159" t="s">
        <v>82</v>
      </c>
      <c r="AV100" s="13" t="s">
        <v>80</v>
      </c>
      <c r="AW100" s="13" t="s">
        <v>33</v>
      </c>
      <c r="AX100" s="13" t="s">
        <v>72</v>
      </c>
      <c r="AY100" s="159" t="s">
        <v>119</v>
      </c>
    </row>
    <row r="101" spans="1:65" s="14" customFormat="1" ht="11.25">
      <c r="B101" s="165"/>
      <c r="D101" s="158" t="s">
        <v>130</v>
      </c>
      <c r="E101" s="166" t="s">
        <v>3</v>
      </c>
      <c r="F101" s="167" t="s">
        <v>80</v>
      </c>
      <c r="H101" s="168">
        <v>1</v>
      </c>
      <c r="I101" s="169"/>
      <c r="L101" s="165"/>
      <c r="M101" s="170"/>
      <c r="N101" s="171"/>
      <c r="O101" s="171"/>
      <c r="P101" s="171"/>
      <c r="Q101" s="171"/>
      <c r="R101" s="171"/>
      <c r="S101" s="171"/>
      <c r="T101" s="172"/>
      <c r="AT101" s="166" t="s">
        <v>130</v>
      </c>
      <c r="AU101" s="166" t="s">
        <v>82</v>
      </c>
      <c r="AV101" s="14" t="s">
        <v>82</v>
      </c>
      <c r="AW101" s="14" t="s">
        <v>33</v>
      </c>
      <c r="AX101" s="14" t="s">
        <v>72</v>
      </c>
      <c r="AY101" s="166" t="s">
        <v>119</v>
      </c>
    </row>
    <row r="102" spans="1:65" s="15" customFormat="1" ht="11.25">
      <c r="B102" s="173"/>
      <c r="D102" s="158" t="s">
        <v>130</v>
      </c>
      <c r="E102" s="174" t="s">
        <v>3</v>
      </c>
      <c r="F102" s="175" t="s">
        <v>132</v>
      </c>
      <c r="H102" s="176">
        <v>1</v>
      </c>
      <c r="I102" s="177"/>
      <c r="L102" s="173"/>
      <c r="M102" s="178"/>
      <c r="N102" s="179"/>
      <c r="O102" s="179"/>
      <c r="P102" s="179"/>
      <c r="Q102" s="179"/>
      <c r="R102" s="179"/>
      <c r="S102" s="179"/>
      <c r="T102" s="180"/>
      <c r="AT102" s="174" t="s">
        <v>130</v>
      </c>
      <c r="AU102" s="174" t="s">
        <v>82</v>
      </c>
      <c r="AV102" s="15" t="s">
        <v>126</v>
      </c>
      <c r="AW102" s="15" t="s">
        <v>33</v>
      </c>
      <c r="AX102" s="15" t="s">
        <v>80</v>
      </c>
      <c r="AY102" s="174" t="s">
        <v>119</v>
      </c>
    </row>
    <row r="103" spans="1:65" s="2" customFormat="1" ht="33" customHeight="1">
      <c r="A103" s="33"/>
      <c r="B103" s="138"/>
      <c r="C103" s="139" t="s">
        <v>137</v>
      </c>
      <c r="D103" s="139" t="s">
        <v>121</v>
      </c>
      <c r="E103" s="140" t="s">
        <v>138</v>
      </c>
      <c r="F103" s="141" t="s">
        <v>139</v>
      </c>
      <c r="G103" s="142" t="s">
        <v>140</v>
      </c>
      <c r="H103" s="143">
        <v>357</v>
      </c>
      <c r="I103" s="144"/>
      <c r="J103" s="145">
        <f>ROUND(I103*H103,2)</f>
        <v>0</v>
      </c>
      <c r="K103" s="141" t="s">
        <v>125</v>
      </c>
      <c r="L103" s="34"/>
      <c r="M103" s="146" t="s">
        <v>3</v>
      </c>
      <c r="N103" s="147" t="s">
        <v>43</v>
      </c>
      <c r="O103" s="54"/>
      <c r="P103" s="148">
        <f>O103*H103</f>
        <v>0</v>
      </c>
      <c r="Q103" s="148">
        <v>0</v>
      </c>
      <c r="R103" s="148">
        <f>Q103*H103</f>
        <v>0</v>
      </c>
      <c r="S103" s="148">
        <v>0.57999999999999996</v>
      </c>
      <c r="T103" s="149">
        <f>S103*H103</f>
        <v>207.05999999999997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126</v>
      </c>
      <c r="AT103" s="150" t="s">
        <v>121</v>
      </c>
      <c r="AU103" s="150" t="s">
        <v>82</v>
      </c>
      <c r="AY103" s="18" t="s">
        <v>119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8" t="s">
        <v>80</v>
      </c>
      <c r="BK103" s="151">
        <f>ROUND(I103*H103,2)</f>
        <v>0</v>
      </c>
      <c r="BL103" s="18" t="s">
        <v>126</v>
      </c>
      <c r="BM103" s="150" t="s">
        <v>141</v>
      </c>
    </row>
    <row r="104" spans="1:65" s="2" customFormat="1" ht="11.25">
      <c r="A104" s="33"/>
      <c r="B104" s="34"/>
      <c r="C104" s="33"/>
      <c r="D104" s="152" t="s">
        <v>128</v>
      </c>
      <c r="E104" s="33"/>
      <c r="F104" s="153" t="s">
        <v>142</v>
      </c>
      <c r="G104" s="33"/>
      <c r="H104" s="33"/>
      <c r="I104" s="154"/>
      <c r="J104" s="33"/>
      <c r="K104" s="33"/>
      <c r="L104" s="34"/>
      <c r="M104" s="155"/>
      <c r="N104" s="156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128</v>
      </c>
      <c r="AU104" s="18" t="s">
        <v>82</v>
      </c>
    </row>
    <row r="105" spans="1:65" s="13" customFormat="1" ht="11.25">
      <c r="B105" s="157"/>
      <c r="D105" s="158" t="s">
        <v>130</v>
      </c>
      <c r="E105" s="159" t="s">
        <v>3</v>
      </c>
      <c r="F105" s="160" t="s">
        <v>143</v>
      </c>
      <c r="H105" s="159" t="s">
        <v>3</v>
      </c>
      <c r="I105" s="161"/>
      <c r="L105" s="157"/>
      <c r="M105" s="162"/>
      <c r="N105" s="163"/>
      <c r="O105" s="163"/>
      <c r="P105" s="163"/>
      <c r="Q105" s="163"/>
      <c r="R105" s="163"/>
      <c r="S105" s="163"/>
      <c r="T105" s="164"/>
      <c r="AT105" s="159" t="s">
        <v>130</v>
      </c>
      <c r="AU105" s="159" t="s">
        <v>82</v>
      </c>
      <c r="AV105" s="13" t="s">
        <v>80</v>
      </c>
      <c r="AW105" s="13" t="s">
        <v>33</v>
      </c>
      <c r="AX105" s="13" t="s">
        <v>72</v>
      </c>
      <c r="AY105" s="159" t="s">
        <v>119</v>
      </c>
    </row>
    <row r="106" spans="1:65" s="14" customFormat="1" ht="11.25">
      <c r="B106" s="165"/>
      <c r="D106" s="158" t="s">
        <v>130</v>
      </c>
      <c r="E106" s="166" t="s">
        <v>3</v>
      </c>
      <c r="F106" s="167" t="s">
        <v>144</v>
      </c>
      <c r="H106" s="168">
        <v>10</v>
      </c>
      <c r="I106" s="169"/>
      <c r="L106" s="165"/>
      <c r="M106" s="170"/>
      <c r="N106" s="171"/>
      <c r="O106" s="171"/>
      <c r="P106" s="171"/>
      <c r="Q106" s="171"/>
      <c r="R106" s="171"/>
      <c r="S106" s="171"/>
      <c r="T106" s="172"/>
      <c r="AT106" s="166" t="s">
        <v>130</v>
      </c>
      <c r="AU106" s="166" t="s">
        <v>82</v>
      </c>
      <c r="AV106" s="14" t="s">
        <v>82</v>
      </c>
      <c r="AW106" s="14" t="s">
        <v>33</v>
      </c>
      <c r="AX106" s="14" t="s">
        <v>72</v>
      </c>
      <c r="AY106" s="166" t="s">
        <v>119</v>
      </c>
    </row>
    <row r="107" spans="1:65" s="13" customFormat="1" ht="11.25">
      <c r="B107" s="157"/>
      <c r="D107" s="158" t="s">
        <v>130</v>
      </c>
      <c r="E107" s="159" t="s">
        <v>3</v>
      </c>
      <c r="F107" s="160" t="s">
        <v>145</v>
      </c>
      <c r="H107" s="159" t="s">
        <v>3</v>
      </c>
      <c r="I107" s="161"/>
      <c r="L107" s="157"/>
      <c r="M107" s="162"/>
      <c r="N107" s="163"/>
      <c r="O107" s="163"/>
      <c r="P107" s="163"/>
      <c r="Q107" s="163"/>
      <c r="R107" s="163"/>
      <c r="S107" s="163"/>
      <c r="T107" s="164"/>
      <c r="AT107" s="159" t="s">
        <v>130</v>
      </c>
      <c r="AU107" s="159" t="s">
        <v>82</v>
      </c>
      <c r="AV107" s="13" t="s">
        <v>80</v>
      </c>
      <c r="AW107" s="13" t="s">
        <v>33</v>
      </c>
      <c r="AX107" s="13" t="s">
        <v>72</v>
      </c>
      <c r="AY107" s="159" t="s">
        <v>119</v>
      </c>
    </row>
    <row r="108" spans="1:65" s="14" customFormat="1" ht="11.25">
      <c r="B108" s="165"/>
      <c r="D108" s="158" t="s">
        <v>130</v>
      </c>
      <c r="E108" s="166" t="s">
        <v>3</v>
      </c>
      <c r="F108" s="167" t="s">
        <v>146</v>
      </c>
      <c r="H108" s="168">
        <v>347</v>
      </c>
      <c r="I108" s="169"/>
      <c r="L108" s="165"/>
      <c r="M108" s="170"/>
      <c r="N108" s="171"/>
      <c r="O108" s="171"/>
      <c r="P108" s="171"/>
      <c r="Q108" s="171"/>
      <c r="R108" s="171"/>
      <c r="S108" s="171"/>
      <c r="T108" s="172"/>
      <c r="AT108" s="166" t="s">
        <v>130</v>
      </c>
      <c r="AU108" s="166" t="s">
        <v>82</v>
      </c>
      <c r="AV108" s="14" t="s">
        <v>82</v>
      </c>
      <c r="AW108" s="14" t="s">
        <v>33</v>
      </c>
      <c r="AX108" s="14" t="s">
        <v>72</v>
      </c>
      <c r="AY108" s="166" t="s">
        <v>119</v>
      </c>
    </row>
    <row r="109" spans="1:65" s="15" customFormat="1" ht="11.25">
      <c r="B109" s="173"/>
      <c r="D109" s="158" t="s">
        <v>130</v>
      </c>
      <c r="E109" s="174" t="s">
        <v>3</v>
      </c>
      <c r="F109" s="175" t="s">
        <v>132</v>
      </c>
      <c r="H109" s="176">
        <v>357</v>
      </c>
      <c r="I109" s="177"/>
      <c r="L109" s="173"/>
      <c r="M109" s="178"/>
      <c r="N109" s="179"/>
      <c r="O109" s="179"/>
      <c r="P109" s="179"/>
      <c r="Q109" s="179"/>
      <c r="R109" s="179"/>
      <c r="S109" s="179"/>
      <c r="T109" s="180"/>
      <c r="AT109" s="174" t="s">
        <v>130</v>
      </c>
      <c r="AU109" s="174" t="s">
        <v>82</v>
      </c>
      <c r="AV109" s="15" t="s">
        <v>126</v>
      </c>
      <c r="AW109" s="15" t="s">
        <v>33</v>
      </c>
      <c r="AX109" s="15" t="s">
        <v>80</v>
      </c>
      <c r="AY109" s="174" t="s">
        <v>119</v>
      </c>
    </row>
    <row r="110" spans="1:65" s="2" customFormat="1" ht="24.2" customHeight="1">
      <c r="A110" s="33"/>
      <c r="B110" s="138"/>
      <c r="C110" s="139" t="s">
        <v>126</v>
      </c>
      <c r="D110" s="139" t="s">
        <v>121</v>
      </c>
      <c r="E110" s="140" t="s">
        <v>147</v>
      </c>
      <c r="F110" s="141" t="s">
        <v>148</v>
      </c>
      <c r="G110" s="142" t="s">
        <v>140</v>
      </c>
      <c r="H110" s="143">
        <v>347</v>
      </c>
      <c r="I110" s="144"/>
      <c r="J110" s="145">
        <f>ROUND(I110*H110,2)</f>
        <v>0</v>
      </c>
      <c r="K110" s="141" t="s">
        <v>125</v>
      </c>
      <c r="L110" s="34"/>
      <c r="M110" s="146" t="s">
        <v>3</v>
      </c>
      <c r="N110" s="147" t="s">
        <v>43</v>
      </c>
      <c r="O110" s="54"/>
      <c r="P110" s="148">
        <f>O110*H110</f>
        <v>0</v>
      </c>
      <c r="Q110" s="148">
        <v>0</v>
      </c>
      <c r="R110" s="148">
        <f>Q110*H110</f>
        <v>0</v>
      </c>
      <c r="S110" s="148">
        <v>0.32500000000000001</v>
      </c>
      <c r="T110" s="149">
        <f>S110*H110</f>
        <v>112.77500000000001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0" t="s">
        <v>126</v>
      </c>
      <c r="AT110" s="150" t="s">
        <v>121</v>
      </c>
      <c r="AU110" s="150" t="s">
        <v>82</v>
      </c>
      <c r="AY110" s="18" t="s">
        <v>119</v>
      </c>
      <c r="BE110" s="151">
        <f>IF(N110="základní",J110,0)</f>
        <v>0</v>
      </c>
      <c r="BF110" s="151">
        <f>IF(N110="snížená",J110,0)</f>
        <v>0</v>
      </c>
      <c r="BG110" s="151">
        <f>IF(N110="zákl. přenesená",J110,0)</f>
        <v>0</v>
      </c>
      <c r="BH110" s="151">
        <f>IF(N110="sníž. přenesená",J110,0)</f>
        <v>0</v>
      </c>
      <c r="BI110" s="151">
        <f>IF(N110="nulová",J110,0)</f>
        <v>0</v>
      </c>
      <c r="BJ110" s="18" t="s">
        <v>80</v>
      </c>
      <c r="BK110" s="151">
        <f>ROUND(I110*H110,2)</f>
        <v>0</v>
      </c>
      <c r="BL110" s="18" t="s">
        <v>126</v>
      </c>
      <c r="BM110" s="150" t="s">
        <v>149</v>
      </c>
    </row>
    <row r="111" spans="1:65" s="2" customFormat="1" ht="11.25">
      <c r="A111" s="33"/>
      <c r="B111" s="34"/>
      <c r="C111" s="33"/>
      <c r="D111" s="152" t="s">
        <v>128</v>
      </c>
      <c r="E111" s="33"/>
      <c r="F111" s="153" t="s">
        <v>150</v>
      </c>
      <c r="G111" s="33"/>
      <c r="H111" s="33"/>
      <c r="I111" s="154"/>
      <c r="J111" s="33"/>
      <c r="K111" s="33"/>
      <c r="L111" s="34"/>
      <c r="M111" s="155"/>
      <c r="N111" s="156"/>
      <c r="O111" s="54"/>
      <c r="P111" s="54"/>
      <c r="Q111" s="54"/>
      <c r="R111" s="54"/>
      <c r="S111" s="54"/>
      <c r="T111" s="55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8" t="s">
        <v>128</v>
      </c>
      <c r="AU111" s="18" t="s">
        <v>82</v>
      </c>
    </row>
    <row r="112" spans="1:65" s="13" customFormat="1" ht="11.25">
      <c r="B112" s="157"/>
      <c r="D112" s="158" t="s">
        <v>130</v>
      </c>
      <c r="E112" s="159" t="s">
        <v>3</v>
      </c>
      <c r="F112" s="160" t="s">
        <v>145</v>
      </c>
      <c r="H112" s="159" t="s">
        <v>3</v>
      </c>
      <c r="I112" s="161"/>
      <c r="L112" s="157"/>
      <c r="M112" s="162"/>
      <c r="N112" s="163"/>
      <c r="O112" s="163"/>
      <c r="P112" s="163"/>
      <c r="Q112" s="163"/>
      <c r="R112" s="163"/>
      <c r="S112" s="163"/>
      <c r="T112" s="164"/>
      <c r="AT112" s="159" t="s">
        <v>130</v>
      </c>
      <c r="AU112" s="159" t="s">
        <v>82</v>
      </c>
      <c r="AV112" s="13" t="s">
        <v>80</v>
      </c>
      <c r="AW112" s="13" t="s">
        <v>33</v>
      </c>
      <c r="AX112" s="13" t="s">
        <v>72</v>
      </c>
      <c r="AY112" s="159" t="s">
        <v>119</v>
      </c>
    </row>
    <row r="113" spans="1:65" s="14" customFormat="1" ht="11.25">
      <c r="B113" s="165"/>
      <c r="D113" s="158" t="s">
        <v>130</v>
      </c>
      <c r="E113" s="166" t="s">
        <v>3</v>
      </c>
      <c r="F113" s="167" t="s">
        <v>146</v>
      </c>
      <c r="H113" s="168">
        <v>347</v>
      </c>
      <c r="I113" s="169"/>
      <c r="L113" s="165"/>
      <c r="M113" s="170"/>
      <c r="N113" s="171"/>
      <c r="O113" s="171"/>
      <c r="P113" s="171"/>
      <c r="Q113" s="171"/>
      <c r="R113" s="171"/>
      <c r="S113" s="171"/>
      <c r="T113" s="172"/>
      <c r="AT113" s="166" t="s">
        <v>130</v>
      </c>
      <c r="AU113" s="166" t="s">
        <v>82</v>
      </c>
      <c r="AV113" s="14" t="s">
        <v>82</v>
      </c>
      <c r="AW113" s="14" t="s">
        <v>33</v>
      </c>
      <c r="AX113" s="14" t="s">
        <v>72</v>
      </c>
      <c r="AY113" s="166" t="s">
        <v>119</v>
      </c>
    </row>
    <row r="114" spans="1:65" s="15" customFormat="1" ht="11.25">
      <c r="B114" s="173"/>
      <c r="D114" s="158" t="s">
        <v>130</v>
      </c>
      <c r="E114" s="174" t="s">
        <v>3</v>
      </c>
      <c r="F114" s="175" t="s">
        <v>132</v>
      </c>
      <c r="H114" s="176">
        <v>347</v>
      </c>
      <c r="I114" s="177"/>
      <c r="L114" s="173"/>
      <c r="M114" s="178"/>
      <c r="N114" s="179"/>
      <c r="O114" s="179"/>
      <c r="P114" s="179"/>
      <c r="Q114" s="179"/>
      <c r="R114" s="179"/>
      <c r="S114" s="179"/>
      <c r="T114" s="180"/>
      <c r="AT114" s="174" t="s">
        <v>130</v>
      </c>
      <c r="AU114" s="174" t="s">
        <v>82</v>
      </c>
      <c r="AV114" s="15" t="s">
        <v>126</v>
      </c>
      <c r="AW114" s="15" t="s">
        <v>33</v>
      </c>
      <c r="AX114" s="15" t="s">
        <v>80</v>
      </c>
      <c r="AY114" s="174" t="s">
        <v>119</v>
      </c>
    </row>
    <row r="115" spans="1:65" s="2" customFormat="1" ht="24.2" customHeight="1">
      <c r="A115" s="33"/>
      <c r="B115" s="138"/>
      <c r="C115" s="139" t="s">
        <v>151</v>
      </c>
      <c r="D115" s="139" t="s">
        <v>121</v>
      </c>
      <c r="E115" s="140" t="s">
        <v>152</v>
      </c>
      <c r="F115" s="141" t="s">
        <v>153</v>
      </c>
      <c r="G115" s="142" t="s">
        <v>140</v>
      </c>
      <c r="H115" s="143">
        <v>10</v>
      </c>
      <c r="I115" s="144"/>
      <c r="J115" s="145">
        <f>ROUND(I115*H115,2)</f>
        <v>0</v>
      </c>
      <c r="K115" s="141" t="s">
        <v>125</v>
      </c>
      <c r="L115" s="34"/>
      <c r="M115" s="146" t="s">
        <v>3</v>
      </c>
      <c r="N115" s="147" t="s">
        <v>43</v>
      </c>
      <c r="O115" s="54"/>
      <c r="P115" s="148">
        <f>O115*H115</f>
        <v>0</v>
      </c>
      <c r="Q115" s="148">
        <v>0</v>
      </c>
      <c r="R115" s="148">
        <f>Q115*H115</f>
        <v>0</v>
      </c>
      <c r="S115" s="148">
        <v>0.316</v>
      </c>
      <c r="T115" s="149">
        <f>S115*H115</f>
        <v>3.16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126</v>
      </c>
      <c r="AT115" s="150" t="s">
        <v>121</v>
      </c>
      <c r="AU115" s="150" t="s">
        <v>82</v>
      </c>
      <c r="AY115" s="18" t="s">
        <v>119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80</v>
      </c>
      <c r="BK115" s="151">
        <f>ROUND(I115*H115,2)</f>
        <v>0</v>
      </c>
      <c r="BL115" s="18" t="s">
        <v>126</v>
      </c>
      <c r="BM115" s="150" t="s">
        <v>154</v>
      </c>
    </row>
    <row r="116" spans="1:65" s="2" customFormat="1" ht="11.25">
      <c r="A116" s="33"/>
      <c r="B116" s="34"/>
      <c r="C116" s="33"/>
      <c r="D116" s="152" t="s">
        <v>128</v>
      </c>
      <c r="E116" s="33"/>
      <c r="F116" s="153" t="s">
        <v>155</v>
      </c>
      <c r="G116" s="33"/>
      <c r="H116" s="33"/>
      <c r="I116" s="154"/>
      <c r="J116" s="33"/>
      <c r="K116" s="33"/>
      <c r="L116" s="34"/>
      <c r="M116" s="155"/>
      <c r="N116" s="156"/>
      <c r="O116" s="54"/>
      <c r="P116" s="54"/>
      <c r="Q116" s="54"/>
      <c r="R116" s="54"/>
      <c r="S116" s="54"/>
      <c r="T116" s="5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128</v>
      </c>
      <c r="AU116" s="18" t="s">
        <v>82</v>
      </c>
    </row>
    <row r="117" spans="1:65" s="13" customFormat="1" ht="11.25">
      <c r="B117" s="157"/>
      <c r="D117" s="158" t="s">
        <v>130</v>
      </c>
      <c r="E117" s="159" t="s">
        <v>3</v>
      </c>
      <c r="F117" s="160" t="s">
        <v>143</v>
      </c>
      <c r="H117" s="159" t="s">
        <v>3</v>
      </c>
      <c r="I117" s="161"/>
      <c r="L117" s="157"/>
      <c r="M117" s="162"/>
      <c r="N117" s="163"/>
      <c r="O117" s="163"/>
      <c r="P117" s="163"/>
      <c r="Q117" s="163"/>
      <c r="R117" s="163"/>
      <c r="S117" s="163"/>
      <c r="T117" s="164"/>
      <c r="AT117" s="159" t="s">
        <v>130</v>
      </c>
      <c r="AU117" s="159" t="s">
        <v>82</v>
      </c>
      <c r="AV117" s="13" t="s">
        <v>80</v>
      </c>
      <c r="AW117" s="13" t="s">
        <v>33</v>
      </c>
      <c r="AX117" s="13" t="s">
        <v>72</v>
      </c>
      <c r="AY117" s="159" t="s">
        <v>119</v>
      </c>
    </row>
    <row r="118" spans="1:65" s="14" customFormat="1" ht="11.25">
      <c r="B118" s="165"/>
      <c r="D118" s="158" t="s">
        <v>130</v>
      </c>
      <c r="E118" s="166" t="s">
        <v>3</v>
      </c>
      <c r="F118" s="167" t="s">
        <v>144</v>
      </c>
      <c r="H118" s="168">
        <v>10</v>
      </c>
      <c r="I118" s="169"/>
      <c r="L118" s="165"/>
      <c r="M118" s="170"/>
      <c r="N118" s="171"/>
      <c r="O118" s="171"/>
      <c r="P118" s="171"/>
      <c r="Q118" s="171"/>
      <c r="R118" s="171"/>
      <c r="S118" s="171"/>
      <c r="T118" s="172"/>
      <c r="AT118" s="166" t="s">
        <v>130</v>
      </c>
      <c r="AU118" s="166" t="s">
        <v>82</v>
      </c>
      <c r="AV118" s="14" t="s">
        <v>82</v>
      </c>
      <c r="AW118" s="14" t="s">
        <v>33</v>
      </c>
      <c r="AX118" s="14" t="s">
        <v>72</v>
      </c>
      <c r="AY118" s="166" t="s">
        <v>119</v>
      </c>
    </row>
    <row r="119" spans="1:65" s="15" customFormat="1" ht="11.25">
      <c r="B119" s="173"/>
      <c r="D119" s="158" t="s">
        <v>130</v>
      </c>
      <c r="E119" s="174" t="s">
        <v>3</v>
      </c>
      <c r="F119" s="175" t="s">
        <v>132</v>
      </c>
      <c r="H119" s="176">
        <v>10</v>
      </c>
      <c r="I119" s="177"/>
      <c r="L119" s="173"/>
      <c r="M119" s="178"/>
      <c r="N119" s="179"/>
      <c r="O119" s="179"/>
      <c r="P119" s="179"/>
      <c r="Q119" s="179"/>
      <c r="R119" s="179"/>
      <c r="S119" s="179"/>
      <c r="T119" s="180"/>
      <c r="AT119" s="174" t="s">
        <v>130</v>
      </c>
      <c r="AU119" s="174" t="s">
        <v>82</v>
      </c>
      <c r="AV119" s="15" t="s">
        <v>126</v>
      </c>
      <c r="AW119" s="15" t="s">
        <v>33</v>
      </c>
      <c r="AX119" s="15" t="s">
        <v>80</v>
      </c>
      <c r="AY119" s="174" t="s">
        <v>119</v>
      </c>
    </row>
    <row r="120" spans="1:65" s="2" customFormat="1" ht="24.2" customHeight="1">
      <c r="A120" s="33"/>
      <c r="B120" s="138"/>
      <c r="C120" s="139" t="s">
        <v>156</v>
      </c>
      <c r="D120" s="139" t="s">
        <v>121</v>
      </c>
      <c r="E120" s="140" t="s">
        <v>157</v>
      </c>
      <c r="F120" s="141" t="s">
        <v>158</v>
      </c>
      <c r="G120" s="142" t="s">
        <v>159</v>
      </c>
      <c r="H120" s="143">
        <v>281</v>
      </c>
      <c r="I120" s="144"/>
      <c r="J120" s="145">
        <f>ROUND(I120*H120,2)</f>
        <v>0</v>
      </c>
      <c r="K120" s="141" t="s">
        <v>125</v>
      </c>
      <c r="L120" s="34"/>
      <c r="M120" s="146" t="s">
        <v>3</v>
      </c>
      <c r="N120" s="147" t="s">
        <v>43</v>
      </c>
      <c r="O120" s="54"/>
      <c r="P120" s="148">
        <f>O120*H120</f>
        <v>0</v>
      </c>
      <c r="Q120" s="148">
        <v>0</v>
      </c>
      <c r="R120" s="148">
        <f>Q120*H120</f>
        <v>0</v>
      </c>
      <c r="S120" s="148">
        <v>0.23</v>
      </c>
      <c r="T120" s="149">
        <f>S120*H120</f>
        <v>64.63000000000001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50" t="s">
        <v>126</v>
      </c>
      <c r="AT120" s="150" t="s">
        <v>121</v>
      </c>
      <c r="AU120" s="150" t="s">
        <v>82</v>
      </c>
      <c r="AY120" s="18" t="s">
        <v>119</v>
      </c>
      <c r="BE120" s="151">
        <f>IF(N120="základní",J120,0)</f>
        <v>0</v>
      </c>
      <c r="BF120" s="151">
        <f>IF(N120="snížená",J120,0)</f>
        <v>0</v>
      </c>
      <c r="BG120" s="151">
        <f>IF(N120="zákl. přenesená",J120,0)</f>
        <v>0</v>
      </c>
      <c r="BH120" s="151">
        <f>IF(N120="sníž. přenesená",J120,0)</f>
        <v>0</v>
      </c>
      <c r="BI120" s="151">
        <f>IF(N120="nulová",J120,0)</f>
        <v>0</v>
      </c>
      <c r="BJ120" s="18" t="s">
        <v>80</v>
      </c>
      <c r="BK120" s="151">
        <f>ROUND(I120*H120,2)</f>
        <v>0</v>
      </c>
      <c r="BL120" s="18" t="s">
        <v>126</v>
      </c>
      <c r="BM120" s="150" t="s">
        <v>160</v>
      </c>
    </row>
    <row r="121" spans="1:65" s="2" customFormat="1" ht="11.25">
      <c r="A121" s="33"/>
      <c r="B121" s="34"/>
      <c r="C121" s="33"/>
      <c r="D121" s="152" t="s">
        <v>128</v>
      </c>
      <c r="E121" s="33"/>
      <c r="F121" s="153" t="s">
        <v>161</v>
      </c>
      <c r="G121" s="33"/>
      <c r="H121" s="33"/>
      <c r="I121" s="154"/>
      <c r="J121" s="33"/>
      <c r="K121" s="33"/>
      <c r="L121" s="34"/>
      <c r="M121" s="155"/>
      <c r="N121" s="156"/>
      <c r="O121" s="54"/>
      <c r="P121" s="54"/>
      <c r="Q121" s="54"/>
      <c r="R121" s="54"/>
      <c r="S121" s="54"/>
      <c r="T121" s="55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128</v>
      </c>
      <c r="AU121" s="18" t="s">
        <v>82</v>
      </c>
    </row>
    <row r="122" spans="1:65" s="13" customFormat="1" ht="11.25">
      <c r="B122" s="157"/>
      <c r="D122" s="158" t="s">
        <v>130</v>
      </c>
      <c r="E122" s="159" t="s">
        <v>3</v>
      </c>
      <c r="F122" s="160" t="s">
        <v>162</v>
      </c>
      <c r="H122" s="159" t="s">
        <v>3</v>
      </c>
      <c r="I122" s="161"/>
      <c r="L122" s="157"/>
      <c r="M122" s="162"/>
      <c r="N122" s="163"/>
      <c r="O122" s="163"/>
      <c r="P122" s="163"/>
      <c r="Q122" s="163"/>
      <c r="R122" s="163"/>
      <c r="S122" s="163"/>
      <c r="T122" s="164"/>
      <c r="AT122" s="159" t="s">
        <v>130</v>
      </c>
      <c r="AU122" s="159" t="s">
        <v>82</v>
      </c>
      <c r="AV122" s="13" t="s">
        <v>80</v>
      </c>
      <c r="AW122" s="13" t="s">
        <v>33</v>
      </c>
      <c r="AX122" s="13" t="s">
        <v>72</v>
      </c>
      <c r="AY122" s="159" t="s">
        <v>119</v>
      </c>
    </row>
    <row r="123" spans="1:65" s="14" customFormat="1" ht="11.25">
      <c r="B123" s="165"/>
      <c r="D123" s="158" t="s">
        <v>130</v>
      </c>
      <c r="E123" s="166" t="s">
        <v>3</v>
      </c>
      <c r="F123" s="167" t="s">
        <v>163</v>
      </c>
      <c r="H123" s="168">
        <v>281</v>
      </c>
      <c r="I123" s="169"/>
      <c r="L123" s="165"/>
      <c r="M123" s="170"/>
      <c r="N123" s="171"/>
      <c r="O123" s="171"/>
      <c r="P123" s="171"/>
      <c r="Q123" s="171"/>
      <c r="R123" s="171"/>
      <c r="S123" s="171"/>
      <c r="T123" s="172"/>
      <c r="AT123" s="166" t="s">
        <v>130</v>
      </c>
      <c r="AU123" s="166" t="s">
        <v>82</v>
      </c>
      <c r="AV123" s="14" t="s">
        <v>82</v>
      </c>
      <c r="AW123" s="14" t="s">
        <v>33</v>
      </c>
      <c r="AX123" s="14" t="s">
        <v>72</v>
      </c>
      <c r="AY123" s="166" t="s">
        <v>119</v>
      </c>
    </row>
    <row r="124" spans="1:65" s="15" customFormat="1" ht="11.25">
      <c r="B124" s="173"/>
      <c r="D124" s="158" t="s">
        <v>130</v>
      </c>
      <c r="E124" s="174" t="s">
        <v>3</v>
      </c>
      <c r="F124" s="175" t="s">
        <v>132</v>
      </c>
      <c r="H124" s="176">
        <v>281</v>
      </c>
      <c r="I124" s="177"/>
      <c r="L124" s="173"/>
      <c r="M124" s="178"/>
      <c r="N124" s="179"/>
      <c r="O124" s="179"/>
      <c r="P124" s="179"/>
      <c r="Q124" s="179"/>
      <c r="R124" s="179"/>
      <c r="S124" s="179"/>
      <c r="T124" s="180"/>
      <c r="AT124" s="174" t="s">
        <v>130</v>
      </c>
      <c r="AU124" s="174" t="s">
        <v>82</v>
      </c>
      <c r="AV124" s="15" t="s">
        <v>126</v>
      </c>
      <c r="AW124" s="15" t="s">
        <v>33</v>
      </c>
      <c r="AX124" s="15" t="s">
        <v>80</v>
      </c>
      <c r="AY124" s="174" t="s">
        <v>119</v>
      </c>
    </row>
    <row r="125" spans="1:65" s="2" customFormat="1" ht="24.2" customHeight="1">
      <c r="A125" s="33"/>
      <c r="B125" s="138"/>
      <c r="C125" s="139" t="s">
        <v>164</v>
      </c>
      <c r="D125" s="139" t="s">
        <v>121</v>
      </c>
      <c r="E125" s="140" t="s">
        <v>165</v>
      </c>
      <c r="F125" s="141" t="s">
        <v>166</v>
      </c>
      <c r="G125" s="142" t="s">
        <v>159</v>
      </c>
      <c r="H125" s="143">
        <v>16</v>
      </c>
      <c r="I125" s="144"/>
      <c r="J125" s="145">
        <f>ROUND(I125*H125,2)</f>
        <v>0</v>
      </c>
      <c r="K125" s="141" t="s">
        <v>125</v>
      </c>
      <c r="L125" s="34"/>
      <c r="M125" s="146" t="s">
        <v>3</v>
      </c>
      <c r="N125" s="147" t="s">
        <v>43</v>
      </c>
      <c r="O125" s="54"/>
      <c r="P125" s="148">
        <f>O125*H125</f>
        <v>0</v>
      </c>
      <c r="Q125" s="148">
        <v>0</v>
      </c>
      <c r="R125" s="148">
        <f>Q125*H125</f>
        <v>0</v>
      </c>
      <c r="S125" s="148">
        <v>0.28999999999999998</v>
      </c>
      <c r="T125" s="149">
        <f>S125*H125</f>
        <v>4.6399999999999997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0" t="s">
        <v>126</v>
      </c>
      <c r="AT125" s="150" t="s">
        <v>121</v>
      </c>
      <c r="AU125" s="150" t="s">
        <v>82</v>
      </c>
      <c r="AY125" s="18" t="s">
        <v>119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8" t="s">
        <v>80</v>
      </c>
      <c r="BK125" s="151">
        <f>ROUND(I125*H125,2)</f>
        <v>0</v>
      </c>
      <c r="BL125" s="18" t="s">
        <v>126</v>
      </c>
      <c r="BM125" s="150" t="s">
        <v>167</v>
      </c>
    </row>
    <row r="126" spans="1:65" s="2" customFormat="1" ht="11.25">
      <c r="A126" s="33"/>
      <c r="B126" s="34"/>
      <c r="C126" s="33"/>
      <c r="D126" s="152" t="s">
        <v>128</v>
      </c>
      <c r="E126" s="33"/>
      <c r="F126" s="153" t="s">
        <v>168</v>
      </c>
      <c r="G126" s="33"/>
      <c r="H126" s="33"/>
      <c r="I126" s="154"/>
      <c r="J126" s="33"/>
      <c r="K126" s="33"/>
      <c r="L126" s="34"/>
      <c r="M126" s="155"/>
      <c r="N126" s="156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128</v>
      </c>
      <c r="AU126" s="18" t="s">
        <v>82</v>
      </c>
    </row>
    <row r="127" spans="1:65" s="13" customFormat="1" ht="11.25">
      <c r="B127" s="157"/>
      <c r="D127" s="158" t="s">
        <v>130</v>
      </c>
      <c r="E127" s="159" t="s">
        <v>3</v>
      </c>
      <c r="F127" s="160" t="s">
        <v>169</v>
      </c>
      <c r="H127" s="159" t="s">
        <v>3</v>
      </c>
      <c r="I127" s="161"/>
      <c r="L127" s="157"/>
      <c r="M127" s="162"/>
      <c r="N127" s="163"/>
      <c r="O127" s="163"/>
      <c r="P127" s="163"/>
      <c r="Q127" s="163"/>
      <c r="R127" s="163"/>
      <c r="S127" s="163"/>
      <c r="T127" s="164"/>
      <c r="AT127" s="159" t="s">
        <v>130</v>
      </c>
      <c r="AU127" s="159" t="s">
        <v>82</v>
      </c>
      <c r="AV127" s="13" t="s">
        <v>80</v>
      </c>
      <c r="AW127" s="13" t="s">
        <v>33</v>
      </c>
      <c r="AX127" s="13" t="s">
        <v>72</v>
      </c>
      <c r="AY127" s="159" t="s">
        <v>119</v>
      </c>
    </row>
    <row r="128" spans="1:65" s="14" customFormat="1" ht="11.25">
      <c r="B128" s="165"/>
      <c r="D128" s="158" t="s">
        <v>130</v>
      </c>
      <c r="E128" s="166" t="s">
        <v>3</v>
      </c>
      <c r="F128" s="167" t="s">
        <v>170</v>
      </c>
      <c r="H128" s="168">
        <v>16</v>
      </c>
      <c r="I128" s="169"/>
      <c r="L128" s="165"/>
      <c r="M128" s="170"/>
      <c r="N128" s="171"/>
      <c r="O128" s="171"/>
      <c r="P128" s="171"/>
      <c r="Q128" s="171"/>
      <c r="R128" s="171"/>
      <c r="S128" s="171"/>
      <c r="T128" s="172"/>
      <c r="AT128" s="166" t="s">
        <v>130</v>
      </c>
      <c r="AU128" s="166" t="s">
        <v>82</v>
      </c>
      <c r="AV128" s="14" t="s">
        <v>82</v>
      </c>
      <c r="AW128" s="14" t="s">
        <v>33</v>
      </c>
      <c r="AX128" s="14" t="s">
        <v>72</v>
      </c>
      <c r="AY128" s="166" t="s">
        <v>119</v>
      </c>
    </row>
    <row r="129" spans="1:65" s="15" customFormat="1" ht="11.25">
      <c r="B129" s="173"/>
      <c r="D129" s="158" t="s">
        <v>130</v>
      </c>
      <c r="E129" s="174" t="s">
        <v>3</v>
      </c>
      <c r="F129" s="175" t="s">
        <v>132</v>
      </c>
      <c r="H129" s="176">
        <v>16</v>
      </c>
      <c r="I129" s="177"/>
      <c r="L129" s="173"/>
      <c r="M129" s="178"/>
      <c r="N129" s="179"/>
      <c r="O129" s="179"/>
      <c r="P129" s="179"/>
      <c r="Q129" s="179"/>
      <c r="R129" s="179"/>
      <c r="S129" s="179"/>
      <c r="T129" s="180"/>
      <c r="AT129" s="174" t="s">
        <v>130</v>
      </c>
      <c r="AU129" s="174" t="s">
        <v>82</v>
      </c>
      <c r="AV129" s="15" t="s">
        <v>126</v>
      </c>
      <c r="AW129" s="15" t="s">
        <v>33</v>
      </c>
      <c r="AX129" s="15" t="s">
        <v>80</v>
      </c>
      <c r="AY129" s="174" t="s">
        <v>119</v>
      </c>
    </row>
    <row r="130" spans="1:65" s="2" customFormat="1" ht="16.5" customHeight="1">
      <c r="A130" s="33"/>
      <c r="B130" s="138"/>
      <c r="C130" s="139" t="s">
        <v>171</v>
      </c>
      <c r="D130" s="139" t="s">
        <v>121</v>
      </c>
      <c r="E130" s="140" t="s">
        <v>172</v>
      </c>
      <c r="F130" s="141" t="s">
        <v>173</v>
      </c>
      <c r="G130" s="142" t="s">
        <v>140</v>
      </c>
      <c r="H130" s="143">
        <v>859</v>
      </c>
      <c r="I130" s="144"/>
      <c r="J130" s="145">
        <f>ROUND(I130*H130,2)</f>
        <v>0</v>
      </c>
      <c r="K130" s="141" t="s">
        <v>125</v>
      </c>
      <c r="L130" s="34"/>
      <c r="M130" s="146" t="s">
        <v>3</v>
      </c>
      <c r="N130" s="147" t="s">
        <v>43</v>
      </c>
      <c r="O130" s="54"/>
      <c r="P130" s="148">
        <f>O130*H130</f>
        <v>0</v>
      </c>
      <c r="Q130" s="148">
        <v>0</v>
      </c>
      <c r="R130" s="148">
        <f>Q130*H130</f>
        <v>0</v>
      </c>
      <c r="S130" s="148">
        <v>0</v>
      </c>
      <c r="T130" s="149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0" t="s">
        <v>126</v>
      </c>
      <c r="AT130" s="150" t="s">
        <v>121</v>
      </c>
      <c r="AU130" s="150" t="s">
        <v>82</v>
      </c>
      <c r="AY130" s="18" t="s">
        <v>119</v>
      </c>
      <c r="BE130" s="151">
        <f>IF(N130="základní",J130,0)</f>
        <v>0</v>
      </c>
      <c r="BF130" s="151">
        <f>IF(N130="snížená",J130,0)</f>
        <v>0</v>
      </c>
      <c r="BG130" s="151">
        <f>IF(N130="zákl. přenesená",J130,0)</f>
        <v>0</v>
      </c>
      <c r="BH130" s="151">
        <f>IF(N130="sníž. přenesená",J130,0)</f>
        <v>0</v>
      </c>
      <c r="BI130" s="151">
        <f>IF(N130="nulová",J130,0)</f>
        <v>0</v>
      </c>
      <c r="BJ130" s="18" t="s">
        <v>80</v>
      </c>
      <c r="BK130" s="151">
        <f>ROUND(I130*H130,2)</f>
        <v>0</v>
      </c>
      <c r="BL130" s="18" t="s">
        <v>126</v>
      </c>
      <c r="BM130" s="150" t="s">
        <v>174</v>
      </c>
    </row>
    <row r="131" spans="1:65" s="2" customFormat="1" ht="11.25">
      <c r="A131" s="33"/>
      <c r="B131" s="34"/>
      <c r="C131" s="33"/>
      <c r="D131" s="152" t="s">
        <v>128</v>
      </c>
      <c r="E131" s="33"/>
      <c r="F131" s="153" t="s">
        <v>175</v>
      </c>
      <c r="G131" s="33"/>
      <c r="H131" s="33"/>
      <c r="I131" s="154"/>
      <c r="J131" s="33"/>
      <c r="K131" s="33"/>
      <c r="L131" s="34"/>
      <c r="M131" s="155"/>
      <c r="N131" s="156"/>
      <c r="O131" s="54"/>
      <c r="P131" s="54"/>
      <c r="Q131" s="54"/>
      <c r="R131" s="54"/>
      <c r="S131" s="54"/>
      <c r="T131" s="55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128</v>
      </c>
      <c r="AU131" s="18" t="s">
        <v>82</v>
      </c>
    </row>
    <row r="132" spans="1:65" s="14" customFormat="1" ht="11.25">
      <c r="B132" s="165"/>
      <c r="D132" s="158" t="s">
        <v>130</v>
      </c>
      <c r="E132" s="166" t="s">
        <v>3</v>
      </c>
      <c r="F132" s="167" t="s">
        <v>176</v>
      </c>
      <c r="H132" s="168">
        <v>859</v>
      </c>
      <c r="I132" s="169"/>
      <c r="L132" s="165"/>
      <c r="M132" s="170"/>
      <c r="N132" s="171"/>
      <c r="O132" s="171"/>
      <c r="P132" s="171"/>
      <c r="Q132" s="171"/>
      <c r="R132" s="171"/>
      <c r="S132" s="171"/>
      <c r="T132" s="172"/>
      <c r="AT132" s="166" t="s">
        <v>130</v>
      </c>
      <c r="AU132" s="166" t="s">
        <v>82</v>
      </c>
      <c r="AV132" s="14" t="s">
        <v>82</v>
      </c>
      <c r="AW132" s="14" t="s">
        <v>33</v>
      </c>
      <c r="AX132" s="14" t="s">
        <v>72</v>
      </c>
      <c r="AY132" s="166" t="s">
        <v>119</v>
      </c>
    </row>
    <row r="133" spans="1:65" s="15" customFormat="1" ht="11.25">
      <c r="B133" s="173"/>
      <c r="D133" s="158" t="s">
        <v>130</v>
      </c>
      <c r="E133" s="174" t="s">
        <v>3</v>
      </c>
      <c r="F133" s="175" t="s">
        <v>132</v>
      </c>
      <c r="H133" s="176">
        <v>859</v>
      </c>
      <c r="I133" s="177"/>
      <c r="L133" s="173"/>
      <c r="M133" s="178"/>
      <c r="N133" s="179"/>
      <c r="O133" s="179"/>
      <c r="P133" s="179"/>
      <c r="Q133" s="179"/>
      <c r="R133" s="179"/>
      <c r="S133" s="179"/>
      <c r="T133" s="180"/>
      <c r="AT133" s="174" t="s">
        <v>130</v>
      </c>
      <c r="AU133" s="174" t="s">
        <v>82</v>
      </c>
      <c r="AV133" s="15" t="s">
        <v>126</v>
      </c>
      <c r="AW133" s="15" t="s">
        <v>33</v>
      </c>
      <c r="AX133" s="15" t="s">
        <v>80</v>
      </c>
      <c r="AY133" s="174" t="s">
        <v>119</v>
      </c>
    </row>
    <row r="134" spans="1:65" s="2" customFormat="1" ht="16.5" customHeight="1">
      <c r="A134" s="33"/>
      <c r="B134" s="138"/>
      <c r="C134" s="139" t="s">
        <v>177</v>
      </c>
      <c r="D134" s="139" t="s">
        <v>121</v>
      </c>
      <c r="E134" s="140" t="s">
        <v>178</v>
      </c>
      <c r="F134" s="141" t="s">
        <v>179</v>
      </c>
      <c r="G134" s="142" t="s">
        <v>180</v>
      </c>
      <c r="H134" s="143">
        <v>185</v>
      </c>
      <c r="I134" s="144"/>
      <c r="J134" s="145">
        <f>ROUND(I134*H134,2)</f>
        <v>0</v>
      </c>
      <c r="K134" s="141" t="s">
        <v>125</v>
      </c>
      <c r="L134" s="34"/>
      <c r="M134" s="146" t="s">
        <v>3</v>
      </c>
      <c r="N134" s="147" t="s">
        <v>43</v>
      </c>
      <c r="O134" s="54"/>
      <c r="P134" s="148">
        <f>O134*H134</f>
        <v>0</v>
      </c>
      <c r="Q134" s="148">
        <v>0</v>
      </c>
      <c r="R134" s="148">
        <f>Q134*H134</f>
        <v>0</v>
      </c>
      <c r="S134" s="148">
        <v>0</v>
      </c>
      <c r="T134" s="149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0" t="s">
        <v>126</v>
      </c>
      <c r="AT134" s="150" t="s">
        <v>121</v>
      </c>
      <c r="AU134" s="150" t="s">
        <v>82</v>
      </c>
      <c r="AY134" s="18" t="s">
        <v>119</v>
      </c>
      <c r="BE134" s="151">
        <f>IF(N134="základní",J134,0)</f>
        <v>0</v>
      </c>
      <c r="BF134" s="151">
        <f>IF(N134="snížená",J134,0)</f>
        <v>0</v>
      </c>
      <c r="BG134" s="151">
        <f>IF(N134="zákl. přenesená",J134,0)</f>
        <v>0</v>
      </c>
      <c r="BH134" s="151">
        <f>IF(N134="sníž. přenesená",J134,0)</f>
        <v>0</v>
      </c>
      <c r="BI134" s="151">
        <f>IF(N134="nulová",J134,0)</f>
        <v>0</v>
      </c>
      <c r="BJ134" s="18" t="s">
        <v>80</v>
      </c>
      <c r="BK134" s="151">
        <f>ROUND(I134*H134,2)</f>
        <v>0</v>
      </c>
      <c r="BL134" s="18" t="s">
        <v>126</v>
      </c>
      <c r="BM134" s="150" t="s">
        <v>181</v>
      </c>
    </row>
    <row r="135" spans="1:65" s="2" customFormat="1" ht="11.25">
      <c r="A135" s="33"/>
      <c r="B135" s="34"/>
      <c r="C135" s="33"/>
      <c r="D135" s="152" t="s">
        <v>128</v>
      </c>
      <c r="E135" s="33"/>
      <c r="F135" s="153" t="s">
        <v>182</v>
      </c>
      <c r="G135" s="33"/>
      <c r="H135" s="33"/>
      <c r="I135" s="154"/>
      <c r="J135" s="33"/>
      <c r="K135" s="33"/>
      <c r="L135" s="34"/>
      <c r="M135" s="155"/>
      <c r="N135" s="156"/>
      <c r="O135" s="54"/>
      <c r="P135" s="54"/>
      <c r="Q135" s="54"/>
      <c r="R135" s="54"/>
      <c r="S135" s="54"/>
      <c r="T135" s="55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128</v>
      </c>
      <c r="AU135" s="18" t="s">
        <v>82</v>
      </c>
    </row>
    <row r="136" spans="1:65" s="14" customFormat="1" ht="11.25">
      <c r="B136" s="165"/>
      <c r="D136" s="158" t="s">
        <v>130</v>
      </c>
      <c r="E136" s="166" t="s">
        <v>3</v>
      </c>
      <c r="F136" s="167" t="s">
        <v>183</v>
      </c>
      <c r="H136" s="168">
        <v>185</v>
      </c>
      <c r="I136" s="169"/>
      <c r="L136" s="165"/>
      <c r="M136" s="170"/>
      <c r="N136" s="171"/>
      <c r="O136" s="171"/>
      <c r="P136" s="171"/>
      <c r="Q136" s="171"/>
      <c r="R136" s="171"/>
      <c r="S136" s="171"/>
      <c r="T136" s="172"/>
      <c r="AT136" s="166" t="s">
        <v>130</v>
      </c>
      <c r="AU136" s="166" t="s">
        <v>82</v>
      </c>
      <c r="AV136" s="14" t="s">
        <v>82</v>
      </c>
      <c r="AW136" s="14" t="s">
        <v>33</v>
      </c>
      <c r="AX136" s="14" t="s">
        <v>72</v>
      </c>
      <c r="AY136" s="166" t="s">
        <v>119</v>
      </c>
    </row>
    <row r="137" spans="1:65" s="15" customFormat="1" ht="11.25">
      <c r="B137" s="173"/>
      <c r="D137" s="158" t="s">
        <v>130</v>
      </c>
      <c r="E137" s="174" t="s">
        <v>3</v>
      </c>
      <c r="F137" s="175" t="s">
        <v>132</v>
      </c>
      <c r="H137" s="176">
        <v>185</v>
      </c>
      <c r="I137" s="177"/>
      <c r="L137" s="173"/>
      <c r="M137" s="178"/>
      <c r="N137" s="179"/>
      <c r="O137" s="179"/>
      <c r="P137" s="179"/>
      <c r="Q137" s="179"/>
      <c r="R137" s="179"/>
      <c r="S137" s="179"/>
      <c r="T137" s="180"/>
      <c r="AT137" s="174" t="s">
        <v>130</v>
      </c>
      <c r="AU137" s="174" t="s">
        <v>82</v>
      </c>
      <c r="AV137" s="15" t="s">
        <v>126</v>
      </c>
      <c r="AW137" s="15" t="s">
        <v>33</v>
      </c>
      <c r="AX137" s="15" t="s">
        <v>80</v>
      </c>
      <c r="AY137" s="174" t="s">
        <v>119</v>
      </c>
    </row>
    <row r="138" spans="1:65" s="2" customFormat="1" ht="21.75" customHeight="1">
      <c r="A138" s="33"/>
      <c r="B138" s="138"/>
      <c r="C138" s="139" t="s">
        <v>144</v>
      </c>
      <c r="D138" s="139" t="s">
        <v>121</v>
      </c>
      <c r="E138" s="140" t="s">
        <v>184</v>
      </c>
      <c r="F138" s="141" t="s">
        <v>185</v>
      </c>
      <c r="G138" s="142" t="s">
        <v>180</v>
      </c>
      <c r="H138" s="143">
        <v>185</v>
      </c>
      <c r="I138" s="144"/>
      <c r="J138" s="145">
        <f>ROUND(I138*H138,2)</f>
        <v>0</v>
      </c>
      <c r="K138" s="141" t="s">
        <v>125</v>
      </c>
      <c r="L138" s="34"/>
      <c r="M138" s="146" t="s">
        <v>3</v>
      </c>
      <c r="N138" s="147" t="s">
        <v>43</v>
      </c>
      <c r="O138" s="54"/>
      <c r="P138" s="148">
        <f>O138*H138</f>
        <v>0</v>
      </c>
      <c r="Q138" s="148">
        <v>0</v>
      </c>
      <c r="R138" s="148">
        <f>Q138*H138</f>
        <v>0</v>
      </c>
      <c r="S138" s="148">
        <v>0</v>
      </c>
      <c r="T138" s="149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126</v>
      </c>
      <c r="AT138" s="150" t="s">
        <v>121</v>
      </c>
      <c r="AU138" s="150" t="s">
        <v>82</v>
      </c>
      <c r="AY138" s="18" t="s">
        <v>119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8" t="s">
        <v>80</v>
      </c>
      <c r="BK138" s="151">
        <f>ROUND(I138*H138,2)</f>
        <v>0</v>
      </c>
      <c r="BL138" s="18" t="s">
        <v>126</v>
      </c>
      <c r="BM138" s="150" t="s">
        <v>186</v>
      </c>
    </row>
    <row r="139" spans="1:65" s="2" customFormat="1" ht="11.25">
      <c r="A139" s="33"/>
      <c r="B139" s="34"/>
      <c r="C139" s="33"/>
      <c r="D139" s="152" t="s">
        <v>128</v>
      </c>
      <c r="E139" s="33"/>
      <c r="F139" s="153" t="s">
        <v>187</v>
      </c>
      <c r="G139" s="33"/>
      <c r="H139" s="33"/>
      <c r="I139" s="154"/>
      <c r="J139" s="33"/>
      <c r="K139" s="33"/>
      <c r="L139" s="34"/>
      <c r="M139" s="155"/>
      <c r="N139" s="156"/>
      <c r="O139" s="54"/>
      <c r="P139" s="54"/>
      <c r="Q139" s="54"/>
      <c r="R139" s="54"/>
      <c r="S139" s="54"/>
      <c r="T139" s="55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128</v>
      </c>
      <c r="AU139" s="18" t="s">
        <v>82</v>
      </c>
    </row>
    <row r="140" spans="1:65" s="14" customFormat="1" ht="11.25">
      <c r="B140" s="165"/>
      <c r="D140" s="158" t="s">
        <v>130</v>
      </c>
      <c r="E140" s="166" t="s">
        <v>3</v>
      </c>
      <c r="F140" s="167" t="s">
        <v>183</v>
      </c>
      <c r="H140" s="168">
        <v>185</v>
      </c>
      <c r="I140" s="169"/>
      <c r="L140" s="165"/>
      <c r="M140" s="170"/>
      <c r="N140" s="171"/>
      <c r="O140" s="171"/>
      <c r="P140" s="171"/>
      <c r="Q140" s="171"/>
      <c r="R140" s="171"/>
      <c r="S140" s="171"/>
      <c r="T140" s="172"/>
      <c r="AT140" s="166" t="s">
        <v>130</v>
      </c>
      <c r="AU140" s="166" t="s">
        <v>82</v>
      </c>
      <c r="AV140" s="14" t="s">
        <v>82</v>
      </c>
      <c r="AW140" s="14" t="s">
        <v>33</v>
      </c>
      <c r="AX140" s="14" t="s">
        <v>72</v>
      </c>
      <c r="AY140" s="166" t="s">
        <v>119</v>
      </c>
    </row>
    <row r="141" spans="1:65" s="15" customFormat="1" ht="11.25">
      <c r="B141" s="173"/>
      <c r="D141" s="158" t="s">
        <v>130</v>
      </c>
      <c r="E141" s="174" t="s">
        <v>3</v>
      </c>
      <c r="F141" s="175" t="s">
        <v>132</v>
      </c>
      <c r="H141" s="176">
        <v>185</v>
      </c>
      <c r="I141" s="177"/>
      <c r="L141" s="173"/>
      <c r="M141" s="178"/>
      <c r="N141" s="179"/>
      <c r="O141" s="179"/>
      <c r="P141" s="179"/>
      <c r="Q141" s="179"/>
      <c r="R141" s="179"/>
      <c r="S141" s="179"/>
      <c r="T141" s="180"/>
      <c r="AT141" s="174" t="s">
        <v>130</v>
      </c>
      <c r="AU141" s="174" t="s">
        <v>82</v>
      </c>
      <c r="AV141" s="15" t="s">
        <v>126</v>
      </c>
      <c r="AW141" s="15" t="s">
        <v>33</v>
      </c>
      <c r="AX141" s="15" t="s">
        <v>80</v>
      </c>
      <c r="AY141" s="174" t="s">
        <v>119</v>
      </c>
    </row>
    <row r="142" spans="1:65" s="2" customFormat="1" ht="16.5" customHeight="1">
      <c r="A142" s="33"/>
      <c r="B142" s="138"/>
      <c r="C142" s="139" t="s">
        <v>188</v>
      </c>
      <c r="D142" s="139" t="s">
        <v>121</v>
      </c>
      <c r="E142" s="140" t="s">
        <v>189</v>
      </c>
      <c r="F142" s="141" t="s">
        <v>190</v>
      </c>
      <c r="G142" s="142" t="s">
        <v>180</v>
      </c>
      <c r="H142" s="143">
        <v>185</v>
      </c>
      <c r="I142" s="144"/>
      <c r="J142" s="145">
        <f>ROUND(I142*H142,2)</f>
        <v>0</v>
      </c>
      <c r="K142" s="141" t="s">
        <v>125</v>
      </c>
      <c r="L142" s="34"/>
      <c r="M142" s="146" t="s">
        <v>3</v>
      </c>
      <c r="N142" s="147" t="s">
        <v>43</v>
      </c>
      <c r="O142" s="54"/>
      <c r="P142" s="148">
        <f>O142*H142</f>
        <v>0</v>
      </c>
      <c r="Q142" s="148">
        <v>0</v>
      </c>
      <c r="R142" s="148">
        <f>Q142*H142</f>
        <v>0</v>
      </c>
      <c r="S142" s="148">
        <v>0</v>
      </c>
      <c r="T142" s="14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126</v>
      </c>
      <c r="AT142" s="150" t="s">
        <v>121</v>
      </c>
      <c r="AU142" s="150" t="s">
        <v>82</v>
      </c>
      <c r="AY142" s="18" t="s">
        <v>119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8" t="s">
        <v>80</v>
      </c>
      <c r="BK142" s="151">
        <f>ROUND(I142*H142,2)</f>
        <v>0</v>
      </c>
      <c r="BL142" s="18" t="s">
        <v>126</v>
      </c>
      <c r="BM142" s="150" t="s">
        <v>191</v>
      </c>
    </row>
    <row r="143" spans="1:65" s="2" customFormat="1" ht="11.25">
      <c r="A143" s="33"/>
      <c r="B143" s="34"/>
      <c r="C143" s="33"/>
      <c r="D143" s="152" t="s">
        <v>128</v>
      </c>
      <c r="E143" s="33"/>
      <c r="F143" s="153" t="s">
        <v>192</v>
      </c>
      <c r="G143" s="33"/>
      <c r="H143" s="33"/>
      <c r="I143" s="154"/>
      <c r="J143" s="33"/>
      <c r="K143" s="33"/>
      <c r="L143" s="34"/>
      <c r="M143" s="155"/>
      <c r="N143" s="156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128</v>
      </c>
      <c r="AU143" s="18" t="s">
        <v>82</v>
      </c>
    </row>
    <row r="144" spans="1:65" s="14" customFormat="1" ht="11.25">
      <c r="B144" s="165"/>
      <c r="D144" s="158" t="s">
        <v>130</v>
      </c>
      <c r="E144" s="166" t="s">
        <v>3</v>
      </c>
      <c r="F144" s="167" t="s">
        <v>183</v>
      </c>
      <c r="H144" s="168">
        <v>185</v>
      </c>
      <c r="I144" s="169"/>
      <c r="L144" s="165"/>
      <c r="M144" s="170"/>
      <c r="N144" s="171"/>
      <c r="O144" s="171"/>
      <c r="P144" s="171"/>
      <c r="Q144" s="171"/>
      <c r="R144" s="171"/>
      <c r="S144" s="171"/>
      <c r="T144" s="172"/>
      <c r="AT144" s="166" t="s">
        <v>130</v>
      </c>
      <c r="AU144" s="166" t="s">
        <v>82</v>
      </c>
      <c r="AV144" s="14" t="s">
        <v>82</v>
      </c>
      <c r="AW144" s="14" t="s">
        <v>33</v>
      </c>
      <c r="AX144" s="14" t="s">
        <v>72</v>
      </c>
      <c r="AY144" s="166" t="s">
        <v>119</v>
      </c>
    </row>
    <row r="145" spans="1:65" s="15" customFormat="1" ht="11.25">
      <c r="B145" s="173"/>
      <c r="D145" s="158" t="s">
        <v>130</v>
      </c>
      <c r="E145" s="174" t="s">
        <v>3</v>
      </c>
      <c r="F145" s="175" t="s">
        <v>132</v>
      </c>
      <c r="H145" s="176">
        <v>185</v>
      </c>
      <c r="I145" s="177"/>
      <c r="L145" s="173"/>
      <c r="M145" s="178"/>
      <c r="N145" s="179"/>
      <c r="O145" s="179"/>
      <c r="P145" s="179"/>
      <c r="Q145" s="179"/>
      <c r="R145" s="179"/>
      <c r="S145" s="179"/>
      <c r="T145" s="180"/>
      <c r="AT145" s="174" t="s">
        <v>130</v>
      </c>
      <c r="AU145" s="174" t="s">
        <v>82</v>
      </c>
      <c r="AV145" s="15" t="s">
        <v>126</v>
      </c>
      <c r="AW145" s="15" t="s">
        <v>33</v>
      </c>
      <c r="AX145" s="15" t="s">
        <v>80</v>
      </c>
      <c r="AY145" s="174" t="s">
        <v>119</v>
      </c>
    </row>
    <row r="146" spans="1:65" s="2" customFormat="1" ht="21.75" customHeight="1">
      <c r="A146" s="33"/>
      <c r="B146" s="138"/>
      <c r="C146" s="139" t="s">
        <v>193</v>
      </c>
      <c r="D146" s="139" t="s">
        <v>121</v>
      </c>
      <c r="E146" s="140" t="s">
        <v>194</v>
      </c>
      <c r="F146" s="141" t="s">
        <v>195</v>
      </c>
      <c r="G146" s="142" t="s">
        <v>180</v>
      </c>
      <c r="H146" s="143">
        <v>185</v>
      </c>
      <c r="I146" s="144"/>
      <c r="J146" s="145">
        <f>ROUND(I146*H146,2)</f>
        <v>0</v>
      </c>
      <c r="K146" s="141" t="s">
        <v>125</v>
      </c>
      <c r="L146" s="34"/>
      <c r="M146" s="146" t="s">
        <v>3</v>
      </c>
      <c r="N146" s="147" t="s">
        <v>43</v>
      </c>
      <c r="O146" s="54"/>
      <c r="P146" s="148">
        <f>O146*H146</f>
        <v>0</v>
      </c>
      <c r="Q146" s="148">
        <v>0</v>
      </c>
      <c r="R146" s="148">
        <f>Q146*H146</f>
        <v>0</v>
      </c>
      <c r="S146" s="148">
        <v>0</v>
      </c>
      <c r="T146" s="149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0" t="s">
        <v>126</v>
      </c>
      <c r="AT146" s="150" t="s">
        <v>121</v>
      </c>
      <c r="AU146" s="150" t="s">
        <v>82</v>
      </c>
      <c r="AY146" s="18" t="s">
        <v>119</v>
      </c>
      <c r="BE146" s="151">
        <f>IF(N146="základní",J146,0)</f>
        <v>0</v>
      </c>
      <c r="BF146" s="151">
        <f>IF(N146="snížená",J146,0)</f>
        <v>0</v>
      </c>
      <c r="BG146" s="151">
        <f>IF(N146="zákl. přenesená",J146,0)</f>
        <v>0</v>
      </c>
      <c r="BH146" s="151">
        <f>IF(N146="sníž. přenesená",J146,0)</f>
        <v>0</v>
      </c>
      <c r="BI146" s="151">
        <f>IF(N146="nulová",J146,0)</f>
        <v>0</v>
      </c>
      <c r="BJ146" s="18" t="s">
        <v>80</v>
      </c>
      <c r="BK146" s="151">
        <f>ROUND(I146*H146,2)</f>
        <v>0</v>
      </c>
      <c r="BL146" s="18" t="s">
        <v>126</v>
      </c>
      <c r="BM146" s="150" t="s">
        <v>196</v>
      </c>
    </row>
    <row r="147" spans="1:65" s="2" customFormat="1" ht="11.25">
      <c r="A147" s="33"/>
      <c r="B147" s="34"/>
      <c r="C147" s="33"/>
      <c r="D147" s="152" t="s">
        <v>128</v>
      </c>
      <c r="E147" s="33"/>
      <c r="F147" s="153" t="s">
        <v>197</v>
      </c>
      <c r="G147" s="33"/>
      <c r="H147" s="33"/>
      <c r="I147" s="154"/>
      <c r="J147" s="33"/>
      <c r="K147" s="33"/>
      <c r="L147" s="34"/>
      <c r="M147" s="155"/>
      <c r="N147" s="156"/>
      <c r="O147" s="54"/>
      <c r="P147" s="54"/>
      <c r="Q147" s="54"/>
      <c r="R147" s="54"/>
      <c r="S147" s="54"/>
      <c r="T147" s="55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128</v>
      </c>
      <c r="AU147" s="18" t="s">
        <v>82</v>
      </c>
    </row>
    <row r="148" spans="1:65" s="14" customFormat="1" ht="11.25">
      <c r="B148" s="165"/>
      <c r="D148" s="158" t="s">
        <v>130</v>
      </c>
      <c r="E148" s="166" t="s">
        <v>3</v>
      </c>
      <c r="F148" s="167" t="s">
        <v>183</v>
      </c>
      <c r="H148" s="168">
        <v>185</v>
      </c>
      <c r="I148" s="169"/>
      <c r="L148" s="165"/>
      <c r="M148" s="170"/>
      <c r="N148" s="171"/>
      <c r="O148" s="171"/>
      <c r="P148" s="171"/>
      <c r="Q148" s="171"/>
      <c r="R148" s="171"/>
      <c r="S148" s="171"/>
      <c r="T148" s="172"/>
      <c r="AT148" s="166" t="s">
        <v>130</v>
      </c>
      <c r="AU148" s="166" t="s">
        <v>82</v>
      </c>
      <c r="AV148" s="14" t="s">
        <v>82</v>
      </c>
      <c r="AW148" s="14" t="s">
        <v>33</v>
      </c>
      <c r="AX148" s="14" t="s">
        <v>72</v>
      </c>
      <c r="AY148" s="166" t="s">
        <v>119</v>
      </c>
    </row>
    <row r="149" spans="1:65" s="15" customFormat="1" ht="11.25">
      <c r="B149" s="173"/>
      <c r="D149" s="158" t="s">
        <v>130</v>
      </c>
      <c r="E149" s="174" t="s">
        <v>3</v>
      </c>
      <c r="F149" s="175" t="s">
        <v>132</v>
      </c>
      <c r="H149" s="176">
        <v>185</v>
      </c>
      <c r="I149" s="177"/>
      <c r="L149" s="173"/>
      <c r="M149" s="178"/>
      <c r="N149" s="179"/>
      <c r="O149" s="179"/>
      <c r="P149" s="179"/>
      <c r="Q149" s="179"/>
      <c r="R149" s="179"/>
      <c r="S149" s="179"/>
      <c r="T149" s="180"/>
      <c r="AT149" s="174" t="s">
        <v>130</v>
      </c>
      <c r="AU149" s="174" t="s">
        <v>82</v>
      </c>
      <c r="AV149" s="15" t="s">
        <v>126</v>
      </c>
      <c r="AW149" s="15" t="s">
        <v>33</v>
      </c>
      <c r="AX149" s="15" t="s">
        <v>80</v>
      </c>
      <c r="AY149" s="174" t="s">
        <v>119</v>
      </c>
    </row>
    <row r="150" spans="1:65" s="2" customFormat="1" ht="37.9" customHeight="1">
      <c r="A150" s="33"/>
      <c r="B150" s="138"/>
      <c r="C150" s="139" t="s">
        <v>198</v>
      </c>
      <c r="D150" s="139" t="s">
        <v>121</v>
      </c>
      <c r="E150" s="140" t="s">
        <v>199</v>
      </c>
      <c r="F150" s="141" t="s">
        <v>200</v>
      </c>
      <c r="G150" s="142" t="s">
        <v>180</v>
      </c>
      <c r="H150" s="143">
        <v>911.8</v>
      </c>
      <c r="I150" s="144"/>
      <c r="J150" s="145">
        <f>ROUND(I150*H150,2)</f>
        <v>0</v>
      </c>
      <c r="K150" s="141" t="s">
        <v>125</v>
      </c>
      <c r="L150" s="34"/>
      <c r="M150" s="146" t="s">
        <v>3</v>
      </c>
      <c r="N150" s="147" t="s">
        <v>43</v>
      </c>
      <c r="O150" s="54"/>
      <c r="P150" s="148">
        <f>O150*H150</f>
        <v>0</v>
      </c>
      <c r="Q150" s="148">
        <v>0</v>
      </c>
      <c r="R150" s="148">
        <f>Q150*H150</f>
        <v>0</v>
      </c>
      <c r="S150" s="148">
        <v>0</v>
      </c>
      <c r="T150" s="14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126</v>
      </c>
      <c r="AT150" s="150" t="s">
        <v>121</v>
      </c>
      <c r="AU150" s="150" t="s">
        <v>82</v>
      </c>
      <c r="AY150" s="18" t="s">
        <v>119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80</v>
      </c>
      <c r="BK150" s="151">
        <f>ROUND(I150*H150,2)</f>
        <v>0</v>
      </c>
      <c r="BL150" s="18" t="s">
        <v>126</v>
      </c>
      <c r="BM150" s="150" t="s">
        <v>201</v>
      </c>
    </row>
    <row r="151" spans="1:65" s="2" customFormat="1" ht="11.25">
      <c r="A151" s="33"/>
      <c r="B151" s="34"/>
      <c r="C151" s="33"/>
      <c r="D151" s="152" t="s">
        <v>128</v>
      </c>
      <c r="E151" s="33"/>
      <c r="F151" s="153" t="s">
        <v>202</v>
      </c>
      <c r="G151" s="33"/>
      <c r="H151" s="33"/>
      <c r="I151" s="154"/>
      <c r="J151" s="33"/>
      <c r="K151" s="33"/>
      <c r="L151" s="34"/>
      <c r="M151" s="155"/>
      <c r="N151" s="156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128</v>
      </c>
      <c r="AU151" s="18" t="s">
        <v>82</v>
      </c>
    </row>
    <row r="152" spans="1:65" s="14" customFormat="1" ht="11.25">
      <c r="B152" s="165"/>
      <c r="D152" s="158" t="s">
        <v>130</v>
      </c>
      <c r="E152" s="166" t="s">
        <v>3</v>
      </c>
      <c r="F152" s="167" t="s">
        <v>183</v>
      </c>
      <c r="H152" s="168">
        <v>185</v>
      </c>
      <c r="I152" s="169"/>
      <c r="L152" s="165"/>
      <c r="M152" s="170"/>
      <c r="N152" s="171"/>
      <c r="O152" s="171"/>
      <c r="P152" s="171"/>
      <c r="Q152" s="171"/>
      <c r="R152" s="171"/>
      <c r="S152" s="171"/>
      <c r="T152" s="172"/>
      <c r="AT152" s="166" t="s">
        <v>130</v>
      </c>
      <c r="AU152" s="166" t="s">
        <v>82</v>
      </c>
      <c r="AV152" s="14" t="s">
        <v>82</v>
      </c>
      <c r="AW152" s="14" t="s">
        <v>33</v>
      </c>
      <c r="AX152" s="14" t="s">
        <v>72</v>
      </c>
      <c r="AY152" s="166" t="s">
        <v>119</v>
      </c>
    </row>
    <row r="153" spans="1:65" s="14" customFormat="1" ht="11.25">
      <c r="B153" s="165"/>
      <c r="D153" s="158" t="s">
        <v>130</v>
      </c>
      <c r="E153" s="166" t="s">
        <v>3</v>
      </c>
      <c r="F153" s="167" t="s">
        <v>183</v>
      </c>
      <c r="H153" s="168">
        <v>185</v>
      </c>
      <c r="I153" s="169"/>
      <c r="L153" s="165"/>
      <c r="M153" s="170"/>
      <c r="N153" s="171"/>
      <c r="O153" s="171"/>
      <c r="P153" s="171"/>
      <c r="Q153" s="171"/>
      <c r="R153" s="171"/>
      <c r="S153" s="171"/>
      <c r="T153" s="172"/>
      <c r="AT153" s="166" t="s">
        <v>130</v>
      </c>
      <c r="AU153" s="166" t="s">
        <v>82</v>
      </c>
      <c r="AV153" s="14" t="s">
        <v>82</v>
      </c>
      <c r="AW153" s="14" t="s">
        <v>33</v>
      </c>
      <c r="AX153" s="14" t="s">
        <v>72</v>
      </c>
      <c r="AY153" s="166" t="s">
        <v>119</v>
      </c>
    </row>
    <row r="154" spans="1:65" s="14" customFormat="1" ht="11.25">
      <c r="B154" s="165"/>
      <c r="D154" s="158" t="s">
        <v>130</v>
      </c>
      <c r="E154" s="166" t="s">
        <v>3</v>
      </c>
      <c r="F154" s="167" t="s">
        <v>183</v>
      </c>
      <c r="H154" s="168">
        <v>185</v>
      </c>
      <c r="I154" s="169"/>
      <c r="L154" s="165"/>
      <c r="M154" s="170"/>
      <c r="N154" s="171"/>
      <c r="O154" s="171"/>
      <c r="P154" s="171"/>
      <c r="Q154" s="171"/>
      <c r="R154" s="171"/>
      <c r="S154" s="171"/>
      <c r="T154" s="172"/>
      <c r="AT154" s="166" t="s">
        <v>130</v>
      </c>
      <c r="AU154" s="166" t="s">
        <v>82</v>
      </c>
      <c r="AV154" s="14" t="s">
        <v>82</v>
      </c>
      <c r="AW154" s="14" t="s">
        <v>33</v>
      </c>
      <c r="AX154" s="14" t="s">
        <v>72</v>
      </c>
      <c r="AY154" s="166" t="s">
        <v>119</v>
      </c>
    </row>
    <row r="155" spans="1:65" s="14" customFormat="1" ht="11.25">
      <c r="B155" s="165"/>
      <c r="D155" s="158" t="s">
        <v>130</v>
      </c>
      <c r="E155" s="166" t="s">
        <v>3</v>
      </c>
      <c r="F155" s="167" t="s">
        <v>183</v>
      </c>
      <c r="H155" s="168">
        <v>185</v>
      </c>
      <c r="I155" s="169"/>
      <c r="L155" s="165"/>
      <c r="M155" s="170"/>
      <c r="N155" s="171"/>
      <c r="O155" s="171"/>
      <c r="P155" s="171"/>
      <c r="Q155" s="171"/>
      <c r="R155" s="171"/>
      <c r="S155" s="171"/>
      <c r="T155" s="172"/>
      <c r="AT155" s="166" t="s">
        <v>130</v>
      </c>
      <c r="AU155" s="166" t="s">
        <v>82</v>
      </c>
      <c r="AV155" s="14" t="s">
        <v>82</v>
      </c>
      <c r="AW155" s="14" t="s">
        <v>33</v>
      </c>
      <c r="AX155" s="14" t="s">
        <v>72</v>
      </c>
      <c r="AY155" s="166" t="s">
        <v>119</v>
      </c>
    </row>
    <row r="156" spans="1:65" s="14" customFormat="1" ht="11.25">
      <c r="B156" s="165"/>
      <c r="D156" s="158" t="s">
        <v>130</v>
      </c>
      <c r="E156" s="166" t="s">
        <v>3</v>
      </c>
      <c r="F156" s="167" t="s">
        <v>203</v>
      </c>
      <c r="H156" s="168">
        <v>171.8</v>
      </c>
      <c r="I156" s="169"/>
      <c r="L156" s="165"/>
      <c r="M156" s="170"/>
      <c r="N156" s="171"/>
      <c r="O156" s="171"/>
      <c r="P156" s="171"/>
      <c r="Q156" s="171"/>
      <c r="R156" s="171"/>
      <c r="S156" s="171"/>
      <c r="T156" s="172"/>
      <c r="AT156" s="166" t="s">
        <v>130</v>
      </c>
      <c r="AU156" s="166" t="s">
        <v>82</v>
      </c>
      <c r="AV156" s="14" t="s">
        <v>82</v>
      </c>
      <c r="AW156" s="14" t="s">
        <v>33</v>
      </c>
      <c r="AX156" s="14" t="s">
        <v>72</v>
      </c>
      <c r="AY156" s="166" t="s">
        <v>119</v>
      </c>
    </row>
    <row r="157" spans="1:65" s="15" customFormat="1" ht="11.25">
      <c r="B157" s="173"/>
      <c r="D157" s="158" t="s">
        <v>130</v>
      </c>
      <c r="E157" s="174" t="s">
        <v>3</v>
      </c>
      <c r="F157" s="175" t="s">
        <v>132</v>
      </c>
      <c r="H157" s="176">
        <v>911.8</v>
      </c>
      <c r="I157" s="177"/>
      <c r="L157" s="173"/>
      <c r="M157" s="178"/>
      <c r="N157" s="179"/>
      <c r="O157" s="179"/>
      <c r="P157" s="179"/>
      <c r="Q157" s="179"/>
      <c r="R157" s="179"/>
      <c r="S157" s="179"/>
      <c r="T157" s="180"/>
      <c r="AT157" s="174" t="s">
        <v>130</v>
      </c>
      <c r="AU157" s="174" t="s">
        <v>82</v>
      </c>
      <c r="AV157" s="15" t="s">
        <v>126</v>
      </c>
      <c r="AW157" s="15" t="s">
        <v>33</v>
      </c>
      <c r="AX157" s="15" t="s">
        <v>80</v>
      </c>
      <c r="AY157" s="174" t="s">
        <v>119</v>
      </c>
    </row>
    <row r="158" spans="1:65" s="2" customFormat="1" ht="37.9" customHeight="1">
      <c r="A158" s="33"/>
      <c r="B158" s="138"/>
      <c r="C158" s="139" t="s">
        <v>204</v>
      </c>
      <c r="D158" s="139" t="s">
        <v>121</v>
      </c>
      <c r="E158" s="140" t="s">
        <v>205</v>
      </c>
      <c r="F158" s="141" t="s">
        <v>206</v>
      </c>
      <c r="G158" s="142" t="s">
        <v>180</v>
      </c>
      <c r="H158" s="143">
        <v>9118</v>
      </c>
      <c r="I158" s="144"/>
      <c r="J158" s="145">
        <f>ROUND(I158*H158,2)</f>
        <v>0</v>
      </c>
      <c r="K158" s="141" t="s">
        <v>125</v>
      </c>
      <c r="L158" s="34"/>
      <c r="M158" s="146" t="s">
        <v>3</v>
      </c>
      <c r="N158" s="147" t="s">
        <v>43</v>
      </c>
      <c r="O158" s="54"/>
      <c r="P158" s="148">
        <f>O158*H158</f>
        <v>0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126</v>
      </c>
      <c r="AT158" s="150" t="s">
        <v>121</v>
      </c>
      <c r="AU158" s="150" t="s">
        <v>82</v>
      </c>
      <c r="AY158" s="18" t="s">
        <v>119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80</v>
      </c>
      <c r="BK158" s="151">
        <f>ROUND(I158*H158,2)</f>
        <v>0</v>
      </c>
      <c r="BL158" s="18" t="s">
        <v>126</v>
      </c>
      <c r="BM158" s="150" t="s">
        <v>207</v>
      </c>
    </row>
    <row r="159" spans="1:65" s="2" customFormat="1" ht="11.25">
      <c r="A159" s="33"/>
      <c r="B159" s="34"/>
      <c r="C159" s="33"/>
      <c r="D159" s="152" t="s">
        <v>128</v>
      </c>
      <c r="E159" s="33"/>
      <c r="F159" s="153" t="s">
        <v>208</v>
      </c>
      <c r="G159" s="33"/>
      <c r="H159" s="33"/>
      <c r="I159" s="154"/>
      <c r="J159" s="33"/>
      <c r="K159" s="33"/>
      <c r="L159" s="34"/>
      <c r="M159" s="155"/>
      <c r="N159" s="156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128</v>
      </c>
      <c r="AU159" s="18" t="s">
        <v>82</v>
      </c>
    </row>
    <row r="160" spans="1:65" s="14" customFormat="1" ht="11.25">
      <c r="B160" s="165"/>
      <c r="D160" s="158" t="s">
        <v>130</v>
      </c>
      <c r="E160" s="166" t="s">
        <v>3</v>
      </c>
      <c r="F160" s="167" t="s">
        <v>209</v>
      </c>
      <c r="H160" s="168">
        <v>9118</v>
      </c>
      <c r="I160" s="169"/>
      <c r="L160" s="165"/>
      <c r="M160" s="170"/>
      <c r="N160" s="171"/>
      <c r="O160" s="171"/>
      <c r="P160" s="171"/>
      <c r="Q160" s="171"/>
      <c r="R160" s="171"/>
      <c r="S160" s="171"/>
      <c r="T160" s="172"/>
      <c r="AT160" s="166" t="s">
        <v>130</v>
      </c>
      <c r="AU160" s="166" t="s">
        <v>82</v>
      </c>
      <c r="AV160" s="14" t="s">
        <v>82</v>
      </c>
      <c r="AW160" s="14" t="s">
        <v>33</v>
      </c>
      <c r="AX160" s="14" t="s">
        <v>72</v>
      </c>
      <c r="AY160" s="166" t="s">
        <v>119</v>
      </c>
    </row>
    <row r="161" spans="1:65" s="15" customFormat="1" ht="11.25">
      <c r="B161" s="173"/>
      <c r="D161" s="158" t="s">
        <v>130</v>
      </c>
      <c r="E161" s="174" t="s">
        <v>3</v>
      </c>
      <c r="F161" s="175" t="s">
        <v>132</v>
      </c>
      <c r="H161" s="176">
        <v>9118</v>
      </c>
      <c r="I161" s="177"/>
      <c r="L161" s="173"/>
      <c r="M161" s="178"/>
      <c r="N161" s="179"/>
      <c r="O161" s="179"/>
      <c r="P161" s="179"/>
      <c r="Q161" s="179"/>
      <c r="R161" s="179"/>
      <c r="S161" s="179"/>
      <c r="T161" s="180"/>
      <c r="AT161" s="174" t="s">
        <v>130</v>
      </c>
      <c r="AU161" s="174" t="s">
        <v>82</v>
      </c>
      <c r="AV161" s="15" t="s">
        <v>126</v>
      </c>
      <c r="AW161" s="15" t="s">
        <v>33</v>
      </c>
      <c r="AX161" s="15" t="s">
        <v>80</v>
      </c>
      <c r="AY161" s="174" t="s">
        <v>119</v>
      </c>
    </row>
    <row r="162" spans="1:65" s="2" customFormat="1" ht="24.2" customHeight="1">
      <c r="A162" s="33"/>
      <c r="B162" s="138"/>
      <c r="C162" s="139" t="s">
        <v>9</v>
      </c>
      <c r="D162" s="139" t="s">
        <v>121</v>
      </c>
      <c r="E162" s="140" t="s">
        <v>210</v>
      </c>
      <c r="F162" s="141" t="s">
        <v>211</v>
      </c>
      <c r="G162" s="142" t="s">
        <v>180</v>
      </c>
      <c r="H162" s="143">
        <v>911.8</v>
      </c>
      <c r="I162" s="144"/>
      <c r="J162" s="145">
        <f>ROUND(I162*H162,2)</f>
        <v>0</v>
      </c>
      <c r="K162" s="141" t="s">
        <v>125</v>
      </c>
      <c r="L162" s="34"/>
      <c r="M162" s="146" t="s">
        <v>3</v>
      </c>
      <c r="N162" s="147" t="s">
        <v>43</v>
      </c>
      <c r="O162" s="54"/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126</v>
      </c>
      <c r="AT162" s="150" t="s">
        <v>121</v>
      </c>
      <c r="AU162" s="150" t="s">
        <v>82</v>
      </c>
      <c r="AY162" s="18" t="s">
        <v>119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80</v>
      </c>
      <c r="BK162" s="151">
        <f>ROUND(I162*H162,2)</f>
        <v>0</v>
      </c>
      <c r="BL162" s="18" t="s">
        <v>126</v>
      </c>
      <c r="BM162" s="150" t="s">
        <v>212</v>
      </c>
    </row>
    <row r="163" spans="1:65" s="2" customFormat="1" ht="11.25">
      <c r="A163" s="33"/>
      <c r="B163" s="34"/>
      <c r="C163" s="33"/>
      <c r="D163" s="152" t="s">
        <v>128</v>
      </c>
      <c r="E163" s="33"/>
      <c r="F163" s="153" t="s">
        <v>213</v>
      </c>
      <c r="G163" s="33"/>
      <c r="H163" s="33"/>
      <c r="I163" s="154"/>
      <c r="J163" s="33"/>
      <c r="K163" s="33"/>
      <c r="L163" s="34"/>
      <c r="M163" s="155"/>
      <c r="N163" s="156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128</v>
      </c>
      <c r="AU163" s="18" t="s">
        <v>82</v>
      </c>
    </row>
    <row r="164" spans="1:65" s="14" customFormat="1" ht="11.25">
      <c r="B164" s="165"/>
      <c r="D164" s="158" t="s">
        <v>130</v>
      </c>
      <c r="E164" s="166" t="s">
        <v>3</v>
      </c>
      <c r="F164" s="167" t="s">
        <v>183</v>
      </c>
      <c r="H164" s="168">
        <v>185</v>
      </c>
      <c r="I164" s="169"/>
      <c r="L164" s="165"/>
      <c r="M164" s="170"/>
      <c r="N164" s="171"/>
      <c r="O164" s="171"/>
      <c r="P164" s="171"/>
      <c r="Q164" s="171"/>
      <c r="R164" s="171"/>
      <c r="S164" s="171"/>
      <c r="T164" s="172"/>
      <c r="AT164" s="166" t="s">
        <v>130</v>
      </c>
      <c r="AU164" s="166" t="s">
        <v>82</v>
      </c>
      <c r="AV164" s="14" t="s">
        <v>82</v>
      </c>
      <c r="AW164" s="14" t="s">
        <v>33</v>
      </c>
      <c r="AX164" s="14" t="s">
        <v>72</v>
      </c>
      <c r="AY164" s="166" t="s">
        <v>119</v>
      </c>
    </row>
    <row r="165" spans="1:65" s="14" customFormat="1" ht="11.25">
      <c r="B165" s="165"/>
      <c r="D165" s="158" t="s">
        <v>130</v>
      </c>
      <c r="E165" s="166" t="s">
        <v>3</v>
      </c>
      <c r="F165" s="167" t="s">
        <v>183</v>
      </c>
      <c r="H165" s="168">
        <v>185</v>
      </c>
      <c r="I165" s="169"/>
      <c r="L165" s="165"/>
      <c r="M165" s="170"/>
      <c r="N165" s="171"/>
      <c r="O165" s="171"/>
      <c r="P165" s="171"/>
      <c r="Q165" s="171"/>
      <c r="R165" s="171"/>
      <c r="S165" s="171"/>
      <c r="T165" s="172"/>
      <c r="AT165" s="166" t="s">
        <v>130</v>
      </c>
      <c r="AU165" s="166" t="s">
        <v>82</v>
      </c>
      <c r="AV165" s="14" t="s">
        <v>82</v>
      </c>
      <c r="AW165" s="14" t="s">
        <v>33</v>
      </c>
      <c r="AX165" s="14" t="s">
        <v>72</v>
      </c>
      <c r="AY165" s="166" t="s">
        <v>119</v>
      </c>
    </row>
    <row r="166" spans="1:65" s="14" customFormat="1" ht="11.25">
      <c r="B166" s="165"/>
      <c r="D166" s="158" t="s">
        <v>130</v>
      </c>
      <c r="E166" s="166" t="s">
        <v>3</v>
      </c>
      <c r="F166" s="167" t="s">
        <v>183</v>
      </c>
      <c r="H166" s="168">
        <v>185</v>
      </c>
      <c r="I166" s="169"/>
      <c r="L166" s="165"/>
      <c r="M166" s="170"/>
      <c r="N166" s="171"/>
      <c r="O166" s="171"/>
      <c r="P166" s="171"/>
      <c r="Q166" s="171"/>
      <c r="R166" s="171"/>
      <c r="S166" s="171"/>
      <c r="T166" s="172"/>
      <c r="AT166" s="166" t="s">
        <v>130</v>
      </c>
      <c r="AU166" s="166" t="s">
        <v>82</v>
      </c>
      <c r="AV166" s="14" t="s">
        <v>82</v>
      </c>
      <c r="AW166" s="14" t="s">
        <v>33</v>
      </c>
      <c r="AX166" s="14" t="s">
        <v>72</v>
      </c>
      <c r="AY166" s="166" t="s">
        <v>119</v>
      </c>
    </row>
    <row r="167" spans="1:65" s="14" customFormat="1" ht="11.25">
      <c r="B167" s="165"/>
      <c r="D167" s="158" t="s">
        <v>130</v>
      </c>
      <c r="E167" s="166" t="s">
        <v>3</v>
      </c>
      <c r="F167" s="167" t="s">
        <v>183</v>
      </c>
      <c r="H167" s="168">
        <v>185</v>
      </c>
      <c r="I167" s="169"/>
      <c r="L167" s="165"/>
      <c r="M167" s="170"/>
      <c r="N167" s="171"/>
      <c r="O167" s="171"/>
      <c r="P167" s="171"/>
      <c r="Q167" s="171"/>
      <c r="R167" s="171"/>
      <c r="S167" s="171"/>
      <c r="T167" s="172"/>
      <c r="AT167" s="166" t="s">
        <v>130</v>
      </c>
      <c r="AU167" s="166" t="s">
        <v>82</v>
      </c>
      <c r="AV167" s="14" t="s">
        <v>82</v>
      </c>
      <c r="AW167" s="14" t="s">
        <v>33</v>
      </c>
      <c r="AX167" s="14" t="s">
        <v>72</v>
      </c>
      <c r="AY167" s="166" t="s">
        <v>119</v>
      </c>
    </row>
    <row r="168" spans="1:65" s="14" customFormat="1" ht="11.25">
      <c r="B168" s="165"/>
      <c r="D168" s="158" t="s">
        <v>130</v>
      </c>
      <c r="E168" s="166" t="s">
        <v>3</v>
      </c>
      <c r="F168" s="167" t="s">
        <v>203</v>
      </c>
      <c r="H168" s="168">
        <v>171.8</v>
      </c>
      <c r="I168" s="169"/>
      <c r="L168" s="165"/>
      <c r="M168" s="170"/>
      <c r="N168" s="171"/>
      <c r="O168" s="171"/>
      <c r="P168" s="171"/>
      <c r="Q168" s="171"/>
      <c r="R168" s="171"/>
      <c r="S168" s="171"/>
      <c r="T168" s="172"/>
      <c r="AT168" s="166" t="s">
        <v>130</v>
      </c>
      <c r="AU168" s="166" t="s">
        <v>82</v>
      </c>
      <c r="AV168" s="14" t="s">
        <v>82</v>
      </c>
      <c r="AW168" s="14" t="s">
        <v>33</v>
      </c>
      <c r="AX168" s="14" t="s">
        <v>72</v>
      </c>
      <c r="AY168" s="166" t="s">
        <v>119</v>
      </c>
    </row>
    <row r="169" spans="1:65" s="15" customFormat="1" ht="11.25">
      <c r="B169" s="173"/>
      <c r="D169" s="158" t="s">
        <v>130</v>
      </c>
      <c r="E169" s="174" t="s">
        <v>3</v>
      </c>
      <c r="F169" s="175" t="s">
        <v>132</v>
      </c>
      <c r="H169" s="176">
        <v>911.8</v>
      </c>
      <c r="I169" s="177"/>
      <c r="L169" s="173"/>
      <c r="M169" s="178"/>
      <c r="N169" s="179"/>
      <c r="O169" s="179"/>
      <c r="P169" s="179"/>
      <c r="Q169" s="179"/>
      <c r="R169" s="179"/>
      <c r="S169" s="179"/>
      <c r="T169" s="180"/>
      <c r="AT169" s="174" t="s">
        <v>130</v>
      </c>
      <c r="AU169" s="174" t="s">
        <v>82</v>
      </c>
      <c r="AV169" s="15" t="s">
        <v>126</v>
      </c>
      <c r="AW169" s="15" t="s">
        <v>33</v>
      </c>
      <c r="AX169" s="15" t="s">
        <v>80</v>
      </c>
      <c r="AY169" s="174" t="s">
        <v>119</v>
      </c>
    </row>
    <row r="170" spans="1:65" s="2" customFormat="1" ht="24.2" customHeight="1">
      <c r="A170" s="33"/>
      <c r="B170" s="138"/>
      <c r="C170" s="139" t="s">
        <v>170</v>
      </c>
      <c r="D170" s="139" t="s">
        <v>121</v>
      </c>
      <c r="E170" s="140" t="s">
        <v>214</v>
      </c>
      <c r="F170" s="141" t="s">
        <v>215</v>
      </c>
      <c r="G170" s="142" t="s">
        <v>216</v>
      </c>
      <c r="H170" s="143">
        <v>1641.24</v>
      </c>
      <c r="I170" s="144"/>
      <c r="J170" s="145">
        <f>ROUND(I170*H170,2)</f>
        <v>0</v>
      </c>
      <c r="K170" s="141" t="s">
        <v>125</v>
      </c>
      <c r="L170" s="34"/>
      <c r="M170" s="146" t="s">
        <v>3</v>
      </c>
      <c r="N170" s="147" t="s">
        <v>43</v>
      </c>
      <c r="O170" s="54"/>
      <c r="P170" s="148">
        <f>O170*H170</f>
        <v>0</v>
      </c>
      <c r="Q170" s="148">
        <v>0</v>
      </c>
      <c r="R170" s="148">
        <f>Q170*H170</f>
        <v>0</v>
      </c>
      <c r="S170" s="148">
        <v>0</v>
      </c>
      <c r="T170" s="149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0" t="s">
        <v>126</v>
      </c>
      <c r="AT170" s="150" t="s">
        <v>121</v>
      </c>
      <c r="AU170" s="150" t="s">
        <v>82</v>
      </c>
      <c r="AY170" s="18" t="s">
        <v>119</v>
      </c>
      <c r="BE170" s="151">
        <f>IF(N170="základní",J170,0)</f>
        <v>0</v>
      </c>
      <c r="BF170" s="151">
        <f>IF(N170="snížená",J170,0)</f>
        <v>0</v>
      </c>
      <c r="BG170" s="151">
        <f>IF(N170="zákl. přenesená",J170,0)</f>
        <v>0</v>
      </c>
      <c r="BH170" s="151">
        <f>IF(N170="sníž. přenesená",J170,0)</f>
        <v>0</v>
      </c>
      <c r="BI170" s="151">
        <f>IF(N170="nulová",J170,0)</f>
        <v>0</v>
      </c>
      <c r="BJ170" s="18" t="s">
        <v>80</v>
      </c>
      <c r="BK170" s="151">
        <f>ROUND(I170*H170,2)</f>
        <v>0</v>
      </c>
      <c r="BL170" s="18" t="s">
        <v>126</v>
      </c>
      <c r="BM170" s="150" t="s">
        <v>217</v>
      </c>
    </row>
    <row r="171" spans="1:65" s="2" customFormat="1" ht="11.25">
      <c r="A171" s="33"/>
      <c r="B171" s="34"/>
      <c r="C171" s="33"/>
      <c r="D171" s="152" t="s">
        <v>128</v>
      </c>
      <c r="E171" s="33"/>
      <c r="F171" s="153" t="s">
        <v>218</v>
      </c>
      <c r="G171" s="33"/>
      <c r="H171" s="33"/>
      <c r="I171" s="154"/>
      <c r="J171" s="33"/>
      <c r="K171" s="33"/>
      <c r="L171" s="34"/>
      <c r="M171" s="155"/>
      <c r="N171" s="156"/>
      <c r="O171" s="54"/>
      <c r="P171" s="54"/>
      <c r="Q171" s="54"/>
      <c r="R171" s="54"/>
      <c r="S171" s="54"/>
      <c r="T171" s="55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128</v>
      </c>
      <c r="AU171" s="18" t="s">
        <v>82</v>
      </c>
    </row>
    <row r="172" spans="1:65" s="14" customFormat="1" ht="11.25">
      <c r="B172" s="165"/>
      <c r="D172" s="158" t="s">
        <v>130</v>
      </c>
      <c r="E172" s="166" t="s">
        <v>3</v>
      </c>
      <c r="F172" s="167" t="s">
        <v>219</v>
      </c>
      <c r="H172" s="168">
        <v>1641.24</v>
      </c>
      <c r="I172" s="169"/>
      <c r="L172" s="165"/>
      <c r="M172" s="170"/>
      <c r="N172" s="171"/>
      <c r="O172" s="171"/>
      <c r="P172" s="171"/>
      <c r="Q172" s="171"/>
      <c r="R172" s="171"/>
      <c r="S172" s="171"/>
      <c r="T172" s="172"/>
      <c r="AT172" s="166" t="s">
        <v>130</v>
      </c>
      <c r="AU172" s="166" t="s">
        <v>82</v>
      </c>
      <c r="AV172" s="14" t="s">
        <v>82</v>
      </c>
      <c r="AW172" s="14" t="s">
        <v>33</v>
      </c>
      <c r="AX172" s="14" t="s">
        <v>72</v>
      </c>
      <c r="AY172" s="166" t="s">
        <v>119</v>
      </c>
    </row>
    <row r="173" spans="1:65" s="15" customFormat="1" ht="11.25">
      <c r="B173" s="173"/>
      <c r="D173" s="158" t="s">
        <v>130</v>
      </c>
      <c r="E173" s="174" t="s">
        <v>3</v>
      </c>
      <c r="F173" s="175" t="s">
        <v>132</v>
      </c>
      <c r="H173" s="176">
        <v>1641.24</v>
      </c>
      <c r="I173" s="177"/>
      <c r="L173" s="173"/>
      <c r="M173" s="178"/>
      <c r="N173" s="179"/>
      <c r="O173" s="179"/>
      <c r="P173" s="179"/>
      <c r="Q173" s="179"/>
      <c r="R173" s="179"/>
      <c r="S173" s="179"/>
      <c r="T173" s="180"/>
      <c r="AT173" s="174" t="s">
        <v>130</v>
      </c>
      <c r="AU173" s="174" t="s">
        <v>82</v>
      </c>
      <c r="AV173" s="15" t="s">
        <v>126</v>
      </c>
      <c r="AW173" s="15" t="s">
        <v>33</v>
      </c>
      <c r="AX173" s="15" t="s">
        <v>80</v>
      </c>
      <c r="AY173" s="174" t="s">
        <v>119</v>
      </c>
    </row>
    <row r="174" spans="1:65" s="2" customFormat="1" ht="24.2" customHeight="1">
      <c r="A174" s="33"/>
      <c r="B174" s="138"/>
      <c r="C174" s="139" t="s">
        <v>220</v>
      </c>
      <c r="D174" s="139" t="s">
        <v>121</v>
      </c>
      <c r="E174" s="140" t="s">
        <v>221</v>
      </c>
      <c r="F174" s="141" t="s">
        <v>222</v>
      </c>
      <c r="G174" s="142" t="s">
        <v>180</v>
      </c>
      <c r="H174" s="143">
        <v>911.8</v>
      </c>
      <c r="I174" s="144"/>
      <c r="J174" s="145">
        <f>ROUND(I174*H174,2)</f>
        <v>0</v>
      </c>
      <c r="K174" s="141" t="s">
        <v>125</v>
      </c>
      <c r="L174" s="34"/>
      <c r="M174" s="146" t="s">
        <v>3</v>
      </c>
      <c r="N174" s="147" t="s">
        <v>43</v>
      </c>
      <c r="O174" s="54"/>
      <c r="P174" s="148">
        <f>O174*H174</f>
        <v>0</v>
      </c>
      <c r="Q174" s="148">
        <v>0</v>
      </c>
      <c r="R174" s="148">
        <f>Q174*H174</f>
        <v>0</v>
      </c>
      <c r="S174" s="148">
        <v>0</v>
      </c>
      <c r="T174" s="149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0" t="s">
        <v>126</v>
      </c>
      <c r="AT174" s="150" t="s">
        <v>121</v>
      </c>
      <c r="AU174" s="150" t="s">
        <v>82</v>
      </c>
      <c r="AY174" s="18" t="s">
        <v>119</v>
      </c>
      <c r="BE174" s="151">
        <f>IF(N174="základní",J174,0)</f>
        <v>0</v>
      </c>
      <c r="BF174" s="151">
        <f>IF(N174="snížená",J174,0)</f>
        <v>0</v>
      </c>
      <c r="BG174" s="151">
        <f>IF(N174="zákl. přenesená",J174,0)</f>
        <v>0</v>
      </c>
      <c r="BH174" s="151">
        <f>IF(N174="sníž. přenesená",J174,0)</f>
        <v>0</v>
      </c>
      <c r="BI174" s="151">
        <f>IF(N174="nulová",J174,0)</f>
        <v>0</v>
      </c>
      <c r="BJ174" s="18" t="s">
        <v>80</v>
      </c>
      <c r="BK174" s="151">
        <f>ROUND(I174*H174,2)</f>
        <v>0</v>
      </c>
      <c r="BL174" s="18" t="s">
        <v>126</v>
      </c>
      <c r="BM174" s="150" t="s">
        <v>223</v>
      </c>
    </row>
    <row r="175" spans="1:65" s="2" customFormat="1" ht="11.25">
      <c r="A175" s="33"/>
      <c r="B175" s="34"/>
      <c r="C175" s="33"/>
      <c r="D175" s="152" t="s">
        <v>128</v>
      </c>
      <c r="E175" s="33"/>
      <c r="F175" s="153" t="s">
        <v>224</v>
      </c>
      <c r="G175" s="33"/>
      <c r="H175" s="33"/>
      <c r="I175" s="154"/>
      <c r="J175" s="33"/>
      <c r="K175" s="33"/>
      <c r="L175" s="34"/>
      <c r="M175" s="155"/>
      <c r="N175" s="156"/>
      <c r="O175" s="54"/>
      <c r="P175" s="54"/>
      <c r="Q175" s="54"/>
      <c r="R175" s="54"/>
      <c r="S175" s="54"/>
      <c r="T175" s="55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128</v>
      </c>
      <c r="AU175" s="18" t="s">
        <v>82</v>
      </c>
    </row>
    <row r="176" spans="1:65" s="14" customFormat="1" ht="11.25">
      <c r="B176" s="165"/>
      <c r="D176" s="158" t="s">
        <v>130</v>
      </c>
      <c r="E176" s="166" t="s">
        <v>3</v>
      </c>
      <c r="F176" s="167" t="s">
        <v>183</v>
      </c>
      <c r="H176" s="168">
        <v>185</v>
      </c>
      <c r="I176" s="169"/>
      <c r="L176" s="165"/>
      <c r="M176" s="170"/>
      <c r="N176" s="171"/>
      <c r="O176" s="171"/>
      <c r="P176" s="171"/>
      <c r="Q176" s="171"/>
      <c r="R176" s="171"/>
      <c r="S176" s="171"/>
      <c r="T176" s="172"/>
      <c r="AT176" s="166" t="s">
        <v>130</v>
      </c>
      <c r="AU176" s="166" t="s">
        <v>82</v>
      </c>
      <c r="AV176" s="14" t="s">
        <v>82</v>
      </c>
      <c r="AW176" s="14" t="s">
        <v>33</v>
      </c>
      <c r="AX176" s="14" t="s">
        <v>72</v>
      </c>
      <c r="AY176" s="166" t="s">
        <v>119</v>
      </c>
    </row>
    <row r="177" spans="1:65" s="14" customFormat="1" ht="11.25">
      <c r="B177" s="165"/>
      <c r="D177" s="158" t="s">
        <v>130</v>
      </c>
      <c r="E177" s="166" t="s">
        <v>3</v>
      </c>
      <c r="F177" s="167" t="s">
        <v>183</v>
      </c>
      <c r="H177" s="168">
        <v>185</v>
      </c>
      <c r="I177" s="169"/>
      <c r="L177" s="165"/>
      <c r="M177" s="170"/>
      <c r="N177" s="171"/>
      <c r="O177" s="171"/>
      <c r="P177" s="171"/>
      <c r="Q177" s="171"/>
      <c r="R177" s="171"/>
      <c r="S177" s="171"/>
      <c r="T177" s="172"/>
      <c r="AT177" s="166" t="s">
        <v>130</v>
      </c>
      <c r="AU177" s="166" t="s">
        <v>82</v>
      </c>
      <c r="AV177" s="14" t="s">
        <v>82</v>
      </c>
      <c r="AW177" s="14" t="s">
        <v>33</v>
      </c>
      <c r="AX177" s="14" t="s">
        <v>72</v>
      </c>
      <c r="AY177" s="166" t="s">
        <v>119</v>
      </c>
    </row>
    <row r="178" spans="1:65" s="14" customFormat="1" ht="11.25">
      <c r="B178" s="165"/>
      <c r="D178" s="158" t="s">
        <v>130</v>
      </c>
      <c r="E178" s="166" t="s">
        <v>3</v>
      </c>
      <c r="F178" s="167" t="s">
        <v>183</v>
      </c>
      <c r="H178" s="168">
        <v>185</v>
      </c>
      <c r="I178" s="169"/>
      <c r="L178" s="165"/>
      <c r="M178" s="170"/>
      <c r="N178" s="171"/>
      <c r="O178" s="171"/>
      <c r="P178" s="171"/>
      <c r="Q178" s="171"/>
      <c r="R178" s="171"/>
      <c r="S178" s="171"/>
      <c r="T178" s="172"/>
      <c r="AT178" s="166" t="s">
        <v>130</v>
      </c>
      <c r="AU178" s="166" t="s">
        <v>82</v>
      </c>
      <c r="AV178" s="14" t="s">
        <v>82</v>
      </c>
      <c r="AW178" s="14" t="s">
        <v>33</v>
      </c>
      <c r="AX178" s="14" t="s">
        <v>72</v>
      </c>
      <c r="AY178" s="166" t="s">
        <v>119</v>
      </c>
    </row>
    <row r="179" spans="1:65" s="14" customFormat="1" ht="11.25">
      <c r="B179" s="165"/>
      <c r="D179" s="158" t="s">
        <v>130</v>
      </c>
      <c r="E179" s="166" t="s">
        <v>3</v>
      </c>
      <c r="F179" s="167" t="s">
        <v>183</v>
      </c>
      <c r="H179" s="168">
        <v>185</v>
      </c>
      <c r="I179" s="169"/>
      <c r="L179" s="165"/>
      <c r="M179" s="170"/>
      <c r="N179" s="171"/>
      <c r="O179" s="171"/>
      <c r="P179" s="171"/>
      <c r="Q179" s="171"/>
      <c r="R179" s="171"/>
      <c r="S179" s="171"/>
      <c r="T179" s="172"/>
      <c r="AT179" s="166" t="s">
        <v>130</v>
      </c>
      <c r="AU179" s="166" t="s">
        <v>82</v>
      </c>
      <c r="AV179" s="14" t="s">
        <v>82</v>
      </c>
      <c r="AW179" s="14" t="s">
        <v>33</v>
      </c>
      <c r="AX179" s="14" t="s">
        <v>72</v>
      </c>
      <c r="AY179" s="166" t="s">
        <v>119</v>
      </c>
    </row>
    <row r="180" spans="1:65" s="14" customFormat="1" ht="11.25">
      <c r="B180" s="165"/>
      <c r="D180" s="158" t="s">
        <v>130</v>
      </c>
      <c r="E180" s="166" t="s">
        <v>3</v>
      </c>
      <c r="F180" s="167" t="s">
        <v>203</v>
      </c>
      <c r="H180" s="168">
        <v>171.8</v>
      </c>
      <c r="I180" s="169"/>
      <c r="L180" s="165"/>
      <c r="M180" s="170"/>
      <c r="N180" s="171"/>
      <c r="O180" s="171"/>
      <c r="P180" s="171"/>
      <c r="Q180" s="171"/>
      <c r="R180" s="171"/>
      <c r="S180" s="171"/>
      <c r="T180" s="172"/>
      <c r="AT180" s="166" t="s">
        <v>130</v>
      </c>
      <c r="AU180" s="166" t="s">
        <v>82</v>
      </c>
      <c r="AV180" s="14" t="s">
        <v>82</v>
      </c>
      <c r="AW180" s="14" t="s">
        <v>33</v>
      </c>
      <c r="AX180" s="14" t="s">
        <v>72</v>
      </c>
      <c r="AY180" s="166" t="s">
        <v>119</v>
      </c>
    </row>
    <row r="181" spans="1:65" s="15" customFormat="1" ht="11.25">
      <c r="B181" s="173"/>
      <c r="D181" s="158" t="s">
        <v>130</v>
      </c>
      <c r="E181" s="174" t="s">
        <v>3</v>
      </c>
      <c r="F181" s="175" t="s">
        <v>132</v>
      </c>
      <c r="H181" s="176">
        <v>911.8</v>
      </c>
      <c r="I181" s="177"/>
      <c r="L181" s="173"/>
      <c r="M181" s="178"/>
      <c r="N181" s="179"/>
      <c r="O181" s="179"/>
      <c r="P181" s="179"/>
      <c r="Q181" s="179"/>
      <c r="R181" s="179"/>
      <c r="S181" s="179"/>
      <c r="T181" s="180"/>
      <c r="AT181" s="174" t="s">
        <v>130</v>
      </c>
      <c r="AU181" s="174" t="s">
        <v>82</v>
      </c>
      <c r="AV181" s="15" t="s">
        <v>126</v>
      </c>
      <c r="AW181" s="15" t="s">
        <v>33</v>
      </c>
      <c r="AX181" s="15" t="s">
        <v>80</v>
      </c>
      <c r="AY181" s="174" t="s">
        <v>119</v>
      </c>
    </row>
    <row r="182" spans="1:65" s="2" customFormat="1" ht="24.2" customHeight="1">
      <c r="A182" s="33"/>
      <c r="B182" s="138"/>
      <c r="C182" s="139" t="s">
        <v>225</v>
      </c>
      <c r="D182" s="139" t="s">
        <v>121</v>
      </c>
      <c r="E182" s="140" t="s">
        <v>226</v>
      </c>
      <c r="F182" s="141" t="s">
        <v>227</v>
      </c>
      <c r="G182" s="142" t="s">
        <v>140</v>
      </c>
      <c r="H182" s="143">
        <v>310</v>
      </c>
      <c r="I182" s="144"/>
      <c r="J182" s="145">
        <f>ROUND(I182*H182,2)</f>
        <v>0</v>
      </c>
      <c r="K182" s="141" t="s">
        <v>125</v>
      </c>
      <c r="L182" s="34"/>
      <c r="M182" s="146" t="s">
        <v>3</v>
      </c>
      <c r="N182" s="147" t="s">
        <v>43</v>
      </c>
      <c r="O182" s="54"/>
      <c r="P182" s="148">
        <f>O182*H182</f>
        <v>0</v>
      </c>
      <c r="Q182" s="148">
        <v>0</v>
      </c>
      <c r="R182" s="148">
        <f>Q182*H182</f>
        <v>0</v>
      </c>
      <c r="S182" s="148">
        <v>0</v>
      </c>
      <c r="T182" s="149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50" t="s">
        <v>126</v>
      </c>
      <c r="AT182" s="150" t="s">
        <v>121</v>
      </c>
      <c r="AU182" s="150" t="s">
        <v>82</v>
      </c>
      <c r="AY182" s="18" t="s">
        <v>119</v>
      </c>
      <c r="BE182" s="151">
        <f>IF(N182="základní",J182,0)</f>
        <v>0</v>
      </c>
      <c r="BF182" s="151">
        <f>IF(N182="snížená",J182,0)</f>
        <v>0</v>
      </c>
      <c r="BG182" s="151">
        <f>IF(N182="zákl. přenesená",J182,0)</f>
        <v>0</v>
      </c>
      <c r="BH182" s="151">
        <f>IF(N182="sníž. přenesená",J182,0)</f>
        <v>0</v>
      </c>
      <c r="BI182" s="151">
        <f>IF(N182="nulová",J182,0)</f>
        <v>0</v>
      </c>
      <c r="BJ182" s="18" t="s">
        <v>80</v>
      </c>
      <c r="BK182" s="151">
        <f>ROUND(I182*H182,2)</f>
        <v>0</v>
      </c>
      <c r="BL182" s="18" t="s">
        <v>126</v>
      </c>
      <c r="BM182" s="150" t="s">
        <v>228</v>
      </c>
    </row>
    <row r="183" spans="1:65" s="2" customFormat="1" ht="11.25">
      <c r="A183" s="33"/>
      <c r="B183" s="34"/>
      <c r="C183" s="33"/>
      <c r="D183" s="152" t="s">
        <v>128</v>
      </c>
      <c r="E183" s="33"/>
      <c r="F183" s="153" t="s">
        <v>229</v>
      </c>
      <c r="G183" s="33"/>
      <c r="H183" s="33"/>
      <c r="I183" s="154"/>
      <c r="J183" s="33"/>
      <c r="K183" s="33"/>
      <c r="L183" s="34"/>
      <c r="M183" s="155"/>
      <c r="N183" s="156"/>
      <c r="O183" s="54"/>
      <c r="P183" s="54"/>
      <c r="Q183" s="54"/>
      <c r="R183" s="54"/>
      <c r="S183" s="54"/>
      <c r="T183" s="55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8" t="s">
        <v>128</v>
      </c>
      <c r="AU183" s="18" t="s">
        <v>82</v>
      </c>
    </row>
    <row r="184" spans="1:65" s="14" customFormat="1" ht="11.25">
      <c r="B184" s="165"/>
      <c r="D184" s="158" t="s">
        <v>130</v>
      </c>
      <c r="E184" s="166" t="s">
        <v>3</v>
      </c>
      <c r="F184" s="167" t="s">
        <v>230</v>
      </c>
      <c r="H184" s="168">
        <v>310</v>
      </c>
      <c r="I184" s="169"/>
      <c r="L184" s="165"/>
      <c r="M184" s="170"/>
      <c r="N184" s="171"/>
      <c r="O184" s="171"/>
      <c r="P184" s="171"/>
      <c r="Q184" s="171"/>
      <c r="R184" s="171"/>
      <c r="S184" s="171"/>
      <c r="T184" s="172"/>
      <c r="AT184" s="166" t="s">
        <v>130</v>
      </c>
      <c r="AU184" s="166" t="s">
        <v>82</v>
      </c>
      <c r="AV184" s="14" t="s">
        <v>82</v>
      </c>
      <c r="AW184" s="14" t="s">
        <v>33</v>
      </c>
      <c r="AX184" s="14" t="s">
        <v>72</v>
      </c>
      <c r="AY184" s="166" t="s">
        <v>119</v>
      </c>
    </row>
    <row r="185" spans="1:65" s="15" customFormat="1" ht="11.25">
      <c r="B185" s="173"/>
      <c r="D185" s="158" t="s">
        <v>130</v>
      </c>
      <c r="E185" s="174" t="s">
        <v>3</v>
      </c>
      <c r="F185" s="175" t="s">
        <v>132</v>
      </c>
      <c r="H185" s="176">
        <v>310</v>
      </c>
      <c r="I185" s="177"/>
      <c r="L185" s="173"/>
      <c r="M185" s="178"/>
      <c r="N185" s="179"/>
      <c r="O185" s="179"/>
      <c r="P185" s="179"/>
      <c r="Q185" s="179"/>
      <c r="R185" s="179"/>
      <c r="S185" s="179"/>
      <c r="T185" s="180"/>
      <c r="AT185" s="174" t="s">
        <v>130</v>
      </c>
      <c r="AU185" s="174" t="s">
        <v>82</v>
      </c>
      <c r="AV185" s="15" t="s">
        <v>126</v>
      </c>
      <c r="AW185" s="15" t="s">
        <v>33</v>
      </c>
      <c r="AX185" s="15" t="s">
        <v>80</v>
      </c>
      <c r="AY185" s="174" t="s">
        <v>119</v>
      </c>
    </row>
    <row r="186" spans="1:65" s="2" customFormat="1" ht="16.5" customHeight="1">
      <c r="A186" s="33"/>
      <c r="B186" s="138"/>
      <c r="C186" s="181" t="s">
        <v>231</v>
      </c>
      <c r="D186" s="181" t="s">
        <v>232</v>
      </c>
      <c r="E186" s="182" t="s">
        <v>233</v>
      </c>
      <c r="F186" s="183" t="s">
        <v>234</v>
      </c>
      <c r="G186" s="184" t="s">
        <v>235</v>
      </c>
      <c r="H186" s="185">
        <v>6.2</v>
      </c>
      <c r="I186" s="186"/>
      <c r="J186" s="187">
        <f>ROUND(I186*H186,2)</f>
        <v>0</v>
      </c>
      <c r="K186" s="183" t="s">
        <v>125</v>
      </c>
      <c r="L186" s="188"/>
      <c r="M186" s="189" t="s">
        <v>3</v>
      </c>
      <c r="N186" s="190" t="s">
        <v>43</v>
      </c>
      <c r="O186" s="54"/>
      <c r="P186" s="148">
        <f>O186*H186</f>
        <v>0</v>
      </c>
      <c r="Q186" s="148">
        <v>1E-3</v>
      </c>
      <c r="R186" s="148">
        <f>Q186*H186</f>
        <v>6.2000000000000006E-3</v>
      </c>
      <c r="S186" s="148">
        <v>0</v>
      </c>
      <c r="T186" s="149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50" t="s">
        <v>171</v>
      </c>
      <c r="AT186" s="150" t="s">
        <v>232</v>
      </c>
      <c r="AU186" s="150" t="s">
        <v>82</v>
      </c>
      <c r="AY186" s="18" t="s">
        <v>119</v>
      </c>
      <c r="BE186" s="151">
        <f>IF(N186="základní",J186,0)</f>
        <v>0</v>
      </c>
      <c r="BF186" s="151">
        <f>IF(N186="snížená",J186,0)</f>
        <v>0</v>
      </c>
      <c r="BG186" s="151">
        <f>IF(N186="zákl. přenesená",J186,0)</f>
        <v>0</v>
      </c>
      <c r="BH186" s="151">
        <f>IF(N186="sníž. přenesená",J186,0)</f>
        <v>0</v>
      </c>
      <c r="BI186" s="151">
        <f>IF(N186="nulová",J186,0)</f>
        <v>0</v>
      </c>
      <c r="BJ186" s="18" t="s">
        <v>80</v>
      </c>
      <c r="BK186" s="151">
        <f>ROUND(I186*H186,2)</f>
        <v>0</v>
      </c>
      <c r="BL186" s="18" t="s">
        <v>126</v>
      </c>
      <c r="BM186" s="150" t="s">
        <v>236</v>
      </c>
    </row>
    <row r="187" spans="1:65" s="14" customFormat="1" ht="11.25">
      <c r="B187" s="165"/>
      <c r="D187" s="158" t="s">
        <v>130</v>
      </c>
      <c r="F187" s="167" t="s">
        <v>237</v>
      </c>
      <c r="H187" s="168">
        <v>6.2</v>
      </c>
      <c r="I187" s="169"/>
      <c r="L187" s="165"/>
      <c r="M187" s="170"/>
      <c r="N187" s="171"/>
      <c r="O187" s="171"/>
      <c r="P187" s="171"/>
      <c r="Q187" s="171"/>
      <c r="R187" s="171"/>
      <c r="S187" s="171"/>
      <c r="T187" s="172"/>
      <c r="AT187" s="166" t="s">
        <v>130</v>
      </c>
      <c r="AU187" s="166" t="s">
        <v>82</v>
      </c>
      <c r="AV187" s="14" t="s">
        <v>82</v>
      </c>
      <c r="AW187" s="14" t="s">
        <v>4</v>
      </c>
      <c r="AX187" s="14" t="s">
        <v>80</v>
      </c>
      <c r="AY187" s="166" t="s">
        <v>119</v>
      </c>
    </row>
    <row r="188" spans="1:65" s="2" customFormat="1" ht="21.75" customHeight="1">
      <c r="A188" s="33"/>
      <c r="B188" s="138"/>
      <c r="C188" s="139" t="s">
        <v>238</v>
      </c>
      <c r="D188" s="139" t="s">
        <v>121</v>
      </c>
      <c r="E188" s="140" t="s">
        <v>239</v>
      </c>
      <c r="F188" s="141" t="s">
        <v>240</v>
      </c>
      <c r="G188" s="142" t="s">
        <v>140</v>
      </c>
      <c r="H188" s="143">
        <v>1240</v>
      </c>
      <c r="I188" s="144"/>
      <c r="J188" s="145">
        <f>ROUND(I188*H188,2)</f>
        <v>0</v>
      </c>
      <c r="K188" s="141" t="s">
        <v>125</v>
      </c>
      <c r="L188" s="34"/>
      <c r="M188" s="146" t="s">
        <v>3</v>
      </c>
      <c r="N188" s="147" t="s">
        <v>43</v>
      </c>
      <c r="O188" s="54"/>
      <c r="P188" s="148">
        <f>O188*H188</f>
        <v>0</v>
      </c>
      <c r="Q188" s="148">
        <v>0</v>
      </c>
      <c r="R188" s="148">
        <f>Q188*H188</f>
        <v>0</v>
      </c>
      <c r="S188" s="148">
        <v>0</v>
      </c>
      <c r="T188" s="149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0" t="s">
        <v>126</v>
      </c>
      <c r="AT188" s="150" t="s">
        <v>121</v>
      </c>
      <c r="AU188" s="150" t="s">
        <v>82</v>
      </c>
      <c r="AY188" s="18" t="s">
        <v>119</v>
      </c>
      <c r="BE188" s="151">
        <f>IF(N188="základní",J188,0)</f>
        <v>0</v>
      </c>
      <c r="BF188" s="151">
        <f>IF(N188="snížená",J188,0)</f>
        <v>0</v>
      </c>
      <c r="BG188" s="151">
        <f>IF(N188="zákl. přenesená",J188,0)</f>
        <v>0</v>
      </c>
      <c r="BH188" s="151">
        <f>IF(N188="sníž. přenesená",J188,0)</f>
        <v>0</v>
      </c>
      <c r="BI188" s="151">
        <f>IF(N188="nulová",J188,0)</f>
        <v>0</v>
      </c>
      <c r="BJ188" s="18" t="s">
        <v>80</v>
      </c>
      <c r="BK188" s="151">
        <f>ROUND(I188*H188,2)</f>
        <v>0</v>
      </c>
      <c r="BL188" s="18" t="s">
        <v>126</v>
      </c>
      <c r="BM188" s="150" t="s">
        <v>241</v>
      </c>
    </row>
    <row r="189" spans="1:65" s="2" customFormat="1" ht="11.25">
      <c r="A189" s="33"/>
      <c r="B189" s="34"/>
      <c r="C189" s="33"/>
      <c r="D189" s="152" t="s">
        <v>128</v>
      </c>
      <c r="E189" s="33"/>
      <c r="F189" s="153" t="s">
        <v>242</v>
      </c>
      <c r="G189" s="33"/>
      <c r="H189" s="33"/>
      <c r="I189" s="154"/>
      <c r="J189" s="33"/>
      <c r="K189" s="33"/>
      <c r="L189" s="34"/>
      <c r="M189" s="155"/>
      <c r="N189" s="156"/>
      <c r="O189" s="54"/>
      <c r="P189" s="54"/>
      <c r="Q189" s="54"/>
      <c r="R189" s="54"/>
      <c r="S189" s="54"/>
      <c r="T189" s="55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128</v>
      </c>
      <c r="AU189" s="18" t="s">
        <v>82</v>
      </c>
    </row>
    <row r="190" spans="1:65" s="13" customFormat="1" ht="11.25">
      <c r="B190" s="157"/>
      <c r="D190" s="158" t="s">
        <v>130</v>
      </c>
      <c r="E190" s="159" t="s">
        <v>3</v>
      </c>
      <c r="F190" s="160" t="s">
        <v>243</v>
      </c>
      <c r="H190" s="159" t="s">
        <v>3</v>
      </c>
      <c r="I190" s="161"/>
      <c r="L190" s="157"/>
      <c r="M190" s="162"/>
      <c r="N190" s="163"/>
      <c r="O190" s="163"/>
      <c r="P190" s="163"/>
      <c r="Q190" s="163"/>
      <c r="R190" s="163"/>
      <c r="S190" s="163"/>
      <c r="T190" s="164"/>
      <c r="AT190" s="159" t="s">
        <v>130</v>
      </c>
      <c r="AU190" s="159" t="s">
        <v>82</v>
      </c>
      <c r="AV190" s="13" t="s">
        <v>80</v>
      </c>
      <c r="AW190" s="13" t="s">
        <v>33</v>
      </c>
      <c r="AX190" s="13" t="s">
        <v>72</v>
      </c>
      <c r="AY190" s="159" t="s">
        <v>119</v>
      </c>
    </row>
    <row r="191" spans="1:65" s="14" customFormat="1" ht="11.25">
      <c r="B191" s="165"/>
      <c r="D191" s="158" t="s">
        <v>130</v>
      </c>
      <c r="E191" s="166" t="s">
        <v>3</v>
      </c>
      <c r="F191" s="167" t="s">
        <v>244</v>
      </c>
      <c r="H191" s="168">
        <v>1240</v>
      </c>
      <c r="I191" s="169"/>
      <c r="L191" s="165"/>
      <c r="M191" s="170"/>
      <c r="N191" s="171"/>
      <c r="O191" s="171"/>
      <c r="P191" s="171"/>
      <c r="Q191" s="171"/>
      <c r="R191" s="171"/>
      <c r="S191" s="171"/>
      <c r="T191" s="172"/>
      <c r="AT191" s="166" t="s">
        <v>130</v>
      </c>
      <c r="AU191" s="166" t="s">
        <v>82</v>
      </c>
      <c r="AV191" s="14" t="s">
        <v>82</v>
      </c>
      <c r="AW191" s="14" t="s">
        <v>33</v>
      </c>
      <c r="AX191" s="14" t="s">
        <v>72</v>
      </c>
      <c r="AY191" s="166" t="s">
        <v>119</v>
      </c>
    </row>
    <row r="192" spans="1:65" s="15" customFormat="1" ht="11.25">
      <c r="B192" s="173"/>
      <c r="D192" s="158" t="s">
        <v>130</v>
      </c>
      <c r="E192" s="174" t="s">
        <v>3</v>
      </c>
      <c r="F192" s="175" t="s">
        <v>132</v>
      </c>
      <c r="H192" s="176">
        <v>1240</v>
      </c>
      <c r="I192" s="177"/>
      <c r="L192" s="173"/>
      <c r="M192" s="178"/>
      <c r="N192" s="179"/>
      <c r="O192" s="179"/>
      <c r="P192" s="179"/>
      <c r="Q192" s="179"/>
      <c r="R192" s="179"/>
      <c r="S192" s="179"/>
      <c r="T192" s="180"/>
      <c r="AT192" s="174" t="s">
        <v>130</v>
      </c>
      <c r="AU192" s="174" t="s">
        <v>82</v>
      </c>
      <c r="AV192" s="15" t="s">
        <v>126</v>
      </c>
      <c r="AW192" s="15" t="s">
        <v>33</v>
      </c>
      <c r="AX192" s="15" t="s">
        <v>80</v>
      </c>
      <c r="AY192" s="174" t="s">
        <v>119</v>
      </c>
    </row>
    <row r="193" spans="1:65" s="2" customFormat="1" ht="16.5" customHeight="1">
      <c r="A193" s="33"/>
      <c r="B193" s="138"/>
      <c r="C193" s="181" t="s">
        <v>8</v>
      </c>
      <c r="D193" s="181" t="s">
        <v>232</v>
      </c>
      <c r="E193" s="182" t="s">
        <v>245</v>
      </c>
      <c r="F193" s="183" t="s">
        <v>246</v>
      </c>
      <c r="G193" s="184" t="s">
        <v>216</v>
      </c>
      <c r="H193" s="185">
        <v>99.2</v>
      </c>
      <c r="I193" s="186"/>
      <c r="J193" s="187">
        <f>ROUND(I193*H193,2)</f>
        <v>0</v>
      </c>
      <c r="K193" s="183" t="s">
        <v>125</v>
      </c>
      <c r="L193" s="188"/>
      <c r="M193" s="189" t="s">
        <v>3</v>
      </c>
      <c r="N193" s="190" t="s">
        <v>43</v>
      </c>
      <c r="O193" s="54"/>
      <c r="P193" s="148">
        <f>O193*H193</f>
        <v>0</v>
      </c>
      <c r="Q193" s="148">
        <v>1</v>
      </c>
      <c r="R193" s="148">
        <f>Q193*H193</f>
        <v>99.2</v>
      </c>
      <c r="S193" s="148">
        <v>0</v>
      </c>
      <c r="T193" s="149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50" t="s">
        <v>171</v>
      </c>
      <c r="AT193" s="150" t="s">
        <v>232</v>
      </c>
      <c r="AU193" s="150" t="s">
        <v>82</v>
      </c>
      <c r="AY193" s="18" t="s">
        <v>119</v>
      </c>
      <c r="BE193" s="151">
        <f>IF(N193="základní",J193,0)</f>
        <v>0</v>
      </c>
      <c r="BF193" s="151">
        <f>IF(N193="snížená",J193,0)</f>
        <v>0</v>
      </c>
      <c r="BG193" s="151">
        <f>IF(N193="zákl. přenesená",J193,0)</f>
        <v>0</v>
      </c>
      <c r="BH193" s="151">
        <f>IF(N193="sníž. přenesená",J193,0)</f>
        <v>0</v>
      </c>
      <c r="BI193" s="151">
        <f>IF(N193="nulová",J193,0)</f>
        <v>0</v>
      </c>
      <c r="BJ193" s="18" t="s">
        <v>80</v>
      </c>
      <c r="BK193" s="151">
        <f>ROUND(I193*H193,2)</f>
        <v>0</v>
      </c>
      <c r="BL193" s="18" t="s">
        <v>126</v>
      </c>
      <c r="BM193" s="150" t="s">
        <v>247</v>
      </c>
    </row>
    <row r="194" spans="1:65" s="12" customFormat="1" ht="22.9" customHeight="1">
      <c r="B194" s="125"/>
      <c r="D194" s="126" t="s">
        <v>71</v>
      </c>
      <c r="E194" s="136" t="s">
        <v>151</v>
      </c>
      <c r="F194" s="136" t="s">
        <v>248</v>
      </c>
      <c r="I194" s="128"/>
      <c r="J194" s="137">
        <f>BK194</f>
        <v>0</v>
      </c>
      <c r="L194" s="125"/>
      <c r="M194" s="130"/>
      <c r="N194" s="131"/>
      <c r="O194" s="131"/>
      <c r="P194" s="132">
        <f>SUM(P195:P251)</f>
        <v>0</v>
      </c>
      <c r="Q194" s="131"/>
      <c r="R194" s="132">
        <f>SUM(R195:R251)</f>
        <v>690.80083999999999</v>
      </c>
      <c r="S194" s="131"/>
      <c r="T194" s="133">
        <f>SUM(T195:T251)</f>
        <v>0</v>
      </c>
      <c r="AR194" s="126" t="s">
        <v>80</v>
      </c>
      <c r="AT194" s="134" t="s">
        <v>71</v>
      </c>
      <c r="AU194" s="134" t="s">
        <v>80</v>
      </c>
      <c r="AY194" s="126" t="s">
        <v>119</v>
      </c>
      <c r="BK194" s="135">
        <f>SUM(BK195:BK251)</f>
        <v>0</v>
      </c>
    </row>
    <row r="195" spans="1:65" s="2" customFormat="1" ht="16.5" customHeight="1">
      <c r="A195" s="33"/>
      <c r="B195" s="138"/>
      <c r="C195" s="139" t="s">
        <v>249</v>
      </c>
      <c r="D195" s="139" t="s">
        <v>121</v>
      </c>
      <c r="E195" s="140" t="s">
        <v>250</v>
      </c>
      <c r="F195" s="141" t="s">
        <v>251</v>
      </c>
      <c r="G195" s="142" t="s">
        <v>140</v>
      </c>
      <c r="H195" s="143">
        <v>11</v>
      </c>
      <c r="I195" s="144"/>
      <c r="J195" s="145">
        <f>ROUND(I195*H195,2)</f>
        <v>0</v>
      </c>
      <c r="K195" s="141" t="s">
        <v>125</v>
      </c>
      <c r="L195" s="34"/>
      <c r="M195" s="146" t="s">
        <v>3</v>
      </c>
      <c r="N195" s="147" t="s">
        <v>43</v>
      </c>
      <c r="O195" s="54"/>
      <c r="P195" s="148">
        <f>O195*H195</f>
        <v>0</v>
      </c>
      <c r="Q195" s="148">
        <v>0.23</v>
      </c>
      <c r="R195" s="148">
        <f>Q195*H195</f>
        <v>2.5300000000000002</v>
      </c>
      <c r="S195" s="148">
        <v>0</v>
      </c>
      <c r="T195" s="149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50" t="s">
        <v>126</v>
      </c>
      <c r="AT195" s="150" t="s">
        <v>121</v>
      </c>
      <c r="AU195" s="150" t="s">
        <v>82</v>
      </c>
      <c r="AY195" s="18" t="s">
        <v>119</v>
      </c>
      <c r="BE195" s="151">
        <f>IF(N195="základní",J195,0)</f>
        <v>0</v>
      </c>
      <c r="BF195" s="151">
        <f>IF(N195="snížená",J195,0)</f>
        <v>0</v>
      </c>
      <c r="BG195" s="151">
        <f>IF(N195="zákl. přenesená",J195,0)</f>
        <v>0</v>
      </c>
      <c r="BH195" s="151">
        <f>IF(N195="sníž. přenesená",J195,0)</f>
        <v>0</v>
      </c>
      <c r="BI195" s="151">
        <f>IF(N195="nulová",J195,0)</f>
        <v>0</v>
      </c>
      <c r="BJ195" s="18" t="s">
        <v>80</v>
      </c>
      <c r="BK195" s="151">
        <f>ROUND(I195*H195,2)</f>
        <v>0</v>
      </c>
      <c r="BL195" s="18" t="s">
        <v>126</v>
      </c>
      <c r="BM195" s="150" t="s">
        <v>252</v>
      </c>
    </row>
    <row r="196" spans="1:65" s="2" customFormat="1" ht="11.25">
      <c r="A196" s="33"/>
      <c r="B196" s="34"/>
      <c r="C196" s="33"/>
      <c r="D196" s="152" t="s">
        <v>128</v>
      </c>
      <c r="E196" s="33"/>
      <c r="F196" s="153" t="s">
        <v>253</v>
      </c>
      <c r="G196" s="33"/>
      <c r="H196" s="33"/>
      <c r="I196" s="154"/>
      <c r="J196" s="33"/>
      <c r="K196" s="33"/>
      <c r="L196" s="34"/>
      <c r="M196" s="155"/>
      <c r="N196" s="156"/>
      <c r="O196" s="54"/>
      <c r="P196" s="54"/>
      <c r="Q196" s="54"/>
      <c r="R196" s="54"/>
      <c r="S196" s="54"/>
      <c r="T196" s="55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T196" s="18" t="s">
        <v>128</v>
      </c>
      <c r="AU196" s="18" t="s">
        <v>82</v>
      </c>
    </row>
    <row r="197" spans="1:65" s="13" customFormat="1" ht="11.25">
      <c r="B197" s="157"/>
      <c r="D197" s="158" t="s">
        <v>130</v>
      </c>
      <c r="E197" s="159" t="s">
        <v>3</v>
      </c>
      <c r="F197" s="160" t="s">
        <v>254</v>
      </c>
      <c r="H197" s="159" t="s">
        <v>3</v>
      </c>
      <c r="I197" s="161"/>
      <c r="L197" s="157"/>
      <c r="M197" s="162"/>
      <c r="N197" s="163"/>
      <c r="O197" s="163"/>
      <c r="P197" s="163"/>
      <c r="Q197" s="163"/>
      <c r="R197" s="163"/>
      <c r="S197" s="163"/>
      <c r="T197" s="164"/>
      <c r="AT197" s="159" t="s">
        <v>130</v>
      </c>
      <c r="AU197" s="159" t="s">
        <v>82</v>
      </c>
      <c r="AV197" s="13" t="s">
        <v>80</v>
      </c>
      <c r="AW197" s="13" t="s">
        <v>33</v>
      </c>
      <c r="AX197" s="13" t="s">
        <v>72</v>
      </c>
      <c r="AY197" s="159" t="s">
        <v>119</v>
      </c>
    </row>
    <row r="198" spans="1:65" s="14" customFormat="1" ht="11.25">
      <c r="B198" s="165"/>
      <c r="D198" s="158" t="s">
        <v>130</v>
      </c>
      <c r="E198" s="166" t="s">
        <v>3</v>
      </c>
      <c r="F198" s="167" t="s">
        <v>188</v>
      </c>
      <c r="H198" s="168">
        <v>11</v>
      </c>
      <c r="I198" s="169"/>
      <c r="L198" s="165"/>
      <c r="M198" s="170"/>
      <c r="N198" s="171"/>
      <c r="O198" s="171"/>
      <c r="P198" s="171"/>
      <c r="Q198" s="171"/>
      <c r="R198" s="171"/>
      <c r="S198" s="171"/>
      <c r="T198" s="172"/>
      <c r="AT198" s="166" t="s">
        <v>130</v>
      </c>
      <c r="AU198" s="166" t="s">
        <v>82</v>
      </c>
      <c r="AV198" s="14" t="s">
        <v>82</v>
      </c>
      <c r="AW198" s="14" t="s">
        <v>33</v>
      </c>
      <c r="AX198" s="14" t="s">
        <v>72</v>
      </c>
      <c r="AY198" s="166" t="s">
        <v>119</v>
      </c>
    </row>
    <row r="199" spans="1:65" s="15" customFormat="1" ht="11.25">
      <c r="B199" s="173"/>
      <c r="D199" s="158" t="s">
        <v>130</v>
      </c>
      <c r="E199" s="174" t="s">
        <v>3</v>
      </c>
      <c r="F199" s="175" t="s">
        <v>132</v>
      </c>
      <c r="H199" s="176">
        <v>11</v>
      </c>
      <c r="I199" s="177"/>
      <c r="L199" s="173"/>
      <c r="M199" s="178"/>
      <c r="N199" s="179"/>
      <c r="O199" s="179"/>
      <c r="P199" s="179"/>
      <c r="Q199" s="179"/>
      <c r="R199" s="179"/>
      <c r="S199" s="179"/>
      <c r="T199" s="180"/>
      <c r="AT199" s="174" t="s">
        <v>130</v>
      </c>
      <c r="AU199" s="174" t="s">
        <v>82</v>
      </c>
      <c r="AV199" s="15" t="s">
        <v>126</v>
      </c>
      <c r="AW199" s="15" t="s">
        <v>33</v>
      </c>
      <c r="AX199" s="15" t="s">
        <v>80</v>
      </c>
      <c r="AY199" s="174" t="s">
        <v>119</v>
      </c>
    </row>
    <row r="200" spans="1:65" s="2" customFormat="1" ht="16.5" customHeight="1">
      <c r="A200" s="33"/>
      <c r="B200" s="138"/>
      <c r="C200" s="139" t="s">
        <v>255</v>
      </c>
      <c r="D200" s="139" t="s">
        <v>121</v>
      </c>
      <c r="E200" s="140" t="s">
        <v>256</v>
      </c>
      <c r="F200" s="141" t="s">
        <v>257</v>
      </c>
      <c r="G200" s="142" t="s">
        <v>140</v>
      </c>
      <c r="H200" s="143">
        <v>265</v>
      </c>
      <c r="I200" s="144"/>
      <c r="J200" s="145">
        <f>ROUND(I200*H200,2)</f>
        <v>0</v>
      </c>
      <c r="K200" s="141" t="s">
        <v>125</v>
      </c>
      <c r="L200" s="34"/>
      <c r="M200" s="146" t="s">
        <v>3</v>
      </c>
      <c r="N200" s="147" t="s">
        <v>43</v>
      </c>
      <c r="O200" s="54"/>
      <c r="P200" s="148">
        <f>O200*H200</f>
        <v>0</v>
      </c>
      <c r="Q200" s="148">
        <v>0.34499999999999997</v>
      </c>
      <c r="R200" s="148">
        <f>Q200*H200</f>
        <v>91.424999999999997</v>
      </c>
      <c r="S200" s="148">
        <v>0</v>
      </c>
      <c r="T200" s="149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50" t="s">
        <v>126</v>
      </c>
      <c r="AT200" s="150" t="s">
        <v>121</v>
      </c>
      <c r="AU200" s="150" t="s">
        <v>82</v>
      </c>
      <c r="AY200" s="18" t="s">
        <v>119</v>
      </c>
      <c r="BE200" s="151">
        <f>IF(N200="základní",J200,0)</f>
        <v>0</v>
      </c>
      <c r="BF200" s="151">
        <f>IF(N200="snížená",J200,0)</f>
        <v>0</v>
      </c>
      <c r="BG200" s="151">
        <f>IF(N200="zákl. přenesená",J200,0)</f>
        <v>0</v>
      </c>
      <c r="BH200" s="151">
        <f>IF(N200="sníž. přenesená",J200,0)</f>
        <v>0</v>
      </c>
      <c r="BI200" s="151">
        <f>IF(N200="nulová",J200,0)</f>
        <v>0</v>
      </c>
      <c r="BJ200" s="18" t="s">
        <v>80</v>
      </c>
      <c r="BK200" s="151">
        <f>ROUND(I200*H200,2)</f>
        <v>0</v>
      </c>
      <c r="BL200" s="18" t="s">
        <v>126</v>
      </c>
      <c r="BM200" s="150" t="s">
        <v>258</v>
      </c>
    </row>
    <row r="201" spans="1:65" s="2" customFormat="1" ht="11.25">
      <c r="A201" s="33"/>
      <c r="B201" s="34"/>
      <c r="C201" s="33"/>
      <c r="D201" s="152" t="s">
        <v>128</v>
      </c>
      <c r="E201" s="33"/>
      <c r="F201" s="153" t="s">
        <v>259</v>
      </c>
      <c r="G201" s="33"/>
      <c r="H201" s="33"/>
      <c r="I201" s="154"/>
      <c r="J201" s="33"/>
      <c r="K201" s="33"/>
      <c r="L201" s="34"/>
      <c r="M201" s="155"/>
      <c r="N201" s="156"/>
      <c r="O201" s="54"/>
      <c r="P201" s="54"/>
      <c r="Q201" s="54"/>
      <c r="R201" s="54"/>
      <c r="S201" s="54"/>
      <c r="T201" s="55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8" t="s">
        <v>128</v>
      </c>
      <c r="AU201" s="18" t="s">
        <v>82</v>
      </c>
    </row>
    <row r="202" spans="1:65" s="13" customFormat="1" ht="11.25">
      <c r="B202" s="157"/>
      <c r="D202" s="158" t="s">
        <v>130</v>
      </c>
      <c r="E202" s="159" t="s">
        <v>3</v>
      </c>
      <c r="F202" s="160" t="s">
        <v>260</v>
      </c>
      <c r="H202" s="159" t="s">
        <v>3</v>
      </c>
      <c r="I202" s="161"/>
      <c r="L202" s="157"/>
      <c r="M202" s="162"/>
      <c r="N202" s="163"/>
      <c r="O202" s="163"/>
      <c r="P202" s="163"/>
      <c r="Q202" s="163"/>
      <c r="R202" s="163"/>
      <c r="S202" s="163"/>
      <c r="T202" s="164"/>
      <c r="AT202" s="159" t="s">
        <v>130</v>
      </c>
      <c r="AU202" s="159" t="s">
        <v>82</v>
      </c>
      <c r="AV202" s="13" t="s">
        <v>80</v>
      </c>
      <c r="AW202" s="13" t="s">
        <v>33</v>
      </c>
      <c r="AX202" s="13" t="s">
        <v>72</v>
      </c>
      <c r="AY202" s="159" t="s">
        <v>119</v>
      </c>
    </row>
    <row r="203" spans="1:65" s="14" customFormat="1" ht="11.25">
      <c r="B203" s="165"/>
      <c r="D203" s="158" t="s">
        <v>130</v>
      </c>
      <c r="E203" s="166" t="s">
        <v>3</v>
      </c>
      <c r="F203" s="167" t="s">
        <v>261</v>
      </c>
      <c r="H203" s="168">
        <v>265</v>
      </c>
      <c r="I203" s="169"/>
      <c r="L203" s="165"/>
      <c r="M203" s="170"/>
      <c r="N203" s="171"/>
      <c r="O203" s="171"/>
      <c r="P203" s="171"/>
      <c r="Q203" s="171"/>
      <c r="R203" s="171"/>
      <c r="S203" s="171"/>
      <c r="T203" s="172"/>
      <c r="AT203" s="166" t="s">
        <v>130</v>
      </c>
      <c r="AU203" s="166" t="s">
        <v>82</v>
      </c>
      <c r="AV203" s="14" t="s">
        <v>82</v>
      </c>
      <c r="AW203" s="14" t="s">
        <v>33</v>
      </c>
      <c r="AX203" s="14" t="s">
        <v>72</v>
      </c>
      <c r="AY203" s="166" t="s">
        <v>119</v>
      </c>
    </row>
    <row r="204" spans="1:65" s="15" customFormat="1" ht="11.25">
      <c r="B204" s="173"/>
      <c r="D204" s="158" t="s">
        <v>130</v>
      </c>
      <c r="E204" s="174" t="s">
        <v>3</v>
      </c>
      <c r="F204" s="175" t="s">
        <v>132</v>
      </c>
      <c r="H204" s="176">
        <v>265</v>
      </c>
      <c r="I204" s="177"/>
      <c r="L204" s="173"/>
      <c r="M204" s="178"/>
      <c r="N204" s="179"/>
      <c r="O204" s="179"/>
      <c r="P204" s="179"/>
      <c r="Q204" s="179"/>
      <c r="R204" s="179"/>
      <c r="S204" s="179"/>
      <c r="T204" s="180"/>
      <c r="AT204" s="174" t="s">
        <v>130</v>
      </c>
      <c r="AU204" s="174" t="s">
        <v>82</v>
      </c>
      <c r="AV204" s="15" t="s">
        <v>126</v>
      </c>
      <c r="AW204" s="15" t="s">
        <v>33</v>
      </c>
      <c r="AX204" s="15" t="s">
        <v>80</v>
      </c>
      <c r="AY204" s="174" t="s">
        <v>119</v>
      </c>
    </row>
    <row r="205" spans="1:65" s="2" customFormat="1" ht="16.5" customHeight="1">
      <c r="A205" s="33"/>
      <c r="B205" s="138"/>
      <c r="C205" s="139" t="s">
        <v>262</v>
      </c>
      <c r="D205" s="139" t="s">
        <v>121</v>
      </c>
      <c r="E205" s="140" t="s">
        <v>263</v>
      </c>
      <c r="F205" s="141" t="s">
        <v>264</v>
      </c>
      <c r="G205" s="142" t="s">
        <v>140</v>
      </c>
      <c r="H205" s="143">
        <v>741</v>
      </c>
      <c r="I205" s="144"/>
      <c r="J205" s="145">
        <f>ROUND(I205*H205,2)</f>
        <v>0</v>
      </c>
      <c r="K205" s="141" t="s">
        <v>125</v>
      </c>
      <c r="L205" s="34"/>
      <c r="M205" s="146" t="s">
        <v>3</v>
      </c>
      <c r="N205" s="147" t="s">
        <v>43</v>
      </c>
      <c r="O205" s="54"/>
      <c r="P205" s="148">
        <f>O205*H205</f>
        <v>0</v>
      </c>
      <c r="Q205" s="148">
        <v>0.46</v>
      </c>
      <c r="R205" s="148">
        <f>Q205*H205</f>
        <v>340.86</v>
      </c>
      <c r="S205" s="148">
        <v>0</v>
      </c>
      <c r="T205" s="149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50" t="s">
        <v>126</v>
      </c>
      <c r="AT205" s="150" t="s">
        <v>121</v>
      </c>
      <c r="AU205" s="150" t="s">
        <v>82</v>
      </c>
      <c r="AY205" s="18" t="s">
        <v>119</v>
      </c>
      <c r="BE205" s="151">
        <f>IF(N205="základní",J205,0)</f>
        <v>0</v>
      </c>
      <c r="BF205" s="151">
        <f>IF(N205="snížená",J205,0)</f>
        <v>0</v>
      </c>
      <c r="BG205" s="151">
        <f>IF(N205="zákl. přenesená",J205,0)</f>
        <v>0</v>
      </c>
      <c r="BH205" s="151">
        <f>IF(N205="sníž. přenesená",J205,0)</f>
        <v>0</v>
      </c>
      <c r="BI205" s="151">
        <f>IF(N205="nulová",J205,0)</f>
        <v>0</v>
      </c>
      <c r="BJ205" s="18" t="s">
        <v>80</v>
      </c>
      <c r="BK205" s="151">
        <f>ROUND(I205*H205,2)</f>
        <v>0</v>
      </c>
      <c r="BL205" s="18" t="s">
        <v>126</v>
      </c>
      <c r="BM205" s="150" t="s">
        <v>265</v>
      </c>
    </row>
    <row r="206" spans="1:65" s="2" customFormat="1" ht="11.25">
      <c r="A206" s="33"/>
      <c r="B206" s="34"/>
      <c r="C206" s="33"/>
      <c r="D206" s="152" t="s">
        <v>128</v>
      </c>
      <c r="E206" s="33"/>
      <c r="F206" s="153" t="s">
        <v>266</v>
      </c>
      <c r="G206" s="33"/>
      <c r="H206" s="33"/>
      <c r="I206" s="154"/>
      <c r="J206" s="33"/>
      <c r="K206" s="33"/>
      <c r="L206" s="34"/>
      <c r="M206" s="155"/>
      <c r="N206" s="156"/>
      <c r="O206" s="54"/>
      <c r="P206" s="54"/>
      <c r="Q206" s="54"/>
      <c r="R206" s="54"/>
      <c r="S206" s="54"/>
      <c r="T206" s="55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8" t="s">
        <v>128</v>
      </c>
      <c r="AU206" s="18" t="s">
        <v>82</v>
      </c>
    </row>
    <row r="207" spans="1:65" s="13" customFormat="1" ht="11.25">
      <c r="B207" s="157"/>
      <c r="D207" s="158" t="s">
        <v>130</v>
      </c>
      <c r="E207" s="159" t="s">
        <v>3</v>
      </c>
      <c r="F207" s="160" t="s">
        <v>267</v>
      </c>
      <c r="H207" s="159" t="s">
        <v>3</v>
      </c>
      <c r="I207" s="161"/>
      <c r="L207" s="157"/>
      <c r="M207" s="162"/>
      <c r="N207" s="163"/>
      <c r="O207" s="163"/>
      <c r="P207" s="163"/>
      <c r="Q207" s="163"/>
      <c r="R207" s="163"/>
      <c r="S207" s="163"/>
      <c r="T207" s="164"/>
      <c r="AT207" s="159" t="s">
        <v>130</v>
      </c>
      <c r="AU207" s="159" t="s">
        <v>82</v>
      </c>
      <c r="AV207" s="13" t="s">
        <v>80</v>
      </c>
      <c r="AW207" s="13" t="s">
        <v>33</v>
      </c>
      <c r="AX207" s="13" t="s">
        <v>72</v>
      </c>
      <c r="AY207" s="159" t="s">
        <v>119</v>
      </c>
    </row>
    <row r="208" spans="1:65" s="14" customFormat="1" ht="11.25">
      <c r="B208" s="165"/>
      <c r="D208" s="158" t="s">
        <v>130</v>
      </c>
      <c r="E208" s="166" t="s">
        <v>3</v>
      </c>
      <c r="F208" s="167" t="s">
        <v>268</v>
      </c>
      <c r="H208" s="168">
        <v>741</v>
      </c>
      <c r="I208" s="169"/>
      <c r="L208" s="165"/>
      <c r="M208" s="170"/>
      <c r="N208" s="171"/>
      <c r="O208" s="171"/>
      <c r="P208" s="171"/>
      <c r="Q208" s="171"/>
      <c r="R208" s="171"/>
      <c r="S208" s="171"/>
      <c r="T208" s="172"/>
      <c r="AT208" s="166" t="s">
        <v>130</v>
      </c>
      <c r="AU208" s="166" t="s">
        <v>82</v>
      </c>
      <c r="AV208" s="14" t="s">
        <v>82</v>
      </c>
      <c r="AW208" s="14" t="s">
        <v>33</v>
      </c>
      <c r="AX208" s="14" t="s">
        <v>72</v>
      </c>
      <c r="AY208" s="166" t="s">
        <v>119</v>
      </c>
    </row>
    <row r="209" spans="1:65" s="15" customFormat="1" ht="11.25">
      <c r="B209" s="173"/>
      <c r="D209" s="158" t="s">
        <v>130</v>
      </c>
      <c r="E209" s="174" t="s">
        <v>3</v>
      </c>
      <c r="F209" s="175" t="s">
        <v>132</v>
      </c>
      <c r="H209" s="176">
        <v>741</v>
      </c>
      <c r="I209" s="177"/>
      <c r="L209" s="173"/>
      <c r="M209" s="178"/>
      <c r="N209" s="179"/>
      <c r="O209" s="179"/>
      <c r="P209" s="179"/>
      <c r="Q209" s="179"/>
      <c r="R209" s="179"/>
      <c r="S209" s="179"/>
      <c r="T209" s="180"/>
      <c r="AT209" s="174" t="s">
        <v>130</v>
      </c>
      <c r="AU209" s="174" t="s">
        <v>82</v>
      </c>
      <c r="AV209" s="15" t="s">
        <v>126</v>
      </c>
      <c r="AW209" s="15" t="s">
        <v>33</v>
      </c>
      <c r="AX209" s="15" t="s">
        <v>80</v>
      </c>
      <c r="AY209" s="174" t="s">
        <v>119</v>
      </c>
    </row>
    <row r="210" spans="1:65" s="2" customFormat="1" ht="24.2" customHeight="1">
      <c r="A210" s="33"/>
      <c r="B210" s="138"/>
      <c r="C210" s="139" t="s">
        <v>269</v>
      </c>
      <c r="D210" s="139" t="s">
        <v>121</v>
      </c>
      <c r="E210" s="140" t="s">
        <v>270</v>
      </c>
      <c r="F210" s="141" t="s">
        <v>271</v>
      </c>
      <c r="G210" s="142" t="s">
        <v>140</v>
      </c>
      <c r="H210" s="143">
        <v>11</v>
      </c>
      <c r="I210" s="144"/>
      <c r="J210" s="145">
        <f>ROUND(I210*H210,2)</f>
        <v>0</v>
      </c>
      <c r="K210" s="141" t="s">
        <v>125</v>
      </c>
      <c r="L210" s="34"/>
      <c r="M210" s="146" t="s">
        <v>3</v>
      </c>
      <c r="N210" s="147" t="s">
        <v>43</v>
      </c>
      <c r="O210" s="54"/>
      <c r="P210" s="148">
        <f>O210*H210</f>
        <v>0</v>
      </c>
      <c r="Q210" s="148">
        <v>0.21099999999999999</v>
      </c>
      <c r="R210" s="148">
        <f>Q210*H210</f>
        <v>2.3209999999999997</v>
      </c>
      <c r="S210" s="148">
        <v>0</v>
      </c>
      <c r="T210" s="149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50" t="s">
        <v>126</v>
      </c>
      <c r="AT210" s="150" t="s">
        <v>121</v>
      </c>
      <c r="AU210" s="150" t="s">
        <v>82</v>
      </c>
      <c r="AY210" s="18" t="s">
        <v>119</v>
      </c>
      <c r="BE210" s="151">
        <f>IF(N210="základní",J210,0)</f>
        <v>0</v>
      </c>
      <c r="BF210" s="151">
        <f>IF(N210="snížená",J210,0)</f>
        <v>0</v>
      </c>
      <c r="BG210" s="151">
        <f>IF(N210="zákl. přenesená",J210,0)</f>
        <v>0</v>
      </c>
      <c r="BH210" s="151">
        <f>IF(N210="sníž. přenesená",J210,0)</f>
        <v>0</v>
      </c>
      <c r="BI210" s="151">
        <f>IF(N210="nulová",J210,0)</f>
        <v>0</v>
      </c>
      <c r="BJ210" s="18" t="s">
        <v>80</v>
      </c>
      <c r="BK210" s="151">
        <f>ROUND(I210*H210,2)</f>
        <v>0</v>
      </c>
      <c r="BL210" s="18" t="s">
        <v>126</v>
      </c>
      <c r="BM210" s="150" t="s">
        <v>272</v>
      </c>
    </row>
    <row r="211" spans="1:65" s="2" customFormat="1" ht="11.25">
      <c r="A211" s="33"/>
      <c r="B211" s="34"/>
      <c r="C211" s="33"/>
      <c r="D211" s="152" t="s">
        <v>128</v>
      </c>
      <c r="E211" s="33"/>
      <c r="F211" s="153" t="s">
        <v>273</v>
      </c>
      <c r="G211" s="33"/>
      <c r="H211" s="33"/>
      <c r="I211" s="154"/>
      <c r="J211" s="33"/>
      <c r="K211" s="33"/>
      <c r="L211" s="34"/>
      <c r="M211" s="155"/>
      <c r="N211" s="156"/>
      <c r="O211" s="54"/>
      <c r="P211" s="54"/>
      <c r="Q211" s="54"/>
      <c r="R211" s="54"/>
      <c r="S211" s="54"/>
      <c r="T211" s="55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8" t="s">
        <v>128</v>
      </c>
      <c r="AU211" s="18" t="s">
        <v>82</v>
      </c>
    </row>
    <row r="212" spans="1:65" s="13" customFormat="1" ht="11.25">
      <c r="B212" s="157"/>
      <c r="D212" s="158" t="s">
        <v>130</v>
      </c>
      <c r="E212" s="159" t="s">
        <v>3</v>
      </c>
      <c r="F212" s="160" t="s">
        <v>254</v>
      </c>
      <c r="H212" s="159" t="s">
        <v>3</v>
      </c>
      <c r="I212" s="161"/>
      <c r="L212" s="157"/>
      <c r="M212" s="162"/>
      <c r="N212" s="163"/>
      <c r="O212" s="163"/>
      <c r="P212" s="163"/>
      <c r="Q212" s="163"/>
      <c r="R212" s="163"/>
      <c r="S212" s="163"/>
      <c r="T212" s="164"/>
      <c r="AT212" s="159" t="s">
        <v>130</v>
      </c>
      <c r="AU212" s="159" t="s">
        <v>82</v>
      </c>
      <c r="AV212" s="13" t="s">
        <v>80</v>
      </c>
      <c r="AW212" s="13" t="s">
        <v>33</v>
      </c>
      <c r="AX212" s="13" t="s">
        <v>72</v>
      </c>
      <c r="AY212" s="159" t="s">
        <v>119</v>
      </c>
    </row>
    <row r="213" spans="1:65" s="14" customFormat="1" ht="11.25">
      <c r="B213" s="165"/>
      <c r="D213" s="158" t="s">
        <v>130</v>
      </c>
      <c r="E213" s="166" t="s">
        <v>3</v>
      </c>
      <c r="F213" s="167" t="s">
        <v>188</v>
      </c>
      <c r="H213" s="168">
        <v>11</v>
      </c>
      <c r="I213" s="169"/>
      <c r="L213" s="165"/>
      <c r="M213" s="170"/>
      <c r="N213" s="171"/>
      <c r="O213" s="171"/>
      <c r="P213" s="171"/>
      <c r="Q213" s="171"/>
      <c r="R213" s="171"/>
      <c r="S213" s="171"/>
      <c r="T213" s="172"/>
      <c r="AT213" s="166" t="s">
        <v>130</v>
      </c>
      <c r="AU213" s="166" t="s">
        <v>82</v>
      </c>
      <c r="AV213" s="14" t="s">
        <v>82</v>
      </c>
      <c r="AW213" s="14" t="s">
        <v>33</v>
      </c>
      <c r="AX213" s="14" t="s">
        <v>72</v>
      </c>
      <c r="AY213" s="166" t="s">
        <v>119</v>
      </c>
    </row>
    <row r="214" spans="1:65" s="15" customFormat="1" ht="11.25">
      <c r="B214" s="173"/>
      <c r="D214" s="158" t="s">
        <v>130</v>
      </c>
      <c r="E214" s="174" t="s">
        <v>3</v>
      </c>
      <c r="F214" s="175" t="s">
        <v>132</v>
      </c>
      <c r="H214" s="176">
        <v>11</v>
      </c>
      <c r="I214" s="177"/>
      <c r="L214" s="173"/>
      <c r="M214" s="178"/>
      <c r="N214" s="179"/>
      <c r="O214" s="179"/>
      <c r="P214" s="179"/>
      <c r="Q214" s="179"/>
      <c r="R214" s="179"/>
      <c r="S214" s="179"/>
      <c r="T214" s="180"/>
      <c r="AT214" s="174" t="s">
        <v>130</v>
      </c>
      <c r="AU214" s="174" t="s">
        <v>82</v>
      </c>
      <c r="AV214" s="15" t="s">
        <v>126</v>
      </c>
      <c r="AW214" s="15" t="s">
        <v>33</v>
      </c>
      <c r="AX214" s="15" t="s">
        <v>80</v>
      </c>
      <c r="AY214" s="174" t="s">
        <v>119</v>
      </c>
    </row>
    <row r="215" spans="1:65" s="2" customFormat="1" ht="16.5" customHeight="1">
      <c r="A215" s="33"/>
      <c r="B215" s="138"/>
      <c r="C215" s="139" t="s">
        <v>274</v>
      </c>
      <c r="D215" s="139" t="s">
        <v>121</v>
      </c>
      <c r="E215" s="140" t="s">
        <v>275</v>
      </c>
      <c r="F215" s="141" t="s">
        <v>276</v>
      </c>
      <c r="G215" s="142" t="s">
        <v>140</v>
      </c>
      <c r="H215" s="143">
        <v>11</v>
      </c>
      <c r="I215" s="144"/>
      <c r="J215" s="145">
        <f>ROUND(I215*H215,2)</f>
        <v>0</v>
      </c>
      <c r="K215" s="141" t="s">
        <v>125</v>
      </c>
      <c r="L215" s="34"/>
      <c r="M215" s="146" t="s">
        <v>3</v>
      </c>
      <c r="N215" s="147" t="s">
        <v>43</v>
      </c>
      <c r="O215" s="54"/>
      <c r="P215" s="148">
        <f>O215*H215</f>
        <v>0</v>
      </c>
      <c r="Q215" s="148">
        <v>3.1E-4</v>
      </c>
      <c r="R215" s="148">
        <f>Q215*H215</f>
        <v>3.4099999999999998E-3</v>
      </c>
      <c r="S215" s="148">
        <v>0</v>
      </c>
      <c r="T215" s="149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50" t="s">
        <v>126</v>
      </c>
      <c r="AT215" s="150" t="s">
        <v>121</v>
      </c>
      <c r="AU215" s="150" t="s">
        <v>82</v>
      </c>
      <c r="AY215" s="18" t="s">
        <v>119</v>
      </c>
      <c r="BE215" s="151">
        <f>IF(N215="základní",J215,0)</f>
        <v>0</v>
      </c>
      <c r="BF215" s="151">
        <f>IF(N215="snížená",J215,0)</f>
        <v>0</v>
      </c>
      <c r="BG215" s="151">
        <f>IF(N215="zákl. přenesená",J215,0)</f>
        <v>0</v>
      </c>
      <c r="BH215" s="151">
        <f>IF(N215="sníž. přenesená",J215,0)</f>
        <v>0</v>
      </c>
      <c r="BI215" s="151">
        <f>IF(N215="nulová",J215,0)</f>
        <v>0</v>
      </c>
      <c r="BJ215" s="18" t="s">
        <v>80</v>
      </c>
      <c r="BK215" s="151">
        <f>ROUND(I215*H215,2)</f>
        <v>0</v>
      </c>
      <c r="BL215" s="18" t="s">
        <v>126</v>
      </c>
      <c r="BM215" s="150" t="s">
        <v>277</v>
      </c>
    </row>
    <row r="216" spans="1:65" s="2" customFormat="1" ht="11.25">
      <c r="A216" s="33"/>
      <c r="B216" s="34"/>
      <c r="C216" s="33"/>
      <c r="D216" s="152" t="s">
        <v>128</v>
      </c>
      <c r="E216" s="33"/>
      <c r="F216" s="153" t="s">
        <v>278</v>
      </c>
      <c r="G216" s="33"/>
      <c r="H216" s="33"/>
      <c r="I216" s="154"/>
      <c r="J216" s="33"/>
      <c r="K216" s="33"/>
      <c r="L216" s="34"/>
      <c r="M216" s="155"/>
      <c r="N216" s="156"/>
      <c r="O216" s="54"/>
      <c r="P216" s="54"/>
      <c r="Q216" s="54"/>
      <c r="R216" s="54"/>
      <c r="S216" s="54"/>
      <c r="T216" s="55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T216" s="18" t="s">
        <v>128</v>
      </c>
      <c r="AU216" s="18" t="s">
        <v>82</v>
      </c>
    </row>
    <row r="217" spans="1:65" s="13" customFormat="1" ht="11.25">
      <c r="B217" s="157"/>
      <c r="D217" s="158" t="s">
        <v>130</v>
      </c>
      <c r="E217" s="159" t="s">
        <v>3</v>
      </c>
      <c r="F217" s="160" t="s">
        <v>254</v>
      </c>
      <c r="H217" s="159" t="s">
        <v>3</v>
      </c>
      <c r="I217" s="161"/>
      <c r="L217" s="157"/>
      <c r="M217" s="162"/>
      <c r="N217" s="163"/>
      <c r="O217" s="163"/>
      <c r="P217" s="163"/>
      <c r="Q217" s="163"/>
      <c r="R217" s="163"/>
      <c r="S217" s="163"/>
      <c r="T217" s="164"/>
      <c r="AT217" s="159" t="s">
        <v>130</v>
      </c>
      <c r="AU217" s="159" t="s">
        <v>82</v>
      </c>
      <c r="AV217" s="13" t="s">
        <v>80</v>
      </c>
      <c r="AW217" s="13" t="s">
        <v>33</v>
      </c>
      <c r="AX217" s="13" t="s">
        <v>72</v>
      </c>
      <c r="AY217" s="159" t="s">
        <v>119</v>
      </c>
    </row>
    <row r="218" spans="1:65" s="14" customFormat="1" ht="11.25">
      <c r="B218" s="165"/>
      <c r="D218" s="158" t="s">
        <v>130</v>
      </c>
      <c r="E218" s="166" t="s">
        <v>3</v>
      </c>
      <c r="F218" s="167" t="s">
        <v>188</v>
      </c>
      <c r="H218" s="168">
        <v>11</v>
      </c>
      <c r="I218" s="169"/>
      <c r="L218" s="165"/>
      <c r="M218" s="170"/>
      <c r="N218" s="171"/>
      <c r="O218" s="171"/>
      <c r="P218" s="171"/>
      <c r="Q218" s="171"/>
      <c r="R218" s="171"/>
      <c r="S218" s="171"/>
      <c r="T218" s="172"/>
      <c r="AT218" s="166" t="s">
        <v>130</v>
      </c>
      <c r="AU218" s="166" t="s">
        <v>82</v>
      </c>
      <c r="AV218" s="14" t="s">
        <v>82</v>
      </c>
      <c r="AW218" s="14" t="s">
        <v>33</v>
      </c>
      <c r="AX218" s="14" t="s">
        <v>72</v>
      </c>
      <c r="AY218" s="166" t="s">
        <v>119</v>
      </c>
    </row>
    <row r="219" spans="1:65" s="15" customFormat="1" ht="11.25">
      <c r="B219" s="173"/>
      <c r="D219" s="158" t="s">
        <v>130</v>
      </c>
      <c r="E219" s="174" t="s">
        <v>3</v>
      </c>
      <c r="F219" s="175" t="s">
        <v>132</v>
      </c>
      <c r="H219" s="176">
        <v>11</v>
      </c>
      <c r="I219" s="177"/>
      <c r="L219" s="173"/>
      <c r="M219" s="178"/>
      <c r="N219" s="179"/>
      <c r="O219" s="179"/>
      <c r="P219" s="179"/>
      <c r="Q219" s="179"/>
      <c r="R219" s="179"/>
      <c r="S219" s="179"/>
      <c r="T219" s="180"/>
      <c r="AT219" s="174" t="s">
        <v>130</v>
      </c>
      <c r="AU219" s="174" t="s">
        <v>82</v>
      </c>
      <c r="AV219" s="15" t="s">
        <v>126</v>
      </c>
      <c r="AW219" s="15" t="s">
        <v>33</v>
      </c>
      <c r="AX219" s="15" t="s">
        <v>80</v>
      </c>
      <c r="AY219" s="174" t="s">
        <v>119</v>
      </c>
    </row>
    <row r="220" spans="1:65" s="2" customFormat="1" ht="16.5" customHeight="1">
      <c r="A220" s="33"/>
      <c r="B220" s="138"/>
      <c r="C220" s="139" t="s">
        <v>279</v>
      </c>
      <c r="D220" s="139" t="s">
        <v>121</v>
      </c>
      <c r="E220" s="140" t="s">
        <v>280</v>
      </c>
      <c r="F220" s="141" t="s">
        <v>281</v>
      </c>
      <c r="G220" s="142" t="s">
        <v>140</v>
      </c>
      <c r="H220" s="143">
        <v>11</v>
      </c>
      <c r="I220" s="144"/>
      <c r="J220" s="145">
        <f>ROUND(I220*H220,2)</f>
        <v>0</v>
      </c>
      <c r="K220" s="141" t="s">
        <v>125</v>
      </c>
      <c r="L220" s="34"/>
      <c r="M220" s="146" t="s">
        <v>3</v>
      </c>
      <c r="N220" s="147" t="s">
        <v>43</v>
      </c>
      <c r="O220" s="54"/>
      <c r="P220" s="148">
        <f>O220*H220</f>
        <v>0</v>
      </c>
      <c r="Q220" s="148">
        <v>7.1000000000000002E-4</v>
      </c>
      <c r="R220" s="148">
        <f>Q220*H220</f>
        <v>7.8100000000000001E-3</v>
      </c>
      <c r="S220" s="148">
        <v>0</v>
      </c>
      <c r="T220" s="149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50" t="s">
        <v>126</v>
      </c>
      <c r="AT220" s="150" t="s">
        <v>121</v>
      </c>
      <c r="AU220" s="150" t="s">
        <v>82</v>
      </c>
      <c r="AY220" s="18" t="s">
        <v>119</v>
      </c>
      <c r="BE220" s="151">
        <f>IF(N220="základní",J220,0)</f>
        <v>0</v>
      </c>
      <c r="BF220" s="151">
        <f>IF(N220="snížená",J220,0)</f>
        <v>0</v>
      </c>
      <c r="BG220" s="151">
        <f>IF(N220="zákl. přenesená",J220,0)</f>
        <v>0</v>
      </c>
      <c r="BH220" s="151">
        <f>IF(N220="sníž. přenesená",J220,0)</f>
        <v>0</v>
      </c>
      <c r="BI220" s="151">
        <f>IF(N220="nulová",J220,0)</f>
        <v>0</v>
      </c>
      <c r="BJ220" s="18" t="s">
        <v>80</v>
      </c>
      <c r="BK220" s="151">
        <f>ROUND(I220*H220,2)</f>
        <v>0</v>
      </c>
      <c r="BL220" s="18" t="s">
        <v>126</v>
      </c>
      <c r="BM220" s="150" t="s">
        <v>282</v>
      </c>
    </row>
    <row r="221" spans="1:65" s="2" customFormat="1" ht="11.25">
      <c r="A221" s="33"/>
      <c r="B221" s="34"/>
      <c r="C221" s="33"/>
      <c r="D221" s="152" t="s">
        <v>128</v>
      </c>
      <c r="E221" s="33"/>
      <c r="F221" s="153" t="s">
        <v>283</v>
      </c>
      <c r="G221" s="33"/>
      <c r="H221" s="33"/>
      <c r="I221" s="154"/>
      <c r="J221" s="33"/>
      <c r="K221" s="33"/>
      <c r="L221" s="34"/>
      <c r="M221" s="155"/>
      <c r="N221" s="156"/>
      <c r="O221" s="54"/>
      <c r="P221" s="54"/>
      <c r="Q221" s="54"/>
      <c r="R221" s="54"/>
      <c r="S221" s="54"/>
      <c r="T221" s="55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T221" s="18" t="s">
        <v>128</v>
      </c>
      <c r="AU221" s="18" t="s">
        <v>82</v>
      </c>
    </row>
    <row r="222" spans="1:65" s="13" customFormat="1" ht="11.25">
      <c r="B222" s="157"/>
      <c r="D222" s="158" t="s">
        <v>130</v>
      </c>
      <c r="E222" s="159" t="s">
        <v>3</v>
      </c>
      <c r="F222" s="160" t="s">
        <v>254</v>
      </c>
      <c r="H222" s="159" t="s">
        <v>3</v>
      </c>
      <c r="I222" s="161"/>
      <c r="L222" s="157"/>
      <c r="M222" s="162"/>
      <c r="N222" s="163"/>
      <c r="O222" s="163"/>
      <c r="P222" s="163"/>
      <c r="Q222" s="163"/>
      <c r="R222" s="163"/>
      <c r="S222" s="163"/>
      <c r="T222" s="164"/>
      <c r="AT222" s="159" t="s">
        <v>130</v>
      </c>
      <c r="AU222" s="159" t="s">
        <v>82</v>
      </c>
      <c r="AV222" s="13" t="s">
        <v>80</v>
      </c>
      <c r="AW222" s="13" t="s">
        <v>33</v>
      </c>
      <c r="AX222" s="13" t="s">
        <v>72</v>
      </c>
      <c r="AY222" s="159" t="s">
        <v>119</v>
      </c>
    </row>
    <row r="223" spans="1:65" s="14" customFormat="1" ht="11.25">
      <c r="B223" s="165"/>
      <c r="D223" s="158" t="s">
        <v>130</v>
      </c>
      <c r="E223" s="166" t="s">
        <v>3</v>
      </c>
      <c r="F223" s="167" t="s">
        <v>188</v>
      </c>
      <c r="H223" s="168">
        <v>11</v>
      </c>
      <c r="I223" s="169"/>
      <c r="L223" s="165"/>
      <c r="M223" s="170"/>
      <c r="N223" s="171"/>
      <c r="O223" s="171"/>
      <c r="P223" s="171"/>
      <c r="Q223" s="171"/>
      <c r="R223" s="171"/>
      <c r="S223" s="171"/>
      <c r="T223" s="172"/>
      <c r="AT223" s="166" t="s">
        <v>130</v>
      </c>
      <c r="AU223" s="166" t="s">
        <v>82</v>
      </c>
      <c r="AV223" s="14" t="s">
        <v>82</v>
      </c>
      <c r="AW223" s="14" t="s">
        <v>33</v>
      </c>
      <c r="AX223" s="14" t="s">
        <v>72</v>
      </c>
      <c r="AY223" s="166" t="s">
        <v>119</v>
      </c>
    </row>
    <row r="224" spans="1:65" s="15" customFormat="1" ht="11.25">
      <c r="B224" s="173"/>
      <c r="D224" s="158" t="s">
        <v>130</v>
      </c>
      <c r="E224" s="174" t="s">
        <v>3</v>
      </c>
      <c r="F224" s="175" t="s">
        <v>132</v>
      </c>
      <c r="H224" s="176">
        <v>11</v>
      </c>
      <c r="I224" s="177"/>
      <c r="L224" s="173"/>
      <c r="M224" s="178"/>
      <c r="N224" s="179"/>
      <c r="O224" s="179"/>
      <c r="P224" s="179"/>
      <c r="Q224" s="179"/>
      <c r="R224" s="179"/>
      <c r="S224" s="179"/>
      <c r="T224" s="180"/>
      <c r="AT224" s="174" t="s">
        <v>130</v>
      </c>
      <c r="AU224" s="174" t="s">
        <v>82</v>
      </c>
      <c r="AV224" s="15" t="s">
        <v>126</v>
      </c>
      <c r="AW224" s="15" t="s">
        <v>33</v>
      </c>
      <c r="AX224" s="15" t="s">
        <v>80</v>
      </c>
      <c r="AY224" s="174" t="s">
        <v>119</v>
      </c>
    </row>
    <row r="225" spans="1:65" s="2" customFormat="1" ht="24.2" customHeight="1">
      <c r="A225" s="33"/>
      <c r="B225" s="138"/>
      <c r="C225" s="139" t="s">
        <v>284</v>
      </c>
      <c r="D225" s="139" t="s">
        <v>121</v>
      </c>
      <c r="E225" s="140" t="s">
        <v>285</v>
      </c>
      <c r="F225" s="141" t="s">
        <v>286</v>
      </c>
      <c r="G225" s="142" t="s">
        <v>140</v>
      </c>
      <c r="H225" s="143">
        <v>11</v>
      </c>
      <c r="I225" s="144"/>
      <c r="J225" s="145">
        <f>ROUND(I225*H225,2)</f>
        <v>0</v>
      </c>
      <c r="K225" s="141" t="s">
        <v>125</v>
      </c>
      <c r="L225" s="34"/>
      <c r="M225" s="146" t="s">
        <v>3</v>
      </c>
      <c r="N225" s="147" t="s">
        <v>43</v>
      </c>
      <c r="O225" s="54"/>
      <c r="P225" s="148">
        <f>O225*H225</f>
        <v>0</v>
      </c>
      <c r="Q225" s="148">
        <v>0.12966</v>
      </c>
      <c r="R225" s="148">
        <f>Q225*H225</f>
        <v>1.4262600000000001</v>
      </c>
      <c r="S225" s="148">
        <v>0</v>
      </c>
      <c r="T225" s="149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50" t="s">
        <v>126</v>
      </c>
      <c r="AT225" s="150" t="s">
        <v>121</v>
      </c>
      <c r="AU225" s="150" t="s">
        <v>82</v>
      </c>
      <c r="AY225" s="18" t="s">
        <v>119</v>
      </c>
      <c r="BE225" s="151">
        <f>IF(N225="základní",J225,0)</f>
        <v>0</v>
      </c>
      <c r="BF225" s="151">
        <f>IF(N225="snížená",J225,0)</f>
        <v>0</v>
      </c>
      <c r="BG225" s="151">
        <f>IF(N225="zákl. přenesená",J225,0)</f>
        <v>0</v>
      </c>
      <c r="BH225" s="151">
        <f>IF(N225="sníž. přenesená",J225,0)</f>
        <v>0</v>
      </c>
      <c r="BI225" s="151">
        <f>IF(N225="nulová",J225,0)</f>
        <v>0</v>
      </c>
      <c r="BJ225" s="18" t="s">
        <v>80</v>
      </c>
      <c r="BK225" s="151">
        <f>ROUND(I225*H225,2)</f>
        <v>0</v>
      </c>
      <c r="BL225" s="18" t="s">
        <v>126</v>
      </c>
      <c r="BM225" s="150" t="s">
        <v>287</v>
      </c>
    </row>
    <row r="226" spans="1:65" s="2" customFormat="1" ht="11.25">
      <c r="A226" s="33"/>
      <c r="B226" s="34"/>
      <c r="C226" s="33"/>
      <c r="D226" s="152" t="s">
        <v>128</v>
      </c>
      <c r="E226" s="33"/>
      <c r="F226" s="153" t="s">
        <v>288</v>
      </c>
      <c r="G226" s="33"/>
      <c r="H226" s="33"/>
      <c r="I226" s="154"/>
      <c r="J226" s="33"/>
      <c r="K226" s="33"/>
      <c r="L226" s="34"/>
      <c r="M226" s="155"/>
      <c r="N226" s="156"/>
      <c r="O226" s="54"/>
      <c r="P226" s="54"/>
      <c r="Q226" s="54"/>
      <c r="R226" s="54"/>
      <c r="S226" s="54"/>
      <c r="T226" s="55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8" t="s">
        <v>128</v>
      </c>
      <c r="AU226" s="18" t="s">
        <v>82</v>
      </c>
    </row>
    <row r="227" spans="1:65" s="13" customFormat="1" ht="11.25">
      <c r="B227" s="157"/>
      <c r="D227" s="158" t="s">
        <v>130</v>
      </c>
      <c r="E227" s="159" t="s">
        <v>3</v>
      </c>
      <c r="F227" s="160" t="s">
        <v>254</v>
      </c>
      <c r="H227" s="159" t="s">
        <v>3</v>
      </c>
      <c r="I227" s="161"/>
      <c r="L227" s="157"/>
      <c r="M227" s="162"/>
      <c r="N227" s="163"/>
      <c r="O227" s="163"/>
      <c r="P227" s="163"/>
      <c r="Q227" s="163"/>
      <c r="R227" s="163"/>
      <c r="S227" s="163"/>
      <c r="T227" s="164"/>
      <c r="AT227" s="159" t="s">
        <v>130</v>
      </c>
      <c r="AU227" s="159" t="s">
        <v>82</v>
      </c>
      <c r="AV227" s="13" t="s">
        <v>80</v>
      </c>
      <c r="AW227" s="13" t="s">
        <v>33</v>
      </c>
      <c r="AX227" s="13" t="s">
        <v>72</v>
      </c>
      <c r="AY227" s="159" t="s">
        <v>119</v>
      </c>
    </row>
    <row r="228" spans="1:65" s="14" customFormat="1" ht="11.25">
      <c r="B228" s="165"/>
      <c r="D228" s="158" t="s">
        <v>130</v>
      </c>
      <c r="E228" s="166" t="s">
        <v>3</v>
      </c>
      <c r="F228" s="167" t="s">
        <v>188</v>
      </c>
      <c r="H228" s="168">
        <v>11</v>
      </c>
      <c r="I228" s="169"/>
      <c r="L228" s="165"/>
      <c r="M228" s="170"/>
      <c r="N228" s="171"/>
      <c r="O228" s="171"/>
      <c r="P228" s="171"/>
      <c r="Q228" s="171"/>
      <c r="R228" s="171"/>
      <c r="S228" s="171"/>
      <c r="T228" s="172"/>
      <c r="AT228" s="166" t="s">
        <v>130</v>
      </c>
      <c r="AU228" s="166" t="s">
        <v>82</v>
      </c>
      <c r="AV228" s="14" t="s">
        <v>82</v>
      </c>
      <c r="AW228" s="14" t="s">
        <v>33</v>
      </c>
      <c r="AX228" s="14" t="s">
        <v>72</v>
      </c>
      <c r="AY228" s="166" t="s">
        <v>119</v>
      </c>
    </row>
    <row r="229" spans="1:65" s="15" customFormat="1" ht="11.25">
      <c r="B229" s="173"/>
      <c r="D229" s="158" t="s">
        <v>130</v>
      </c>
      <c r="E229" s="174" t="s">
        <v>3</v>
      </c>
      <c r="F229" s="175" t="s">
        <v>132</v>
      </c>
      <c r="H229" s="176">
        <v>11</v>
      </c>
      <c r="I229" s="177"/>
      <c r="L229" s="173"/>
      <c r="M229" s="178"/>
      <c r="N229" s="179"/>
      <c r="O229" s="179"/>
      <c r="P229" s="179"/>
      <c r="Q229" s="179"/>
      <c r="R229" s="179"/>
      <c r="S229" s="179"/>
      <c r="T229" s="180"/>
      <c r="AT229" s="174" t="s">
        <v>130</v>
      </c>
      <c r="AU229" s="174" t="s">
        <v>82</v>
      </c>
      <c r="AV229" s="15" t="s">
        <v>126</v>
      </c>
      <c r="AW229" s="15" t="s">
        <v>33</v>
      </c>
      <c r="AX229" s="15" t="s">
        <v>80</v>
      </c>
      <c r="AY229" s="174" t="s">
        <v>119</v>
      </c>
    </row>
    <row r="230" spans="1:65" s="2" customFormat="1" ht="44.25" customHeight="1">
      <c r="A230" s="33"/>
      <c r="B230" s="138"/>
      <c r="C230" s="139" t="s">
        <v>289</v>
      </c>
      <c r="D230" s="139" t="s">
        <v>121</v>
      </c>
      <c r="E230" s="140" t="s">
        <v>290</v>
      </c>
      <c r="F230" s="141" t="s">
        <v>291</v>
      </c>
      <c r="G230" s="142" t="s">
        <v>140</v>
      </c>
      <c r="H230" s="143">
        <v>265</v>
      </c>
      <c r="I230" s="144"/>
      <c r="J230" s="145">
        <f>ROUND(I230*H230,2)</f>
        <v>0</v>
      </c>
      <c r="K230" s="141" t="s">
        <v>125</v>
      </c>
      <c r="L230" s="34"/>
      <c r="M230" s="146" t="s">
        <v>3</v>
      </c>
      <c r="N230" s="147" t="s">
        <v>43</v>
      </c>
      <c r="O230" s="54"/>
      <c r="P230" s="148">
        <f>O230*H230</f>
        <v>0</v>
      </c>
      <c r="Q230" s="148">
        <v>8.4250000000000005E-2</v>
      </c>
      <c r="R230" s="148">
        <f>Q230*H230</f>
        <v>22.326250000000002</v>
      </c>
      <c r="S230" s="148">
        <v>0</v>
      </c>
      <c r="T230" s="149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50" t="s">
        <v>126</v>
      </c>
      <c r="AT230" s="150" t="s">
        <v>121</v>
      </c>
      <c r="AU230" s="150" t="s">
        <v>82</v>
      </c>
      <c r="AY230" s="18" t="s">
        <v>119</v>
      </c>
      <c r="BE230" s="151">
        <f>IF(N230="základní",J230,0)</f>
        <v>0</v>
      </c>
      <c r="BF230" s="151">
        <f>IF(N230="snížená",J230,0)</f>
        <v>0</v>
      </c>
      <c r="BG230" s="151">
        <f>IF(N230="zákl. přenesená",J230,0)</f>
        <v>0</v>
      </c>
      <c r="BH230" s="151">
        <f>IF(N230="sníž. přenesená",J230,0)</f>
        <v>0</v>
      </c>
      <c r="BI230" s="151">
        <f>IF(N230="nulová",J230,0)</f>
        <v>0</v>
      </c>
      <c r="BJ230" s="18" t="s">
        <v>80</v>
      </c>
      <c r="BK230" s="151">
        <f>ROUND(I230*H230,2)</f>
        <v>0</v>
      </c>
      <c r="BL230" s="18" t="s">
        <v>126</v>
      </c>
      <c r="BM230" s="150" t="s">
        <v>292</v>
      </c>
    </row>
    <row r="231" spans="1:65" s="2" customFormat="1" ht="11.25">
      <c r="A231" s="33"/>
      <c r="B231" s="34"/>
      <c r="C231" s="33"/>
      <c r="D231" s="152" t="s">
        <v>128</v>
      </c>
      <c r="E231" s="33"/>
      <c r="F231" s="153" t="s">
        <v>293</v>
      </c>
      <c r="G231" s="33"/>
      <c r="H231" s="33"/>
      <c r="I231" s="154"/>
      <c r="J231" s="33"/>
      <c r="K231" s="33"/>
      <c r="L231" s="34"/>
      <c r="M231" s="155"/>
      <c r="N231" s="156"/>
      <c r="O231" s="54"/>
      <c r="P231" s="54"/>
      <c r="Q231" s="54"/>
      <c r="R231" s="54"/>
      <c r="S231" s="54"/>
      <c r="T231" s="55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T231" s="18" t="s">
        <v>128</v>
      </c>
      <c r="AU231" s="18" t="s">
        <v>82</v>
      </c>
    </row>
    <row r="232" spans="1:65" s="13" customFormat="1" ht="11.25">
      <c r="B232" s="157"/>
      <c r="D232" s="158" t="s">
        <v>130</v>
      </c>
      <c r="E232" s="159" t="s">
        <v>3</v>
      </c>
      <c r="F232" s="160" t="s">
        <v>260</v>
      </c>
      <c r="H232" s="159" t="s">
        <v>3</v>
      </c>
      <c r="I232" s="161"/>
      <c r="L232" s="157"/>
      <c r="M232" s="162"/>
      <c r="N232" s="163"/>
      <c r="O232" s="163"/>
      <c r="P232" s="163"/>
      <c r="Q232" s="163"/>
      <c r="R232" s="163"/>
      <c r="S232" s="163"/>
      <c r="T232" s="164"/>
      <c r="AT232" s="159" t="s">
        <v>130</v>
      </c>
      <c r="AU232" s="159" t="s">
        <v>82</v>
      </c>
      <c r="AV232" s="13" t="s">
        <v>80</v>
      </c>
      <c r="AW232" s="13" t="s">
        <v>33</v>
      </c>
      <c r="AX232" s="13" t="s">
        <v>72</v>
      </c>
      <c r="AY232" s="159" t="s">
        <v>119</v>
      </c>
    </row>
    <row r="233" spans="1:65" s="14" customFormat="1" ht="11.25">
      <c r="B233" s="165"/>
      <c r="D233" s="158" t="s">
        <v>130</v>
      </c>
      <c r="E233" s="166" t="s">
        <v>3</v>
      </c>
      <c r="F233" s="167" t="s">
        <v>261</v>
      </c>
      <c r="H233" s="168">
        <v>265</v>
      </c>
      <c r="I233" s="169"/>
      <c r="L233" s="165"/>
      <c r="M233" s="170"/>
      <c r="N233" s="171"/>
      <c r="O233" s="171"/>
      <c r="P233" s="171"/>
      <c r="Q233" s="171"/>
      <c r="R233" s="171"/>
      <c r="S233" s="171"/>
      <c r="T233" s="172"/>
      <c r="AT233" s="166" t="s">
        <v>130</v>
      </c>
      <c r="AU233" s="166" t="s">
        <v>82</v>
      </c>
      <c r="AV233" s="14" t="s">
        <v>82</v>
      </c>
      <c r="AW233" s="14" t="s">
        <v>33</v>
      </c>
      <c r="AX233" s="14" t="s">
        <v>72</v>
      </c>
      <c r="AY233" s="166" t="s">
        <v>119</v>
      </c>
    </row>
    <row r="234" spans="1:65" s="15" customFormat="1" ht="11.25">
      <c r="B234" s="173"/>
      <c r="D234" s="158" t="s">
        <v>130</v>
      </c>
      <c r="E234" s="174" t="s">
        <v>3</v>
      </c>
      <c r="F234" s="175" t="s">
        <v>132</v>
      </c>
      <c r="H234" s="176">
        <v>265</v>
      </c>
      <c r="I234" s="177"/>
      <c r="L234" s="173"/>
      <c r="M234" s="178"/>
      <c r="N234" s="179"/>
      <c r="O234" s="179"/>
      <c r="P234" s="179"/>
      <c r="Q234" s="179"/>
      <c r="R234" s="179"/>
      <c r="S234" s="179"/>
      <c r="T234" s="180"/>
      <c r="AT234" s="174" t="s">
        <v>130</v>
      </c>
      <c r="AU234" s="174" t="s">
        <v>82</v>
      </c>
      <c r="AV234" s="15" t="s">
        <v>126</v>
      </c>
      <c r="AW234" s="15" t="s">
        <v>33</v>
      </c>
      <c r="AX234" s="15" t="s">
        <v>80</v>
      </c>
      <c r="AY234" s="174" t="s">
        <v>119</v>
      </c>
    </row>
    <row r="235" spans="1:65" s="2" customFormat="1" ht="16.5" customHeight="1">
      <c r="A235" s="33"/>
      <c r="B235" s="138"/>
      <c r="C235" s="181" t="s">
        <v>294</v>
      </c>
      <c r="D235" s="181" t="s">
        <v>232</v>
      </c>
      <c r="E235" s="182" t="s">
        <v>295</v>
      </c>
      <c r="F235" s="183" t="s">
        <v>296</v>
      </c>
      <c r="G235" s="184" t="s">
        <v>140</v>
      </c>
      <c r="H235" s="185">
        <v>270.3</v>
      </c>
      <c r="I235" s="186"/>
      <c r="J235" s="187">
        <f>ROUND(I235*H235,2)</f>
        <v>0</v>
      </c>
      <c r="K235" s="183" t="s">
        <v>125</v>
      </c>
      <c r="L235" s="188"/>
      <c r="M235" s="189" t="s">
        <v>3</v>
      </c>
      <c r="N235" s="190" t="s">
        <v>43</v>
      </c>
      <c r="O235" s="54"/>
      <c r="P235" s="148">
        <f>O235*H235</f>
        <v>0</v>
      </c>
      <c r="Q235" s="148">
        <v>0.13100000000000001</v>
      </c>
      <c r="R235" s="148">
        <f>Q235*H235</f>
        <v>35.409300000000002</v>
      </c>
      <c r="S235" s="148">
        <v>0</v>
      </c>
      <c r="T235" s="149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50" t="s">
        <v>171</v>
      </c>
      <c r="AT235" s="150" t="s">
        <v>232</v>
      </c>
      <c r="AU235" s="150" t="s">
        <v>82</v>
      </c>
      <c r="AY235" s="18" t="s">
        <v>119</v>
      </c>
      <c r="BE235" s="151">
        <f>IF(N235="základní",J235,0)</f>
        <v>0</v>
      </c>
      <c r="BF235" s="151">
        <f>IF(N235="snížená",J235,0)</f>
        <v>0</v>
      </c>
      <c r="BG235" s="151">
        <f>IF(N235="zákl. přenesená",J235,0)</f>
        <v>0</v>
      </c>
      <c r="BH235" s="151">
        <f>IF(N235="sníž. přenesená",J235,0)</f>
        <v>0</v>
      </c>
      <c r="BI235" s="151">
        <f>IF(N235="nulová",J235,0)</f>
        <v>0</v>
      </c>
      <c r="BJ235" s="18" t="s">
        <v>80</v>
      </c>
      <c r="BK235" s="151">
        <f>ROUND(I235*H235,2)</f>
        <v>0</v>
      </c>
      <c r="BL235" s="18" t="s">
        <v>126</v>
      </c>
      <c r="BM235" s="150" t="s">
        <v>297</v>
      </c>
    </row>
    <row r="236" spans="1:65" s="14" customFormat="1" ht="11.25">
      <c r="B236" s="165"/>
      <c r="D236" s="158" t="s">
        <v>130</v>
      </c>
      <c r="F236" s="167" t="s">
        <v>298</v>
      </c>
      <c r="H236" s="168">
        <v>270.3</v>
      </c>
      <c r="I236" s="169"/>
      <c r="L236" s="165"/>
      <c r="M236" s="170"/>
      <c r="N236" s="171"/>
      <c r="O236" s="171"/>
      <c r="P236" s="171"/>
      <c r="Q236" s="171"/>
      <c r="R236" s="171"/>
      <c r="S236" s="171"/>
      <c r="T236" s="172"/>
      <c r="AT236" s="166" t="s">
        <v>130</v>
      </c>
      <c r="AU236" s="166" t="s">
        <v>82</v>
      </c>
      <c r="AV236" s="14" t="s">
        <v>82</v>
      </c>
      <c r="AW236" s="14" t="s">
        <v>4</v>
      </c>
      <c r="AX236" s="14" t="s">
        <v>80</v>
      </c>
      <c r="AY236" s="166" t="s">
        <v>119</v>
      </c>
    </row>
    <row r="237" spans="1:65" s="2" customFormat="1" ht="16.5" customHeight="1">
      <c r="A237" s="33"/>
      <c r="B237" s="138"/>
      <c r="C237" s="181" t="s">
        <v>299</v>
      </c>
      <c r="D237" s="181" t="s">
        <v>232</v>
      </c>
      <c r="E237" s="182" t="s">
        <v>300</v>
      </c>
      <c r="F237" s="183" t="s">
        <v>301</v>
      </c>
      <c r="G237" s="184" t="s">
        <v>140</v>
      </c>
      <c r="H237" s="185">
        <v>2.04</v>
      </c>
      <c r="I237" s="186"/>
      <c r="J237" s="187">
        <f>ROUND(I237*H237,2)</f>
        <v>0</v>
      </c>
      <c r="K237" s="183" t="s">
        <v>125</v>
      </c>
      <c r="L237" s="188"/>
      <c r="M237" s="189" t="s">
        <v>3</v>
      </c>
      <c r="N237" s="190" t="s">
        <v>43</v>
      </c>
      <c r="O237" s="54"/>
      <c r="P237" s="148">
        <f>O237*H237</f>
        <v>0</v>
      </c>
      <c r="Q237" s="148">
        <v>0.13100000000000001</v>
      </c>
      <c r="R237" s="148">
        <f>Q237*H237</f>
        <v>0.26724000000000003</v>
      </c>
      <c r="S237" s="148">
        <v>0</v>
      </c>
      <c r="T237" s="149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50" t="s">
        <v>171</v>
      </c>
      <c r="AT237" s="150" t="s">
        <v>232</v>
      </c>
      <c r="AU237" s="150" t="s">
        <v>82</v>
      </c>
      <c r="AY237" s="18" t="s">
        <v>119</v>
      </c>
      <c r="BE237" s="151">
        <f>IF(N237="základní",J237,0)</f>
        <v>0</v>
      </c>
      <c r="BF237" s="151">
        <f>IF(N237="snížená",J237,0)</f>
        <v>0</v>
      </c>
      <c r="BG237" s="151">
        <f>IF(N237="zákl. přenesená",J237,0)</f>
        <v>0</v>
      </c>
      <c r="BH237" s="151">
        <f>IF(N237="sníž. přenesená",J237,0)</f>
        <v>0</v>
      </c>
      <c r="BI237" s="151">
        <f>IF(N237="nulová",J237,0)</f>
        <v>0</v>
      </c>
      <c r="BJ237" s="18" t="s">
        <v>80</v>
      </c>
      <c r="BK237" s="151">
        <f>ROUND(I237*H237,2)</f>
        <v>0</v>
      </c>
      <c r="BL237" s="18" t="s">
        <v>126</v>
      </c>
      <c r="BM237" s="150" t="s">
        <v>302</v>
      </c>
    </row>
    <row r="238" spans="1:65" s="14" customFormat="1" ht="11.25">
      <c r="B238" s="165"/>
      <c r="D238" s="158" t="s">
        <v>130</v>
      </c>
      <c r="F238" s="167" t="s">
        <v>303</v>
      </c>
      <c r="H238" s="168">
        <v>2.04</v>
      </c>
      <c r="I238" s="169"/>
      <c r="L238" s="165"/>
      <c r="M238" s="170"/>
      <c r="N238" s="171"/>
      <c r="O238" s="171"/>
      <c r="P238" s="171"/>
      <c r="Q238" s="171"/>
      <c r="R238" s="171"/>
      <c r="S238" s="171"/>
      <c r="T238" s="172"/>
      <c r="AT238" s="166" t="s">
        <v>130</v>
      </c>
      <c r="AU238" s="166" t="s">
        <v>82</v>
      </c>
      <c r="AV238" s="14" t="s">
        <v>82</v>
      </c>
      <c r="AW238" s="14" t="s">
        <v>4</v>
      </c>
      <c r="AX238" s="14" t="s">
        <v>80</v>
      </c>
      <c r="AY238" s="166" t="s">
        <v>119</v>
      </c>
    </row>
    <row r="239" spans="1:65" s="2" customFormat="1" ht="37.9" customHeight="1">
      <c r="A239" s="33"/>
      <c r="B239" s="138"/>
      <c r="C239" s="139" t="s">
        <v>304</v>
      </c>
      <c r="D239" s="139" t="s">
        <v>121</v>
      </c>
      <c r="E239" s="140" t="s">
        <v>305</v>
      </c>
      <c r="F239" s="141" t="s">
        <v>306</v>
      </c>
      <c r="G239" s="142" t="s">
        <v>140</v>
      </c>
      <c r="H239" s="143">
        <v>311</v>
      </c>
      <c r="I239" s="144"/>
      <c r="J239" s="145">
        <f>ROUND(I239*H239,2)</f>
        <v>0</v>
      </c>
      <c r="K239" s="141" t="s">
        <v>125</v>
      </c>
      <c r="L239" s="34"/>
      <c r="M239" s="146" t="s">
        <v>3</v>
      </c>
      <c r="N239" s="147" t="s">
        <v>43</v>
      </c>
      <c r="O239" s="54"/>
      <c r="P239" s="148">
        <f>O239*H239</f>
        <v>0</v>
      </c>
      <c r="Q239" s="148">
        <v>0.10362</v>
      </c>
      <c r="R239" s="148">
        <f>Q239*H239</f>
        <v>32.225819999999999</v>
      </c>
      <c r="S239" s="148">
        <v>0</v>
      </c>
      <c r="T239" s="149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50" t="s">
        <v>126</v>
      </c>
      <c r="AT239" s="150" t="s">
        <v>121</v>
      </c>
      <c r="AU239" s="150" t="s">
        <v>82</v>
      </c>
      <c r="AY239" s="18" t="s">
        <v>119</v>
      </c>
      <c r="BE239" s="151">
        <f>IF(N239="základní",J239,0)</f>
        <v>0</v>
      </c>
      <c r="BF239" s="151">
        <f>IF(N239="snížená",J239,0)</f>
        <v>0</v>
      </c>
      <c r="BG239" s="151">
        <f>IF(N239="zákl. přenesená",J239,0)</f>
        <v>0</v>
      </c>
      <c r="BH239" s="151">
        <f>IF(N239="sníž. přenesená",J239,0)</f>
        <v>0</v>
      </c>
      <c r="BI239" s="151">
        <f>IF(N239="nulová",J239,0)</f>
        <v>0</v>
      </c>
      <c r="BJ239" s="18" t="s">
        <v>80</v>
      </c>
      <c r="BK239" s="151">
        <f>ROUND(I239*H239,2)</f>
        <v>0</v>
      </c>
      <c r="BL239" s="18" t="s">
        <v>126</v>
      </c>
      <c r="BM239" s="150" t="s">
        <v>307</v>
      </c>
    </row>
    <row r="240" spans="1:65" s="2" customFormat="1" ht="11.25">
      <c r="A240" s="33"/>
      <c r="B240" s="34"/>
      <c r="C240" s="33"/>
      <c r="D240" s="152" t="s">
        <v>128</v>
      </c>
      <c r="E240" s="33"/>
      <c r="F240" s="153" t="s">
        <v>308</v>
      </c>
      <c r="G240" s="33"/>
      <c r="H240" s="33"/>
      <c r="I240" s="154"/>
      <c r="J240" s="33"/>
      <c r="K240" s="33"/>
      <c r="L240" s="34"/>
      <c r="M240" s="155"/>
      <c r="N240" s="156"/>
      <c r="O240" s="54"/>
      <c r="P240" s="54"/>
      <c r="Q240" s="54"/>
      <c r="R240" s="54"/>
      <c r="S240" s="54"/>
      <c r="T240" s="55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8" t="s">
        <v>128</v>
      </c>
      <c r="AU240" s="18" t="s">
        <v>82</v>
      </c>
    </row>
    <row r="241" spans="1:65" s="13" customFormat="1" ht="11.25">
      <c r="B241" s="157"/>
      <c r="D241" s="158" t="s">
        <v>130</v>
      </c>
      <c r="E241" s="159" t="s">
        <v>3</v>
      </c>
      <c r="F241" s="160" t="s">
        <v>267</v>
      </c>
      <c r="H241" s="159" t="s">
        <v>3</v>
      </c>
      <c r="I241" s="161"/>
      <c r="L241" s="157"/>
      <c r="M241" s="162"/>
      <c r="N241" s="163"/>
      <c r="O241" s="163"/>
      <c r="P241" s="163"/>
      <c r="Q241" s="163"/>
      <c r="R241" s="163"/>
      <c r="S241" s="163"/>
      <c r="T241" s="164"/>
      <c r="AT241" s="159" t="s">
        <v>130</v>
      </c>
      <c r="AU241" s="159" t="s">
        <v>82</v>
      </c>
      <c r="AV241" s="13" t="s">
        <v>80</v>
      </c>
      <c r="AW241" s="13" t="s">
        <v>33</v>
      </c>
      <c r="AX241" s="13" t="s">
        <v>72</v>
      </c>
      <c r="AY241" s="159" t="s">
        <v>119</v>
      </c>
    </row>
    <row r="242" spans="1:65" s="14" customFormat="1" ht="11.25">
      <c r="B242" s="165"/>
      <c r="D242" s="158" t="s">
        <v>130</v>
      </c>
      <c r="E242" s="166" t="s">
        <v>3</v>
      </c>
      <c r="F242" s="167" t="s">
        <v>309</v>
      </c>
      <c r="H242" s="168">
        <v>311</v>
      </c>
      <c r="I242" s="169"/>
      <c r="L242" s="165"/>
      <c r="M242" s="170"/>
      <c r="N242" s="171"/>
      <c r="O242" s="171"/>
      <c r="P242" s="171"/>
      <c r="Q242" s="171"/>
      <c r="R242" s="171"/>
      <c r="S242" s="171"/>
      <c r="T242" s="172"/>
      <c r="AT242" s="166" t="s">
        <v>130</v>
      </c>
      <c r="AU242" s="166" t="s">
        <v>82</v>
      </c>
      <c r="AV242" s="14" t="s">
        <v>82</v>
      </c>
      <c r="AW242" s="14" t="s">
        <v>33</v>
      </c>
      <c r="AX242" s="14" t="s">
        <v>72</v>
      </c>
      <c r="AY242" s="166" t="s">
        <v>119</v>
      </c>
    </row>
    <row r="243" spans="1:65" s="15" customFormat="1" ht="11.25">
      <c r="B243" s="173"/>
      <c r="D243" s="158" t="s">
        <v>130</v>
      </c>
      <c r="E243" s="174" t="s">
        <v>3</v>
      </c>
      <c r="F243" s="175" t="s">
        <v>132</v>
      </c>
      <c r="H243" s="176">
        <v>311</v>
      </c>
      <c r="I243" s="177"/>
      <c r="L243" s="173"/>
      <c r="M243" s="178"/>
      <c r="N243" s="179"/>
      <c r="O243" s="179"/>
      <c r="P243" s="179"/>
      <c r="Q243" s="179"/>
      <c r="R243" s="179"/>
      <c r="S243" s="179"/>
      <c r="T243" s="180"/>
      <c r="AT243" s="174" t="s">
        <v>130</v>
      </c>
      <c r="AU243" s="174" t="s">
        <v>82</v>
      </c>
      <c r="AV243" s="15" t="s">
        <v>126</v>
      </c>
      <c r="AW243" s="15" t="s">
        <v>33</v>
      </c>
      <c r="AX243" s="15" t="s">
        <v>80</v>
      </c>
      <c r="AY243" s="174" t="s">
        <v>119</v>
      </c>
    </row>
    <row r="244" spans="1:65" s="2" customFormat="1" ht="16.5" customHeight="1">
      <c r="A244" s="33"/>
      <c r="B244" s="138"/>
      <c r="C244" s="181" t="s">
        <v>310</v>
      </c>
      <c r="D244" s="181" t="s">
        <v>232</v>
      </c>
      <c r="E244" s="182" t="s">
        <v>311</v>
      </c>
      <c r="F244" s="183" t="s">
        <v>312</v>
      </c>
      <c r="G244" s="184" t="s">
        <v>140</v>
      </c>
      <c r="H244" s="185">
        <v>314.11</v>
      </c>
      <c r="I244" s="186"/>
      <c r="J244" s="187">
        <f>ROUND(I244*H244,2)</f>
        <v>0</v>
      </c>
      <c r="K244" s="183" t="s">
        <v>125</v>
      </c>
      <c r="L244" s="188"/>
      <c r="M244" s="189" t="s">
        <v>3</v>
      </c>
      <c r="N244" s="190" t="s">
        <v>43</v>
      </c>
      <c r="O244" s="54"/>
      <c r="P244" s="148">
        <f>O244*H244</f>
        <v>0</v>
      </c>
      <c r="Q244" s="148">
        <v>0.17599999999999999</v>
      </c>
      <c r="R244" s="148">
        <f>Q244*H244</f>
        <v>55.283360000000002</v>
      </c>
      <c r="S244" s="148">
        <v>0</v>
      </c>
      <c r="T244" s="149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50" t="s">
        <v>171</v>
      </c>
      <c r="AT244" s="150" t="s">
        <v>232</v>
      </c>
      <c r="AU244" s="150" t="s">
        <v>82</v>
      </c>
      <c r="AY244" s="18" t="s">
        <v>119</v>
      </c>
      <c r="BE244" s="151">
        <f>IF(N244="základní",J244,0)</f>
        <v>0</v>
      </c>
      <c r="BF244" s="151">
        <f>IF(N244="snížená",J244,0)</f>
        <v>0</v>
      </c>
      <c r="BG244" s="151">
        <f>IF(N244="zákl. přenesená",J244,0)</f>
        <v>0</v>
      </c>
      <c r="BH244" s="151">
        <f>IF(N244="sníž. přenesená",J244,0)</f>
        <v>0</v>
      </c>
      <c r="BI244" s="151">
        <f>IF(N244="nulová",J244,0)</f>
        <v>0</v>
      </c>
      <c r="BJ244" s="18" t="s">
        <v>80</v>
      </c>
      <c r="BK244" s="151">
        <f>ROUND(I244*H244,2)</f>
        <v>0</v>
      </c>
      <c r="BL244" s="18" t="s">
        <v>126</v>
      </c>
      <c r="BM244" s="150" t="s">
        <v>313</v>
      </c>
    </row>
    <row r="245" spans="1:65" s="14" customFormat="1" ht="11.25">
      <c r="B245" s="165"/>
      <c r="D245" s="158" t="s">
        <v>130</v>
      </c>
      <c r="F245" s="167" t="s">
        <v>314</v>
      </c>
      <c r="H245" s="168">
        <v>314.11</v>
      </c>
      <c r="I245" s="169"/>
      <c r="L245" s="165"/>
      <c r="M245" s="170"/>
      <c r="N245" s="171"/>
      <c r="O245" s="171"/>
      <c r="P245" s="171"/>
      <c r="Q245" s="171"/>
      <c r="R245" s="171"/>
      <c r="S245" s="171"/>
      <c r="T245" s="172"/>
      <c r="AT245" s="166" t="s">
        <v>130</v>
      </c>
      <c r="AU245" s="166" t="s">
        <v>82</v>
      </c>
      <c r="AV245" s="14" t="s">
        <v>82</v>
      </c>
      <c r="AW245" s="14" t="s">
        <v>4</v>
      </c>
      <c r="AX245" s="14" t="s">
        <v>80</v>
      </c>
      <c r="AY245" s="166" t="s">
        <v>119</v>
      </c>
    </row>
    <row r="246" spans="1:65" s="2" customFormat="1" ht="37.9" customHeight="1">
      <c r="A246" s="33"/>
      <c r="B246" s="138"/>
      <c r="C246" s="139" t="s">
        <v>315</v>
      </c>
      <c r="D246" s="139" t="s">
        <v>121</v>
      </c>
      <c r="E246" s="140" t="s">
        <v>316</v>
      </c>
      <c r="F246" s="141" t="s">
        <v>317</v>
      </c>
      <c r="G246" s="142" t="s">
        <v>140</v>
      </c>
      <c r="H246" s="143">
        <v>430</v>
      </c>
      <c r="I246" s="144"/>
      <c r="J246" s="145">
        <f>ROUND(I246*H246,2)</f>
        <v>0</v>
      </c>
      <c r="K246" s="141" t="s">
        <v>125</v>
      </c>
      <c r="L246" s="34"/>
      <c r="M246" s="146" t="s">
        <v>3</v>
      </c>
      <c r="N246" s="147" t="s">
        <v>43</v>
      </c>
      <c r="O246" s="54"/>
      <c r="P246" s="148">
        <f>O246*H246</f>
        <v>0</v>
      </c>
      <c r="Q246" s="148">
        <v>9.8000000000000004E-2</v>
      </c>
      <c r="R246" s="148">
        <f>Q246*H246</f>
        <v>42.14</v>
      </c>
      <c r="S246" s="148">
        <v>0</v>
      </c>
      <c r="T246" s="149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50" t="s">
        <v>126</v>
      </c>
      <c r="AT246" s="150" t="s">
        <v>121</v>
      </c>
      <c r="AU246" s="150" t="s">
        <v>82</v>
      </c>
      <c r="AY246" s="18" t="s">
        <v>119</v>
      </c>
      <c r="BE246" s="151">
        <f>IF(N246="základní",J246,0)</f>
        <v>0</v>
      </c>
      <c r="BF246" s="151">
        <f>IF(N246="snížená",J246,0)</f>
        <v>0</v>
      </c>
      <c r="BG246" s="151">
        <f>IF(N246="zákl. přenesená",J246,0)</f>
        <v>0</v>
      </c>
      <c r="BH246" s="151">
        <f>IF(N246="sníž. přenesená",J246,0)</f>
        <v>0</v>
      </c>
      <c r="BI246" s="151">
        <f>IF(N246="nulová",J246,0)</f>
        <v>0</v>
      </c>
      <c r="BJ246" s="18" t="s">
        <v>80</v>
      </c>
      <c r="BK246" s="151">
        <f>ROUND(I246*H246,2)</f>
        <v>0</v>
      </c>
      <c r="BL246" s="18" t="s">
        <v>126</v>
      </c>
      <c r="BM246" s="150" t="s">
        <v>318</v>
      </c>
    </row>
    <row r="247" spans="1:65" s="2" customFormat="1" ht="11.25">
      <c r="A247" s="33"/>
      <c r="B247" s="34"/>
      <c r="C247" s="33"/>
      <c r="D247" s="152" t="s">
        <v>128</v>
      </c>
      <c r="E247" s="33"/>
      <c r="F247" s="153" t="s">
        <v>319</v>
      </c>
      <c r="G247" s="33"/>
      <c r="H247" s="33"/>
      <c r="I247" s="154"/>
      <c r="J247" s="33"/>
      <c r="K247" s="33"/>
      <c r="L247" s="34"/>
      <c r="M247" s="155"/>
      <c r="N247" s="156"/>
      <c r="O247" s="54"/>
      <c r="P247" s="54"/>
      <c r="Q247" s="54"/>
      <c r="R247" s="54"/>
      <c r="S247" s="54"/>
      <c r="T247" s="55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8" t="s">
        <v>128</v>
      </c>
      <c r="AU247" s="18" t="s">
        <v>82</v>
      </c>
    </row>
    <row r="248" spans="1:65" s="13" customFormat="1" ht="11.25">
      <c r="B248" s="157"/>
      <c r="D248" s="158" t="s">
        <v>130</v>
      </c>
      <c r="E248" s="159" t="s">
        <v>3</v>
      </c>
      <c r="F248" s="160" t="s">
        <v>320</v>
      </c>
      <c r="H248" s="159" t="s">
        <v>3</v>
      </c>
      <c r="I248" s="161"/>
      <c r="L248" s="157"/>
      <c r="M248" s="162"/>
      <c r="N248" s="163"/>
      <c r="O248" s="163"/>
      <c r="P248" s="163"/>
      <c r="Q248" s="163"/>
      <c r="R248" s="163"/>
      <c r="S248" s="163"/>
      <c r="T248" s="164"/>
      <c r="AT248" s="159" t="s">
        <v>130</v>
      </c>
      <c r="AU248" s="159" t="s">
        <v>82</v>
      </c>
      <c r="AV248" s="13" t="s">
        <v>80</v>
      </c>
      <c r="AW248" s="13" t="s">
        <v>33</v>
      </c>
      <c r="AX248" s="13" t="s">
        <v>72</v>
      </c>
      <c r="AY248" s="159" t="s">
        <v>119</v>
      </c>
    </row>
    <row r="249" spans="1:65" s="14" customFormat="1" ht="11.25">
      <c r="B249" s="165"/>
      <c r="D249" s="158" t="s">
        <v>130</v>
      </c>
      <c r="E249" s="166" t="s">
        <v>3</v>
      </c>
      <c r="F249" s="167" t="s">
        <v>321</v>
      </c>
      <c r="H249" s="168">
        <v>430</v>
      </c>
      <c r="I249" s="169"/>
      <c r="L249" s="165"/>
      <c r="M249" s="170"/>
      <c r="N249" s="171"/>
      <c r="O249" s="171"/>
      <c r="P249" s="171"/>
      <c r="Q249" s="171"/>
      <c r="R249" s="171"/>
      <c r="S249" s="171"/>
      <c r="T249" s="172"/>
      <c r="AT249" s="166" t="s">
        <v>130</v>
      </c>
      <c r="AU249" s="166" t="s">
        <v>82</v>
      </c>
      <c r="AV249" s="14" t="s">
        <v>82</v>
      </c>
      <c r="AW249" s="14" t="s">
        <v>33</v>
      </c>
      <c r="AX249" s="14" t="s">
        <v>72</v>
      </c>
      <c r="AY249" s="166" t="s">
        <v>119</v>
      </c>
    </row>
    <row r="250" spans="1:65" s="15" customFormat="1" ht="11.25">
      <c r="B250" s="173"/>
      <c r="D250" s="158" t="s">
        <v>130</v>
      </c>
      <c r="E250" s="174" t="s">
        <v>3</v>
      </c>
      <c r="F250" s="175" t="s">
        <v>132</v>
      </c>
      <c r="H250" s="176">
        <v>430</v>
      </c>
      <c r="I250" s="177"/>
      <c r="L250" s="173"/>
      <c r="M250" s="178"/>
      <c r="N250" s="179"/>
      <c r="O250" s="179"/>
      <c r="P250" s="179"/>
      <c r="Q250" s="179"/>
      <c r="R250" s="179"/>
      <c r="S250" s="179"/>
      <c r="T250" s="180"/>
      <c r="AT250" s="174" t="s">
        <v>130</v>
      </c>
      <c r="AU250" s="174" t="s">
        <v>82</v>
      </c>
      <c r="AV250" s="15" t="s">
        <v>126</v>
      </c>
      <c r="AW250" s="15" t="s">
        <v>33</v>
      </c>
      <c r="AX250" s="15" t="s">
        <v>80</v>
      </c>
      <c r="AY250" s="174" t="s">
        <v>119</v>
      </c>
    </row>
    <row r="251" spans="1:65" s="2" customFormat="1" ht="16.5" customHeight="1">
      <c r="A251" s="33"/>
      <c r="B251" s="138"/>
      <c r="C251" s="181" t="s">
        <v>322</v>
      </c>
      <c r="D251" s="181" t="s">
        <v>232</v>
      </c>
      <c r="E251" s="182" t="s">
        <v>323</v>
      </c>
      <c r="F251" s="183" t="s">
        <v>324</v>
      </c>
      <c r="G251" s="184" t="s">
        <v>140</v>
      </c>
      <c r="H251" s="185">
        <v>434.5</v>
      </c>
      <c r="I251" s="186"/>
      <c r="J251" s="187">
        <f>ROUND(I251*H251,2)</f>
        <v>0</v>
      </c>
      <c r="K251" s="183" t="s">
        <v>3</v>
      </c>
      <c r="L251" s="188"/>
      <c r="M251" s="189" t="s">
        <v>3</v>
      </c>
      <c r="N251" s="190" t="s">
        <v>43</v>
      </c>
      <c r="O251" s="54"/>
      <c r="P251" s="148">
        <f>O251*H251</f>
        <v>0</v>
      </c>
      <c r="Q251" s="148">
        <v>0.14862</v>
      </c>
      <c r="R251" s="148">
        <f>Q251*H251</f>
        <v>64.575389999999999</v>
      </c>
      <c r="S251" s="148">
        <v>0</v>
      </c>
      <c r="T251" s="149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50" t="s">
        <v>171</v>
      </c>
      <c r="AT251" s="150" t="s">
        <v>232</v>
      </c>
      <c r="AU251" s="150" t="s">
        <v>82</v>
      </c>
      <c r="AY251" s="18" t="s">
        <v>119</v>
      </c>
      <c r="BE251" s="151">
        <f>IF(N251="základní",J251,0)</f>
        <v>0</v>
      </c>
      <c r="BF251" s="151">
        <f>IF(N251="snížená",J251,0)</f>
        <v>0</v>
      </c>
      <c r="BG251" s="151">
        <f>IF(N251="zákl. přenesená",J251,0)</f>
        <v>0</v>
      </c>
      <c r="BH251" s="151">
        <f>IF(N251="sníž. přenesená",J251,0)</f>
        <v>0</v>
      </c>
      <c r="BI251" s="151">
        <f>IF(N251="nulová",J251,0)</f>
        <v>0</v>
      </c>
      <c r="BJ251" s="18" t="s">
        <v>80</v>
      </c>
      <c r="BK251" s="151">
        <f>ROUND(I251*H251,2)</f>
        <v>0</v>
      </c>
      <c r="BL251" s="18" t="s">
        <v>126</v>
      </c>
      <c r="BM251" s="150" t="s">
        <v>325</v>
      </c>
    </row>
    <row r="252" spans="1:65" s="12" customFormat="1" ht="22.9" customHeight="1">
      <c r="B252" s="125"/>
      <c r="D252" s="126" t="s">
        <v>71</v>
      </c>
      <c r="E252" s="136" t="s">
        <v>171</v>
      </c>
      <c r="F252" s="136" t="s">
        <v>326</v>
      </c>
      <c r="I252" s="128"/>
      <c r="J252" s="137">
        <f>BK252</f>
        <v>0</v>
      </c>
      <c r="L252" s="125"/>
      <c r="M252" s="130"/>
      <c r="N252" s="131"/>
      <c r="O252" s="131"/>
      <c r="P252" s="132">
        <v>0</v>
      </c>
      <c r="Q252" s="131"/>
      <c r="R252" s="132">
        <v>0</v>
      </c>
      <c r="S252" s="131"/>
      <c r="T252" s="133">
        <v>0</v>
      </c>
      <c r="AR252" s="126" t="s">
        <v>80</v>
      </c>
      <c r="AT252" s="134" t="s">
        <v>71</v>
      </c>
      <c r="AU252" s="134" t="s">
        <v>80</v>
      </c>
      <c r="AY252" s="126" t="s">
        <v>119</v>
      </c>
      <c r="BK252" s="135">
        <v>0</v>
      </c>
    </row>
    <row r="253" spans="1:65" s="12" customFormat="1" ht="22.9" customHeight="1">
      <c r="B253" s="125"/>
      <c r="D253" s="126" t="s">
        <v>71</v>
      </c>
      <c r="E253" s="136" t="s">
        <v>177</v>
      </c>
      <c r="F253" s="136" t="s">
        <v>327</v>
      </c>
      <c r="I253" s="128"/>
      <c r="J253" s="137">
        <f>BK253</f>
        <v>0</v>
      </c>
      <c r="L253" s="125"/>
      <c r="M253" s="130"/>
      <c r="N253" s="131"/>
      <c r="O253" s="131"/>
      <c r="P253" s="132">
        <f>SUM(P254:P321)</f>
        <v>0</v>
      </c>
      <c r="Q253" s="131"/>
      <c r="R253" s="132">
        <f>SUM(R254:R321)</f>
        <v>98.126337499999991</v>
      </c>
      <c r="S253" s="131"/>
      <c r="T253" s="133">
        <f>SUM(T254:T321)</f>
        <v>0</v>
      </c>
      <c r="AR253" s="126" t="s">
        <v>80</v>
      </c>
      <c r="AT253" s="134" t="s">
        <v>71</v>
      </c>
      <c r="AU253" s="134" t="s">
        <v>80</v>
      </c>
      <c r="AY253" s="126" t="s">
        <v>119</v>
      </c>
      <c r="BK253" s="135">
        <f>SUM(BK254:BK321)</f>
        <v>0</v>
      </c>
    </row>
    <row r="254" spans="1:65" s="2" customFormat="1" ht="16.5" customHeight="1">
      <c r="A254" s="33"/>
      <c r="B254" s="138"/>
      <c r="C254" s="139" t="s">
        <v>328</v>
      </c>
      <c r="D254" s="139" t="s">
        <v>121</v>
      </c>
      <c r="E254" s="140" t="s">
        <v>329</v>
      </c>
      <c r="F254" s="141" t="s">
        <v>330</v>
      </c>
      <c r="G254" s="142" t="s">
        <v>124</v>
      </c>
      <c r="H254" s="143">
        <v>1</v>
      </c>
      <c r="I254" s="144"/>
      <c r="J254" s="145">
        <f>ROUND(I254*H254,2)</f>
        <v>0</v>
      </c>
      <c r="K254" s="141" t="s">
        <v>125</v>
      </c>
      <c r="L254" s="34"/>
      <c r="M254" s="146" t="s">
        <v>3</v>
      </c>
      <c r="N254" s="147" t="s">
        <v>43</v>
      </c>
      <c r="O254" s="54"/>
      <c r="P254" s="148">
        <f>O254*H254</f>
        <v>0</v>
      </c>
      <c r="Q254" s="148">
        <v>6.9999999999999999E-4</v>
      </c>
      <c r="R254" s="148">
        <f>Q254*H254</f>
        <v>6.9999999999999999E-4</v>
      </c>
      <c r="S254" s="148">
        <v>0</v>
      </c>
      <c r="T254" s="149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50" t="s">
        <v>126</v>
      </c>
      <c r="AT254" s="150" t="s">
        <v>121</v>
      </c>
      <c r="AU254" s="150" t="s">
        <v>82</v>
      </c>
      <c r="AY254" s="18" t="s">
        <v>119</v>
      </c>
      <c r="BE254" s="151">
        <f>IF(N254="základní",J254,0)</f>
        <v>0</v>
      </c>
      <c r="BF254" s="151">
        <f>IF(N254="snížená",J254,0)</f>
        <v>0</v>
      </c>
      <c r="BG254" s="151">
        <f>IF(N254="zákl. přenesená",J254,0)</f>
        <v>0</v>
      </c>
      <c r="BH254" s="151">
        <f>IF(N254="sníž. přenesená",J254,0)</f>
        <v>0</v>
      </c>
      <c r="BI254" s="151">
        <f>IF(N254="nulová",J254,0)</f>
        <v>0</v>
      </c>
      <c r="BJ254" s="18" t="s">
        <v>80</v>
      </c>
      <c r="BK254" s="151">
        <f>ROUND(I254*H254,2)</f>
        <v>0</v>
      </c>
      <c r="BL254" s="18" t="s">
        <v>126</v>
      </c>
      <c r="BM254" s="150" t="s">
        <v>331</v>
      </c>
    </row>
    <row r="255" spans="1:65" s="2" customFormat="1" ht="11.25">
      <c r="A255" s="33"/>
      <c r="B255" s="34"/>
      <c r="C255" s="33"/>
      <c r="D255" s="152" t="s">
        <v>128</v>
      </c>
      <c r="E255" s="33"/>
      <c r="F255" s="153" t="s">
        <v>332</v>
      </c>
      <c r="G255" s="33"/>
      <c r="H255" s="33"/>
      <c r="I255" s="154"/>
      <c r="J255" s="33"/>
      <c r="K255" s="33"/>
      <c r="L255" s="34"/>
      <c r="M255" s="155"/>
      <c r="N255" s="156"/>
      <c r="O255" s="54"/>
      <c r="P255" s="54"/>
      <c r="Q255" s="54"/>
      <c r="R255" s="54"/>
      <c r="S255" s="54"/>
      <c r="T255" s="55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T255" s="18" t="s">
        <v>128</v>
      </c>
      <c r="AU255" s="18" t="s">
        <v>82</v>
      </c>
    </row>
    <row r="256" spans="1:65" s="14" customFormat="1" ht="11.25">
      <c r="B256" s="165"/>
      <c r="D256" s="158" t="s">
        <v>130</v>
      </c>
      <c r="E256" s="166" t="s">
        <v>3</v>
      </c>
      <c r="F256" s="167" t="s">
        <v>80</v>
      </c>
      <c r="H256" s="168">
        <v>1</v>
      </c>
      <c r="I256" s="169"/>
      <c r="L256" s="165"/>
      <c r="M256" s="170"/>
      <c r="N256" s="171"/>
      <c r="O256" s="171"/>
      <c r="P256" s="171"/>
      <c r="Q256" s="171"/>
      <c r="R256" s="171"/>
      <c r="S256" s="171"/>
      <c r="T256" s="172"/>
      <c r="AT256" s="166" t="s">
        <v>130</v>
      </c>
      <c r="AU256" s="166" t="s">
        <v>82</v>
      </c>
      <c r="AV256" s="14" t="s">
        <v>82</v>
      </c>
      <c r="AW256" s="14" t="s">
        <v>33</v>
      </c>
      <c r="AX256" s="14" t="s">
        <v>80</v>
      </c>
      <c r="AY256" s="166" t="s">
        <v>119</v>
      </c>
    </row>
    <row r="257" spans="1:65" s="2" customFormat="1" ht="16.5" customHeight="1">
      <c r="A257" s="33"/>
      <c r="B257" s="138"/>
      <c r="C257" s="181" t="s">
        <v>333</v>
      </c>
      <c r="D257" s="181" t="s">
        <v>232</v>
      </c>
      <c r="E257" s="182" t="s">
        <v>334</v>
      </c>
      <c r="F257" s="183" t="s">
        <v>335</v>
      </c>
      <c r="G257" s="184" t="s">
        <v>124</v>
      </c>
      <c r="H257" s="185">
        <v>1</v>
      </c>
      <c r="I257" s="186"/>
      <c r="J257" s="187">
        <f>ROUND(I257*H257,2)</f>
        <v>0</v>
      </c>
      <c r="K257" s="183" t="s">
        <v>125</v>
      </c>
      <c r="L257" s="188"/>
      <c r="M257" s="189" t="s">
        <v>3</v>
      </c>
      <c r="N257" s="190" t="s">
        <v>43</v>
      </c>
      <c r="O257" s="54"/>
      <c r="P257" s="148">
        <f>O257*H257</f>
        <v>0</v>
      </c>
      <c r="Q257" s="148">
        <v>3.5000000000000001E-3</v>
      </c>
      <c r="R257" s="148">
        <f>Q257*H257</f>
        <v>3.5000000000000001E-3</v>
      </c>
      <c r="S257" s="148">
        <v>0</v>
      </c>
      <c r="T257" s="149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50" t="s">
        <v>171</v>
      </c>
      <c r="AT257" s="150" t="s">
        <v>232</v>
      </c>
      <c r="AU257" s="150" t="s">
        <v>82</v>
      </c>
      <c r="AY257" s="18" t="s">
        <v>119</v>
      </c>
      <c r="BE257" s="151">
        <f>IF(N257="základní",J257,0)</f>
        <v>0</v>
      </c>
      <c r="BF257" s="151">
        <f>IF(N257="snížená",J257,0)</f>
        <v>0</v>
      </c>
      <c r="BG257" s="151">
        <f>IF(N257="zákl. přenesená",J257,0)</f>
        <v>0</v>
      </c>
      <c r="BH257" s="151">
        <f>IF(N257="sníž. přenesená",J257,0)</f>
        <v>0</v>
      </c>
      <c r="BI257" s="151">
        <f>IF(N257="nulová",J257,0)</f>
        <v>0</v>
      </c>
      <c r="BJ257" s="18" t="s">
        <v>80</v>
      </c>
      <c r="BK257" s="151">
        <f>ROUND(I257*H257,2)</f>
        <v>0</v>
      </c>
      <c r="BL257" s="18" t="s">
        <v>126</v>
      </c>
      <c r="BM257" s="150" t="s">
        <v>336</v>
      </c>
    </row>
    <row r="258" spans="1:65" s="13" customFormat="1" ht="11.25">
      <c r="B258" s="157"/>
      <c r="D258" s="158" t="s">
        <v>130</v>
      </c>
      <c r="E258" s="159" t="s">
        <v>3</v>
      </c>
      <c r="F258" s="160" t="s">
        <v>337</v>
      </c>
      <c r="H258" s="159" t="s">
        <v>3</v>
      </c>
      <c r="I258" s="161"/>
      <c r="L258" s="157"/>
      <c r="M258" s="162"/>
      <c r="N258" s="163"/>
      <c r="O258" s="163"/>
      <c r="P258" s="163"/>
      <c r="Q258" s="163"/>
      <c r="R258" s="163"/>
      <c r="S258" s="163"/>
      <c r="T258" s="164"/>
      <c r="AT258" s="159" t="s">
        <v>130</v>
      </c>
      <c r="AU258" s="159" t="s">
        <v>82</v>
      </c>
      <c r="AV258" s="13" t="s">
        <v>80</v>
      </c>
      <c r="AW258" s="13" t="s">
        <v>33</v>
      </c>
      <c r="AX258" s="13" t="s">
        <v>72</v>
      </c>
      <c r="AY258" s="159" t="s">
        <v>119</v>
      </c>
    </row>
    <row r="259" spans="1:65" s="14" customFormat="1" ht="11.25">
      <c r="B259" s="165"/>
      <c r="D259" s="158" t="s">
        <v>130</v>
      </c>
      <c r="E259" s="166" t="s">
        <v>3</v>
      </c>
      <c r="F259" s="167" t="s">
        <v>80</v>
      </c>
      <c r="H259" s="168">
        <v>1</v>
      </c>
      <c r="I259" s="169"/>
      <c r="L259" s="165"/>
      <c r="M259" s="170"/>
      <c r="N259" s="171"/>
      <c r="O259" s="171"/>
      <c r="P259" s="171"/>
      <c r="Q259" s="171"/>
      <c r="R259" s="171"/>
      <c r="S259" s="171"/>
      <c r="T259" s="172"/>
      <c r="AT259" s="166" t="s">
        <v>130</v>
      </c>
      <c r="AU259" s="166" t="s">
        <v>82</v>
      </c>
      <c r="AV259" s="14" t="s">
        <v>82</v>
      </c>
      <c r="AW259" s="14" t="s">
        <v>33</v>
      </c>
      <c r="AX259" s="14" t="s">
        <v>72</v>
      </c>
      <c r="AY259" s="166" t="s">
        <v>119</v>
      </c>
    </row>
    <row r="260" spans="1:65" s="15" customFormat="1" ht="11.25">
      <c r="B260" s="173"/>
      <c r="D260" s="158" t="s">
        <v>130</v>
      </c>
      <c r="E260" s="174" t="s">
        <v>3</v>
      </c>
      <c r="F260" s="175" t="s">
        <v>132</v>
      </c>
      <c r="H260" s="176">
        <v>1</v>
      </c>
      <c r="I260" s="177"/>
      <c r="L260" s="173"/>
      <c r="M260" s="178"/>
      <c r="N260" s="179"/>
      <c r="O260" s="179"/>
      <c r="P260" s="179"/>
      <c r="Q260" s="179"/>
      <c r="R260" s="179"/>
      <c r="S260" s="179"/>
      <c r="T260" s="180"/>
      <c r="AT260" s="174" t="s">
        <v>130</v>
      </c>
      <c r="AU260" s="174" t="s">
        <v>82</v>
      </c>
      <c r="AV260" s="15" t="s">
        <v>126</v>
      </c>
      <c r="AW260" s="15" t="s">
        <v>33</v>
      </c>
      <c r="AX260" s="15" t="s">
        <v>80</v>
      </c>
      <c r="AY260" s="174" t="s">
        <v>119</v>
      </c>
    </row>
    <row r="261" spans="1:65" s="2" customFormat="1" ht="16.5" customHeight="1">
      <c r="A261" s="33"/>
      <c r="B261" s="138"/>
      <c r="C261" s="139" t="s">
        <v>338</v>
      </c>
      <c r="D261" s="139" t="s">
        <v>121</v>
      </c>
      <c r="E261" s="140" t="s">
        <v>339</v>
      </c>
      <c r="F261" s="141" t="s">
        <v>340</v>
      </c>
      <c r="G261" s="142" t="s">
        <v>124</v>
      </c>
      <c r="H261" s="143">
        <v>1</v>
      </c>
      <c r="I261" s="144"/>
      <c r="J261" s="145">
        <f>ROUND(I261*H261,2)</f>
        <v>0</v>
      </c>
      <c r="K261" s="141" t="s">
        <v>125</v>
      </c>
      <c r="L261" s="34"/>
      <c r="M261" s="146" t="s">
        <v>3</v>
      </c>
      <c r="N261" s="147" t="s">
        <v>43</v>
      </c>
      <c r="O261" s="54"/>
      <c r="P261" s="148">
        <f>O261*H261</f>
        <v>0</v>
      </c>
      <c r="Q261" s="148">
        <v>0.109405</v>
      </c>
      <c r="R261" s="148">
        <f>Q261*H261</f>
        <v>0.109405</v>
      </c>
      <c r="S261" s="148">
        <v>0</v>
      </c>
      <c r="T261" s="149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50" t="s">
        <v>126</v>
      </c>
      <c r="AT261" s="150" t="s">
        <v>121</v>
      </c>
      <c r="AU261" s="150" t="s">
        <v>82</v>
      </c>
      <c r="AY261" s="18" t="s">
        <v>119</v>
      </c>
      <c r="BE261" s="151">
        <f>IF(N261="základní",J261,0)</f>
        <v>0</v>
      </c>
      <c r="BF261" s="151">
        <f>IF(N261="snížená",J261,0)</f>
        <v>0</v>
      </c>
      <c r="BG261" s="151">
        <f>IF(N261="zákl. přenesená",J261,0)</f>
        <v>0</v>
      </c>
      <c r="BH261" s="151">
        <f>IF(N261="sníž. přenesená",J261,0)</f>
        <v>0</v>
      </c>
      <c r="BI261" s="151">
        <f>IF(N261="nulová",J261,0)</f>
        <v>0</v>
      </c>
      <c r="BJ261" s="18" t="s">
        <v>80</v>
      </c>
      <c r="BK261" s="151">
        <f>ROUND(I261*H261,2)</f>
        <v>0</v>
      </c>
      <c r="BL261" s="18" t="s">
        <v>126</v>
      </c>
      <c r="BM261" s="150" t="s">
        <v>341</v>
      </c>
    </row>
    <row r="262" spans="1:65" s="2" customFormat="1" ht="11.25">
      <c r="A262" s="33"/>
      <c r="B262" s="34"/>
      <c r="C262" s="33"/>
      <c r="D262" s="152" t="s">
        <v>128</v>
      </c>
      <c r="E262" s="33"/>
      <c r="F262" s="153" t="s">
        <v>342</v>
      </c>
      <c r="G262" s="33"/>
      <c r="H262" s="33"/>
      <c r="I262" s="154"/>
      <c r="J262" s="33"/>
      <c r="K262" s="33"/>
      <c r="L262" s="34"/>
      <c r="M262" s="155"/>
      <c r="N262" s="156"/>
      <c r="O262" s="54"/>
      <c r="P262" s="54"/>
      <c r="Q262" s="54"/>
      <c r="R262" s="54"/>
      <c r="S262" s="54"/>
      <c r="T262" s="55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T262" s="18" t="s">
        <v>128</v>
      </c>
      <c r="AU262" s="18" t="s">
        <v>82</v>
      </c>
    </row>
    <row r="263" spans="1:65" s="14" customFormat="1" ht="11.25">
      <c r="B263" s="165"/>
      <c r="D263" s="158" t="s">
        <v>130</v>
      </c>
      <c r="E263" s="166" t="s">
        <v>3</v>
      </c>
      <c r="F263" s="167" t="s">
        <v>80</v>
      </c>
      <c r="H263" s="168">
        <v>1</v>
      </c>
      <c r="I263" s="169"/>
      <c r="L263" s="165"/>
      <c r="M263" s="170"/>
      <c r="N263" s="171"/>
      <c r="O263" s="171"/>
      <c r="P263" s="171"/>
      <c r="Q263" s="171"/>
      <c r="R263" s="171"/>
      <c r="S263" s="171"/>
      <c r="T263" s="172"/>
      <c r="AT263" s="166" t="s">
        <v>130</v>
      </c>
      <c r="AU263" s="166" t="s">
        <v>82</v>
      </c>
      <c r="AV263" s="14" t="s">
        <v>82</v>
      </c>
      <c r="AW263" s="14" t="s">
        <v>33</v>
      </c>
      <c r="AX263" s="14" t="s">
        <v>72</v>
      </c>
      <c r="AY263" s="166" t="s">
        <v>119</v>
      </c>
    </row>
    <row r="264" spans="1:65" s="15" customFormat="1" ht="11.25">
      <c r="B264" s="173"/>
      <c r="D264" s="158" t="s">
        <v>130</v>
      </c>
      <c r="E264" s="174" t="s">
        <v>3</v>
      </c>
      <c r="F264" s="175" t="s">
        <v>132</v>
      </c>
      <c r="H264" s="176">
        <v>1</v>
      </c>
      <c r="I264" s="177"/>
      <c r="L264" s="173"/>
      <c r="M264" s="178"/>
      <c r="N264" s="179"/>
      <c r="O264" s="179"/>
      <c r="P264" s="179"/>
      <c r="Q264" s="179"/>
      <c r="R264" s="179"/>
      <c r="S264" s="179"/>
      <c r="T264" s="180"/>
      <c r="AT264" s="174" t="s">
        <v>130</v>
      </c>
      <c r="AU264" s="174" t="s">
        <v>82</v>
      </c>
      <c r="AV264" s="15" t="s">
        <v>126</v>
      </c>
      <c r="AW264" s="15" t="s">
        <v>33</v>
      </c>
      <c r="AX264" s="15" t="s">
        <v>80</v>
      </c>
      <c r="AY264" s="174" t="s">
        <v>119</v>
      </c>
    </row>
    <row r="265" spans="1:65" s="2" customFormat="1" ht="16.5" customHeight="1">
      <c r="A265" s="33"/>
      <c r="B265" s="138"/>
      <c r="C265" s="181" t="s">
        <v>343</v>
      </c>
      <c r="D265" s="181" t="s">
        <v>232</v>
      </c>
      <c r="E265" s="182" t="s">
        <v>344</v>
      </c>
      <c r="F265" s="183" t="s">
        <v>345</v>
      </c>
      <c r="G265" s="184" t="s">
        <v>124</v>
      </c>
      <c r="H265" s="185">
        <v>1</v>
      </c>
      <c r="I265" s="186"/>
      <c r="J265" s="187">
        <f>ROUND(I265*H265,2)</f>
        <v>0</v>
      </c>
      <c r="K265" s="183" t="s">
        <v>125</v>
      </c>
      <c r="L265" s="188"/>
      <c r="M265" s="189" t="s">
        <v>3</v>
      </c>
      <c r="N265" s="190" t="s">
        <v>43</v>
      </c>
      <c r="O265" s="54"/>
      <c r="P265" s="148">
        <f>O265*H265</f>
        <v>0</v>
      </c>
      <c r="Q265" s="148">
        <v>6.1000000000000004E-3</v>
      </c>
      <c r="R265" s="148">
        <f>Q265*H265</f>
        <v>6.1000000000000004E-3</v>
      </c>
      <c r="S265" s="148">
        <v>0</v>
      </c>
      <c r="T265" s="149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50" t="s">
        <v>171</v>
      </c>
      <c r="AT265" s="150" t="s">
        <v>232</v>
      </c>
      <c r="AU265" s="150" t="s">
        <v>82</v>
      </c>
      <c r="AY265" s="18" t="s">
        <v>119</v>
      </c>
      <c r="BE265" s="151">
        <f>IF(N265="základní",J265,0)</f>
        <v>0</v>
      </c>
      <c r="BF265" s="151">
        <f>IF(N265="snížená",J265,0)</f>
        <v>0</v>
      </c>
      <c r="BG265" s="151">
        <f>IF(N265="zákl. přenesená",J265,0)</f>
        <v>0</v>
      </c>
      <c r="BH265" s="151">
        <f>IF(N265="sníž. přenesená",J265,0)</f>
        <v>0</v>
      </c>
      <c r="BI265" s="151">
        <f>IF(N265="nulová",J265,0)</f>
        <v>0</v>
      </c>
      <c r="BJ265" s="18" t="s">
        <v>80</v>
      </c>
      <c r="BK265" s="151">
        <f>ROUND(I265*H265,2)</f>
        <v>0</v>
      </c>
      <c r="BL265" s="18" t="s">
        <v>126</v>
      </c>
      <c r="BM265" s="150" t="s">
        <v>346</v>
      </c>
    </row>
    <row r="266" spans="1:65" s="2" customFormat="1" ht="16.5" customHeight="1">
      <c r="A266" s="33"/>
      <c r="B266" s="138"/>
      <c r="C266" s="181" t="s">
        <v>347</v>
      </c>
      <c r="D266" s="181" t="s">
        <v>232</v>
      </c>
      <c r="E266" s="182" t="s">
        <v>348</v>
      </c>
      <c r="F266" s="183" t="s">
        <v>349</v>
      </c>
      <c r="G266" s="184" t="s">
        <v>124</v>
      </c>
      <c r="H266" s="185">
        <v>1</v>
      </c>
      <c r="I266" s="186"/>
      <c r="J266" s="187">
        <f>ROUND(I266*H266,2)</f>
        <v>0</v>
      </c>
      <c r="K266" s="183" t="s">
        <v>350</v>
      </c>
      <c r="L266" s="188"/>
      <c r="M266" s="189" t="s">
        <v>3</v>
      </c>
      <c r="N266" s="190" t="s">
        <v>43</v>
      </c>
      <c r="O266" s="54"/>
      <c r="P266" s="148">
        <f>O266*H266</f>
        <v>0</v>
      </c>
      <c r="Q266" s="148">
        <v>1E-4</v>
      </c>
      <c r="R266" s="148">
        <f>Q266*H266</f>
        <v>1E-4</v>
      </c>
      <c r="S266" s="148">
        <v>0</v>
      </c>
      <c r="T266" s="149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50" t="s">
        <v>171</v>
      </c>
      <c r="AT266" s="150" t="s">
        <v>232</v>
      </c>
      <c r="AU266" s="150" t="s">
        <v>82</v>
      </c>
      <c r="AY266" s="18" t="s">
        <v>119</v>
      </c>
      <c r="BE266" s="151">
        <f>IF(N266="základní",J266,0)</f>
        <v>0</v>
      </c>
      <c r="BF266" s="151">
        <f>IF(N266="snížená",J266,0)</f>
        <v>0</v>
      </c>
      <c r="BG266" s="151">
        <f>IF(N266="zákl. přenesená",J266,0)</f>
        <v>0</v>
      </c>
      <c r="BH266" s="151">
        <f>IF(N266="sníž. přenesená",J266,0)</f>
        <v>0</v>
      </c>
      <c r="BI266" s="151">
        <f>IF(N266="nulová",J266,0)</f>
        <v>0</v>
      </c>
      <c r="BJ266" s="18" t="s">
        <v>80</v>
      </c>
      <c r="BK266" s="151">
        <f>ROUND(I266*H266,2)</f>
        <v>0</v>
      </c>
      <c r="BL266" s="18" t="s">
        <v>126</v>
      </c>
      <c r="BM266" s="150" t="s">
        <v>351</v>
      </c>
    </row>
    <row r="267" spans="1:65" s="14" customFormat="1" ht="11.25">
      <c r="B267" s="165"/>
      <c r="D267" s="158" t="s">
        <v>130</v>
      </c>
      <c r="E267" s="166" t="s">
        <v>3</v>
      </c>
      <c r="F267" s="167" t="s">
        <v>80</v>
      </c>
      <c r="H267" s="168">
        <v>1</v>
      </c>
      <c r="I267" s="169"/>
      <c r="L267" s="165"/>
      <c r="M267" s="170"/>
      <c r="N267" s="171"/>
      <c r="O267" s="171"/>
      <c r="P267" s="171"/>
      <c r="Q267" s="171"/>
      <c r="R267" s="171"/>
      <c r="S267" s="171"/>
      <c r="T267" s="172"/>
      <c r="AT267" s="166" t="s">
        <v>130</v>
      </c>
      <c r="AU267" s="166" t="s">
        <v>82</v>
      </c>
      <c r="AV267" s="14" t="s">
        <v>82</v>
      </c>
      <c r="AW267" s="14" t="s">
        <v>33</v>
      </c>
      <c r="AX267" s="14" t="s">
        <v>72</v>
      </c>
      <c r="AY267" s="166" t="s">
        <v>119</v>
      </c>
    </row>
    <row r="268" spans="1:65" s="15" customFormat="1" ht="11.25">
      <c r="B268" s="173"/>
      <c r="D268" s="158" t="s">
        <v>130</v>
      </c>
      <c r="E268" s="174" t="s">
        <v>3</v>
      </c>
      <c r="F268" s="175" t="s">
        <v>132</v>
      </c>
      <c r="H268" s="176">
        <v>1</v>
      </c>
      <c r="I268" s="177"/>
      <c r="L268" s="173"/>
      <c r="M268" s="178"/>
      <c r="N268" s="179"/>
      <c r="O268" s="179"/>
      <c r="P268" s="179"/>
      <c r="Q268" s="179"/>
      <c r="R268" s="179"/>
      <c r="S268" s="179"/>
      <c r="T268" s="180"/>
      <c r="AT268" s="174" t="s">
        <v>130</v>
      </c>
      <c r="AU268" s="174" t="s">
        <v>82</v>
      </c>
      <c r="AV268" s="15" t="s">
        <v>126</v>
      </c>
      <c r="AW268" s="15" t="s">
        <v>33</v>
      </c>
      <c r="AX268" s="15" t="s">
        <v>80</v>
      </c>
      <c r="AY268" s="174" t="s">
        <v>119</v>
      </c>
    </row>
    <row r="269" spans="1:65" s="2" customFormat="1" ht="21.75" customHeight="1">
      <c r="A269" s="33"/>
      <c r="B269" s="138"/>
      <c r="C269" s="139" t="s">
        <v>352</v>
      </c>
      <c r="D269" s="139" t="s">
        <v>121</v>
      </c>
      <c r="E269" s="140" t="s">
        <v>353</v>
      </c>
      <c r="F269" s="141" t="s">
        <v>354</v>
      </c>
      <c r="G269" s="142" t="s">
        <v>159</v>
      </c>
      <c r="H269" s="143">
        <v>154</v>
      </c>
      <c r="I269" s="144"/>
      <c r="J269" s="145">
        <f>ROUND(I269*H269,2)</f>
        <v>0</v>
      </c>
      <c r="K269" s="141" t="s">
        <v>125</v>
      </c>
      <c r="L269" s="34"/>
      <c r="M269" s="146" t="s">
        <v>3</v>
      </c>
      <c r="N269" s="147" t="s">
        <v>43</v>
      </c>
      <c r="O269" s="54"/>
      <c r="P269" s="148">
        <f>O269*H269</f>
        <v>0</v>
      </c>
      <c r="Q269" s="148">
        <v>3.2499999999999999E-4</v>
      </c>
      <c r="R269" s="148">
        <f>Q269*H269</f>
        <v>5.0049999999999997E-2</v>
      </c>
      <c r="S269" s="148">
        <v>0</v>
      </c>
      <c r="T269" s="149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50" t="s">
        <v>126</v>
      </c>
      <c r="AT269" s="150" t="s">
        <v>121</v>
      </c>
      <c r="AU269" s="150" t="s">
        <v>82</v>
      </c>
      <c r="AY269" s="18" t="s">
        <v>119</v>
      </c>
      <c r="BE269" s="151">
        <f>IF(N269="základní",J269,0)</f>
        <v>0</v>
      </c>
      <c r="BF269" s="151">
        <f>IF(N269="snížená",J269,0)</f>
        <v>0</v>
      </c>
      <c r="BG269" s="151">
        <f>IF(N269="zákl. přenesená",J269,0)</f>
        <v>0</v>
      </c>
      <c r="BH269" s="151">
        <f>IF(N269="sníž. přenesená",J269,0)</f>
        <v>0</v>
      </c>
      <c r="BI269" s="151">
        <f>IF(N269="nulová",J269,0)</f>
        <v>0</v>
      </c>
      <c r="BJ269" s="18" t="s">
        <v>80</v>
      </c>
      <c r="BK269" s="151">
        <f>ROUND(I269*H269,2)</f>
        <v>0</v>
      </c>
      <c r="BL269" s="18" t="s">
        <v>126</v>
      </c>
      <c r="BM269" s="150" t="s">
        <v>355</v>
      </c>
    </row>
    <row r="270" spans="1:65" s="2" customFormat="1" ht="11.25">
      <c r="A270" s="33"/>
      <c r="B270" s="34"/>
      <c r="C270" s="33"/>
      <c r="D270" s="152" t="s">
        <v>128</v>
      </c>
      <c r="E270" s="33"/>
      <c r="F270" s="153" t="s">
        <v>356</v>
      </c>
      <c r="G270" s="33"/>
      <c r="H270" s="33"/>
      <c r="I270" s="154"/>
      <c r="J270" s="33"/>
      <c r="K270" s="33"/>
      <c r="L270" s="34"/>
      <c r="M270" s="155"/>
      <c r="N270" s="156"/>
      <c r="O270" s="54"/>
      <c r="P270" s="54"/>
      <c r="Q270" s="54"/>
      <c r="R270" s="54"/>
      <c r="S270" s="54"/>
      <c r="T270" s="55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T270" s="18" t="s">
        <v>128</v>
      </c>
      <c r="AU270" s="18" t="s">
        <v>82</v>
      </c>
    </row>
    <row r="271" spans="1:65" s="13" customFormat="1" ht="11.25">
      <c r="B271" s="157"/>
      <c r="D271" s="158" t="s">
        <v>130</v>
      </c>
      <c r="E271" s="159" t="s">
        <v>3</v>
      </c>
      <c r="F271" s="160" t="s">
        <v>357</v>
      </c>
      <c r="H271" s="159" t="s">
        <v>3</v>
      </c>
      <c r="I271" s="161"/>
      <c r="L271" s="157"/>
      <c r="M271" s="162"/>
      <c r="N271" s="163"/>
      <c r="O271" s="163"/>
      <c r="P271" s="163"/>
      <c r="Q271" s="163"/>
      <c r="R271" s="163"/>
      <c r="S271" s="163"/>
      <c r="T271" s="164"/>
      <c r="AT271" s="159" t="s">
        <v>130</v>
      </c>
      <c r="AU271" s="159" t="s">
        <v>82</v>
      </c>
      <c r="AV271" s="13" t="s">
        <v>80</v>
      </c>
      <c r="AW271" s="13" t="s">
        <v>33</v>
      </c>
      <c r="AX271" s="13" t="s">
        <v>72</v>
      </c>
      <c r="AY271" s="159" t="s">
        <v>119</v>
      </c>
    </row>
    <row r="272" spans="1:65" s="14" customFormat="1" ht="11.25">
      <c r="B272" s="165"/>
      <c r="D272" s="158" t="s">
        <v>130</v>
      </c>
      <c r="E272" s="166" t="s">
        <v>3</v>
      </c>
      <c r="F272" s="167" t="s">
        <v>358</v>
      </c>
      <c r="H272" s="168">
        <v>154</v>
      </c>
      <c r="I272" s="169"/>
      <c r="L272" s="165"/>
      <c r="M272" s="170"/>
      <c r="N272" s="171"/>
      <c r="O272" s="171"/>
      <c r="P272" s="171"/>
      <c r="Q272" s="171"/>
      <c r="R272" s="171"/>
      <c r="S272" s="171"/>
      <c r="T272" s="172"/>
      <c r="AT272" s="166" t="s">
        <v>130</v>
      </c>
      <c r="AU272" s="166" t="s">
        <v>82</v>
      </c>
      <c r="AV272" s="14" t="s">
        <v>82</v>
      </c>
      <c r="AW272" s="14" t="s">
        <v>33</v>
      </c>
      <c r="AX272" s="14" t="s">
        <v>72</v>
      </c>
      <c r="AY272" s="166" t="s">
        <v>119</v>
      </c>
    </row>
    <row r="273" spans="1:65" s="15" customFormat="1" ht="11.25">
      <c r="B273" s="173"/>
      <c r="D273" s="158" t="s">
        <v>130</v>
      </c>
      <c r="E273" s="174" t="s">
        <v>3</v>
      </c>
      <c r="F273" s="175" t="s">
        <v>132</v>
      </c>
      <c r="H273" s="176">
        <v>154</v>
      </c>
      <c r="I273" s="177"/>
      <c r="L273" s="173"/>
      <c r="M273" s="178"/>
      <c r="N273" s="179"/>
      <c r="O273" s="179"/>
      <c r="P273" s="179"/>
      <c r="Q273" s="179"/>
      <c r="R273" s="179"/>
      <c r="S273" s="179"/>
      <c r="T273" s="180"/>
      <c r="AT273" s="174" t="s">
        <v>130</v>
      </c>
      <c r="AU273" s="174" t="s">
        <v>82</v>
      </c>
      <c r="AV273" s="15" t="s">
        <v>126</v>
      </c>
      <c r="AW273" s="15" t="s">
        <v>33</v>
      </c>
      <c r="AX273" s="15" t="s">
        <v>80</v>
      </c>
      <c r="AY273" s="174" t="s">
        <v>119</v>
      </c>
    </row>
    <row r="274" spans="1:65" s="2" customFormat="1" ht="21.75" customHeight="1">
      <c r="A274" s="33"/>
      <c r="B274" s="138"/>
      <c r="C274" s="139" t="s">
        <v>359</v>
      </c>
      <c r="D274" s="139" t="s">
        <v>121</v>
      </c>
      <c r="E274" s="140" t="s">
        <v>360</v>
      </c>
      <c r="F274" s="141" t="s">
        <v>361</v>
      </c>
      <c r="G274" s="142" t="s">
        <v>140</v>
      </c>
      <c r="H274" s="143">
        <v>4</v>
      </c>
      <c r="I274" s="144"/>
      <c r="J274" s="145">
        <f>ROUND(I274*H274,2)</f>
        <v>0</v>
      </c>
      <c r="K274" s="141" t="s">
        <v>125</v>
      </c>
      <c r="L274" s="34"/>
      <c r="M274" s="146" t="s">
        <v>3</v>
      </c>
      <c r="N274" s="147" t="s">
        <v>43</v>
      </c>
      <c r="O274" s="54"/>
      <c r="P274" s="148">
        <f>O274*H274</f>
        <v>0</v>
      </c>
      <c r="Q274" s="148">
        <v>2.5999999999999999E-3</v>
      </c>
      <c r="R274" s="148">
        <f>Q274*H274</f>
        <v>1.04E-2</v>
      </c>
      <c r="S274" s="148">
        <v>0</v>
      </c>
      <c r="T274" s="149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50" t="s">
        <v>126</v>
      </c>
      <c r="AT274" s="150" t="s">
        <v>121</v>
      </c>
      <c r="AU274" s="150" t="s">
        <v>82</v>
      </c>
      <c r="AY274" s="18" t="s">
        <v>119</v>
      </c>
      <c r="BE274" s="151">
        <f>IF(N274="základní",J274,0)</f>
        <v>0</v>
      </c>
      <c r="BF274" s="151">
        <f>IF(N274="snížená",J274,0)</f>
        <v>0</v>
      </c>
      <c r="BG274" s="151">
        <f>IF(N274="zákl. přenesená",J274,0)</f>
        <v>0</v>
      </c>
      <c r="BH274" s="151">
        <f>IF(N274="sníž. přenesená",J274,0)</f>
        <v>0</v>
      </c>
      <c r="BI274" s="151">
        <f>IF(N274="nulová",J274,0)</f>
        <v>0</v>
      </c>
      <c r="BJ274" s="18" t="s">
        <v>80</v>
      </c>
      <c r="BK274" s="151">
        <f>ROUND(I274*H274,2)</f>
        <v>0</v>
      </c>
      <c r="BL274" s="18" t="s">
        <v>126</v>
      </c>
      <c r="BM274" s="150" t="s">
        <v>362</v>
      </c>
    </row>
    <row r="275" spans="1:65" s="2" customFormat="1" ht="11.25">
      <c r="A275" s="33"/>
      <c r="B275" s="34"/>
      <c r="C275" s="33"/>
      <c r="D275" s="152" t="s">
        <v>128</v>
      </c>
      <c r="E275" s="33"/>
      <c r="F275" s="153" t="s">
        <v>363</v>
      </c>
      <c r="G275" s="33"/>
      <c r="H275" s="33"/>
      <c r="I275" s="154"/>
      <c r="J275" s="33"/>
      <c r="K275" s="33"/>
      <c r="L275" s="34"/>
      <c r="M275" s="155"/>
      <c r="N275" s="156"/>
      <c r="O275" s="54"/>
      <c r="P275" s="54"/>
      <c r="Q275" s="54"/>
      <c r="R275" s="54"/>
      <c r="S275" s="54"/>
      <c r="T275" s="55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T275" s="18" t="s">
        <v>128</v>
      </c>
      <c r="AU275" s="18" t="s">
        <v>82</v>
      </c>
    </row>
    <row r="276" spans="1:65" s="13" customFormat="1" ht="11.25">
      <c r="B276" s="157"/>
      <c r="D276" s="158" t="s">
        <v>130</v>
      </c>
      <c r="E276" s="159" t="s">
        <v>3</v>
      </c>
      <c r="F276" s="160" t="s">
        <v>364</v>
      </c>
      <c r="H276" s="159" t="s">
        <v>3</v>
      </c>
      <c r="I276" s="161"/>
      <c r="L276" s="157"/>
      <c r="M276" s="162"/>
      <c r="N276" s="163"/>
      <c r="O276" s="163"/>
      <c r="P276" s="163"/>
      <c r="Q276" s="163"/>
      <c r="R276" s="163"/>
      <c r="S276" s="163"/>
      <c r="T276" s="164"/>
      <c r="AT276" s="159" t="s">
        <v>130</v>
      </c>
      <c r="AU276" s="159" t="s">
        <v>82</v>
      </c>
      <c r="AV276" s="13" t="s">
        <v>80</v>
      </c>
      <c r="AW276" s="13" t="s">
        <v>33</v>
      </c>
      <c r="AX276" s="13" t="s">
        <v>72</v>
      </c>
      <c r="AY276" s="159" t="s">
        <v>119</v>
      </c>
    </row>
    <row r="277" spans="1:65" s="14" customFormat="1" ht="11.25">
      <c r="B277" s="165"/>
      <c r="D277" s="158" t="s">
        <v>130</v>
      </c>
      <c r="E277" s="166" t="s">
        <v>3</v>
      </c>
      <c r="F277" s="167" t="s">
        <v>126</v>
      </c>
      <c r="H277" s="168">
        <v>4</v>
      </c>
      <c r="I277" s="169"/>
      <c r="L277" s="165"/>
      <c r="M277" s="170"/>
      <c r="N277" s="171"/>
      <c r="O277" s="171"/>
      <c r="P277" s="171"/>
      <c r="Q277" s="171"/>
      <c r="R277" s="171"/>
      <c r="S277" s="171"/>
      <c r="T277" s="172"/>
      <c r="AT277" s="166" t="s">
        <v>130</v>
      </c>
      <c r="AU277" s="166" t="s">
        <v>82</v>
      </c>
      <c r="AV277" s="14" t="s">
        <v>82</v>
      </c>
      <c r="AW277" s="14" t="s">
        <v>33</v>
      </c>
      <c r="AX277" s="14" t="s">
        <v>72</v>
      </c>
      <c r="AY277" s="166" t="s">
        <v>119</v>
      </c>
    </row>
    <row r="278" spans="1:65" s="15" customFormat="1" ht="11.25">
      <c r="B278" s="173"/>
      <c r="D278" s="158" t="s">
        <v>130</v>
      </c>
      <c r="E278" s="174" t="s">
        <v>3</v>
      </c>
      <c r="F278" s="175" t="s">
        <v>132</v>
      </c>
      <c r="H278" s="176">
        <v>4</v>
      </c>
      <c r="I278" s="177"/>
      <c r="L278" s="173"/>
      <c r="M278" s="178"/>
      <c r="N278" s="179"/>
      <c r="O278" s="179"/>
      <c r="P278" s="179"/>
      <c r="Q278" s="179"/>
      <c r="R278" s="179"/>
      <c r="S278" s="179"/>
      <c r="T278" s="180"/>
      <c r="AT278" s="174" t="s">
        <v>130</v>
      </c>
      <c r="AU278" s="174" t="s">
        <v>82</v>
      </c>
      <c r="AV278" s="15" t="s">
        <v>126</v>
      </c>
      <c r="AW278" s="15" t="s">
        <v>33</v>
      </c>
      <c r="AX278" s="15" t="s">
        <v>80</v>
      </c>
      <c r="AY278" s="174" t="s">
        <v>119</v>
      </c>
    </row>
    <row r="279" spans="1:65" s="2" customFormat="1" ht="24.2" customHeight="1">
      <c r="A279" s="33"/>
      <c r="B279" s="138"/>
      <c r="C279" s="139" t="s">
        <v>365</v>
      </c>
      <c r="D279" s="139" t="s">
        <v>121</v>
      </c>
      <c r="E279" s="140" t="s">
        <v>366</v>
      </c>
      <c r="F279" s="141" t="s">
        <v>367</v>
      </c>
      <c r="G279" s="142" t="s">
        <v>159</v>
      </c>
      <c r="H279" s="143">
        <v>179</v>
      </c>
      <c r="I279" s="144"/>
      <c r="J279" s="145">
        <f>ROUND(I279*H279,2)</f>
        <v>0</v>
      </c>
      <c r="K279" s="141" t="s">
        <v>125</v>
      </c>
      <c r="L279" s="34"/>
      <c r="M279" s="146" t="s">
        <v>3</v>
      </c>
      <c r="N279" s="147" t="s">
        <v>43</v>
      </c>
      <c r="O279" s="54"/>
      <c r="P279" s="148">
        <f>O279*H279</f>
        <v>0</v>
      </c>
      <c r="Q279" s="148">
        <v>0.15539952000000001</v>
      </c>
      <c r="R279" s="148">
        <f>Q279*H279</f>
        <v>27.816514080000001</v>
      </c>
      <c r="S279" s="148">
        <v>0</v>
      </c>
      <c r="T279" s="149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50" t="s">
        <v>126</v>
      </c>
      <c r="AT279" s="150" t="s">
        <v>121</v>
      </c>
      <c r="AU279" s="150" t="s">
        <v>82</v>
      </c>
      <c r="AY279" s="18" t="s">
        <v>119</v>
      </c>
      <c r="BE279" s="151">
        <f>IF(N279="základní",J279,0)</f>
        <v>0</v>
      </c>
      <c r="BF279" s="151">
        <f>IF(N279="snížená",J279,0)</f>
        <v>0</v>
      </c>
      <c r="BG279" s="151">
        <f>IF(N279="zákl. přenesená",J279,0)</f>
        <v>0</v>
      </c>
      <c r="BH279" s="151">
        <f>IF(N279="sníž. přenesená",J279,0)</f>
        <v>0</v>
      </c>
      <c r="BI279" s="151">
        <f>IF(N279="nulová",J279,0)</f>
        <v>0</v>
      </c>
      <c r="BJ279" s="18" t="s">
        <v>80</v>
      </c>
      <c r="BK279" s="151">
        <f>ROUND(I279*H279,2)</f>
        <v>0</v>
      </c>
      <c r="BL279" s="18" t="s">
        <v>126</v>
      </c>
      <c r="BM279" s="150" t="s">
        <v>368</v>
      </c>
    </row>
    <row r="280" spans="1:65" s="2" customFormat="1" ht="11.25">
      <c r="A280" s="33"/>
      <c r="B280" s="34"/>
      <c r="C280" s="33"/>
      <c r="D280" s="152" t="s">
        <v>128</v>
      </c>
      <c r="E280" s="33"/>
      <c r="F280" s="153" t="s">
        <v>369</v>
      </c>
      <c r="G280" s="33"/>
      <c r="H280" s="33"/>
      <c r="I280" s="154"/>
      <c r="J280" s="33"/>
      <c r="K280" s="33"/>
      <c r="L280" s="34"/>
      <c r="M280" s="155"/>
      <c r="N280" s="156"/>
      <c r="O280" s="54"/>
      <c r="P280" s="54"/>
      <c r="Q280" s="54"/>
      <c r="R280" s="54"/>
      <c r="S280" s="54"/>
      <c r="T280" s="55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T280" s="18" t="s">
        <v>128</v>
      </c>
      <c r="AU280" s="18" t="s">
        <v>82</v>
      </c>
    </row>
    <row r="281" spans="1:65" s="14" customFormat="1" ht="11.25">
      <c r="B281" s="165"/>
      <c r="D281" s="158" t="s">
        <v>130</v>
      </c>
      <c r="E281" s="166" t="s">
        <v>3</v>
      </c>
      <c r="F281" s="167" t="s">
        <v>370</v>
      </c>
      <c r="H281" s="168">
        <v>179</v>
      </c>
      <c r="I281" s="169"/>
      <c r="L281" s="165"/>
      <c r="M281" s="170"/>
      <c r="N281" s="171"/>
      <c r="O281" s="171"/>
      <c r="P281" s="171"/>
      <c r="Q281" s="171"/>
      <c r="R281" s="171"/>
      <c r="S281" s="171"/>
      <c r="T281" s="172"/>
      <c r="AT281" s="166" t="s">
        <v>130</v>
      </c>
      <c r="AU281" s="166" t="s">
        <v>82</v>
      </c>
      <c r="AV281" s="14" t="s">
        <v>82</v>
      </c>
      <c r="AW281" s="14" t="s">
        <v>33</v>
      </c>
      <c r="AX281" s="14" t="s">
        <v>72</v>
      </c>
      <c r="AY281" s="166" t="s">
        <v>119</v>
      </c>
    </row>
    <row r="282" spans="1:65" s="15" customFormat="1" ht="11.25">
      <c r="B282" s="173"/>
      <c r="D282" s="158" t="s">
        <v>130</v>
      </c>
      <c r="E282" s="174" t="s">
        <v>3</v>
      </c>
      <c r="F282" s="175" t="s">
        <v>132</v>
      </c>
      <c r="H282" s="176">
        <v>179</v>
      </c>
      <c r="I282" s="177"/>
      <c r="L282" s="173"/>
      <c r="M282" s="178"/>
      <c r="N282" s="179"/>
      <c r="O282" s="179"/>
      <c r="P282" s="179"/>
      <c r="Q282" s="179"/>
      <c r="R282" s="179"/>
      <c r="S282" s="179"/>
      <c r="T282" s="180"/>
      <c r="AT282" s="174" t="s">
        <v>130</v>
      </c>
      <c r="AU282" s="174" t="s">
        <v>82</v>
      </c>
      <c r="AV282" s="15" t="s">
        <v>126</v>
      </c>
      <c r="AW282" s="15" t="s">
        <v>33</v>
      </c>
      <c r="AX282" s="15" t="s">
        <v>80</v>
      </c>
      <c r="AY282" s="174" t="s">
        <v>119</v>
      </c>
    </row>
    <row r="283" spans="1:65" s="2" customFormat="1" ht="16.5" customHeight="1">
      <c r="A283" s="33"/>
      <c r="B283" s="138"/>
      <c r="C283" s="181" t="s">
        <v>371</v>
      </c>
      <c r="D283" s="181" t="s">
        <v>232</v>
      </c>
      <c r="E283" s="182" t="s">
        <v>372</v>
      </c>
      <c r="F283" s="183" t="s">
        <v>373</v>
      </c>
      <c r="G283" s="184" t="s">
        <v>159</v>
      </c>
      <c r="H283" s="185">
        <v>154.5</v>
      </c>
      <c r="I283" s="186"/>
      <c r="J283" s="187">
        <f>ROUND(I283*H283,2)</f>
        <v>0</v>
      </c>
      <c r="K283" s="183" t="s">
        <v>125</v>
      </c>
      <c r="L283" s="188"/>
      <c r="M283" s="189" t="s">
        <v>3</v>
      </c>
      <c r="N283" s="190" t="s">
        <v>43</v>
      </c>
      <c r="O283" s="54"/>
      <c r="P283" s="148">
        <f>O283*H283</f>
        <v>0</v>
      </c>
      <c r="Q283" s="148">
        <v>0.08</v>
      </c>
      <c r="R283" s="148">
        <f>Q283*H283</f>
        <v>12.36</v>
      </c>
      <c r="S283" s="148">
        <v>0</v>
      </c>
      <c r="T283" s="149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50" t="s">
        <v>171</v>
      </c>
      <c r="AT283" s="150" t="s">
        <v>232</v>
      </c>
      <c r="AU283" s="150" t="s">
        <v>82</v>
      </c>
      <c r="AY283" s="18" t="s">
        <v>119</v>
      </c>
      <c r="BE283" s="151">
        <f>IF(N283="základní",J283,0)</f>
        <v>0</v>
      </c>
      <c r="BF283" s="151">
        <f>IF(N283="snížená",J283,0)</f>
        <v>0</v>
      </c>
      <c r="BG283" s="151">
        <f>IF(N283="zákl. přenesená",J283,0)</f>
        <v>0</v>
      </c>
      <c r="BH283" s="151">
        <f>IF(N283="sníž. přenesená",J283,0)</f>
        <v>0</v>
      </c>
      <c r="BI283" s="151">
        <f>IF(N283="nulová",J283,0)</f>
        <v>0</v>
      </c>
      <c r="BJ283" s="18" t="s">
        <v>80</v>
      </c>
      <c r="BK283" s="151">
        <f>ROUND(I283*H283,2)</f>
        <v>0</v>
      </c>
      <c r="BL283" s="18" t="s">
        <v>126</v>
      </c>
      <c r="BM283" s="150" t="s">
        <v>374</v>
      </c>
    </row>
    <row r="284" spans="1:65" s="13" customFormat="1" ht="11.25">
      <c r="B284" s="157"/>
      <c r="D284" s="158" t="s">
        <v>130</v>
      </c>
      <c r="E284" s="159" t="s">
        <v>3</v>
      </c>
      <c r="F284" s="160" t="s">
        <v>375</v>
      </c>
      <c r="H284" s="159" t="s">
        <v>3</v>
      </c>
      <c r="I284" s="161"/>
      <c r="L284" s="157"/>
      <c r="M284" s="162"/>
      <c r="N284" s="163"/>
      <c r="O284" s="163"/>
      <c r="P284" s="163"/>
      <c r="Q284" s="163"/>
      <c r="R284" s="163"/>
      <c r="S284" s="163"/>
      <c r="T284" s="164"/>
      <c r="AT284" s="159" t="s">
        <v>130</v>
      </c>
      <c r="AU284" s="159" t="s">
        <v>82</v>
      </c>
      <c r="AV284" s="13" t="s">
        <v>80</v>
      </c>
      <c r="AW284" s="13" t="s">
        <v>33</v>
      </c>
      <c r="AX284" s="13" t="s">
        <v>72</v>
      </c>
      <c r="AY284" s="159" t="s">
        <v>119</v>
      </c>
    </row>
    <row r="285" spans="1:65" s="14" customFormat="1" ht="11.25">
      <c r="B285" s="165"/>
      <c r="D285" s="158" t="s">
        <v>130</v>
      </c>
      <c r="E285" s="166" t="s">
        <v>3</v>
      </c>
      <c r="F285" s="167" t="s">
        <v>376</v>
      </c>
      <c r="H285" s="168">
        <v>150</v>
      </c>
      <c r="I285" s="169"/>
      <c r="L285" s="165"/>
      <c r="M285" s="170"/>
      <c r="N285" s="171"/>
      <c r="O285" s="171"/>
      <c r="P285" s="171"/>
      <c r="Q285" s="171"/>
      <c r="R285" s="171"/>
      <c r="S285" s="171"/>
      <c r="T285" s="172"/>
      <c r="AT285" s="166" t="s">
        <v>130</v>
      </c>
      <c r="AU285" s="166" t="s">
        <v>82</v>
      </c>
      <c r="AV285" s="14" t="s">
        <v>82</v>
      </c>
      <c r="AW285" s="14" t="s">
        <v>33</v>
      </c>
      <c r="AX285" s="14" t="s">
        <v>80</v>
      </c>
      <c r="AY285" s="166" t="s">
        <v>119</v>
      </c>
    </row>
    <row r="286" spans="1:65" s="14" customFormat="1" ht="11.25">
      <c r="B286" s="165"/>
      <c r="D286" s="158" t="s">
        <v>130</v>
      </c>
      <c r="F286" s="167" t="s">
        <v>377</v>
      </c>
      <c r="H286" s="168">
        <v>154.5</v>
      </c>
      <c r="I286" s="169"/>
      <c r="L286" s="165"/>
      <c r="M286" s="170"/>
      <c r="N286" s="171"/>
      <c r="O286" s="171"/>
      <c r="P286" s="171"/>
      <c r="Q286" s="171"/>
      <c r="R286" s="171"/>
      <c r="S286" s="171"/>
      <c r="T286" s="172"/>
      <c r="AT286" s="166" t="s">
        <v>130</v>
      </c>
      <c r="AU286" s="166" t="s">
        <v>82</v>
      </c>
      <c r="AV286" s="14" t="s">
        <v>82</v>
      </c>
      <c r="AW286" s="14" t="s">
        <v>4</v>
      </c>
      <c r="AX286" s="14" t="s">
        <v>80</v>
      </c>
      <c r="AY286" s="166" t="s">
        <v>119</v>
      </c>
    </row>
    <row r="287" spans="1:65" s="2" customFormat="1" ht="16.5" customHeight="1">
      <c r="A287" s="33"/>
      <c r="B287" s="138"/>
      <c r="C287" s="181" t="s">
        <v>378</v>
      </c>
      <c r="D287" s="181" t="s">
        <v>232</v>
      </c>
      <c r="E287" s="182" t="s">
        <v>379</v>
      </c>
      <c r="F287" s="183" t="s">
        <v>380</v>
      </c>
      <c r="G287" s="184" t="s">
        <v>159</v>
      </c>
      <c r="H287" s="185">
        <v>25.75</v>
      </c>
      <c r="I287" s="186"/>
      <c r="J287" s="187">
        <f>ROUND(I287*H287,2)</f>
        <v>0</v>
      </c>
      <c r="K287" s="183" t="s">
        <v>125</v>
      </c>
      <c r="L287" s="188"/>
      <c r="M287" s="189" t="s">
        <v>3</v>
      </c>
      <c r="N287" s="190" t="s">
        <v>43</v>
      </c>
      <c r="O287" s="54"/>
      <c r="P287" s="148">
        <f>O287*H287</f>
        <v>0</v>
      </c>
      <c r="Q287" s="148">
        <v>5.5E-2</v>
      </c>
      <c r="R287" s="148">
        <f>Q287*H287</f>
        <v>1.41625</v>
      </c>
      <c r="S287" s="148">
        <v>0</v>
      </c>
      <c r="T287" s="149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50" t="s">
        <v>171</v>
      </c>
      <c r="AT287" s="150" t="s">
        <v>232</v>
      </c>
      <c r="AU287" s="150" t="s">
        <v>82</v>
      </c>
      <c r="AY287" s="18" t="s">
        <v>119</v>
      </c>
      <c r="BE287" s="151">
        <f>IF(N287="základní",J287,0)</f>
        <v>0</v>
      </c>
      <c r="BF287" s="151">
        <f>IF(N287="snížená",J287,0)</f>
        <v>0</v>
      </c>
      <c r="BG287" s="151">
        <f>IF(N287="zákl. přenesená",J287,0)</f>
        <v>0</v>
      </c>
      <c r="BH287" s="151">
        <f>IF(N287="sníž. přenesená",J287,0)</f>
        <v>0</v>
      </c>
      <c r="BI287" s="151">
        <f>IF(N287="nulová",J287,0)</f>
        <v>0</v>
      </c>
      <c r="BJ287" s="18" t="s">
        <v>80</v>
      </c>
      <c r="BK287" s="151">
        <f>ROUND(I287*H287,2)</f>
        <v>0</v>
      </c>
      <c r="BL287" s="18" t="s">
        <v>126</v>
      </c>
      <c r="BM287" s="150" t="s">
        <v>381</v>
      </c>
    </row>
    <row r="288" spans="1:65" s="13" customFormat="1" ht="11.25">
      <c r="B288" s="157"/>
      <c r="D288" s="158" t="s">
        <v>130</v>
      </c>
      <c r="E288" s="159" t="s">
        <v>3</v>
      </c>
      <c r="F288" s="160" t="s">
        <v>375</v>
      </c>
      <c r="H288" s="159" t="s">
        <v>3</v>
      </c>
      <c r="I288" s="161"/>
      <c r="L288" s="157"/>
      <c r="M288" s="162"/>
      <c r="N288" s="163"/>
      <c r="O288" s="163"/>
      <c r="P288" s="163"/>
      <c r="Q288" s="163"/>
      <c r="R288" s="163"/>
      <c r="S288" s="163"/>
      <c r="T288" s="164"/>
      <c r="AT288" s="159" t="s">
        <v>130</v>
      </c>
      <c r="AU288" s="159" t="s">
        <v>82</v>
      </c>
      <c r="AV288" s="13" t="s">
        <v>80</v>
      </c>
      <c r="AW288" s="13" t="s">
        <v>33</v>
      </c>
      <c r="AX288" s="13" t="s">
        <v>72</v>
      </c>
      <c r="AY288" s="159" t="s">
        <v>119</v>
      </c>
    </row>
    <row r="289" spans="1:65" s="14" customFormat="1" ht="11.25">
      <c r="B289" s="165"/>
      <c r="D289" s="158" t="s">
        <v>130</v>
      </c>
      <c r="E289" s="166" t="s">
        <v>3</v>
      </c>
      <c r="F289" s="167" t="s">
        <v>269</v>
      </c>
      <c r="H289" s="168">
        <v>25</v>
      </c>
      <c r="I289" s="169"/>
      <c r="L289" s="165"/>
      <c r="M289" s="170"/>
      <c r="N289" s="171"/>
      <c r="O289" s="171"/>
      <c r="P289" s="171"/>
      <c r="Q289" s="171"/>
      <c r="R289" s="171"/>
      <c r="S289" s="171"/>
      <c r="T289" s="172"/>
      <c r="AT289" s="166" t="s">
        <v>130</v>
      </c>
      <c r="AU289" s="166" t="s">
        <v>82</v>
      </c>
      <c r="AV289" s="14" t="s">
        <v>82</v>
      </c>
      <c r="AW289" s="14" t="s">
        <v>33</v>
      </c>
      <c r="AX289" s="14" t="s">
        <v>72</v>
      </c>
      <c r="AY289" s="166" t="s">
        <v>119</v>
      </c>
    </row>
    <row r="290" spans="1:65" s="15" customFormat="1" ht="11.25">
      <c r="B290" s="173"/>
      <c r="D290" s="158" t="s">
        <v>130</v>
      </c>
      <c r="E290" s="174" t="s">
        <v>3</v>
      </c>
      <c r="F290" s="175" t="s">
        <v>132</v>
      </c>
      <c r="H290" s="176">
        <v>25</v>
      </c>
      <c r="I290" s="177"/>
      <c r="L290" s="173"/>
      <c r="M290" s="178"/>
      <c r="N290" s="179"/>
      <c r="O290" s="179"/>
      <c r="P290" s="179"/>
      <c r="Q290" s="179"/>
      <c r="R290" s="179"/>
      <c r="S290" s="179"/>
      <c r="T290" s="180"/>
      <c r="AT290" s="174" t="s">
        <v>130</v>
      </c>
      <c r="AU290" s="174" t="s">
        <v>82</v>
      </c>
      <c r="AV290" s="15" t="s">
        <v>126</v>
      </c>
      <c r="AW290" s="15" t="s">
        <v>33</v>
      </c>
      <c r="AX290" s="15" t="s">
        <v>80</v>
      </c>
      <c r="AY290" s="174" t="s">
        <v>119</v>
      </c>
    </row>
    <row r="291" spans="1:65" s="14" customFormat="1" ht="11.25">
      <c r="B291" s="165"/>
      <c r="D291" s="158" t="s">
        <v>130</v>
      </c>
      <c r="F291" s="167" t="s">
        <v>382</v>
      </c>
      <c r="H291" s="168">
        <v>25.75</v>
      </c>
      <c r="I291" s="169"/>
      <c r="L291" s="165"/>
      <c r="M291" s="170"/>
      <c r="N291" s="171"/>
      <c r="O291" s="171"/>
      <c r="P291" s="171"/>
      <c r="Q291" s="171"/>
      <c r="R291" s="171"/>
      <c r="S291" s="171"/>
      <c r="T291" s="172"/>
      <c r="AT291" s="166" t="s">
        <v>130</v>
      </c>
      <c r="AU291" s="166" t="s">
        <v>82</v>
      </c>
      <c r="AV291" s="14" t="s">
        <v>82</v>
      </c>
      <c r="AW291" s="14" t="s">
        <v>4</v>
      </c>
      <c r="AX291" s="14" t="s">
        <v>80</v>
      </c>
      <c r="AY291" s="166" t="s">
        <v>119</v>
      </c>
    </row>
    <row r="292" spans="1:65" s="2" customFormat="1" ht="16.5" customHeight="1">
      <c r="A292" s="33"/>
      <c r="B292" s="138"/>
      <c r="C292" s="181" t="s">
        <v>383</v>
      </c>
      <c r="D292" s="181" t="s">
        <v>232</v>
      </c>
      <c r="E292" s="182" t="s">
        <v>384</v>
      </c>
      <c r="F292" s="183" t="s">
        <v>385</v>
      </c>
      <c r="G292" s="184" t="s">
        <v>159</v>
      </c>
      <c r="H292" s="185">
        <v>4.12</v>
      </c>
      <c r="I292" s="186"/>
      <c r="J292" s="187">
        <f>ROUND(I292*H292,2)</f>
        <v>0</v>
      </c>
      <c r="K292" s="183" t="s">
        <v>125</v>
      </c>
      <c r="L292" s="188"/>
      <c r="M292" s="189" t="s">
        <v>3</v>
      </c>
      <c r="N292" s="190" t="s">
        <v>43</v>
      </c>
      <c r="O292" s="54"/>
      <c r="P292" s="148">
        <f>O292*H292</f>
        <v>0</v>
      </c>
      <c r="Q292" s="148">
        <v>6.5670000000000006E-2</v>
      </c>
      <c r="R292" s="148">
        <f>Q292*H292</f>
        <v>0.27056040000000003</v>
      </c>
      <c r="S292" s="148">
        <v>0</v>
      </c>
      <c r="T292" s="149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50" t="s">
        <v>171</v>
      </c>
      <c r="AT292" s="150" t="s">
        <v>232</v>
      </c>
      <c r="AU292" s="150" t="s">
        <v>82</v>
      </c>
      <c r="AY292" s="18" t="s">
        <v>119</v>
      </c>
      <c r="BE292" s="151">
        <f>IF(N292="základní",J292,0)</f>
        <v>0</v>
      </c>
      <c r="BF292" s="151">
        <f>IF(N292="snížená",J292,0)</f>
        <v>0</v>
      </c>
      <c r="BG292" s="151">
        <f>IF(N292="zákl. přenesená",J292,0)</f>
        <v>0</v>
      </c>
      <c r="BH292" s="151">
        <f>IF(N292="sníž. přenesená",J292,0)</f>
        <v>0</v>
      </c>
      <c r="BI292" s="151">
        <f>IF(N292="nulová",J292,0)</f>
        <v>0</v>
      </c>
      <c r="BJ292" s="18" t="s">
        <v>80</v>
      </c>
      <c r="BK292" s="151">
        <f>ROUND(I292*H292,2)</f>
        <v>0</v>
      </c>
      <c r="BL292" s="18" t="s">
        <v>126</v>
      </c>
      <c r="BM292" s="150" t="s">
        <v>386</v>
      </c>
    </row>
    <row r="293" spans="1:65" s="13" customFormat="1" ht="11.25">
      <c r="B293" s="157"/>
      <c r="D293" s="158" t="s">
        <v>130</v>
      </c>
      <c r="E293" s="159" t="s">
        <v>3</v>
      </c>
      <c r="F293" s="160" t="s">
        <v>375</v>
      </c>
      <c r="H293" s="159" t="s">
        <v>3</v>
      </c>
      <c r="I293" s="161"/>
      <c r="L293" s="157"/>
      <c r="M293" s="162"/>
      <c r="N293" s="163"/>
      <c r="O293" s="163"/>
      <c r="P293" s="163"/>
      <c r="Q293" s="163"/>
      <c r="R293" s="163"/>
      <c r="S293" s="163"/>
      <c r="T293" s="164"/>
      <c r="AT293" s="159" t="s">
        <v>130</v>
      </c>
      <c r="AU293" s="159" t="s">
        <v>82</v>
      </c>
      <c r="AV293" s="13" t="s">
        <v>80</v>
      </c>
      <c r="AW293" s="13" t="s">
        <v>33</v>
      </c>
      <c r="AX293" s="13" t="s">
        <v>72</v>
      </c>
      <c r="AY293" s="159" t="s">
        <v>119</v>
      </c>
    </row>
    <row r="294" spans="1:65" s="14" customFormat="1" ht="11.25">
      <c r="B294" s="165"/>
      <c r="D294" s="158" t="s">
        <v>130</v>
      </c>
      <c r="E294" s="166" t="s">
        <v>3</v>
      </c>
      <c r="F294" s="167" t="s">
        <v>126</v>
      </c>
      <c r="H294" s="168">
        <v>4</v>
      </c>
      <c r="I294" s="169"/>
      <c r="L294" s="165"/>
      <c r="M294" s="170"/>
      <c r="N294" s="171"/>
      <c r="O294" s="171"/>
      <c r="P294" s="171"/>
      <c r="Q294" s="171"/>
      <c r="R294" s="171"/>
      <c r="S294" s="171"/>
      <c r="T294" s="172"/>
      <c r="AT294" s="166" t="s">
        <v>130</v>
      </c>
      <c r="AU294" s="166" t="s">
        <v>82</v>
      </c>
      <c r="AV294" s="14" t="s">
        <v>82</v>
      </c>
      <c r="AW294" s="14" t="s">
        <v>33</v>
      </c>
      <c r="AX294" s="14" t="s">
        <v>72</v>
      </c>
      <c r="AY294" s="166" t="s">
        <v>119</v>
      </c>
    </row>
    <row r="295" spans="1:65" s="15" customFormat="1" ht="11.25">
      <c r="B295" s="173"/>
      <c r="D295" s="158" t="s">
        <v>130</v>
      </c>
      <c r="E295" s="174" t="s">
        <v>3</v>
      </c>
      <c r="F295" s="175" t="s">
        <v>132</v>
      </c>
      <c r="H295" s="176">
        <v>4</v>
      </c>
      <c r="I295" s="177"/>
      <c r="L295" s="173"/>
      <c r="M295" s="178"/>
      <c r="N295" s="179"/>
      <c r="O295" s="179"/>
      <c r="P295" s="179"/>
      <c r="Q295" s="179"/>
      <c r="R295" s="179"/>
      <c r="S295" s="179"/>
      <c r="T295" s="180"/>
      <c r="AT295" s="174" t="s">
        <v>130</v>
      </c>
      <c r="AU295" s="174" t="s">
        <v>82</v>
      </c>
      <c r="AV295" s="15" t="s">
        <v>126</v>
      </c>
      <c r="AW295" s="15" t="s">
        <v>33</v>
      </c>
      <c r="AX295" s="15" t="s">
        <v>80</v>
      </c>
      <c r="AY295" s="174" t="s">
        <v>119</v>
      </c>
    </row>
    <row r="296" spans="1:65" s="14" customFormat="1" ht="11.25">
      <c r="B296" s="165"/>
      <c r="D296" s="158" t="s">
        <v>130</v>
      </c>
      <c r="F296" s="167" t="s">
        <v>387</v>
      </c>
      <c r="H296" s="168">
        <v>4.12</v>
      </c>
      <c r="I296" s="169"/>
      <c r="L296" s="165"/>
      <c r="M296" s="170"/>
      <c r="N296" s="171"/>
      <c r="O296" s="171"/>
      <c r="P296" s="171"/>
      <c r="Q296" s="171"/>
      <c r="R296" s="171"/>
      <c r="S296" s="171"/>
      <c r="T296" s="172"/>
      <c r="AT296" s="166" t="s">
        <v>130</v>
      </c>
      <c r="AU296" s="166" t="s">
        <v>82</v>
      </c>
      <c r="AV296" s="14" t="s">
        <v>82</v>
      </c>
      <c r="AW296" s="14" t="s">
        <v>4</v>
      </c>
      <c r="AX296" s="14" t="s">
        <v>80</v>
      </c>
      <c r="AY296" s="166" t="s">
        <v>119</v>
      </c>
    </row>
    <row r="297" spans="1:65" s="2" customFormat="1" ht="24.2" customHeight="1">
      <c r="A297" s="33"/>
      <c r="B297" s="138"/>
      <c r="C297" s="139" t="s">
        <v>388</v>
      </c>
      <c r="D297" s="139" t="s">
        <v>121</v>
      </c>
      <c r="E297" s="140" t="s">
        <v>389</v>
      </c>
      <c r="F297" s="141" t="s">
        <v>390</v>
      </c>
      <c r="G297" s="142" t="s">
        <v>159</v>
      </c>
      <c r="H297" s="143">
        <v>318</v>
      </c>
      <c r="I297" s="144"/>
      <c r="J297" s="145">
        <f>ROUND(I297*H297,2)</f>
        <v>0</v>
      </c>
      <c r="K297" s="141" t="s">
        <v>125</v>
      </c>
      <c r="L297" s="34"/>
      <c r="M297" s="146" t="s">
        <v>3</v>
      </c>
      <c r="N297" s="147" t="s">
        <v>43</v>
      </c>
      <c r="O297" s="54"/>
      <c r="P297" s="148">
        <f>O297*H297</f>
        <v>0</v>
      </c>
      <c r="Q297" s="148">
        <v>0.12949959999999999</v>
      </c>
      <c r="R297" s="148">
        <f>Q297*H297</f>
        <v>41.180872799999996</v>
      </c>
      <c r="S297" s="148">
        <v>0</v>
      </c>
      <c r="T297" s="149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50" t="s">
        <v>126</v>
      </c>
      <c r="AT297" s="150" t="s">
        <v>121</v>
      </c>
      <c r="AU297" s="150" t="s">
        <v>82</v>
      </c>
      <c r="AY297" s="18" t="s">
        <v>119</v>
      </c>
      <c r="BE297" s="151">
        <f>IF(N297="základní",J297,0)</f>
        <v>0</v>
      </c>
      <c r="BF297" s="151">
        <f>IF(N297="snížená",J297,0)</f>
        <v>0</v>
      </c>
      <c r="BG297" s="151">
        <f>IF(N297="zákl. přenesená",J297,0)</f>
        <v>0</v>
      </c>
      <c r="BH297" s="151">
        <f>IF(N297="sníž. přenesená",J297,0)</f>
        <v>0</v>
      </c>
      <c r="BI297" s="151">
        <f>IF(N297="nulová",J297,0)</f>
        <v>0</v>
      </c>
      <c r="BJ297" s="18" t="s">
        <v>80</v>
      </c>
      <c r="BK297" s="151">
        <f>ROUND(I297*H297,2)</f>
        <v>0</v>
      </c>
      <c r="BL297" s="18" t="s">
        <v>126</v>
      </c>
      <c r="BM297" s="150" t="s">
        <v>391</v>
      </c>
    </row>
    <row r="298" spans="1:65" s="2" customFormat="1" ht="11.25">
      <c r="A298" s="33"/>
      <c r="B298" s="34"/>
      <c r="C298" s="33"/>
      <c r="D298" s="152" t="s">
        <v>128</v>
      </c>
      <c r="E298" s="33"/>
      <c r="F298" s="153" t="s">
        <v>392</v>
      </c>
      <c r="G298" s="33"/>
      <c r="H298" s="33"/>
      <c r="I298" s="154"/>
      <c r="J298" s="33"/>
      <c r="K298" s="33"/>
      <c r="L298" s="34"/>
      <c r="M298" s="155"/>
      <c r="N298" s="156"/>
      <c r="O298" s="54"/>
      <c r="P298" s="54"/>
      <c r="Q298" s="54"/>
      <c r="R298" s="54"/>
      <c r="S298" s="54"/>
      <c r="T298" s="55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T298" s="18" t="s">
        <v>128</v>
      </c>
      <c r="AU298" s="18" t="s">
        <v>82</v>
      </c>
    </row>
    <row r="299" spans="1:65" s="14" customFormat="1" ht="11.25">
      <c r="B299" s="165"/>
      <c r="D299" s="158" t="s">
        <v>130</v>
      </c>
      <c r="E299" s="166" t="s">
        <v>3</v>
      </c>
      <c r="F299" s="167" t="s">
        <v>393</v>
      </c>
      <c r="H299" s="168">
        <v>318</v>
      </c>
      <c r="I299" s="169"/>
      <c r="L299" s="165"/>
      <c r="M299" s="170"/>
      <c r="N299" s="171"/>
      <c r="O299" s="171"/>
      <c r="P299" s="171"/>
      <c r="Q299" s="171"/>
      <c r="R299" s="171"/>
      <c r="S299" s="171"/>
      <c r="T299" s="172"/>
      <c r="AT299" s="166" t="s">
        <v>130</v>
      </c>
      <c r="AU299" s="166" t="s">
        <v>82</v>
      </c>
      <c r="AV299" s="14" t="s">
        <v>82</v>
      </c>
      <c r="AW299" s="14" t="s">
        <v>33</v>
      </c>
      <c r="AX299" s="14" t="s">
        <v>72</v>
      </c>
      <c r="AY299" s="166" t="s">
        <v>119</v>
      </c>
    </row>
    <row r="300" spans="1:65" s="15" customFormat="1" ht="11.25">
      <c r="B300" s="173"/>
      <c r="D300" s="158" t="s">
        <v>130</v>
      </c>
      <c r="E300" s="174" t="s">
        <v>3</v>
      </c>
      <c r="F300" s="175" t="s">
        <v>132</v>
      </c>
      <c r="H300" s="176">
        <v>318</v>
      </c>
      <c r="I300" s="177"/>
      <c r="L300" s="173"/>
      <c r="M300" s="178"/>
      <c r="N300" s="179"/>
      <c r="O300" s="179"/>
      <c r="P300" s="179"/>
      <c r="Q300" s="179"/>
      <c r="R300" s="179"/>
      <c r="S300" s="179"/>
      <c r="T300" s="180"/>
      <c r="AT300" s="174" t="s">
        <v>130</v>
      </c>
      <c r="AU300" s="174" t="s">
        <v>82</v>
      </c>
      <c r="AV300" s="15" t="s">
        <v>126</v>
      </c>
      <c r="AW300" s="15" t="s">
        <v>33</v>
      </c>
      <c r="AX300" s="15" t="s">
        <v>80</v>
      </c>
      <c r="AY300" s="174" t="s">
        <v>119</v>
      </c>
    </row>
    <row r="301" spans="1:65" s="2" customFormat="1" ht="16.5" customHeight="1">
      <c r="A301" s="33"/>
      <c r="B301" s="138"/>
      <c r="C301" s="181" t="s">
        <v>394</v>
      </c>
      <c r="D301" s="181" t="s">
        <v>232</v>
      </c>
      <c r="E301" s="182" t="s">
        <v>395</v>
      </c>
      <c r="F301" s="183" t="s">
        <v>396</v>
      </c>
      <c r="G301" s="184" t="s">
        <v>159</v>
      </c>
      <c r="H301" s="185">
        <v>324.36</v>
      </c>
      <c r="I301" s="186"/>
      <c r="J301" s="187">
        <f>ROUND(I301*H301,2)</f>
        <v>0</v>
      </c>
      <c r="K301" s="183" t="s">
        <v>125</v>
      </c>
      <c r="L301" s="188"/>
      <c r="M301" s="189" t="s">
        <v>3</v>
      </c>
      <c r="N301" s="190" t="s">
        <v>43</v>
      </c>
      <c r="O301" s="54"/>
      <c r="P301" s="148">
        <f>O301*H301</f>
        <v>0</v>
      </c>
      <c r="Q301" s="148">
        <v>4.4999999999999998E-2</v>
      </c>
      <c r="R301" s="148">
        <f>Q301*H301</f>
        <v>14.5962</v>
      </c>
      <c r="S301" s="148">
        <v>0</v>
      </c>
      <c r="T301" s="149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50" t="s">
        <v>171</v>
      </c>
      <c r="AT301" s="150" t="s">
        <v>232</v>
      </c>
      <c r="AU301" s="150" t="s">
        <v>82</v>
      </c>
      <c r="AY301" s="18" t="s">
        <v>119</v>
      </c>
      <c r="BE301" s="151">
        <f>IF(N301="základní",J301,0)</f>
        <v>0</v>
      </c>
      <c r="BF301" s="151">
        <f>IF(N301="snížená",J301,0)</f>
        <v>0</v>
      </c>
      <c r="BG301" s="151">
        <f>IF(N301="zákl. přenesená",J301,0)</f>
        <v>0</v>
      </c>
      <c r="BH301" s="151">
        <f>IF(N301="sníž. přenesená",J301,0)</f>
        <v>0</v>
      </c>
      <c r="BI301" s="151">
        <f>IF(N301="nulová",J301,0)</f>
        <v>0</v>
      </c>
      <c r="BJ301" s="18" t="s">
        <v>80</v>
      </c>
      <c r="BK301" s="151">
        <f>ROUND(I301*H301,2)</f>
        <v>0</v>
      </c>
      <c r="BL301" s="18" t="s">
        <v>126</v>
      </c>
      <c r="BM301" s="150" t="s">
        <v>397</v>
      </c>
    </row>
    <row r="302" spans="1:65" s="14" customFormat="1" ht="11.25">
      <c r="B302" s="165"/>
      <c r="D302" s="158" t="s">
        <v>130</v>
      </c>
      <c r="F302" s="167" t="s">
        <v>398</v>
      </c>
      <c r="H302" s="168">
        <v>324.36</v>
      </c>
      <c r="I302" s="169"/>
      <c r="L302" s="165"/>
      <c r="M302" s="170"/>
      <c r="N302" s="171"/>
      <c r="O302" s="171"/>
      <c r="P302" s="171"/>
      <c r="Q302" s="171"/>
      <c r="R302" s="171"/>
      <c r="S302" s="171"/>
      <c r="T302" s="172"/>
      <c r="AT302" s="166" t="s">
        <v>130</v>
      </c>
      <c r="AU302" s="166" t="s">
        <v>82</v>
      </c>
      <c r="AV302" s="14" t="s">
        <v>82</v>
      </c>
      <c r="AW302" s="14" t="s">
        <v>4</v>
      </c>
      <c r="AX302" s="14" t="s">
        <v>80</v>
      </c>
      <c r="AY302" s="166" t="s">
        <v>119</v>
      </c>
    </row>
    <row r="303" spans="1:65" s="2" customFormat="1" ht="24.2" customHeight="1">
      <c r="A303" s="33"/>
      <c r="B303" s="138"/>
      <c r="C303" s="139" t="s">
        <v>399</v>
      </c>
      <c r="D303" s="139" t="s">
        <v>121</v>
      </c>
      <c r="E303" s="140" t="s">
        <v>400</v>
      </c>
      <c r="F303" s="141" t="s">
        <v>401</v>
      </c>
      <c r="G303" s="142" t="s">
        <v>159</v>
      </c>
      <c r="H303" s="143">
        <v>16</v>
      </c>
      <c r="I303" s="144"/>
      <c r="J303" s="145">
        <f>ROUND(I303*H303,2)</f>
        <v>0</v>
      </c>
      <c r="K303" s="141" t="s">
        <v>125</v>
      </c>
      <c r="L303" s="34"/>
      <c r="M303" s="146" t="s">
        <v>3</v>
      </c>
      <c r="N303" s="147" t="s">
        <v>43</v>
      </c>
      <c r="O303" s="54"/>
      <c r="P303" s="148">
        <f>O303*H303</f>
        <v>0</v>
      </c>
      <c r="Q303" s="148">
        <v>5.5130000000000001E-4</v>
      </c>
      <c r="R303" s="148">
        <f>Q303*H303</f>
        <v>8.8208000000000002E-3</v>
      </c>
      <c r="S303" s="148">
        <v>0</v>
      </c>
      <c r="T303" s="149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50" t="s">
        <v>126</v>
      </c>
      <c r="AT303" s="150" t="s">
        <v>121</v>
      </c>
      <c r="AU303" s="150" t="s">
        <v>82</v>
      </c>
      <c r="AY303" s="18" t="s">
        <v>119</v>
      </c>
      <c r="BE303" s="151">
        <f>IF(N303="základní",J303,0)</f>
        <v>0</v>
      </c>
      <c r="BF303" s="151">
        <f>IF(N303="snížená",J303,0)</f>
        <v>0</v>
      </c>
      <c r="BG303" s="151">
        <f>IF(N303="zákl. přenesená",J303,0)</f>
        <v>0</v>
      </c>
      <c r="BH303" s="151">
        <f>IF(N303="sníž. přenesená",J303,0)</f>
        <v>0</v>
      </c>
      <c r="BI303" s="151">
        <f>IF(N303="nulová",J303,0)</f>
        <v>0</v>
      </c>
      <c r="BJ303" s="18" t="s">
        <v>80</v>
      </c>
      <c r="BK303" s="151">
        <f>ROUND(I303*H303,2)</f>
        <v>0</v>
      </c>
      <c r="BL303" s="18" t="s">
        <v>126</v>
      </c>
      <c r="BM303" s="150" t="s">
        <v>402</v>
      </c>
    </row>
    <row r="304" spans="1:65" s="2" customFormat="1" ht="11.25">
      <c r="A304" s="33"/>
      <c r="B304" s="34"/>
      <c r="C304" s="33"/>
      <c r="D304" s="152" t="s">
        <v>128</v>
      </c>
      <c r="E304" s="33"/>
      <c r="F304" s="153" t="s">
        <v>403</v>
      </c>
      <c r="G304" s="33"/>
      <c r="H304" s="33"/>
      <c r="I304" s="154"/>
      <c r="J304" s="33"/>
      <c r="K304" s="33"/>
      <c r="L304" s="34"/>
      <c r="M304" s="155"/>
      <c r="N304" s="156"/>
      <c r="O304" s="54"/>
      <c r="P304" s="54"/>
      <c r="Q304" s="54"/>
      <c r="R304" s="54"/>
      <c r="S304" s="54"/>
      <c r="T304" s="55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T304" s="18" t="s">
        <v>128</v>
      </c>
      <c r="AU304" s="18" t="s">
        <v>82</v>
      </c>
    </row>
    <row r="305" spans="1:65" s="14" customFormat="1" ht="11.25">
      <c r="B305" s="165"/>
      <c r="D305" s="158" t="s">
        <v>130</v>
      </c>
      <c r="E305" s="166" t="s">
        <v>3</v>
      </c>
      <c r="F305" s="167" t="s">
        <v>170</v>
      </c>
      <c r="H305" s="168">
        <v>16</v>
      </c>
      <c r="I305" s="169"/>
      <c r="L305" s="165"/>
      <c r="M305" s="170"/>
      <c r="N305" s="171"/>
      <c r="O305" s="171"/>
      <c r="P305" s="171"/>
      <c r="Q305" s="171"/>
      <c r="R305" s="171"/>
      <c r="S305" s="171"/>
      <c r="T305" s="172"/>
      <c r="AT305" s="166" t="s">
        <v>130</v>
      </c>
      <c r="AU305" s="166" t="s">
        <v>82</v>
      </c>
      <c r="AV305" s="14" t="s">
        <v>82</v>
      </c>
      <c r="AW305" s="14" t="s">
        <v>33</v>
      </c>
      <c r="AX305" s="14" t="s">
        <v>72</v>
      </c>
      <c r="AY305" s="166" t="s">
        <v>119</v>
      </c>
    </row>
    <row r="306" spans="1:65" s="15" customFormat="1" ht="11.25">
      <c r="B306" s="173"/>
      <c r="D306" s="158" t="s">
        <v>130</v>
      </c>
      <c r="E306" s="174" t="s">
        <v>3</v>
      </c>
      <c r="F306" s="175" t="s">
        <v>132</v>
      </c>
      <c r="H306" s="176">
        <v>16</v>
      </c>
      <c r="I306" s="177"/>
      <c r="L306" s="173"/>
      <c r="M306" s="178"/>
      <c r="N306" s="179"/>
      <c r="O306" s="179"/>
      <c r="P306" s="179"/>
      <c r="Q306" s="179"/>
      <c r="R306" s="179"/>
      <c r="S306" s="179"/>
      <c r="T306" s="180"/>
      <c r="AT306" s="174" t="s">
        <v>130</v>
      </c>
      <c r="AU306" s="174" t="s">
        <v>82</v>
      </c>
      <c r="AV306" s="15" t="s">
        <v>126</v>
      </c>
      <c r="AW306" s="15" t="s">
        <v>33</v>
      </c>
      <c r="AX306" s="15" t="s">
        <v>80</v>
      </c>
      <c r="AY306" s="174" t="s">
        <v>119</v>
      </c>
    </row>
    <row r="307" spans="1:65" s="2" customFormat="1" ht="16.5" customHeight="1">
      <c r="A307" s="33"/>
      <c r="B307" s="138"/>
      <c r="C307" s="139" t="s">
        <v>404</v>
      </c>
      <c r="D307" s="139" t="s">
        <v>121</v>
      </c>
      <c r="E307" s="140" t="s">
        <v>405</v>
      </c>
      <c r="F307" s="141" t="s">
        <v>406</v>
      </c>
      <c r="G307" s="142" t="s">
        <v>140</v>
      </c>
      <c r="H307" s="143">
        <v>430</v>
      </c>
      <c r="I307" s="144"/>
      <c r="J307" s="145">
        <f>ROUND(I307*H307,2)</f>
        <v>0</v>
      </c>
      <c r="K307" s="141" t="s">
        <v>125</v>
      </c>
      <c r="L307" s="34"/>
      <c r="M307" s="146" t="s">
        <v>3</v>
      </c>
      <c r="N307" s="147" t="s">
        <v>43</v>
      </c>
      <c r="O307" s="54"/>
      <c r="P307" s="148">
        <f>O307*H307</f>
        <v>0</v>
      </c>
      <c r="Q307" s="148">
        <v>6.8749999999999996E-4</v>
      </c>
      <c r="R307" s="148">
        <f>Q307*H307</f>
        <v>0.29562499999999997</v>
      </c>
      <c r="S307" s="148">
        <v>0</v>
      </c>
      <c r="T307" s="149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50" t="s">
        <v>126</v>
      </c>
      <c r="AT307" s="150" t="s">
        <v>121</v>
      </c>
      <c r="AU307" s="150" t="s">
        <v>82</v>
      </c>
      <c r="AY307" s="18" t="s">
        <v>119</v>
      </c>
      <c r="BE307" s="151">
        <f>IF(N307="základní",J307,0)</f>
        <v>0</v>
      </c>
      <c r="BF307" s="151">
        <f>IF(N307="snížená",J307,0)</f>
        <v>0</v>
      </c>
      <c r="BG307" s="151">
        <f>IF(N307="zákl. přenesená",J307,0)</f>
        <v>0</v>
      </c>
      <c r="BH307" s="151">
        <f>IF(N307="sníž. přenesená",J307,0)</f>
        <v>0</v>
      </c>
      <c r="BI307" s="151">
        <f>IF(N307="nulová",J307,0)</f>
        <v>0</v>
      </c>
      <c r="BJ307" s="18" t="s">
        <v>80</v>
      </c>
      <c r="BK307" s="151">
        <f>ROUND(I307*H307,2)</f>
        <v>0</v>
      </c>
      <c r="BL307" s="18" t="s">
        <v>126</v>
      </c>
      <c r="BM307" s="150" t="s">
        <v>407</v>
      </c>
    </row>
    <row r="308" spans="1:65" s="2" customFormat="1" ht="11.25">
      <c r="A308" s="33"/>
      <c r="B308" s="34"/>
      <c r="C308" s="33"/>
      <c r="D308" s="152" t="s">
        <v>128</v>
      </c>
      <c r="E308" s="33"/>
      <c r="F308" s="153" t="s">
        <v>408</v>
      </c>
      <c r="G308" s="33"/>
      <c r="H308" s="33"/>
      <c r="I308" s="154"/>
      <c r="J308" s="33"/>
      <c r="K308" s="33"/>
      <c r="L308" s="34"/>
      <c r="M308" s="155"/>
      <c r="N308" s="156"/>
      <c r="O308" s="54"/>
      <c r="P308" s="54"/>
      <c r="Q308" s="54"/>
      <c r="R308" s="54"/>
      <c r="S308" s="54"/>
      <c r="T308" s="55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T308" s="18" t="s">
        <v>128</v>
      </c>
      <c r="AU308" s="18" t="s">
        <v>82</v>
      </c>
    </row>
    <row r="309" spans="1:65" s="13" customFormat="1" ht="11.25">
      <c r="B309" s="157"/>
      <c r="D309" s="158" t="s">
        <v>130</v>
      </c>
      <c r="E309" s="159" t="s">
        <v>3</v>
      </c>
      <c r="F309" s="160" t="s">
        <v>320</v>
      </c>
      <c r="H309" s="159" t="s">
        <v>3</v>
      </c>
      <c r="I309" s="161"/>
      <c r="L309" s="157"/>
      <c r="M309" s="162"/>
      <c r="N309" s="163"/>
      <c r="O309" s="163"/>
      <c r="P309" s="163"/>
      <c r="Q309" s="163"/>
      <c r="R309" s="163"/>
      <c r="S309" s="163"/>
      <c r="T309" s="164"/>
      <c r="AT309" s="159" t="s">
        <v>130</v>
      </c>
      <c r="AU309" s="159" t="s">
        <v>82</v>
      </c>
      <c r="AV309" s="13" t="s">
        <v>80</v>
      </c>
      <c r="AW309" s="13" t="s">
        <v>33</v>
      </c>
      <c r="AX309" s="13" t="s">
        <v>72</v>
      </c>
      <c r="AY309" s="159" t="s">
        <v>119</v>
      </c>
    </row>
    <row r="310" spans="1:65" s="13" customFormat="1" ht="11.25">
      <c r="B310" s="157"/>
      <c r="D310" s="158" t="s">
        <v>130</v>
      </c>
      <c r="E310" s="159" t="s">
        <v>3</v>
      </c>
      <c r="F310" s="160" t="s">
        <v>409</v>
      </c>
      <c r="H310" s="159" t="s">
        <v>3</v>
      </c>
      <c r="I310" s="161"/>
      <c r="L310" s="157"/>
      <c r="M310" s="162"/>
      <c r="N310" s="163"/>
      <c r="O310" s="163"/>
      <c r="P310" s="163"/>
      <c r="Q310" s="163"/>
      <c r="R310" s="163"/>
      <c r="S310" s="163"/>
      <c r="T310" s="164"/>
      <c r="AT310" s="159" t="s">
        <v>130</v>
      </c>
      <c r="AU310" s="159" t="s">
        <v>82</v>
      </c>
      <c r="AV310" s="13" t="s">
        <v>80</v>
      </c>
      <c r="AW310" s="13" t="s">
        <v>33</v>
      </c>
      <c r="AX310" s="13" t="s">
        <v>72</v>
      </c>
      <c r="AY310" s="159" t="s">
        <v>119</v>
      </c>
    </row>
    <row r="311" spans="1:65" s="14" customFormat="1" ht="11.25">
      <c r="B311" s="165"/>
      <c r="D311" s="158" t="s">
        <v>130</v>
      </c>
      <c r="E311" s="166" t="s">
        <v>3</v>
      </c>
      <c r="F311" s="167" t="s">
        <v>321</v>
      </c>
      <c r="H311" s="168">
        <v>430</v>
      </c>
      <c r="I311" s="169"/>
      <c r="L311" s="165"/>
      <c r="M311" s="170"/>
      <c r="N311" s="171"/>
      <c r="O311" s="171"/>
      <c r="P311" s="171"/>
      <c r="Q311" s="171"/>
      <c r="R311" s="171"/>
      <c r="S311" s="171"/>
      <c r="T311" s="172"/>
      <c r="AT311" s="166" t="s">
        <v>130</v>
      </c>
      <c r="AU311" s="166" t="s">
        <v>82</v>
      </c>
      <c r="AV311" s="14" t="s">
        <v>82</v>
      </c>
      <c r="AW311" s="14" t="s">
        <v>33</v>
      </c>
      <c r="AX311" s="14" t="s">
        <v>72</v>
      </c>
      <c r="AY311" s="166" t="s">
        <v>119</v>
      </c>
    </row>
    <row r="312" spans="1:65" s="15" customFormat="1" ht="11.25">
      <c r="B312" s="173"/>
      <c r="D312" s="158" t="s">
        <v>130</v>
      </c>
      <c r="E312" s="174" t="s">
        <v>3</v>
      </c>
      <c r="F312" s="175" t="s">
        <v>132</v>
      </c>
      <c r="H312" s="176">
        <v>430</v>
      </c>
      <c r="I312" s="177"/>
      <c r="L312" s="173"/>
      <c r="M312" s="178"/>
      <c r="N312" s="179"/>
      <c r="O312" s="179"/>
      <c r="P312" s="179"/>
      <c r="Q312" s="179"/>
      <c r="R312" s="179"/>
      <c r="S312" s="179"/>
      <c r="T312" s="180"/>
      <c r="AT312" s="174" t="s">
        <v>130</v>
      </c>
      <c r="AU312" s="174" t="s">
        <v>82</v>
      </c>
      <c r="AV312" s="15" t="s">
        <v>126</v>
      </c>
      <c r="AW312" s="15" t="s">
        <v>33</v>
      </c>
      <c r="AX312" s="15" t="s">
        <v>80</v>
      </c>
      <c r="AY312" s="174" t="s">
        <v>119</v>
      </c>
    </row>
    <row r="313" spans="1:65" s="2" customFormat="1" ht="16.5" customHeight="1">
      <c r="A313" s="33"/>
      <c r="B313" s="138"/>
      <c r="C313" s="139" t="s">
        <v>410</v>
      </c>
      <c r="D313" s="139" t="s">
        <v>121</v>
      </c>
      <c r="E313" s="140" t="s">
        <v>411</v>
      </c>
      <c r="F313" s="141" t="s">
        <v>412</v>
      </c>
      <c r="G313" s="142" t="s">
        <v>159</v>
      </c>
      <c r="H313" s="143">
        <v>16</v>
      </c>
      <c r="I313" s="144"/>
      <c r="J313" s="145">
        <f>ROUND(I313*H313,2)</f>
        <v>0</v>
      </c>
      <c r="K313" s="141" t="s">
        <v>125</v>
      </c>
      <c r="L313" s="34"/>
      <c r="M313" s="146" t="s">
        <v>3</v>
      </c>
      <c r="N313" s="147" t="s">
        <v>43</v>
      </c>
      <c r="O313" s="54"/>
      <c r="P313" s="148">
        <f>O313*H313</f>
        <v>0</v>
      </c>
      <c r="Q313" s="148">
        <v>1.995E-6</v>
      </c>
      <c r="R313" s="148">
        <f>Q313*H313</f>
        <v>3.1919999999999999E-5</v>
      </c>
      <c r="S313" s="148">
        <v>0</v>
      </c>
      <c r="T313" s="149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50" t="s">
        <v>126</v>
      </c>
      <c r="AT313" s="150" t="s">
        <v>121</v>
      </c>
      <c r="AU313" s="150" t="s">
        <v>82</v>
      </c>
      <c r="AY313" s="18" t="s">
        <v>119</v>
      </c>
      <c r="BE313" s="151">
        <f>IF(N313="základní",J313,0)</f>
        <v>0</v>
      </c>
      <c r="BF313" s="151">
        <f>IF(N313="snížená",J313,0)</f>
        <v>0</v>
      </c>
      <c r="BG313" s="151">
        <f>IF(N313="zákl. přenesená",J313,0)</f>
        <v>0</v>
      </c>
      <c r="BH313" s="151">
        <f>IF(N313="sníž. přenesená",J313,0)</f>
        <v>0</v>
      </c>
      <c r="BI313" s="151">
        <f>IF(N313="nulová",J313,0)</f>
        <v>0</v>
      </c>
      <c r="BJ313" s="18" t="s">
        <v>80</v>
      </c>
      <c r="BK313" s="151">
        <f>ROUND(I313*H313,2)</f>
        <v>0</v>
      </c>
      <c r="BL313" s="18" t="s">
        <v>126</v>
      </c>
      <c r="BM313" s="150" t="s">
        <v>413</v>
      </c>
    </row>
    <row r="314" spans="1:65" s="2" customFormat="1" ht="11.25">
      <c r="A314" s="33"/>
      <c r="B314" s="34"/>
      <c r="C314" s="33"/>
      <c r="D314" s="152" t="s">
        <v>128</v>
      </c>
      <c r="E314" s="33"/>
      <c r="F314" s="153" t="s">
        <v>414</v>
      </c>
      <c r="G314" s="33"/>
      <c r="H314" s="33"/>
      <c r="I314" s="154"/>
      <c r="J314" s="33"/>
      <c r="K314" s="33"/>
      <c r="L314" s="34"/>
      <c r="M314" s="155"/>
      <c r="N314" s="156"/>
      <c r="O314" s="54"/>
      <c r="P314" s="54"/>
      <c r="Q314" s="54"/>
      <c r="R314" s="54"/>
      <c r="S314" s="54"/>
      <c r="T314" s="55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T314" s="18" t="s">
        <v>128</v>
      </c>
      <c r="AU314" s="18" t="s">
        <v>82</v>
      </c>
    </row>
    <row r="315" spans="1:65" s="13" customFormat="1" ht="11.25">
      <c r="B315" s="157"/>
      <c r="D315" s="158" t="s">
        <v>130</v>
      </c>
      <c r="E315" s="159" t="s">
        <v>3</v>
      </c>
      <c r="F315" s="160" t="s">
        <v>415</v>
      </c>
      <c r="H315" s="159" t="s">
        <v>3</v>
      </c>
      <c r="I315" s="161"/>
      <c r="L315" s="157"/>
      <c r="M315" s="162"/>
      <c r="N315" s="163"/>
      <c r="O315" s="163"/>
      <c r="P315" s="163"/>
      <c r="Q315" s="163"/>
      <c r="R315" s="163"/>
      <c r="S315" s="163"/>
      <c r="T315" s="164"/>
      <c r="AT315" s="159" t="s">
        <v>130</v>
      </c>
      <c r="AU315" s="159" t="s">
        <v>82</v>
      </c>
      <c r="AV315" s="13" t="s">
        <v>80</v>
      </c>
      <c r="AW315" s="13" t="s">
        <v>33</v>
      </c>
      <c r="AX315" s="13" t="s">
        <v>72</v>
      </c>
      <c r="AY315" s="159" t="s">
        <v>119</v>
      </c>
    </row>
    <row r="316" spans="1:65" s="14" customFormat="1" ht="11.25">
      <c r="B316" s="165"/>
      <c r="D316" s="158" t="s">
        <v>130</v>
      </c>
      <c r="E316" s="166" t="s">
        <v>3</v>
      </c>
      <c r="F316" s="167" t="s">
        <v>170</v>
      </c>
      <c r="H316" s="168">
        <v>16</v>
      </c>
      <c r="I316" s="169"/>
      <c r="L316" s="165"/>
      <c r="M316" s="170"/>
      <c r="N316" s="171"/>
      <c r="O316" s="171"/>
      <c r="P316" s="171"/>
      <c r="Q316" s="171"/>
      <c r="R316" s="171"/>
      <c r="S316" s="171"/>
      <c r="T316" s="172"/>
      <c r="AT316" s="166" t="s">
        <v>130</v>
      </c>
      <c r="AU316" s="166" t="s">
        <v>82</v>
      </c>
      <c r="AV316" s="14" t="s">
        <v>82</v>
      </c>
      <c r="AW316" s="14" t="s">
        <v>33</v>
      </c>
      <c r="AX316" s="14" t="s">
        <v>72</v>
      </c>
      <c r="AY316" s="166" t="s">
        <v>119</v>
      </c>
    </row>
    <row r="317" spans="1:65" s="15" customFormat="1" ht="11.25">
      <c r="B317" s="173"/>
      <c r="D317" s="158" t="s">
        <v>130</v>
      </c>
      <c r="E317" s="174" t="s">
        <v>3</v>
      </c>
      <c r="F317" s="175" t="s">
        <v>132</v>
      </c>
      <c r="H317" s="176">
        <v>16</v>
      </c>
      <c r="I317" s="177"/>
      <c r="L317" s="173"/>
      <c r="M317" s="178"/>
      <c r="N317" s="179"/>
      <c r="O317" s="179"/>
      <c r="P317" s="179"/>
      <c r="Q317" s="179"/>
      <c r="R317" s="179"/>
      <c r="S317" s="179"/>
      <c r="T317" s="180"/>
      <c r="AT317" s="174" t="s">
        <v>130</v>
      </c>
      <c r="AU317" s="174" t="s">
        <v>82</v>
      </c>
      <c r="AV317" s="15" t="s">
        <v>126</v>
      </c>
      <c r="AW317" s="15" t="s">
        <v>33</v>
      </c>
      <c r="AX317" s="15" t="s">
        <v>80</v>
      </c>
      <c r="AY317" s="174" t="s">
        <v>119</v>
      </c>
    </row>
    <row r="318" spans="1:65" s="2" customFormat="1" ht="16.5" customHeight="1">
      <c r="A318" s="33"/>
      <c r="B318" s="138"/>
      <c r="C318" s="139" t="s">
        <v>416</v>
      </c>
      <c r="D318" s="139" t="s">
        <v>121</v>
      </c>
      <c r="E318" s="140" t="s">
        <v>417</v>
      </c>
      <c r="F318" s="141" t="s">
        <v>418</v>
      </c>
      <c r="G318" s="142" t="s">
        <v>159</v>
      </c>
      <c r="H318" s="143">
        <v>46</v>
      </c>
      <c r="I318" s="144"/>
      <c r="J318" s="145">
        <f>ROUND(I318*H318,2)</f>
        <v>0</v>
      </c>
      <c r="K318" s="141" t="s">
        <v>125</v>
      </c>
      <c r="L318" s="34"/>
      <c r="M318" s="146" t="s">
        <v>3</v>
      </c>
      <c r="N318" s="147" t="s">
        <v>43</v>
      </c>
      <c r="O318" s="54"/>
      <c r="P318" s="148">
        <f>O318*H318</f>
        <v>0</v>
      </c>
      <c r="Q318" s="148">
        <v>2.6250000000000001E-5</v>
      </c>
      <c r="R318" s="148">
        <f>Q318*H318</f>
        <v>1.2075E-3</v>
      </c>
      <c r="S318" s="148">
        <v>0</v>
      </c>
      <c r="T318" s="149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50" t="s">
        <v>126</v>
      </c>
      <c r="AT318" s="150" t="s">
        <v>121</v>
      </c>
      <c r="AU318" s="150" t="s">
        <v>82</v>
      </c>
      <c r="AY318" s="18" t="s">
        <v>119</v>
      </c>
      <c r="BE318" s="151">
        <f>IF(N318="základní",J318,0)</f>
        <v>0</v>
      </c>
      <c r="BF318" s="151">
        <f>IF(N318="snížená",J318,0)</f>
        <v>0</v>
      </c>
      <c r="BG318" s="151">
        <f>IF(N318="zákl. přenesená",J318,0)</f>
        <v>0</v>
      </c>
      <c r="BH318" s="151">
        <f>IF(N318="sníž. přenesená",J318,0)</f>
        <v>0</v>
      </c>
      <c r="BI318" s="151">
        <f>IF(N318="nulová",J318,0)</f>
        <v>0</v>
      </c>
      <c r="BJ318" s="18" t="s">
        <v>80</v>
      </c>
      <c r="BK318" s="151">
        <f>ROUND(I318*H318,2)</f>
        <v>0</v>
      </c>
      <c r="BL318" s="18" t="s">
        <v>126</v>
      </c>
      <c r="BM318" s="150" t="s">
        <v>419</v>
      </c>
    </row>
    <row r="319" spans="1:65" s="2" customFormat="1" ht="11.25">
      <c r="A319" s="33"/>
      <c r="B319" s="34"/>
      <c r="C319" s="33"/>
      <c r="D319" s="152" t="s">
        <v>128</v>
      </c>
      <c r="E319" s="33"/>
      <c r="F319" s="153" t="s">
        <v>420</v>
      </c>
      <c r="G319" s="33"/>
      <c r="H319" s="33"/>
      <c r="I319" s="154"/>
      <c r="J319" s="33"/>
      <c r="K319" s="33"/>
      <c r="L319" s="34"/>
      <c r="M319" s="155"/>
      <c r="N319" s="156"/>
      <c r="O319" s="54"/>
      <c r="P319" s="54"/>
      <c r="Q319" s="54"/>
      <c r="R319" s="54"/>
      <c r="S319" s="54"/>
      <c r="T319" s="55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T319" s="18" t="s">
        <v>128</v>
      </c>
      <c r="AU319" s="18" t="s">
        <v>82</v>
      </c>
    </row>
    <row r="320" spans="1:65" s="14" customFormat="1" ht="11.25">
      <c r="B320" s="165"/>
      <c r="D320" s="158" t="s">
        <v>130</v>
      </c>
      <c r="E320" s="166" t="s">
        <v>3</v>
      </c>
      <c r="F320" s="167" t="s">
        <v>383</v>
      </c>
      <c r="H320" s="168">
        <v>46</v>
      </c>
      <c r="I320" s="169"/>
      <c r="L320" s="165"/>
      <c r="M320" s="170"/>
      <c r="N320" s="171"/>
      <c r="O320" s="171"/>
      <c r="P320" s="171"/>
      <c r="Q320" s="171"/>
      <c r="R320" s="171"/>
      <c r="S320" s="171"/>
      <c r="T320" s="172"/>
      <c r="AT320" s="166" t="s">
        <v>130</v>
      </c>
      <c r="AU320" s="166" t="s">
        <v>82</v>
      </c>
      <c r="AV320" s="14" t="s">
        <v>82</v>
      </c>
      <c r="AW320" s="14" t="s">
        <v>33</v>
      </c>
      <c r="AX320" s="14" t="s">
        <v>72</v>
      </c>
      <c r="AY320" s="166" t="s">
        <v>119</v>
      </c>
    </row>
    <row r="321" spans="1:65" s="15" customFormat="1" ht="11.25">
      <c r="B321" s="173"/>
      <c r="D321" s="158" t="s">
        <v>130</v>
      </c>
      <c r="E321" s="174" t="s">
        <v>3</v>
      </c>
      <c r="F321" s="175" t="s">
        <v>132</v>
      </c>
      <c r="H321" s="176">
        <v>46</v>
      </c>
      <c r="I321" s="177"/>
      <c r="L321" s="173"/>
      <c r="M321" s="178"/>
      <c r="N321" s="179"/>
      <c r="O321" s="179"/>
      <c r="P321" s="179"/>
      <c r="Q321" s="179"/>
      <c r="R321" s="179"/>
      <c r="S321" s="179"/>
      <c r="T321" s="180"/>
      <c r="AT321" s="174" t="s">
        <v>130</v>
      </c>
      <c r="AU321" s="174" t="s">
        <v>82</v>
      </c>
      <c r="AV321" s="15" t="s">
        <v>126</v>
      </c>
      <c r="AW321" s="15" t="s">
        <v>33</v>
      </c>
      <c r="AX321" s="15" t="s">
        <v>80</v>
      </c>
      <c r="AY321" s="174" t="s">
        <v>119</v>
      </c>
    </row>
    <row r="322" spans="1:65" s="12" customFormat="1" ht="22.9" customHeight="1">
      <c r="B322" s="125"/>
      <c r="D322" s="126" t="s">
        <v>71</v>
      </c>
      <c r="E322" s="136" t="s">
        <v>421</v>
      </c>
      <c r="F322" s="136" t="s">
        <v>422</v>
      </c>
      <c r="I322" s="128"/>
      <c r="J322" s="137">
        <f>BK322</f>
        <v>0</v>
      </c>
      <c r="L322" s="125"/>
      <c r="M322" s="130"/>
      <c r="N322" s="131"/>
      <c r="O322" s="131"/>
      <c r="P322" s="132">
        <f>SUM(P323:P344)</f>
        <v>0</v>
      </c>
      <c r="Q322" s="131"/>
      <c r="R322" s="132">
        <f>SUM(R323:R344)</f>
        <v>0</v>
      </c>
      <c r="S322" s="131"/>
      <c r="T322" s="133">
        <f>SUM(T323:T344)</f>
        <v>0</v>
      </c>
      <c r="AR322" s="126" t="s">
        <v>80</v>
      </c>
      <c r="AT322" s="134" t="s">
        <v>71</v>
      </c>
      <c r="AU322" s="134" t="s">
        <v>80</v>
      </c>
      <c r="AY322" s="126" t="s">
        <v>119</v>
      </c>
      <c r="BK322" s="135">
        <f>SUM(BK323:BK344)</f>
        <v>0</v>
      </c>
    </row>
    <row r="323" spans="1:65" s="2" customFormat="1" ht="24.2" customHeight="1">
      <c r="A323" s="33"/>
      <c r="B323" s="138"/>
      <c r="C323" s="139" t="s">
        <v>423</v>
      </c>
      <c r="D323" s="139" t="s">
        <v>121</v>
      </c>
      <c r="E323" s="140" t="s">
        <v>424</v>
      </c>
      <c r="F323" s="141" t="s">
        <v>425</v>
      </c>
      <c r="G323" s="142" t="s">
        <v>216</v>
      </c>
      <c r="H323" s="143">
        <v>392.26499999999999</v>
      </c>
      <c r="I323" s="144"/>
      <c r="J323" s="145">
        <f>ROUND(I323*H323,2)</f>
        <v>0</v>
      </c>
      <c r="K323" s="141" t="s">
        <v>125</v>
      </c>
      <c r="L323" s="34"/>
      <c r="M323" s="146" t="s">
        <v>3</v>
      </c>
      <c r="N323" s="147" t="s">
        <v>43</v>
      </c>
      <c r="O323" s="54"/>
      <c r="P323" s="148">
        <f>O323*H323</f>
        <v>0</v>
      </c>
      <c r="Q323" s="148">
        <v>0</v>
      </c>
      <c r="R323" s="148">
        <f>Q323*H323</f>
        <v>0</v>
      </c>
      <c r="S323" s="148">
        <v>0</v>
      </c>
      <c r="T323" s="149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50" t="s">
        <v>126</v>
      </c>
      <c r="AT323" s="150" t="s">
        <v>121</v>
      </c>
      <c r="AU323" s="150" t="s">
        <v>82</v>
      </c>
      <c r="AY323" s="18" t="s">
        <v>119</v>
      </c>
      <c r="BE323" s="151">
        <f>IF(N323="základní",J323,0)</f>
        <v>0</v>
      </c>
      <c r="BF323" s="151">
        <f>IF(N323="snížená",J323,0)</f>
        <v>0</v>
      </c>
      <c r="BG323" s="151">
        <f>IF(N323="zákl. přenesená",J323,0)</f>
        <v>0</v>
      </c>
      <c r="BH323" s="151">
        <f>IF(N323="sníž. přenesená",J323,0)</f>
        <v>0</v>
      </c>
      <c r="BI323" s="151">
        <f>IF(N323="nulová",J323,0)</f>
        <v>0</v>
      </c>
      <c r="BJ323" s="18" t="s">
        <v>80</v>
      </c>
      <c r="BK323" s="151">
        <f>ROUND(I323*H323,2)</f>
        <v>0</v>
      </c>
      <c r="BL323" s="18" t="s">
        <v>126</v>
      </c>
      <c r="BM323" s="150" t="s">
        <v>426</v>
      </c>
    </row>
    <row r="324" spans="1:65" s="2" customFormat="1" ht="11.25">
      <c r="A324" s="33"/>
      <c r="B324" s="34"/>
      <c r="C324" s="33"/>
      <c r="D324" s="152" t="s">
        <v>128</v>
      </c>
      <c r="E324" s="33"/>
      <c r="F324" s="153" t="s">
        <v>427</v>
      </c>
      <c r="G324" s="33"/>
      <c r="H324" s="33"/>
      <c r="I324" s="154"/>
      <c r="J324" s="33"/>
      <c r="K324" s="33"/>
      <c r="L324" s="34"/>
      <c r="M324" s="155"/>
      <c r="N324" s="156"/>
      <c r="O324" s="54"/>
      <c r="P324" s="54"/>
      <c r="Q324" s="54"/>
      <c r="R324" s="54"/>
      <c r="S324" s="54"/>
      <c r="T324" s="55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T324" s="18" t="s">
        <v>128</v>
      </c>
      <c r="AU324" s="18" t="s">
        <v>82</v>
      </c>
    </row>
    <row r="325" spans="1:65" s="2" customFormat="1" ht="24.2" customHeight="1">
      <c r="A325" s="33"/>
      <c r="B325" s="138"/>
      <c r="C325" s="139" t="s">
        <v>428</v>
      </c>
      <c r="D325" s="139" t="s">
        <v>121</v>
      </c>
      <c r="E325" s="140" t="s">
        <v>429</v>
      </c>
      <c r="F325" s="141" t="s">
        <v>430</v>
      </c>
      <c r="G325" s="142" t="s">
        <v>216</v>
      </c>
      <c r="H325" s="143">
        <v>7453.0349999999999</v>
      </c>
      <c r="I325" s="144"/>
      <c r="J325" s="145">
        <f>ROUND(I325*H325,2)</f>
        <v>0</v>
      </c>
      <c r="K325" s="141" t="s">
        <v>125</v>
      </c>
      <c r="L325" s="34"/>
      <c r="M325" s="146" t="s">
        <v>3</v>
      </c>
      <c r="N325" s="147" t="s">
        <v>43</v>
      </c>
      <c r="O325" s="54"/>
      <c r="P325" s="148">
        <f>O325*H325</f>
        <v>0</v>
      </c>
      <c r="Q325" s="148">
        <v>0</v>
      </c>
      <c r="R325" s="148">
        <f>Q325*H325</f>
        <v>0</v>
      </c>
      <c r="S325" s="148">
        <v>0</v>
      </c>
      <c r="T325" s="149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50" t="s">
        <v>126</v>
      </c>
      <c r="AT325" s="150" t="s">
        <v>121</v>
      </c>
      <c r="AU325" s="150" t="s">
        <v>82</v>
      </c>
      <c r="AY325" s="18" t="s">
        <v>119</v>
      </c>
      <c r="BE325" s="151">
        <f>IF(N325="základní",J325,0)</f>
        <v>0</v>
      </c>
      <c r="BF325" s="151">
        <f>IF(N325="snížená",J325,0)</f>
        <v>0</v>
      </c>
      <c r="BG325" s="151">
        <f>IF(N325="zákl. přenesená",J325,0)</f>
        <v>0</v>
      </c>
      <c r="BH325" s="151">
        <f>IF(N325="sníž. přenesená",J325,0)</f>
        <v>0</v>
      </c>
      <c r="BI325" s="151">
        <f>IF(N325="nulová",J325,0)</f>
        <v>0</v>
      </c>
      <c r="BJ325" s="18" t="s">
        <v>80</v>
      </c>
      <c r="BK325" s="151">
        <f>ROUND(I325*H325,2)</f>
        <v>0</v>
      </c>
      <c r="BL325" s="18" t="s">
        <v>126</v>
      </c>
      <c r="BM325" s="150" t="s">
        <v>431</v>
      </c>
    </row>
    <row r="326" spans="1:65" s="2" customFormat="1" ht="11.25">
      <c r="A326" s="33"/>
      <c r="B326" s="34"/>
      <c r="C326" s="33"/>
      <c r="D326" s="152" t="s">
        <v>128</v>
      </c>
      <c r="E326" s="33"/>
      <c r="F326" s="153" t="s">
        <v>432</v>
      </c>
      <c r="G326" s="33"/>
      <c r="H326" s="33"/>
      <c r="I326" s="154"/>
      <c r="J326" s="33"/>
      <c r="K326" s="33"/>
      <c r="L326" s="34"/>
      <c r="M326" s="155"/>
      <c r="N326" s="156"/>
      <c r="O326" s="54"/>
      <c r="P326" s="54"/>
      <c r="Q326" s="54"/>
      <c r="R326" s="54"/>
      <c r="S326" s="54"/>
      <c r="T326" s="55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T326" s="18" t="s">
        <v>128</v>
      </c>
      <c r="AU326" s="18" t="s">
        <v>82</v>
      </c>
    </row>
    <row r="327" spans="1:65" s="14" customFormat="1" ht="11.25">
      <c r="B327" s="165"/>
      <c r="D327" s="158" t="s">
        <v>130</v>
      </c>
      <c r="E327" s="166" t="s">
        <v>3</v>
      </c>
      <c r="F327" s="167" t="s">
        <v>433</v>
      </c>
      <c r="H327" s="168">
        <v>7453.0349999999999</v>
      </c>
      <c r="I327" s="169"/>
      <c r="L327" s="165"/>
      <c r="M327" s="170"/>
      <c r="N327" s="171"/>
      <c r="O327" s="171"/>
      <c r="P327" s="171"/>
      <c r="Q327" s="171"/>
      <c r="R327" s="171"/>
      <c r="S327" s="171"/>
      <c r="T327" s="172"/>
      <c r="AT327" s="166" t="s">
        <v>130</v>
      </c>
      <c r="AU327" s="166" t="s">
        <v>82</v>
      </c>
      <c r="AV327" s="14" t="s">
        <v>82</v>
      </c>
      <c r="AW327" s="14" t="s">
        <v>33</v>
      </c>
      <c r="AX327" s="14" t="s">
        <v>72</v>
      </c>
      <c r="AY327" s="166" t="s">
        <v>119</v>
      </c>
    </row>
    <row r="328" spans="1:65" s="15" customFormat="1" ht="11.25">
      <c r="B328" s="173"/>
      <c r="D328" s="158" t="s">
        <v>130</v>
      </c>
      <c r="E328" s="174" t="s">
        <v>3</v>
      </c>
      <c r="F328" s="175" t="s">
        <v>132</v>
      </c>
      <c r="H328" s="176">
        <v>7453.0349999999999</v>
      </c>
      <c r="I328" s="177"/>
      <c r="L328" s="173"/>
      <c r="M328" s="178"/>
      <c r="N328" s="179"/>
      <c r="O328" s="179"/>
      <c r="P328" s="179"/>
      <c r="Q328" s="179"/>
      <c r="R328" s="179"/>
      <c r="S328" s="179"/>
      <c r="T328" s="180"/>
      <c r="AT328" s="174" t="s">
        <v>130</v>
      </c>
      <c r="AU328" s="174" t="s">
        <v>82</v>
      </c>
      <c r="AV328" s="15" t="s">
        <v>126</v>
      </c>
      <c r="AW328" s="15" t="s">
        <v>33</v>
      </c>
      <c r="AX328" s="15" t="s">
        <v>80</v>
      </c>
      <c r="AY328" s="174" t="s">
        <v>119</v>
      </c>
    </row>
    <row r="329" spans="1:65" s="2" customFormat="1" ht="16.5" customHeight="1">
      <c r="A329" s="33"/>
      <c r="B329" s="138"/>
      <c r="C329" s="139" t="s">
        <v>434</v>
      </c>
      <c r="D329" s="139" t="s">
        <v>121</v>
      </c>
      <c r="E329" s="140" t="s">
        <v>435</v>
      </c>
      <c r="F329" s="141" t="s">
        <v>436</v>
      </c>
      <c r="G329" s="142" t="s">
        <v>216</v>
      </c>
      <c r="H329" s="143">
        <v>392.26499999999999</v>
      </c>
      <c r="I329" s="144"/>
      <c r="J329" s="145">
        <f>ROUND(I329*H329,2)</f>
        <v>0</v>
      </c>
      <c r="K329" s="141" t="s">
        <v>125</v>
      </c>
      <c r="L329" s="34"/>
      <c r="M329" s="146" t="s">
        <v>3</v>
      </c>
      <c r="N329" s="147" t="s">
        <v>43</v>
      </c>
      <c r="O329" s="54"/>
      <c r="P329" s="148">
        <f>O329*H329</f>
        <v>0</v>
      </c>
      <c r="Q329" s="148">
        <v>0</v>
      </c>
      <c r="R329" s="148">
        <f>Q329*H329</f>
        <v>0</v>
      </c>
      <c r="S329" s="148">
        <v>0</v>
      </c>
      <c r="T329" s="149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50" t="s">
        <v>126</v>
      </c>
      <c r="AT329" s="150" t="s">
        <v>121</v>
      </c>
      <c r="AU329" s="150" t="s">
        <v>82</v>
      </c>
      <c r="AY329" s="18" t="s">
        <v>119</v>
      </c>
      <c r="BE329" s="151">
        <f>IF(N329="základní",J329,0)</f>
        <v>0</v>
      </c>
      <c r="BF329" s="151">
        <f>IF(N329="snížená",J329,0)</f>
        <v>0</v>
      </c>
      <c r="BG329" s="151">
        <f>IF(N329="zákl. přenesená",J329,0)</f>
        <v>0</v>
      </c>
      <c r="BH329" s="151">
        <f>IF(N329="sníž. přenesená",J329,0)</f>
        <v>0</v>
      </c>
      <c r="BI329" s="151">
        <f>IF(N329="nulová",J329,0)</f>
        <v>0</v>
      </c>
      <c r="BJ329" s="18" t="s">
        <v>80</v>
      </c>
      <c r="BK329" s="151">
        <f>ROUND(I329*H329,2)</f>
        <v>0</v>
      </c>
      <c r="BL329" s="18" t="s">
        <v>126</v>
      </c>
      <c r="BM329" s="150" t="s">
        <v>437</v>
      </c>
    </row>
    <row r="330" spans="1:65" s="2" customFormat="1" ht="11.25">
      <c r="A330" s="33"/>
      <c r="B330" s="34"/>
      <c r="C330" s="33"/>
      <c r="D330" s="152" t="s">
        <v>128</v>
      </c>
      <c r="E330" s="33"/>
      <c r="F330" s="153" t="s">
        <v>438</v>
      </c>
      <c r="G330" s="33"/>
      <c r="H330" s="33"/>
      <c r="I330" s="154"/>
      <c r="J330" s="33"/>
      <c r="K330" s="33"/>
      <c r="L330" s="34"/>
      <c r="M330" s="155"/>
      <c r="N330" s="156"/>
      <c r="O330" s="54"/>
      <c r="P330" s="54"/>
      <c r="Q330" s="54"/>
      <c r="R330" s="54"/>
      <c r="S330" s="54"/>
      <c r="T330" s="55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T330" s="18" t="s">
        <v>128</v>
      </c>
      <c r="AU330" s="18" t="s">
        <v>82</v>
      </c>
    </row>
    <row r="331" spans="1:65" s="2" customFormat="1" ht="24.2" customHeight="1">
      <c r="A331" s="33"/>
      <c r="B331" s="138"/>
      <c r="C331" s="139" t="s">
        <v>439</v>
      </c>
      <c r="D331" s="139" t="s">
        <v>121</v>
      </c>
      <c r="E331" s="140" t="s">
        <v>440</v>
      </c>
      <c r="F331" s="141" t="s">
        <v>441</v>
      </c>
      <c r="G331" s="142" t="s">
        <v>216</v>
      </c>
      <c r="H331" s="143">
        <v>192.04499999999999</v>
      </c>
      <c r="I331" s="144"/>
      <c r="J331" s="145">
        <f>ROUND(I331*H331,2)</f>
        <v>0</v>
      </c>
      <c r="K331" s="141" t="s">
        <v>125</v>
      </c>
      <c r="L331" s="34"/>
      <c r="M331" s="146" t="s">
        <v>3</v>
      </c>
      <c r="N331" s="147" t="s">
        <v>43</v>
      </c>
      <c r="O331" s="54"/>
      <c r="P331" s="148">
        <f>O331*H331</f>
        <v>0</v>
      </c>
      <c r="Q331" s="148">
        <v>0</v>
      </c>
      <c r="R331" s="148">
        <f>Q331*H331</f>
        <v>0</v>
      </c>
      <c r="S331" s="148">
        <v>0</v>
      </c>
      <c r="T331" s="149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50" t="s">
        <v>126</v>
      </c>
      <c r="AT331" s="150" t="s">
        <v>121</v>
      </c>
      <c r="AU331" s="150" t="s">
        <v>82</v>
      </c>
      <c r="AY331" s="18" t="s">
        <v>119</v>
      </c>
      <c r="BE331" s="151">
        <f>IF(N331="základní",J331,0)</f>
        <v>0</v>
      </c>
      <c r="BF331" s="151">
        <f>IF(N331="snížená",J331,0)</f>
        <v>0</v>
      </c>
      <c r="BG331" s="151">
        <f>IF(N331="zákl. přenesená",J331,0)</f>
        <v>0</v>
      </c>
      <c r="BH331" s="151">
        <f>IF(N331="sníž. přenesená",J331,0)</f>
        <v>0</v>
      </c>
      <c r="BI331" s="151">
        <f>IF(N331="nulová",J331,0)</f>
        <v>0</v>
      </c>
      <c r="BJ331" s="18" t="s">
        <v>80</v>
      </c>
      <c r="BK331" s="151">
        <f>ROUND(I331*H331,2)</f>
        <v>0</v>
      </c>
      <c r="BL331" s="18" t="s">
        <v>126</v>
      </c>
      <c r="BM331" s="150" t="s">
        <v>442</v>
      </c>
    </row>
    <row r="332" spans="1:65" s="2" customFormat="1" ht="11.25">
      <c r="A332" s="33"/>
      <c r="B332" s="34"/>
      <c r="C332" s="33"/>
      <c r="D332" s="152" t="s">
        <v>128</v>
      </c>
      <c r="E332" s="33"/>
      <c r="F332" s="153" t="s">
        <v>443</v>
      </c>
      <c r="G332" s="33"/>
      <c r="H332" s="33"/>
      <c r="I332" s="154"/>
      <c r="J332" s="33"/>
      <c r="K332" s="33"/>
      <c r="L332" s="34"/>
      <c r="M332" s="155"/>
      <c r="N332" s="156"/>
      <c r="O332" s="54"/>
      <c r="P332" s="54"/>
      <c r="Q332" s="54"/>
      <c r="R332" s="54"/>
      <c r="S332" s="54"/>
      <c r="T332" s="55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T332" s="18" t="s">
        <v>128</v>
      </c>
      <c r="AU332" s="18" t="s">
        <v>82</v>
      </c>
    </row>
    <row r="333" spans="1:65" s="14" customFormat="1" ht="11.25">
      <c r="B333" s="165"/>
      <c r="D333" s="158" t="s">
        <v>130</v>
      </c>
      <c r="E333" s="166" t="s">
        <v>3</v>
      </c>
      <c r="F333" s="167" t="s">
        <v>444</v>
      </c>
      <c r="H333" s="168">
        <v>64.63</v>
      </c>
      <c r="I333" s="169"/>
      <c r="L333" s="165"/>
      <c r="M333" s="170"/>
      <c r="N333" s="171"/>
      <c r="O333" s="171"/>
      <c r="P333" s="171"/>
      <c r="Q333" s="171"/>
      <c r="R333" s="171"/>
      <c r="S333" s="171"/>
      <c r="T333" s="172"/>
      <c r="AT333" s="166" t="s">
        <v>130</v>
      </c>
      <c r="AU333" s="166" t="s">
        <v>82</v>
      </c>
      <c r="AV333" s="14" t="s">
        <v>82</v>
      </c>
      <c r="AW333" s="14" t="s">
        <v>33</v>
      </c>
      <c r="AX333" s="14" t="s">
        <v>72</v>
      </c>
      <c r="AY333" s="166" t="s">
        <v>119</v>
      </c>
    </row>
    <row r="334" spans="1:65" s="14" customFormat="1" ht="11.25">
      <c r="B334" s="165"/>
      <c r="D334" s="158" t="s">
        <v>130</v>
      </c>
      <c r="E334" s="166" t="s">
        <v>3</v>
      </c>
      <c r="F334" s="167" t="s">
        <v>445</v>
      </c>
      <c r="H334" s="168">
        <v>4.6399999999999997</v>
      </c>
      <c r="I334" s="169"/>
      <c r="L334" s="165"/>
      <c r="M334" s="170"/>
      <c r="N334" s="171"/>
      <c r="O334" s="171"/>
      <c r="P334" s="171"/>
      <c r="Q334" s="171"/>
      <c r="R334" s="171"/>
      <c r="S334" s="171"/>
      <c r="T334" s="172"/>
      <c r="AT334" s="166" t="s">
        <v>130</v>
      </c>
      <c r="AU334" s="166" t="s">
        <v>82</v>
      </c>
      <c r="AV334" s="14" t="s">
        <v>82</v>
      </c>
      <c r="AW334" s="14" t="s">
        <v>33</v>
      </c>
      <c r="AX334" s="14" t="s">
        <v>72</v>
      </c>
      <c r="AY334" s="166" t="s">
        <v>119</v>
      </c>
    </row>
    <row r="335" spans="1:65" s="14" customFormat="1" ht="11.25">
      <c r="B335" s="165"/>
      <c r="D335" s="158" t="s">
        <v>130</v>
      </c>
      <c r="E335" s="166" t="s">
        <v>3</v>
      </c>
      <c r="F335" s="167" t="s">
        <v>446</v>
      </c>
      <c r="H335" s="168">
        <v>122.77500000000001</v>
      </c>
      <c r="I335" s="169"/>
      <c r="L335" s="165"/>
      <c r="M335" s="170"/>
      <c r="N335" s="171"/>
      <c r="O335" s="171"/>
      <c r="P335" s="171"/>
      <c r="Q335" s="171"/>
      <c r="R335" s="171"/>
      <c r="S335" s="171"/>
      <c r="T335" s="172"/>
      <c r="AT335" s="166" t="s">
        <v>130</v>
      </c>
      <c r="AU335" s="166" t="s">
        <v>82</v>
      </c>
      <c r="AV335" s="14" t="s">
        <v>82</v>
      </c>
      <c r="AW335" s="14" t="s">
        <v>33</v>
      </c>
      <c r="AX335" s="14" t="s">
        <v>72</v>
      </c>
      <c r="AY335" s="166" t="s">
        <v>119</v>
      </c>
    </row>
    <row r="336" spans="1:65" s="15" customFormat="1" ht="11.25">
      <c r="B336" s="173"/>
      <c r="D336" s="158" t="s">
        <v>130</v>
      </c>
      <c r="E336" s="174" t="s">
        <v>3</v>
      </c>
      <c r="F336" s="175" t="s">
        <v>132</v>
      </c>
      <c r="H336" s="176">
        <v>192.04499999999999</v>
      </c>
      <c r="I336" s="177"/>
      <c r="L336" s="173"/>
      <c r="M336" s="178"/>
      <c r="N336" s="179"/>
      <c r="O336" s="179"/>
      <c r="P336" s="179"/>
      <c r="Q336" s="179"/>
      <c r="R336" s="179"/>
      <c r="S336" s="179"/>
      <c r="T336" s="180"/>
      <c r="AT336" s="174" t="s">
        <v>130</v>
      </c>
      <c r="AU336" s="174" t="s">
        <v>82</v>
      </c>
      <c r="AV336" s="15" t="s">
        <v>126</v>
      </c>
      <c r="AW336" s="15" t="s">
        <v>33</v>
      </c>
      <c r="AX336" s="15" t="s">
        <v>80</v>
      </c>
      <c r="AY336" s="174" t="s">
        <v>119</v>
      </c>
    </row>
    <row r="337" spans="1:65" s="2" customFormat="1" ht="24.2" customHeight="1">
      <c r="A337" s="33"/>
      <c r="B337" s="138"/>
      <c r="C337" s="139" t="s">
        <v>447</v>
      </c>
      <c r="D337" s="139" t="s">
        <v>121</v>
      </c>
      <c r="E337" s="140" t="s">
        <v>448</v>
      </c>
      <c r="F337" s="141" t="s">
        <v>215</v>
      </c>
      <c r="G337" s="142" t="s">
        <v>216</v>
      </c>
      <c r="H337" s="143">
        <v>207.06</v>
      </c>
      <c r="I337" s="144"/>
      <c r="J337" s="145">
        <f>ROUND(I337*H337,2)</f>
        <v>0</v>
      </c>
      <c r="K337" s="141" t="s">
        <v>125</v>
      </c>
      <c r="L337" s="34"/>
      <c r="M337" s="146" t="s">
        <v>3</v>
      </c>
      <c r="N337" s="147" t="s">
        <v>43</v>
      </c>
      <c r="O337" s="54"/>
      <c r="P337" s="148">
        <f>O337*H337</f>
        <v>0</v>
      </c>
      <c r="Q337" s="148">
        <v>0</v>
      </c>
      <c r="R337" s="148">
        <f>Q337*H337</f>
        <v>0</v>
      </c>
      <c r="S337" s="148">
        <v>0</v>
      </c>
      <c r="T337" s="149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50" t="s">
        <v>126</v>
      </c>
      <c r="AT337" s="150" t="s">
        <v>121</v>
      </c>
      <c r="AU337" s="150" t="s">
        <v>82</v>
      </c>
      <c r="AY337" s="18" t="s">
        <v>119</v>
      </c>
      <c r="BE337" s="151">
        <f>IF(N337="základní",J337,0)</f>
        <v>0</v>
      </c>
      <c r="BF337" s="151">
        <f>IF(N337="snížená",J337,0)</f>
        <v>0</v>
      </c>
      <c r="BG337" s="151">
        <f>IF(N337="zákl. přenesená",J337,0)</f>
        <v>0</v>
      </c>
      <c r="BH337" s="151">
        <f>IF(N337="sníž. přenesená",J337,0)</f>
        <v>0</v>
      </c>
      <c r="BI337" s="151">
        <f>IF(N337="nulová",J337,0)</f>
        <v>0</v>
      </c>
      <c r="BJ337" s="18" t="s">
        <v>80</v>
      </c>
      <c r="BK337" s="151">
        <f>ROUND(I337*H337,2)</f>
        <v>0</v>
      </c>
      <c r="BL337" s="18" t="s">
        <v>126</v>
      </c>
      <c r="BM337" s="150" t="s">
        <v>449</v>
      </c>
    </row>
    <row r="338" spans="1:65" s="2" customFormat="1" ht="11.25">
      <c r="A338" s="33"/>
      <c r="B338" s="34"/>
      <c r="C338" s="33"/>
      <c r="D338" s="152" t="s">
        <v>128</v>
      </c>
      <c r="E338" s="33"/>
      <c r="F338" s="153" t="s">
        <v>450</v>
      </c>
      <c r="G338" s="33"/>
      <c r="H338" s="33"/>
      <c r="I338" s="154"/>
      <c r="J338" s="33"/>
      <c r="K338" s="33"/>
      <c r="L338" s="34"/>
      <c r="M338" s="155"/>
      <c r="N338" s="156"/>
      <c r="O338" s="54"/>
      <c r="P338" s="54"/>
      <c r="Q338" s="54"/>
      <c r="R338" s="54"/>
      <c r="S338" s="54"/>
      <c r="T338" s="55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T338" s="18" t="s">
        <v>128</v>
      </c>
      <c r="AU338" s="18" t="s">
        <v>82</v>
      </c>
    </row>
    <row r="339" spans="1:65" s="14" customFormat="1" ht="11.25">
      <c r="B339" s="165"/>
      <c r="D339" s="158" t="s">
        <v>130</v>
      </c>
      <c r="E339" s="166" t="s">
        <v>3</v>
      </c>
      <c r="F339" s="167" t="s">
        <v>451</v>
      </c>
      <c r="H339" s="168">
        <v>207.06</v>
      </c>
      <c r="I339" s="169"/>
      <c r="L339" s="165"/>
      <c r="M339" s="170"/>
      <c r="N339" s="171"/>
      <c r="O339" s="171"/>
      <c r="P339" s="171"/>
      <c r="Q339" s="171"/>
      <c r="R339" s="171"/>
      <c r="S339" s="171"/>
      <c r="T339" s="172"/>
      <c r="AT339" s="166" t="s">
        <v>130</v>
      </c>
      <c r="AU339" s="166" t="s">
        <v>82</v>
      </c>
      <c r="AV339" s="14" t="s">
        <v>82</v>
      </c>
      <c r="AW339" s="14" t="s">
        <v>33</v>
      </c>
      <c r="AX339" s="14" t="s">
        <v>72</v>
      </c>
      <c r="AY339" s="166" t="s">
        <v>119</v>
      </c>
    </row>
    <row r="340" spans="1:65" s="15" customFormat="1" ht="11.25">
      <c r="B340" s="173"/>
      <c r="D340" s="158" t="s">
        <v>130</v>
      </c>
      <c r="E340" s="174" t="s">
        <v>3</v>
      </c>
      <c r="F340" s="175" t="s">
        <v>132</v>
      </c>
      <c r="H340" s="176">
        <v>207.06</v>
      </c>
      <c r="I340" s="177"/>
      <c r="L340" s="173"/>
      <c r="M340" s="178"/>
      <c r="N340" s="179"/>
      <c r="O340" s="179"/>
      <c r="P340" s="179"/>
      <c r="Q340" s="179"/>
      <c r="R340" s="179"/>
      <c r="S340" s="179"/>
      <c r="T340" s="180"/>
      <c r="AT340" s="174" t="s">
        <v>130</v>
      </c>
      <c r="AU340" s="174" t="s">
        <v>82</v>
      </c>
      <c r="AV340" s="15" t="s">
        <v>126</v>
      </c>
      <c r="AW340" s="15" t="s">
        <v>33</v>
      </c>
      <c r="AX340" s="15" t="s">
        <v>80</v>
      </c>
      <c r="AY340" s="174" t="s">
        <v>119</v>
      </c>
    </row>
    <row r="341" spans="1:65" s="2" customFormat="1" ht="24.2" customHeight="1">
      <c r="A341" s="33"/>
      <c r="B341" s="138"/>
      <c r="C341" s="139" t="s">
        <v>452</v>
      </c>
      <c r="D341" s="139" t="s">
        <v>121</v>
      </c>
      <c r="E341" s="140" t="s">
        <v>453</v>
      </c>
      <c r="F341" s="141" t="s">
        <v>454</v>
      </c>
      <c r="G341" s="142" t="s">
        <v>216</v>
      </c>
      <c r="H341" s="143">
        <v>3.16</v>
      </c>
      <c r="I341" s="144"/>
      <c r="J341" s="145">
        <f>ROUND(I341*H341,2)</f>
        <v>0</v>
      </c>
      <c r="K341" s="141" t="s">
        <v>125</v>
      </c>
      <c r="L341" s="34"/>
      <c r="M341" s="146" t="s">
        <v>3</v>
      </c>
      <c r="N341" s="147" t="s">
        <v>43</v>
      </c>
      <c r="O341" s="54"/>
      <c r="P341" s="148">
        <f>O341*H341</f>
        <v>0</v>
      </c>
      <c r="Q341" s="148">
        <v>0</v>
      </c>
      <c r="R341" s="148">
        <f>Q341*H341</f>
        <v>0</v>
      </c>
      <c r="S341" s="148">
        <v>0</v>
      </c>
      <c r="T341" s="149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50" t="s">
        <v>126</v>
      </c>
      <c r="AT341" s="150" t="s">
        <v>121</v>
      </c>
      <c r="AU341" s="150" t="s">
        <v>82</v>
      </c>
      <c r="AY341" s="18" t="s">
        <v>119</v>
      </c>
      <c r="BE341" s="151">
        <f>IF(N341="základní",J341,0)</f>
        <v>0</v>
      </c>
      <c r="BF341" s="151">
        <f>IF(N341="snížená",J341,0)</f>
        <v>0</v>
      </c>
      <c r="BG341" s="151">
        <f>IF(N341="zákl. přenesená",J341,0)</f>
        <v>0</v>
      </c>
      <c r="BH341" s="151">
        <f>IF(N341="sníž. přenesená",J341,0)</f>
        <v>0</v>
      </c>
      <c r="BI341" s="151">
        <f>IF(N341="nulová",J341,0)</f>
        <v>0</v>
      </c>
      <c r="BJ341" s="18" t="s">
        <v>80</v>
      </c>
      <c r="BK341" s="151">
        <f>ROUND(I341*H341,2)</f>
        <v>0</v>
      </c>
      <c r="BL341" s="18" t="s">
        <v>126</v>
      </c>
      <c r="BM341" s="150" t="s">
        <v>455</v>
      </c>
    </row>
    <row r="342" spans="1:65" s="2" customFormat="1" ht="11.25">
      <c r="A342" s="33"/>
      <c r="B342" s="34"/>
      <c r="C342" s="33"/>
      <c r="D342" s="152" t="s">
        <v>128</v>
      </c>
      <c r="E342" s="33"/>
      <c r="F342" s="153" t="s">
        <v>456</v>
      </c>
      <c r="G342" s="33"/>
      <c r="H342" s="33"/>
      <c r="I342" s="154"/>
      <c r="J342" s="33"/>
      <c r="K342" s="33"/>
      <c r="L342" s="34"/>
      <c r="M342" s="155"/>
      <c r="N342" s="156"/>
      <c r="O342" s="54"/>
      <c r="P342" s="54"/>
      <c r="Q342" s="54"/>
      <c r="R342" s="54"/>
      <c r="S342" s="54"/>
      <c r="T342" s="55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T342" s="18" t="s">
        <v>128</v>
      </c>
      <c r="AU342" s="18" t="s">
        <v>82</v>
      </c>
    </row>
    <row r="343" spans="1:65" s="14" customFormat="1" ht="11.25">
      <c r="B343" s="165"/>
      <c r="D343" s="158" t="s">
        <v>130</v>
      </c>
      <c r="E343" s="166" t="s">
        <v>3</v>
      </c>
      <c r="F343" s="167" t="s">
        <v>457</v>
      </c>
      <c r="H343" s="168">
        <v>3.16</v>
      </c>
      <c r="I343" s="169"/>
      <c r="L343" s="165"/>
      <c r="M343" s="170"/>
      <c r="N343" s="171"/>
      <c r="O343" s="171"/>
      <c r="P343" s="171"/>
      <c r="Q343" s="171"/>
      <c r="R343" s="171"/>
      <c r="S343" s="171"/>
      <c r="T343" s="172"/>
      <c r="AT343" s="166" t="s">
        <v>130</v>
      </c>
      <c r="AU343" s="166" t="s">
        <v>82</v>
      </c>
      <c r="AV343" s="14" t="s">
        <v>82</v>
      </c>
      <c r="AW343" s="14" t="s">
        <v>33</v>
      </c>
      <c r="AX343" s="14" t="s">
        <v>72</v>
      </c>
      <c r="AY343" s="166" t="s">
        <v>119</v>
      </c>
    </row>
    <row r="344" spans="1:65" s="15" customFormat="1" ht="11.25">
      <c r="B344" s="173"/>
      <c r="D344" s="158" t="s">
        <v>130</v>
      </c>
      <c r="E344" s="174" t="s">
        <v>3</v>
      </c>
      <c r="F344" s="175" t="s">
        <v>132</v>
      </c>
      <c r="H344" s="176">
        <v>3.16</v>
      </c>
      <c r="I344" s="177"/>
      <c r="L344" s="173"/>
      <c r="M344" s="178"/>
      <c r="N344" s="179"/>
      <c r="O344" s="179"/>
      <c r="P344" s="179"/>
      <c r="Q344" s="179"/>
      <c r="R344" s="179"/>
      <c r="S344" s="179"/>
      <c r="T344" s="180"/>
      <c r="AT344" s="174" t="s">
        <v>130</v>
      </c>
      <c r="AU344" s="174" t="s">
        <v>82</v>
      </c>
      <c r="AV344" s="15" t="s">
        <v>126</v>
      </c>
      <c r="AW344" s="15" t="s">
        <v>33</v>
      </c>
      <c r="AX344" s="15" t="s">
        <v>80</v>
      </c>
      <c r="AY344" s="174" t="s">
        <v>119</v>
      </c>
    </row>
    <row r="345" spans="1:65" s="12" customFormat="1" ht="22.9" customHeight="1">
      <c r="B345" s="125"/>
      <c r="D345" s="126" t="s">
        <v>71</v>
      </c>
      <c r="E345" s="136" t="s">
        <v>458</v>
      </c>
      <c r="F345" s="136" t="s">
        <v>459</v>
      </c>
      <c r="I345" s="128"/>
      <c r="J345" s="137">
        <f>BK345</f>
        <v>0</v>
      </c>
      <c r="L345" s="125"/>
      <c r="M345" s="130"/>
      <c r="N345" s="131"/>
      <c r="O345" s="131"/>
      <c r="P345" s="132">
        <f>SUM(P346:P347)</f>
        <v>0</v>
      </c>
      <c r="Q345" s="131"/>
      <c r="R345" s="132">
        <f>SUM(R346:R347)</f>
        <v>0</v>
      </c>
      <c r="S345" s="131"/>
      <c r="T345" s="133">
        <f>SUM(T346:T347)</f>
        <v>0</v>
      </c>
      <c r="AR345" s="126" t="s">
        <v>80</v>
      </c>
      <c r="AT345" s="134" t="s">
        <v>71</v>
      </c>
      <c r="AU345" s="134" t="s">
        <v>80</v>
      </c>
      <c r="AY345" s="126" t="s">
        <v>119</v>
      </c>
      <c r="BK345" s="135">
        <f>SUM(BK346:BK347)</f>
        <v>0</v>
      </c>
    </row>
    <row r="346" spans="1:65" s="2" customFormat="1" ht="24.2" customHeight="1">
      <c r="A346" s="33"/>
      <c r="B346" s="138"/>
      <c r="C346" s="139" t="s">
        <v>460</v>
      </c>
      <c r="D346" s="139" t="s">
        <v>121</v>
      </c>
      <c r="E346" s="140" t="s">
        <v>461</v>
      </c>
      <c r="F346" s="141" t="s">
        <v>462</v>
      </c>
      <c r="G346" s="142" t="s">
        <v>216</v>
      </c>
      <c r="H346" s="143">
        <v>888.13300000000004</v>
      </c>
      <c r="I346" s="144"/>
      <c r="J346" s="145">
        <f>ROUND(I346*H346,2)</f>
        <v>0</v>
      </c>
      <c r="K346" s="141" t="s">
        <v>125</v>
      </c>
      <c r="L346" s="34"/>
      <c r="M346" s="146" t="s">
        <v>3</v>
      </c>
      <c r="N346" s="147" t="s">
        <v>43</v>
      </c>
      <c r="O346" s="54"/>
      <c r="P346" s="148">
        <f>O346*H346</f>
        <v>0</v>
      </c>
      <c r="Q346" s="148">
        <v>0</v>
      </c>
      <c r="R346" s="148">
        <f>Q346*H346</f>
        <v>0</v>
      </c>
      <c r="S346" s="148">
        <v>0</v>
      </c>
      <c r="T346" s="149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50" t="s">
        <v>126</v>
      </c>
      <c r="AT346" s="150" t="s">
        <v>121</v>
      </c>
      <c r="AU346" s="150" t="s">
        <v>82</v>
      </c>
      <c r="AY346" s="18" t="s">
        <v>119</v>
      </c>
      <c r="BE346" s="151">
        <f>IF(N346="základní",J346,0)</f>
        <v>0</v>
      </c>
      <c r="BF346" s="151">
        <f>IF(N346="snížená",J346,0)</f>
        <v>0</v>
      </c>
      <c r="BG346" s="151">
        <f>IF(N346="zákl. přenesená",J346,0)</f>
        <v>0</v>
      </c>
      <c r="BH346" s="151">
        <f>IF(N346="sníž. přenesená",J346,0)</f>
        <v>0</v>
      </c>
      <c r="BI346" s="151">
        <f>IF(N346="nulová",J346,0)</f>
        <v>0</v>
      </c>
      <c r="BJ346" s="18" t="s">
        <v>80</v>
      </c>
      <c r="BK346" s="151">
        <f>ROUND(I346*H346,2)</f>
        <v>0</v>
      </c>
      <c r="BL346" s="18" t="s">
        <v>126</v>
      </c>
      <c r="BM346" s="150" t="s">
        <v>463</v>
      </c>
    </row>
    <row r="347" spans="1:65" s="2" customFormat="1" ht="11.25">
      <c r="A347" s="33"/>
      <c r="B347" s="34"/>
      <c r="C347" s="33"/>
      <c r="D347" s="152" t="s">
        <v>128</v>
      </c>
      <c r="E347" s="33"/>
      <c r="F347" s="153" t="s">
        <v>464</v>
      </c>
      <c r="G347" s="33"/>
      <c r="H347" s="33"/>
      <c r="I347" s="154"/>
      <c r="J347" s="33"/>
      <c r="K347" s="33"/>
      <c r="L347" s="34"/>
      <c r="M347" s="155"/>
      <c r="N347" s="156"/>
      <c r="O347" s="54"/>
      <c r="P347" s="54"/>
      <c r="Q347" s="54"/>
      <c r="R347" s="54"/>
      <c r="S347" s="54"/>
      <c r="T347" s="55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T347" s="18" t="s">
        <v>128</v>
      </c>
      <c r="AU347" s="18" t="s">
        <v>82</v>
      </c>
    </row>
    <row r="348" spans="1:65" s="12" customFormat="1" ht="25.9" customHeight="1">
      <c r="B348" s="125"/>
      <c r="D348" s="126" t="s">
        <v>71</v>
      </c>
      <c r="E348" s="127" t="s">
        <v>465</v>
      </c>
      <c r="F348" s="127" t="s">
        <v>466</v>
      </c>
      <c r="I348" s="128"/>
      <c r="J348" s="129">
        <f>BK348</f>
        <v>0</v>
      </c>
      <c r="L348" s="125"/>
      <c r="M348" s="130"/>
      <c r="N348" s="131"/>
      <c r="O348" s="131"/>
      <c r="P348" s="132">
        <f>P349+P363+P370</f>
        <v>0</v>
      </c>
      <c r="Q348" s="131"/>
      <c r="R348" s="132">
        <f>R349+R363+R370</f>
        <v>0</v>
      </c>
      <c r="S348" s="131"/>
      <c r="T348" s="133">
        <f>T349+T363+T370</f>
        <v>0</v>
      </c>
      <c r="AR348" s="126" t="s">
        <v>151</v>
      </c>
      <c r="AT348" s="134" t="s">
        <v>71</v>
      </c>
      <c r="AU348" s="134" t="s">
        <v>72</v>
      </c>
      <c r="AY348" s="126" t="s">
        <v>119</v>
      </c>
      <c r="BK348" s="135">
        <f>BK349+BK363+BK370</f>
        <v>0</v>
      </c>
    </row>
    <row r="349" spans="1:65" s="12" customFormat="1" ht="22.9" customHeight="1">
      <c r="B349" s="125"/>
      <c r="D349" s="126" t="s">
        <v>71</v>
      </c>
      <c r="E349" s="136" t="s">
        <v>467</v>
      </c>
      <c r="F349" s="136" t="s">
        <v>468</v>
      </c>
      <c r="I349" s="128"/>
      <c r="J349" s="137">
        <f>BK349</f>
        <v>0</v>
      </c>
      <c r="L349" s="125"/>
      <c r="M349" s="130"/>
      <c r="N349" s="131"/>
      <c r="O349" s="131"/>
      <c r="P349" s="132">
        <f>SUM(P350:P362)</f>
        <v>0</v>
      </c>
      <c r="Q349" s="131"/>
      <c r="R349" s="132">
        <f>SUM(R350:R362)</f>
        <v>0</v>
      </c>
      <c r="S349" s="131"/>
      <c r="T349" s="133">
        <f>SUM(T350:T362)</f>
        <v>0</v>
      </c>
      <c r="AR349" s="126" t="s">
        <v>151</v>
      </c>
      <c r="AT349" s="134" t="s">
        <v>71</v>
      </c>
      <c r="AU349" s="134" t="s">
        <v>80</v>
      </c>
      <c r="AY349" s="126" t="s">
        <v>119</v>
      </c>
      <c r="BK349" s="135">
        <f>SUM(BK350:BK362)</f>
        <v>0</v>
      </c>
    </row>
    <row r="350" spans="1:65" s="2" customFormat="1" ht="16.5" customHeight="1">
      <c r="A350" s="33"/>
      <c r="B350" s="138"/>
      <c r="C350" s="139" t="s">
        <v>469</v>
      </c>
      <c r="D350" s="139" t="s">
        <v>121</v>
      </c>
      <c r="E350" s="140" t="s">
        <v>470</v>
      </c>
      <c r="F350" s="141" t="s">
        <v>471</v>
      </c>
      <c r="G350" s="142" t="s">
        <v>472</v>
      </c>
      <c r="H350" s="143">
        <v>15</v>
      </c>
      <c r="I350" s="144"/>
      <c r="J350" s="145">
        <f>ROUND(I350*H350,2)</f>
        <v>0</v>
      </c>
      <c r="K350" s="141" t="s">
        <v>3</v>
      </c>
      <c r="L350" s="34"/>
      <c r="M350" s="146" t="s">
        <v>3</v>
      </c>
      <c r="N350" s="147" t="s">
        <v>43</v>
      </c>
      <c r="O350" s="54"/>
      <c r="P350" s="148">
        <f>O350*H350</f>
        <v>0</v>
      </c>
      <c r="Q350" s="148">
        <v>0</v>
      </c>
      <c r="R350" s="148">
        <f>Q350*H350</f>
        <v>0</v>
      </c>
      <c r="S350" s="148">
        <v>0</v>
      </c>
      <c r="T350" s="149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50" t="s">
        <v>473</v>
      </c>
      <c r="AT350" s="150" t="s">
        <v>121</v>
      </c>
      <c r="AU350" s="150" t="s">
        <v>82</v>
      </c>
      <c r="AY350" s="18" t="s">
        <v>119</v>
      </c>
      <c r="BE350" s="151">
        <f>IF(N350="základní",J350,0)</f>
        <v>0</v>
      </c>
      <c r="BF350" s="151">
        <f>IF(N350="snížená",J350,0)</f>
        <v>0</v>
      </c>
      <c r="BG350" s="151">
        <f>IF(N350="zákl. přenesená",J350,0)</f>
        <v>0</v>
      </c>
      <c r="BH350" s="151">
        <f>IF(N350="sníž. přenesená",J350,0)</f>
        <v>0</v>
      </c>
      <c r="BI350" s="151">
        <f>IF(N350="nulová",J350,0)</f>
        <v>0</v>
      </c>
      <c r="BJ350" s="18" t="s">
        <v>80</v>
      </c>
      <c r="BK350" s="151">
        <f>ROUND(I350*H350,2)</f>
        <v>0</v>
      </c>
      <c r="BL350" s="18" t="s">
        <v>473</v>
      </c>
      <c r="BM350" s="150" t="s">
        <v>474</v>
      </c>
    </row>
    <row r="351" spans="1:65" s="13" customFormat="1" ht="11.25">
      <c r="B351" s="157"/>
      <c r="D351" s="158" t="s">
        <v>130</v>
      </c>
      <c r="E351" s="159" t="s">
        <v>3</v>
      </c>
      <c r="F351" s="160" t="s">
        <v>475</v>
      </c>
      <c r="H351" s="159" t="s">
        <v>3</v>
      </c>
      <c r="I351" s="161"/>
      <c r="L351" s="157"/>
      <c r="M351" s="162"/>
      <c r="N351" s="163"/>
      <c r="O351" s="163"/>
      <c r="P351" s="163"/>
      <c r="Q351" s="163"/>
      <c r="R351" s="163"/>
      <c r="S351" s="163"/>
      <c r="T351" s="164"/>
      <c r="AT351" s="159" t="s">
        <v>130</v>
      </c>
      <c r="AU351" s="159" t="s">
        <v>82</v>
      </c>
      <c r="AV351" s="13" t="s">
        <v>80</v>
      </c>
      <c r="AW351" s="13" t="s">
        <v>33</v>
      </c>
      <c r="AX351" s="13" t="s">
        <v>72</v>
      </c>
      <c r="AY351" s="159" t="s">
        <v>119</v>
      </c>
    </row>
    <row r="352" spans="1:65" s="14" customFormat="1" ht="11.25">
      <c r="B352" s="165"/>
      <c r="D352" s="158" t="s">
        <v>130</v>
      </c>
      <c r="E352" s="166" t="s">
        <v>3</v>
      </c>
      <c r="F352" s="167" t="s">
        <v>9</v>
      </c>
      <c r="H352" s="168">
        <v>15</v>
      </c>
      <c r="I352" s="169"/>
      <c r="L352" s="165"/>
      <c r="M352" s="170"/>
      <c r="N352" s="171"/>
      <c r="O352" s="171"/>
      <c r="P352" s="171"/>
      <c r="Q352" s="171"/>
      <c r="R352" s="171"/>
      <c r="S352" s="171"/>
      <c r="T352" s="172"/>
      <c r="AT352" s="166" t="s">
        <v>130</v>
      </c>
      <c r="AU352" s="166" t="s">
        <v>82</v>
      </c>
      <c r="AV352" s="14" t="s">
        <v>82</v>
      </c>
      <c r="AW352" s="14" t="s">
        <v>33</v>
      </c>
      <c r="AX352" s="14" t="s">
        <v>80</v>
      </c>
      <c r="AY352" s="166" t="s">
        <v>119</v>
      </c>
    </row>
    <row r="353" spans="1:65" s="2" customFormat="1" ht="16.5" customHeight="1">
      <c r="A353" s="33"/>
      <c r="B353" s="138"/>
      <c r="C353" s="139" t="s">
        <v>476</v>
      </c>
      <c r="D353" s="139" t="s">
        <v>121</v>
      </c>
      <c r="E353" s="140" t="s">
        <v>477</v>
      </c>
      <c r="F353" s="141" t="s">
        <v>478</v>
      </c>
      <c r="G353" s="142" t="s">
        <v>472</v>
      </c>
      <c r="H353" s="143">
        <v>15</v>
      </c>
      <c r="I353" s="144"/>
      <c r="J353" s="145">
        <f>ROUND(I353*H353,2)</f>
        <v>0</v>
      </c>
      <c r="K353" s="141" t="s">
        <v>3</v>
      </c>
      <c r="L353" s="34"/>
      <c r="M353" s="146" t="s">
        <v>3</v>
      </c>
      <c r="N353" s="147" t="s">
        <v>43</v>
      </c>
      <c r="O353" s="54"/>
      <c r="P353" s="148">
        <f>O353*H353</f>
        <v>0</v>
      </c>
      <c r="Q353" s="148">
        <v>0</v>
      </c>
      <c r="R353" s="148">
        <f>Q353*H353</f>
        <v>0</v>
      </c>
      <c r="S353" s="148">
        <v>0</v>
      </c>
      <c r="T353" s="149">
        <f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150" t="s">
        <v>473</v>
      </c>
      <c r="AT353" s="150" t="s">
        <v>121</v>
      </c>
      <c r="AU353" s="150" t="s">
        <v>82</v>
      </c>
      <c r="AY353" s="18" t="s">
        <v>119</v>
      </c>
      <c r="BE353" s="151">
        <f>IF(N353="základní",J353,0)</f>
        <v>0</v>
      </c>
      <c r="BF353" s="151">
        <f>IF(N353="snížená",J353,0)</f>
        <v>0</v>
      </c>
      <c r="BG353" s="151">
        <f>IF(N353="zákl. přenesená",J353,0)</f>
        <v>0</v>
      </c>
      <c r="BH353" s="151">
        <f>IF(N353="sníž. přenesená",J353,0)</f>
        <v>0</v>
      </c>
      <c r="BI353" s="151">
        <f>IF(N353="nulová",J353,0)</f>
        <v>0</v>
      </c>
      <c r="BJ353" s="18" t="s">
        <v>80</v>
      </c>
      <c r="BK353" s="151">
        <f>ROUND(I353*H353,2)</f>
        <v>0</v>
      </c>
      <c r="BL353" s="18" t="s">
        <v>473</v>
      </c>
      <c r="BM353" s="150" t="s">
        <v>479</v>
      </c>
    </row>
    <row r="354" spans="1:65" s="13" customFormat="1" ht="11.25">
      <c r="B354" s="157"/>
      <c r="D354" s="158" t="s">
        <v>130</v>
      </c>
      <c r="E354" s="159" t="s">
        <v>3</v>
      </c>
      <c r="F354" s="160" t="s">
        <v>475</v>
      </c>
      <c r="H354" s="159" t="s">
        <v>3</v>
      </c>
      <c r="I354" s="161"/>
      <c r="L354" s="157"/>
      <c r="M354" s="162"/>
      <c r="N354" s="163"/>
      <c r="O354" s="163"/>
      <c r="P354" s="163"/>
      <c r="Q354" s="163"/>
      <c r="R354" s="163"/>
      <c r="S354" s="163"/>
      <c r="T354" s="164"/>
      <c r="AT354" s="159" t="s">
        <v>130</v>
      </c>
      <c r="AU354" s="159" t="s">
        <v>82</v>
      </c>
      <c r="AV354" s="13" t="s">
        <v>80</v>
      </c>
      <c r="AW354" s="13" t="s">
        <v>33</v>
      </c>
      <c r="AX354" s="13" t="s">
        <v>72</v>
      </c>
      <c r="AY354" s="159" t="s">
        <v>119</v>
      </c>
    </row>
    <row r="355" spans="1:65" s="14" customFormat="1" ht="11.25">
      <c r="B355" s="165"/>
      <c r="D355" s="158" t="s">
        <v>130</v>
      </c>
      <c r="E355" s="166" t="s">
        <v>3</v>
      </c>
      <c r="F355" s="167" t="s">
        <v>9</v>
      </c>
      <c r="H355" s="168">
        <v>15</v>
      </c>
      <c r="I355" s="169"/>
      <c r="L355" s="165"/>
      <c r="M355" s="170"/>
      <c r="N355" s="171"/>
      <c r="O355" s="171"/>
      <c r="P355" s="171"/>
      <c r="Q355" s="171"/>
      <c r="R355" s="171"/>
      <c r="S355" s="171"/>
      <c r="T355" s="172"/>
      <c r="AT355" s="166" t="s">
        <v>130</v>
      </c>
      <c r="AU355" s="166" t="s">
        <v>82</v>
      </c>
      <c r="AV355" s="14" t="s">
        <v>82</v>
      </c>
      <c r="AW355" s="14" t="s">
        <v>33</v>
      </c>
      <c r="AX355" s="14" t="s">
        <v>80</v>
      </c>
      <c r="AY355" s="166" t="s">
        <v>119</v>
      </c>
    </row>
    <row r="356" spans="1:65" s="2" customFormat="1" ht="16.5" customHeight="1">
      <c r="A356" s="33"/>
      <c r="B356" s="138"/>
      <c r="C356" s="139" t="s">
        <v>480</v>
      </c>
      <c r="D356" s="139" t="s">
        <v>121</v>
      </c>
      <c r="E356" s="140" t="s">
        <v>481</v>
      </c>
      <c r="F356" s="141" t="s">
        <v>482</v>
      </c>
      <c r="G356" s="142" t="s">
        <v>472</v>
      </c>
      <c r="H356" s="143">
        <v>15</v>
      </c>
      <c r="I356" s="144"/>
      <c r="J356" s="145">
        <f>ROUND(I356*H356,2)</f>
        <v>0</v>
      </c>
      <c r="K356" s="141" t="s">
        <v>3</v>
      </c>
      <c r="L356" s="34"/>
      <c r="M356" s="146" t="s">
        <v>3</v>
      </c>
      <c r="N356" s="147" t="s">
        <v>43</v>
      </c>
      <c r="O356" s="54"/>
      <c r="P356" s="148">
        <f>O356*H356</f>
        <v>0</v>
      </c>
      <c r="Q356" s="148">
        <v>0</v>
      </c>
      <c r="R356" s="148">
        <f>Q356*H356</f>
        <v>0</v>
      </c>
      <c r="S356" s="148">
        <v>0</v>
      </c>
      <c r="T356" s="149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50" t="s">
        <v>473</v>
      </c>
      <c r="AT356" s="150" t="s">
        <v>121</v>
      </c>
      <c r="AU356" s="150" t="s">
        <v>82</v>
      </c>
      <c r="AY356" s="18" t="s">
        <v>119</v>
      </c>
      <c r="BE356" s="151">
        <f>IF(N356="základní",J356,0)</f>
        <v>0</v>
      </c>
      <c r="BF356" s="151">
        <f>IF(N356="snížená",J356,0)</f>
        <v>0</v>
      </c>
      <c r="BG356" s="151">
        <f>IF(N356="zákl. přenesená",J356,0)</f>
        <v>0</v>
      </c>
      <c r="BH356" s="151">
        <f>IF(N356="sníž. přenesená",J356,0)</f>
        <v>0</v>
      </c>
      <c r="BI356" s="151">
        <f>IF(N356="nulová",J356,0)</f>
        <v>0</v>
      </c>
      <c r="BJ356" s="18" t="s">
        <v>80</v>
      </c>
      <c r="BK356" s="151">
        <f>ROUND(I356*H356,2)</f>
        <v>0</v>
      </c>
      <c r="BL356" s="18" t="s">
        <v>473</v>
      </c>
      <c r="BM356" s="150" t="s">
        <v>483</v>
      </c>
    </row>
    <row r="357" spans="1:65" s="13" customFormat="1" ht="11.25">
      <c r="B357" s="157"/>
      <c r="D357" s="158" t="s">
        <v>130</v>
      </c>
      <c r="E357" s="159" t="s">
        <v>3</v>
      </c>
      <c r="F357" s="160" t="s">
        <v>475</v>
      </c>
      <c r="H357" s="159" t="s">
        <v>3</v>
      </c>
      <c r="I357" s="161"/>
      <c r="L357" s="157"/>
      <c r="M357" s="162"/>
      <c r="N357" s="163"/>
      <c r="O357" s="163"/>
      <c r="P357" s="163"/>
      <c r="Q357" s="163"/>
      <c r="R357" s="163"/>
      <c r="S357" s="163"/>
      <c r="T357" s="164"/>
      <c r="AT357" s="159" t="s">
        <v>130</v>
      </c>
      <c r="AU357" s="159" t="s">
        <v>82</v>
      </c>
      <c r="AV357" s="13" t="s">
        <v>80</v>
      </c>
      <c r="AW357" s="13" t="s">
        <v>33</v>
      </c>
      <c r="AX357" s="13" t="s">
        <v>72</v>
      </c>
      <c r="AY357" s="159" t="s">
        <v>119</v>
      </c>
    </row>
    <row r="358" spans="1:65" s="14" customFormat="1" ht="11.25">
      <c r="B358" s="165"/>
      <c r="D358" s="158" t="s">
        <v>130</v>
      </c>
      <c r="E358" s="166" t="s">
        <v>3</v>
      </c>
      <c r="F358" s="167" t="s">
        <v>9</v>
      </c>
      <c r="H358" s="168">
        <v>15</v>
      </c>
      <c r="I358" s="169"/>
      <c r="L358" s="165"/>
      <c r="M358" s="170"/>
      <c r="N358" s="171"/>
      <c r="O358" s="171"/>
      <c r="P358" s="171"/>
      <c r="Q358" s="171"/>
      <c r="R358" s="171"/>
      <c r="S358" s="171"/>
      <c r="T358" s="172"/>
      <c r="AT358" s="166" t="s">
        <v>130</v>
      </c>
      <c r="AU358" s="166" t="s">
        <v>82</v>
      </c>
      <c r="AV358" s="14" t="s">
        <v>82</v>
      </c>
      <c r="AW358" s="14" t="s">
        <v>33</v>
      </c>
      <c r="AX358" s="14" t="s">
        <v>80</v>
      </c>
      <c r="AY358" s="166" t="s">
        <v>119</v>
      </c>
    </row>
    <row r="359" spans="1:65" s="2" customFormat="1" ht="16.5" customHeight="1">
      <c r="A359" s="33"/>
      <c r="B359" s="138"/>
      <c r="C359" s="139" t="s">
        <v>484</v>
      </c>
      <c r="D359" s="139" t="s">
        <v>121</v>
      </c>
      <c r="E359" s="140" t="s">
        <v>485</v>
      </c>
      <c r="F359" s="141" t="s">
        <v>486</v>
      </c>
      <c r="G359" s="142" t="s">
        <v>140</v>
      </c>
      <c r="H359" s="143">
        <v>100</v>
      </c>
      <c r="I359" s="144"/>
      <c r="J359" s="145">
        <f>ROUND(I359*H359,2)</f>
        <v>0</v>
      </c>
      <c r="K359" s="141" t="s">
        <v>3</v>
      </c>
      <c r="L359" s="34"/>
      <c r="M359" s="146" t="s">
        <v>3</v>
      </c>
      <c r="N359" s="147" t="s">
        <v>43</v>
      </c>
      <c r="O359" s="54"/>
      <c r="P359" s="148">
        <f>O359*H359</f>
        <v>0</v>
      </c>
      <c r="Q359" s="148">
        <v>0</v>
      </c>
      <c r="R359" s="148">
        <f>Q359*H359</f>
        <v>0</v>
      </c>
      <c r="S359" s="148">
        <v>0</v>
      </c>
      <c r="T359" s="149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50" t="s">
        <v>473</v>
      </c>
      <c r="AT359" s="150" t="s">
        <v>121</v>
      </c>
      <c r="AU359" s="150" t="s">
        <v>82</v>
      </c>
      <c r="AY359" s="18" t="s">
        <v>119</v>
      </c>
      <c r="BE359" s="151">
        <f>IF(N359="základní",J359,0)</f>
        <v>0</v>
      </c>
      <c r="BF359" s="151">
        <f>IF(N359="snížená",J359,0)</f>
        <v>0</v>
      </c>
      <c r="BG359" s="151">
        <f>IF(N359="zákl. přenesená",J359,0)</f>
        <v>0</v>
      </c>
      <c r="BH359" s="151">
        <f>IF(N359="sníž. přenesená",J359,0)</f>
        <v>0</v>
      </c>
      <c r="BI359" s="151">
        <f>IF(N359="nulová",J359,0)</f>
        <v>0</v>
      </c>
      <c r="BJ359" s="18" t="s">
        <v>80</v>
      </c>
      <c r="BK359" s="151">
        <f>ROUND(I359*H359,2)</f>
        <v>0</v>
      </c>
      <c r="BL359" s="18" t="s">
        <v>473</v>
      </c>
      <c r="BM359" s="150" t="s">
        <v>487</v>
      </c>
    </row>
    <row r="360" spans="1:65" s="2" customFormat="1" ht="16.5" customHeight="1">
      <c r="A360" s="33"/>
      <c r="B360" s="138"/>
      <c r="C360" s="139" t="s">
        <v>488</v>
      </c>
      <c r="D360" s="139" t="s">
        <v>121</v>
      </c>
      <c r="E360" s="140" t="s">
        <v>489</v>
      </c>
      <c r="F360" s="141" t="s">
        <v>490</v>
      </c>
      <c r="G360" s="142" t="s">
        <v>472</v>
      </c>
      <c r="H360" s="143">
        <v>15</v>
      </c>
      <c r="I360" s="144"/>
      <c r="J360" s="145">
        <f>ROUND(I360*H360,2)</f>
        <v>0</v>
      </c>
      <c r="K360" s="141" t="s">
        <v>3</v>
      </c>
      <c r="L360" s="34"/>
      <c r="M360" s="146" t="s">
        <v>3</v>
      </c>
      <c r="N360" s="147" t="s">
        <v>43</v>
      </c>
      <c r="O360" s="54"/>
      <c r="P360" s="148">
        <f>O360*H360</f>
        <v>0</v>
      </c>
      <c r="Q360" s="148">
        <v>0</v>
      </c>
      <c r="R360" s="148">
        <f>Q360*H360</f>
        <v>0</v>
      </c>
      <c r="S360" s="148">
        <v>0</v>
      </c>
      <c r="T360" s="149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50" t="s">
        <v>473</v>
      </c>
      <c r="AT360" s="150" t="s">
        <v>121</v>
      </c>
      <c r="AU360" s="150" t="s">
        <v>82</v>
      </c>
      <c r="AY360" s="18" t="s">
        <v>119</v>
      </c>
      <c r="BE360" s="151">
        <f>IF(N360="základní",J360,0)</f>
        <v>0</v>
      </c>
      <c r="BF360" s="151">
        <f>IF(N360="snížená",J360,0)</f>
        <v>0</v>
      </c>
      <c r="BG360" s="151">
        <f>IF(N360="zákl. přenesená",J360,0)</f>
        <v>0</v>
      </c>
      <c r="BH360" s="151">
        <f>IF(N360="sníž. přenesená",J360,0)</f>
        <v>0</v>
      </c>
      <c r="BI360" s="151">
        <f>IF(N360="nulová",J360,0)</f>
        <v>0</v>
      </c>
      <c r="BJ360" s="18" t="s">
        <v>80</v>
      </c>
      <c r="BK360" s="151">
        <f>ROUND(I360*H360,2)</f>
        <v>0</v>
      </c>
      <c r="BL360" s="18" t="s">
        <v>473</v>
      </c>
      <c r="BM360" s="150" t="s">
        <v>491</v>
      </c>
    </row>
    <row r="361" spans="1:65" s="13" customFormat="1" ht="11.25">
      <c r="B361" s="157"/>
      <c r="D361" s="158" t="s">
        <v>130</v>
      </c>
      <c r="E361" s="159" t="s">
        <v>3</v>
      </c>
      <c r="F361" s="160" t="s">
        <v>492</v>
      </c>
      <c r="H361" s="159" t="s">
        <v>3</v>
      </c>
      <c r="I361" s="161"/>
      <c r="L361" s="157"/>
      <c r="M361" s="162"/>
      <c r="N361" s="163"/>
      <c r="O361" s="163"/>
      <c r="P361" s="163"/>
      <c r="Q361" s="163"/>
      <c r="R361" s="163"/>
      <c r="S361" s="163"/>
      <c r="T361" s="164"/>
      <c r="AT361" s="159" t="s">
        <v>130</v>
      </c>
      <c r="AU361" s="159" t="s">
        <v>82</v>
      </c>
      <c r="AV361" s="13" t="s">
        <v>80</v>
      </c>
      <c r="AW361" s="13" t="s">
        <v>33</v>
      </c>
      <c r="AX361" s="13" t="s">
        <v>72</v>
      </c>
      <c r="AY361" s="159" t="s">
        <v>119</v>
      </c>
    </row>
    <row r="362" spans="1:65" s="14" customFormat="1" ht="11.25">
      <c r="B362" s="165"/>
      <c r="D362" s="158" t="s">
        <v>130</v>
      </c>
      <c r="E362" s="166" t="s">
        <v>3</v>
      </c>
      <c r="F362" s="167" t="s">
        <v>9</v>
      </c>
      <c r="H362" s="168">
        <v>15</v>
      </c>
      <c r="I362" s="169"/>
      <c r="L362" s="165"/>
      <c r="M362" s="170"/>
      <c r="N362" s="171"/>
      <c r="O362" s="171"/>
      <c r="P362" s="171"/>
      <c r="Q362" s="171"/>
      <c r="R362" s="171"/>
      <c r="S362" s="171"/>
      <c r="T362" s="172"/>
      <c r="AT362" s="166" t="s">
        <v>130</v>
      </c>
      <c r="AU362" s="166" t="s">
        <v>82</v>
      </c>
      <c r="AV362" s="14" t="s">
        <v>82</v>
      </c>
      <c r="AW362" s="14" t="s">
        <v>33</v>
      </c>
      <c r="AX362" s="14" t="s">
        <v>80</v>
      </c>
      <c r="AY362" s="166" t="s">
        <v>119</v>
      </c>
    </row>
    <row r="363" spans="1:65" s="12" customFormat="1" ht="22.9" customHeight="1">
      <c r="B363" s="125"/>
      <c r="D363" s="126" t="s">
        <v>71</v>
      </c>
      <c r="E363" s="136" t="s">
        <v>493</v>
      </c>
      <c r="F363" s="136" t="s">
        <v>494</v>
      </c>
      <c r="I363" s="128"/>
      <c r="J363" s="137">
        <f>BK363</f>
        <v>0</v>
      </c>
      <c r="L363" s="125"/>
      <c r="M363" s="130"/>
      <c r="N363" s="131"/>
      <c r="O363" s="131"/>
      <c r="P363" s="132">
        <f>SUM(P364:P369)</f>
        <v>0</v>
      </c>
      <c r="Q363" s="131"/>
      <c r="R363" s="132">
        <f>SUM(R364:R369)</f>
        <v>0</v>
      </c>
      <c r="S363" s="131"/>
      <c r="T363" s="133">
        <f>SUM(T364:T369)</f>
        <v>0</v>
      </c>
      <c r="AR363" s="126" t="s">
        <v>151</v>
      </c>
      <c r="AT363" s="134" t="s">
        <v>71</v>
      </c>
      <c r="AU363" s="134" t="s">
        <v>80</v>
      </c>
      <c r="AY363" s="126" t="s">
        <v>119</v>
      </c>
      <c r="BK363" s="135">
        <f>SUM(BK364:BK369)</f>
        <v>0</v>
      </c>
    </row>
    <row r="364" spans="1:65" s="2" customFormat="1" ht="16.5" customHeight="1">
      <c r="A364" s="33"/>
      <c r="B364" s="138"/>
      <c r="C364" s="139" t="s">
        <v>495</v>
      </c>
      <c r="D364" s="139" t="s">
        <v>121</v>
      </c>
      <c r="E364" s="140" t="s">
        <v>496</v>
      </c>
      <c r="F364" s="141" t="s">
        <v>497</v>
      </c>
      <c r="G364" s="142" t="s">
        <v>498</v>
      </c>
      <c r="H364" s="143">
        <v>1</v>
      </c>
      <c r="I364" s="144"/>
      <c r="J364" s="145">
        <f>ROUND(I364*H364,2)</f>
        <v>0</v>
      </c>
      <c r="K364" s="141" t="s">
        <v>3</v>
      </c>
      <c r="L364" s="34"/>
      <c r="M364" s="146" t="s">
        <v>3</v>
      </c>
      <c r="N364" s="147" t="s">
        <v>43</v>
      </c>
      <c r="O364" s="54"/>
      <c r="P364" s="148">
        <f>O364*H364</f>
        <v>0</v>
      </c>
      <c r="Q364" s="148">
        <v>0</v>
      </c>
      <c r="R364" s="148">
        <f>Q364*H364</f>
        <v>0</v>
      </c>
      <c r="S364" s="148">
        <v>0</v>
      </c>
      <c r="T364" s="149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50" t="s">
        <v>473</v>
      </c>
      <c r="AT364" s="150" t="s">
        <v>121</v>
      </c>
      <c r="AU364" s="150" t="s">
        <v>82</v>
      </c>
      <c r="AY364" s="18" t="s">
        <v>119</v>
      </c>
      <c r="BE364" s="151">
        <f>IF(N364="základní",J364,0)</f>
        <v>0</v>
      </c>
      <c r="BF364" s="151">
        <f>IF(N364="snížená",J364,0)</f>
        <v>0</v>
      </c>
      <c r="BG364" s="151">
        <f>IF(N364="zákl. přenesená",J364,0)</f>
        <v>0</v>
      </c>
      <c r="BH364" s="151">
        <f>IF(N364="sníž. přenesená",J364,0)</f>
        <v>0</v>
      </c>
      <c r="BI364" s="151">
        <f>IF(N364="nulová",J364,0)</f>
        <v>0</v>
      </c>
      <c r="BJ364" s="18" t="s">
        <v>80</v>
      </c>
      <c r="BK364" s="151">
        <f>ROUND(I364*H364,2)</f>
        <v>0</v>
      </c>
      <c r="BL364" s="18" t="s">
        <v>473</v>
      </c>
      <c r="BM364" s="150" t="s">
        <v>499</v>
      </c>
    </row>
    <row r="365" spans="1:65" s="2" customFormat="1" ht="16.5" customHeight="1">
      <c r="A365" s="33"/>
      <c r="B365" s="138"/>
      <c r="C365" s="139" t="s">
        <v>500</v>
      </c>
      <c r="D365" s="139" t="s">
        <v>121</v>
      </c>
      <c r="E365" s="140" t="s">
        <v>501</v>
      </c>
      <c r="F365" s="141" t="s">
        <v>502</v>
      </c>
      <c r="G365" s="142" t="s">
        <v>498</v>
      </c>
      <c r="H365" s="143">
        <v>1</v>
      </c>
      <c r="I365" s="144"/>
      <c r="J365" s="145">
        <f>ROUND(I365*H365,2)</f>
        <v>0</v>
      </c>
      <c r="K365" s="141" t="s">
        <v>3</v>
      </c>
      <c r="L365" s="34"/>
      <c r="M365" s="146" t="s">
        <v>3</v>
      </c>
      <c r="N365" s="147" t="s">
        <v>43</v>
      </c>
      <c r="O365" s="54"/>
      <c r="P365" s="148">
        <f>O365*H365</f>
        <v>0</v>
      </c>
      <c r="Q365" s="148">
        <v>0</v>
      </c>
      <c r="R365" s="148">
        <f>Q365*H365</f>
        <v>0</v>
      </c>
      <c r="S365" s="148">
        <v>0</v>
      </c>
      <c r="T365" s="149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50" t="s">
        <v>473</v>
      </c>
      <c r="AT365" s="150" t="s">
        <v>121</v>
      </c>
      <c r="AU365" s="150" t="s">
        <v>82</v>
      </c>
      <c r="AY365" s="18" t="s">
        <v>119</v>
      </c>
      <c r="BE365" s="151">
        <f>IF(N365="základní",J365,0)</f>
        <v>0</v>
      </c>
      <c r="BF365" s="151">
        <f>IF(N365="snížená",J365,0)</f>
        <v>0</v>
      </c>
      <c r="BG365" s="151">
        <f>IF(N365="zákl. přenesená",J365,0)</f>
        <v>0</v>
      </c>
      <c r="BH365" s="151">
        <f>IF(N365="sníž. přenesená",J365,0)</f>
        <v>0</v>
      </c>
      <c r="BI365" s="151">
        <f>IF(N365="nulová",J365,0)</f>
        <v>0</v>
      </c>
      <c r="BJ365" s="18" t="s">
        <v>80</v>
      </c>
      <c r="BK365" s="151">
        <f>ROUND(I365*H365,2)</f>
        <v>0</v>
      </c>
      <c r="BL365" s="18" t="s">
        <v>473</v>
      </c>
      <c r="BM365" s="150" t="s">
        <v>503</v>
      </c>
    </row>
    <row r="366" spans="1:65" s="2" customFormat="1" ht="16.5" customHeight="1">
      <c r="A366" s="33"/>
      <c r="B366" s="138"/>
      <c r="C366" s="139" t="s">
        <v>504</v>
      </c>
      <c r="D366" s="139" t="s">
        <v>121</v>
      </c>
      <c r="E366" s="140" t="s">
        <v>505</v>
      </c>
      <c r="F366" s="141" t="s">
        <v>506</v>
      </c>
      <c r="G366" s="142" t="s">
        <v>498</v>
      </c>
      <c r="H366" s="143">
        <v>1</v>
      </c>
      <c r="I366" s="144"/>
      <c r="J366" s="145">
        <f>ROUND(I366*H366,2)</f>
        <v>0</v>
      </c>
      <c r="K366" s="141" t="s">
        <v>3</v>
      </c>
      <c r="L366" s="34"/>
      <c r="M366" s="146" t="s">
        <v>3</v>
      </c>
      <c r="N366" s="147" t="s">
        <v>43</v>
      </c>
      <c r="O366" s="54"/>
      <c r="P366" s="148">
        <f>O366*H366</f>
        <v>0</v>
      </c>
      <c r="Q366" s="148">
        <v>0</v>
      </c>
      <c r="R366" s="148">
        <f>Q366*H366</f>
        <v>0</v>
      </c>
      <c r="S366" s="148">
        <v>0</v>
      </c>
      <c r="T366" s="149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50" t="s">
        <v>473</v>
      </c>
      <c r="AT366" s="150" t="s">
        <v>121</v>
      </c>
      <c r="AU366" s="150" t="s">
        <v>82</v>
      </c>
      <c r="AY366" s="18" t="s">
        <v>119</v>
      </c>
      <c r="BE366" s="151">
        <f>IF(N366="základní",J366,0)</f>
        <v>0</v>
      </c>
      <c r="BF366" s="151">
        <f>IF(N366="snížená",J366,0)</f>
        <v>0</v>
      </c>
      <c r="BG366" s="151">
        <f>IF(N366="zákl. přenesená",J366,0)</f>
        <v>0</v>
      </c>
      <c r="BH366" s="151">
        <f>IF(N366="sníž. přenesená",J366,0)</f>
        <v>0</v>
      </c>
      <c r="BI366" s="151">
        <f>IF(N366="nulová",J366,0)</f>
        <v>0</v>
      </c>
      <c r="BJ366" s="18" t="s">
        <v>80</v>
      </c>
      <c r="BK366" s="151">
        <f>ROUND(I366*H366,2)</f>
        <v>0</v>
      </c>
      <c r="BL366" s="18" t="s">
        <v>473</v>
      </c>
      <c r="BM366" s="150" t="s">
        <v>507</v>
      </c>
    </row>
    <row r="367" spans="1:65" s="13" customFormat="1" ht="11.25">
      <c r="B367" s="157"/>
      <c r="D367" s="158" t="s">
        <v>130</v>
      </c>
      <c r="E367" s="159" t="s">
        <v>3</v>
      </c>
      <c r="F367" s="160" t="s">
        <v>508</v>
      </c>
      <c r="H367" s="159" t="s">
        <v>3</v>
      </c>
      <c r="I367" s="161"/>
      <c r="L367" s="157"/>
      <c r="M367" s="162"/>
      <c r="N367" s="163"/>
      <c r="O367" s="163"/>
      <c r="P367" s="163"/>
      <c r="Q367" s="163"/>
      <c r="R367" s="163"/>
      <c r="S367" s="163"/>
      <c r="T367" s="164"/>
      <c r="AT367" s="159" t="s">
        <v>130</v>
      </c>
      <c r="AU367" s="159" t="s">
        <v>82</v>
      </c>
      <c r="AV367" s="13" t="s">
        <v>80</v>
      </c>
      <c r="AW367" s="13" t="s">
        <v>33</v>
      </c>
      <c r="AX367" s="13" t="s">
        <v>72</v>
      </c>
      <c r="AY367" s="159" t="s">
        <v>119</v>
      </c>
    </row>
    <row r="368" spans="1:65" s="14" customFormat="1" ht="11.25">
      <c r="B368" s="165"/>
      <c r="D368" s="158" t="s">
        <v>130</v>
      </c>
      <c r="E368" s="166" t="s">
        <v>3</v>
      </c>
      <c r="F368" s="167" t="s">
        <v>80</v>
      </c>
      <c r="H368" s="168">
        <v>1</v>
      </c>
      <c r="I368" s="169"/>
      <c r="L368" s="165"/>
      <c r="M368" s="170"/>
      <c r="N368" s="171"/>
      <c r="O368" s="171"/>
      <c r="P368" s="171"/>
      <c r="Q368" s="171"/>
      <c r="R368" s="171"/>
      <c r="S368" s="171"/>
      <c r="T368" s="172"/>
      <c r="AT368" s="166" t="s">
        <v>130</v>
      </c>
      <c r="AU368" s="166" t="s">
        <v>82</v>
      </c>
      <c r="AV368" s="14" t="s">
        <v>82</v>
      </c>
      <c r="AW368" s="14" t="s">
        <v>33</v>
      </c>
      <c r="AX368" s="14" t="s">
        <v>80</v>
      </c>
      <c r="AY368" s="166" t="s">
        <v>119</v>
      </c>
    </row>
    <row r="369" spans="1:65" s="2" customFormat="1" ht="16.5" customHeight="1">
      <c r="A369" s="33"/>
      <c r="B369" s="138"/>
      <c r="C369" s="139" t="s">
        <v>509</v>
      </c>
      <c r="D369" s="139" t="s">
        <v>121</v>
      </c>
      <c r="E369" s="140" t="s">
        <v>510</v>
      </c>
      <c r="F369" s="141" t="s">
        <v>511</v>
      </c>
      <c r="G369" s="142" t="s">
        <v>124</v>
      </c>
      <c r="H369" s="143">
        <v>1</v>
      </c>
      <c r="I369" s="144"/>
      <c r="J369" s="145">
        <f>ROUND(I369*H369,2)</f>
        <v>0</v>
      </c>
      <c r="K369" s="141" t="s">
        <v>3</v>
      </c>
      <c r="L369" s="34"/>
      <c r="M369" s="146" t="s">
        <v>3</v>
      </c>
      <c r="N369" s="147" t="s">
        <v>43</v>
      </c>
      <c r="O369" s="54"/>
      <c r="P369" s="148">
        <f>O369*H369</f>
        <v>0</v>
      </c>
      <c r="Q369" s="148">
        <v>0</v>
      </c>
      <c r="R369" s="148">
        <f>Q369*H369</f>
        <v>0</v>
      </c>
      <c r="S369" s="148">
        <v>0</v>
      </c>
      <c r="T369" s="149">
        <f>S369*H369</f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50" t="s">
        <v>473</v>
      </c>
      <c r="AT369" s="150" t="s">
        <v>121</v>
      </c>
      <c r="AU369" s="150" t="s">
        <v>82</v>
      </c>
      <c r="AY369" s="18" t="s">
        <v>119</v>
      </c>
      <c r="BE369" s="151">
        <f>IF(N369="základní",J369,0)</f>
        <v>0</v>
      </c>
      <c r="BF369" s="151">
        <f>IF(N369="snížená",J369,0)</f>
        <v>0</v>
      </c>
      <c r="BG369" s="151">
        <f>IF(N369="zákl. přenesená",J369,0)</f>
        <v>0</v>
      </c>
      <c r="BH369" s="151">
        <f>IF(N369="sníž. přenesená",J369,0)</f>
        <v>0</v>
      </c>
      <c r="BI369" s="151">
        <f>IF(N369="nulová",J369,0)</f>
        <v>0</v>
      </c>
      <c r="BJ369" s="18" t="s">
        <v>80</v>
      </c>
      <c r="BK369" s="151">
        <f>ROUND(I369*H369,2)</f>
        <v>0</v>
      </c>
      <c r="BL369" s="18" t="s">
        <v>473</v>
      </c>
      <c r="BM369" s="150" t="s">
        <v>512</v>
      </c>
    </row>
    <row r="370" spans="1:65" s="12" customFormat="1" ht="22.9" customHeight="1">
      <c r="B370" s="125"/>
      <c r="D370" s="126" t="s">
        <v>71</v>
      </c>
      <c r="E370" s="136" t="s">
        <v>513</v>
      </c>
      <c r="F370" s="136" t="s">
        <v>514</v>
      </c>
      <c r="I370" s="128"/>
      <c r="J370" s="137">
        <f>BK370</f>
        <v>0</v>
      </c>
      <c r="L370" s="125"/>
      <c r="M370" s="130"/>
      <c r="N370" s="131"/>
      <c r="O370" s="131"/>
      <c r="P370" s="132">
        <f>SUM(P371:P372)</f>
        <v>0</v>
      </c>
      <c r="Q370" s="131"/>
      <c r="R370" s="132">
        <f>SUM(R371:R372)</f>
        <v>0</v>
      </c>
      <c r="S370" s="131"/>
      <c r="T370" s="133">
        <f>SUM(T371:T372)</f>
        <v>0</v>
      </c>
      <c r="AR370" s="126" t="s">
        <v>151</v>
      </c>
      <c r="AT370" s="134" t="s">
        <v>71</v>
      </c>
      <c r="AU370" s="134" t="s">
        <v>80</v>
      </c>
      <c r="AY370" s="126" t="s">
        <v>119</v>
      </c>
      <c r="BK370" s="135">
        <f>SUM(BK371:BK372)</f>
        <v>0</v>
      </c>
    </row>
    <row r="371" spans="1:65" s="2" customFormat="1" ht="16.5" customHeight="1">
      <c r="A371" s="33"/>
      <c r="B371" s="138"/>
      <c r="C371" s="139" t="s">
        <v>515</v>
      </c>
      <c r="D371" s="139" t="s">
        <v>121</v>
      </c>
      <c r="E371" s="140" t="s">
        <v>516</v>
      </c>
      <c r="F371" s="141" t="s">
        <v>517</v>
      </c>
      <c r="G371" s="142" t="s">
        <v>498</v>
      </c>
      <c r="H371" s="143">
        <v>1</v>
      </c>
      <c r="I371" s="144"/>
      <c r="J371" s="145">
        <f>ROUND(I371*H371,2)</f>
        <v>0</v>
      </c>
      <c r="K371" s="141" t="s">
        <v>3</v>
      </c>
      <c r="L371" s="34"/>
      <c r="M371" s="146" t="s">
        <v>3</v>
      </c>
      <c r="N371" s="147" t="s">
        <v>43</v>
      </c>
      <c r="O371" s="54"/>
      <c r="P371" s="148">
        <f>O371*H371</f>
        <v>0</v>
      </c>
      <c r="Q371" s="148">
        <v>0</v>
      </c>
      <c r="R371" s="148">
        <f>Q371*H371</f>
        <v>0</v>
      </c>
      <c r="S371" s="148">
        <v>0</v>
      </c>
      <c r="T371" s="149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50" t="s">
        <v>473</v>
      </c>
      <c r="AT371" s="150" t="s">
        <v>121</v>
      </c>
      <c r="AU371" s="150" t="s">
        <v>82</v>
      </c>
      <c r="AY371" s="18" t="s">
        <v>119</v>
      </c>
      <c r="BE371" s="151">
        <f>IF(N371="základní",J371,0)</f>
        <v>0</v>
      </c>
      <c r="BF371" s="151">
        <f>IF(N371="snížená",J371,0)</f>
        <v>0</v>
      </c>
      <c r="BG371" s="151">
        <f>IF(N371="zákl. přenesená",J371,0)</f>
        <v>0</v>
      </c>
      <c r="BH371" s="151">
        <f>IF(N371="sníž. přenesená",J371,0)</f>
        <v>0</v>
      </c>
      <c r="BI371" s="151">
        <f>IF(N371="nulová",J371,0)</f>
        <v>0</v>
      </c>
      <c r="BJ371" s="18" t="s">
        <v>80</v>
      </c>
      <c r="BK371" s="151">
        <f>ROUND(I371*H371,2)</f>
        <v>0</v>
      </c>
      <c r="BL371" s="18" t="s">
        <v>473</v>
      </c>
      <c r="BM371" s="150" t="s">
        <v>518</v>
      </c>
    </row>
    <row r="372" spans="1:65" s="2" customFormat="1" ht="16.5" customHeight="1">
      <c r="A372" s="33"/>
      <c r="B372" s="138"/>
      <c r="C372" s="139" t="s">
        <v>519</v>
      </c>
      <c r="D372" s="139" t="s">
        <v>121</v>
      </c>
      <c r="E372" s="140" t="s">
        <v>520</v>
      </c>
      <c r="F372" s="141" t="s">
        <v>521</v>
      </c>
      <c r="G372" s="142" t="s">
        <v>498</v>
      </c>
      <c r="H372" s="143">
        <v>4</v>
      </c>
      <c r="I372" s="144"/>
      <c r="J372" s="145">
        <f>ROUND(I372*H372,2)</f>
        <v>0</v>
      </c>
      <c r="K372" s="141" t="s">
        <v>3</v>
      </c>
      <c r="L372" s="34"/>
      <c r="M372" s="191" t="s">
        <v>3</v>
      </c>
      <c r="N372" s="192" t="s">
        <v>43</v>
      </c>
      <c r="O372" s="193"/>
      <c r="P372" s="194">
        <f>O372*H372</f>
        <v>0</v>
      </c>
      <c r="Q372" s="194">
        <v>0</v>
      </c>
      <c r="R372" s="194">
        <f>Q372*H372</f>
        <v>0</v>
      </c>
      <c r="S372" s="194">
        <v>0</v>
      </c>
      <c r="T372" s="195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50" t="s">
        <v>473</v>
      </c>
      <c r="AT372" s="150" t="s">
        <v>121</v>
      </c>
      <c r="AU372" s="150" t="s">
        <v>82</v>
      </c>
      <c r="AY372" s="18" t="s">
        <v>119</v>
      </c>
      <c r="BE372" s="151">
        <f>IF(N372="základní",J372,0)</f>
        <v>0</v>
      </c>
      <c r="BF372" s="151">
        <f>IF(N372="snížená",J372,0)</f>
        <v>0</v>
      </c>
      <c r="BG372" s="151">
        <f>IF(N372="zákl. přenesená",J372,0)</f>
        <v>0</v>
      </c>
      <c r="BH372" s="151">
        <f>IF(N372="sníž. přenesená",J372,0)</f>
        <v>0</v>
      </c>
      <c r="BI372" s="151">
        <f>IF(N372="nulová",J372,0)</f>
        <v>0</v>
      </c>
      <c r="BJ372" s="18" t="s">
        <v>80</v>
      </c>
      <c r="BK372" s="151">
        <f>ROUND(I372*H372,2)</f>
        <v>0</v>
      </c>
      <c r="BL372" s="18" t="s">
        <v>473</v>
      </c>
      <c r="BM372" s="150" t="s">
        <v>522</v>
      </c>
    </row>
    <row r="373" spans="1:65" s="2" customFormat="1" ht="6.95" customHeight="1">
      <c r="A373" s="33"/>
      <c r="B373" s="43"/>
      <c r="C373" s="44"/>
      <c r="D373" s="44"/>
      <c r="E373" s="44"/>
      <c r="F373" s="44"/>
      <c r="G373" s="44"/>
      <c r="H373" s="44"/>
      <c r="I373" s="44"/>
      <c r="J373" s="44"/>
      <c r="K373" s="44"/>
      <c r="L373" s="34"/>
      <c r="M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</row>
  </sheetData>
  <autoFilter ref="C89:K372" xr:uid="{00000000-0009-0000-0000-000001000000}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4" r:id="rId1" xr:uid="{00000000-0004-0000-0100-000000000000}"/>
    <hyperlink ref="F99" r:id="rId2" xr:uid="{00000000-0004-0000-0100-000001000000}"/>
    <hyperlink ref="F104" r:id="rId3" xr:uid="{00000000-0004-0000-0100-000002000000}"/>
    <hyperlink ref="F111" r:id="rId4" xr:uid="{00000000-0004-0000-0100-000003000000}"/>
    <hyperlink ref="F116" r:id="rId5" xr:uid="{00000000-0004-0000-0100-000004000000}"/>
    <hyperlink ref="F121" r:id="rId6" xr:uid="{00000000-0004-0000-0100-000005000000}"/>
    <hyperlink ref="F126" r:id="rId7" xr:uid="{00000000-0004-0000-0100-000006000000}"/>
    <hyperlink ref="F131" r:id="rId8" xr:uid="{00000000-0004-0000-0100-000007000000}"/>
    <hyperlink ref="F135" r:id="rId9" xr:uid="{00000000-0004-0000-0100-000008000000}"/>
    <hyperlink ref="F139" r:id="rId10" xr:uid="{00000000-0004-0000-0100-000009000000}"/>
    <hyperlink ref="F143" r:id="rId11" xr:uid="{00000000-0004-0000-0100-00000A000000}"/>
    <hyperlink ref="F147" r:id="rId12" xr:uid="{00000000-0004-0000-0100-00000B000000}"/>
    <hyperlink ref="F151" r:id="rId13" xr:uid="{00000000-0004-0000-0100-00000C000000}"/>
    <hyperlink ref="F159" r:id="rId14" xr:uid="{00000000-0004-0000-0100-00000D000000}"/>
    <hyperlink ref="F163" r:id="rId15" xr:uid="{00000000-0004-0000-0100-00000E000000}"/>
    <hyperlink ref="F171" r:id="rId16" xr:uid="{00000000-0004-0000-0100-00000F000000}"/>
    <hyperlink ref="F175" r:id="rId17" xr:uid="{00000000-0004-0000-0100-000010000000}"/>
    <hyperlink ref="F183" r:id="rId18" xr:uid="{00000000-0004-0000-0100-000011000000}"/>
    <hyperlink ref="F189" r:id="rId19" xr:uid="{00000000-0004-0000-0100-000012000000}"/>
    <hyperlink ref="F196" r:id="rId20" xr:uid="{00000000-0004-0000-0100-000013000000}"/>
    <hyperlink ref="F201" r:id="rId21" xr:uid="{00000000-0004-0000-0100-000014000000}"/>
    <hyperlink ref="F206" r:id="rId22" xr:uid="{00000000-0004-0000-0100-000015000000}"/>
    <hyperlink ref="F211" r:id="rId23" xr:uid="{00000000-0004-0000-0100-000016000000}"/>
    <hyperlink ref="F216" r:id="rId24" xr:uid="{00000000-0004-0000-0100-000017000000}"/>
    <hyperlink ref="F221" r:id="rId25" xr:uid="{00000000-0004-0000-0100-000018000000}"/>
    <hyperlink ref="F226" r:id="rId26" xr:uid="{00000000-0004-0000-0100-000019000000}"/>
    <hyperlink ref="F231" r:id="rId27" xr:uid="{00000000-0004-0000-0100-00001A000000}"/>
    <hyperlink ref="F240" r:id="rId28" xr:uid="{00000000-0004-0000-0100-00001B000000}"/>
    <hyperlink ref="F247" r:id="rId29" xr:uid="{00000000-0004-0000-0100-00001C000000}"/>
    <hyperlink ref="F255" r:id="rId30" xr:uid="{00000000-0004-0000-0100-00001D000000}"/>
    <hyperlink ref="F262" r:id="rId31" xr:uid="{00000000-0004-0000-0100-00001E000000}"/>
    <hyperlink ref="F270" r:id="rId32" xr:uid="{00000000-0004-0000-0100-00001F000000}"/>
    <hyperlink ref="F275" r:id="rId33" xr:uid="{00000000-0004-0000-0100-000020000000}"/>
    <hyperlink ref="F280" r:id="rId34" xr:uid="{00000000-0004-0000-0100-000021000000}"/>
    <hyperlink ref="F298" r:id="rId35" xr:uid="{00000000-0004-0000-0100-000022000000}"/>
    <hyperlink ref="F304" r:id="rId36" xr:uid="{00000000-0004-0000-0100-000023000000}"/>
    <hyperlink ref="F308" r:id="rId37" xr:uid="{00000000-0004-0000-0100-000024000000}"/>
    <hyperlink ref="F314" r:id="rId38" xr:uid="{00000000-0004-0000-0100-000025000000}"/>
    <hyperlink ref="F319" r:id="rId39" xr:uid="{00000000-0004-0000-0100-000026000000}"/>
    <hyperlink ref="F324" r:id="rId40" xr:uid="{00000000-0004-0000-0100-000027000000}"/>
    <hyperlink ref="F326" r:id="rId41" xr:uid="{00000000-0004-0000-0100-000028000000}"/>
    <hyperlink ref="F330" r:id="rId42" xr:uid="{00000000-0004-0000-0100-000029000000}"/>
    <hyperlink ref="F332" r:id="rId43" xr:uid="{00000000-0004-0000-0100-00002A000000}"/>
    <hyperlink ref="F338" r:id="rId44" xr:uid="{00000000-0004-0000-0100-00002B000000}"/>
    <hyperlink ref="F342" r:id="rId45" xr:uid="{00000000-0004-0000-0100-00002C000000}"/>
    <hyperlink ref="F347" r:id="rId46" xr:uid="{00000000-0004-0000-0100-00002D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4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1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4" t="s">
        <v>6</v>
      </c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8" t="s">
        <v>85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1:46" s="1" customFormat="1" ht="24.95" customHeight="1">
      <c r="B4" s="21"/>
      <c r="D4" s="22" t="s">
        <v>86</v>
      </c>
      <c r="L4" s="21"/>
      <c r="M4" s="89" t="s">
        <v>11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17</v>
      </c>
      <c r="L6" s="21"/>
    </row>
    <row r="7" spans="1:46" s="1" customFormat="1" ht="16.5" customHeight="1">
      <c r="B7" s="21"/>
      <c r="E7" s="315" t="str">
        <f>'Rekapitulace stavby'!K6</f>
        <v>Parkoviště Školní ul., Štětí</v>
      </c>
      <c r="F7" s="316"/>
      <c r="G7" s="316"/>
      <c r="H7" s="316"/>
      <c r="L7" s="21"/>
    </row>
    <row r="8" spans="1:46" s="2" customFormat="1" ht="12" customHeight="1">
      <c r="A8" s="33"/>
      <c r="B8" s="34"/>
      <c r="C8" s="33"/>
      <c r="D8" s="28" t="s">
        <v>87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96" t="s">
        <v>523</v>
      </c>
      <c r="F9" s="317"/>
      <c r="G9" s="317"/>
      <c r="H9" s="317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28" t="s">
        <v>23</v>
      </c>
      <c r="J12" s="51" t="str">
        <f>'Rekapitulace stavby'!AN8</f>
        <v>24. 11. 2021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">
        <v>3</v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27</v>
      </c>
      <c r="F15" s="33"/>
      <c r="G15" s="33"/>
      <c r="H15" s="33"/>
      <c r="I15" s="28" t="s">
        <v>28</v>
      </c>
      <c r="J15" s="26" t="s">
        <v>3</v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18" t="str">
        <f>'Rekapitulace stavby'!E14</f>
        <v>Vyplň údaj</v>
      </c>
      <c r="F18" s="280"/>
      <c r="G18" s="280"/>
      <c r="H18" s="280"/>
      <c r="I18" s="28" t="s">
        <v>28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28" t="s">
        <v>28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">
        <v>3</v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28" t="s">
        <v>28</v>
      </c>
      <c r="J24" s="26" t="s">
        <v>3</v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85" t="s">
        <v>3</v>
      </c>
      <c r="F27" s="285"/>
      <c r="G27" s="285"/>
      <c r="H27" s="285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38</v>
      </c>
      <c r="E30" s="33"/>
      <c r="F30" s="33"/>
      <c r="G30" s="33"/>
      <c r="H30" s="33"/>
      <c r="I30" s="33"/>
      <c r="J30" s="67">
        <f>ROUND(J93, 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42</v>
      </c>
      <c r="E33" s="28" t="s">
        <v>43</v>
      </c>
      <c r="F33" s="96">
        <f>ROUND((SUM(BE93:BE211)),  2)</f>
        <v>0</v>
      </c>
      <c r="G33" s="33"/>
      <c r="H33" s="33"/>
      <c r="I33" s="97">
        <v>0.21</v>
      </c>
      <c r="J33" s="96">
        <f>ROUND(((SUM(BE93:BE211))*I33),  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96">
        <f>ROUND((SUM(BF93:BF211)),  2)</f>
        <v>0</v>
      </c>
      <c r="G34" s="33"/>
      <c r="H34" s="33"/>
      <c r="I34" s="97">
        <v>0.15</v>
      </c>
      <c r="J34" s="96">
        <f>ROUND(((SUM(BF93:BF211))*I34),  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45</v>
      </c>
      <c r="F35" s="96">
        <f>ROUND((SUM(BG93:BG211)),  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46</v>
      </c>
      <c r="F36" s="96">
        <f>ROUND((SUM(BH93:BH211)),  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47</v>
      </c>
      <c r="F37" s="96">
        <f>ROUND((SUM(BI93:BI211)),  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48</v>
      </c>
      <c r="E39" s="56"/>
      <c r="F39" s="56"/>
      <c r="G39" s="100" t="s">
        <v>49</v>
      </c>
      <c r="H39" s="101" t="s">
        <v>50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89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15" t="str">
        <f>E7</f>
        <v>Parkoviště Školní ul., Štětí</v>
      </c>
      <c r="F48" s="316"/>
      <c r="G48" s="316"/>
      <c r="H48" s="316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47" s="2" customFormat="1" ht="12" customHeight="1">
      <c r="A49" s="33"/>
      <c r="B49" s="34"/>
      <c r="C49" s="28" t="s">
        <v>87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47" s="2" customFormat="1" ht="16.5" customHeight="1">
      <c r="A50" s="33"/>
      <c r="B50" s="34"/>
      <c r="C50" s="33"/>
      <c r="D50" s="33"/>
      <c r="E50" s="296" t="str">
        <f>E9</f>
        <v>SO 02 - Veřejné Osvětlení</v>
      </c>
      <c r="F50" s="317"/>
      <c r="G50" s="317"/>
      <c r="H50" s="317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47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47" s="2" customFormat="1" ht="12" customHeight="1">
      <c r="A52" s="33"/>
      <c r="B52" s="34"/>
      <c r="C52" s="28" t="s">
        <v>21</v>
      </c>
      <c r="D52" s="33"/>
      <c r="E52" s="33"/>
      <c r="F52" s="26" t="str">
        <f>F12</f>
        <v>Štětí</v>
      </c>
      <c r="G52" s="33"/>
      <c r="H52" s="33"/>
      <c r="I52" s="28" t="s">
        <v>23</v>
      </c>
      <c r="J52" s="51" t="str">
        <f>IF(J12="","",J12)</f>
        <v>24. 11. 2021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47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47" s="2" customFormat="1" ht="15.2" customHeight="1">
      <c r="A54" s="33"/>
      <c r="B54" s="34"/>
      <c r="C54" s="28" t="s">
        <v>25</v>
      </c>
      <c r="D54" s="33"/>
      <c r="E54" s="33"/>
      <c r="F54" s="26" t="str">
        <f>E15</f>
        <v>Město Štětí</v>
      </c>
      <c r="G54" s="33"/>
      <c r="H54" s="33"/>
      <c r="I54" s="28" t="s">
        <v>31</v>
      </c>
      <c r="J54" s="31" t="str">
        <f>E21</f>
        <v xml:space="preserve">NE2D Projekt 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15.2" customHeight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>Jaroslav Kudláček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47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47" s="2" customFormat="1" ht="29.25" customHeight="1">
      <c r="A57" s="33"/>
      <c r="B57" s="34"/>
      <c r="C57" s="104" t="s">
        <v>90</v>
      </c>
      <c r="D57" s="98"/>
      <c r="E57" s="98"/>
      <c r="F57" s="98"/>
      <c r="G57" s="98"/>
      <c r="H57" s="98"/>
      <c r="I57" s="98"/>
      <c r="J57" s="105" t="s">
        <v>91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47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70</v>
      </c>
      <c r="D59" s="33"/>
      <c r="E59" s="33"/>
      <c r="F59" s="33"/>
      <c r="G59" s="33"/>
      <c r="H59" s="33"/>
      <c r="I59" s="33"/>
      <c r="J59" s="67">
        <f>J93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92</v>
      </c>
    </row>
    <row r="60" spans="1:47" s="9" customFormat="1" ht="24.95" customHeight="1">
      <c r="B60" s="107"/>
      <c r="D60" s="108" t="s">
        <v>93</v>
      </c>
      <c r="E60" s="109"/>
      <c r="F60" s="109"/>
      <c r="G60" s="109"/>
      <c r="H60" s="109"/>
      <c r="I60" s="109"/>
      <c r="J60" s="110">
        <f>J94</f>
        <v>0</v>
      </c>
      <c r="L60" s="107"/>
    </row>
    <row r="61" spans="1:47" s="10" customFormat="1" ht="19.899999999999999" customHeight="1">
      <c r="B61" s="111"/>
      <c r="D61" s="112" t="s">
        <v>94</v>
      </c>
      <c r="E61" s="113"/>
      <c r="F61" s="113"/>
      <c r="G61" s="113"/>
      <c r="H61" s="113"/>
      <c r="I61" s="113"/>
      <c r="J61" s="114">
        <f>J95</f>
        <v>0</v>
      </c>
      <c r="L61" s="111"/>
    </row>
    <row r="62" spans="1:47" s="10" customFormat="1" ht="19.899999999999999" customHeight="1">
      <c r="B62" s="111"/>
      <c r="D62" s="112" t="s">
        <v>96</v>
      </c>
      <c r="E62" s="113"/>
      <c r="F62" s="113"/>
      <c r="G62" s="113"/>
      <c r="H62" s="113"/>
      <c r="I62" s="113"/>
      <c r="J62" s="114">
        <f>J136</f>
        <v>0</v>
      </c>
      <c r="L62" s="111"/>
    </row>
    <row r="63" spans="1:47" s="10" customFormat="1" ht="19.899999999999999" customHeight="1">
      <c r="B63" s="111"/>
      <c r="D63" s="112" t="s">
        <v>99</v>
      </c>
      <c r="E63" s="113"/>
      <c r="F63" s="113"/>
      <c r="G63" s="113"/>
      <c r="H63" s="113"/>
      <c r="I63" s="113"/>
      <c r="J63" s="114">
        <f>J138</f>
        <v>0</v>
      </c>
      <c r="L63" s="111"/>
    </row>
    <row r="64" spans="1:47" s="9" customFormat="1" ht="24.95" customHeight="1">
      <c r="B64" s="107"/>
      <c r="D64" s="108" t="s">
        <v>524</v>
      </c>
      <c r="E64" s="109"/>
      <c r="F64" s="109"/>
      <c r="G64" s="109"/>
      <c r="H64" s="109"/>
      <c r="I64" s="109"/>
      <c r="J64" s="110">
        <f>J141</f>
        <v>0</v>
      </c>
      <c r="L64" s="107"/>
    </row>
    <row r="65" spans="1:31" s="10" customFormat="1" ht="19.899999999999999" customHeight="1">
      <c r="B65" s="111"/>
      <c r="D65" s="112" t="s">
        <v>525</v>
      </c>
      <c r="E65" s="113"/>
      <c r="F65" s="113"/>
      <c r="G65" s="113"/>
      <c r="H65" s="113"/>
      <c r="I65" s="113"/>
      <c r="J65" s="114">
        <f>J142</f>
        <v>0</v>
      </c>
      <c r="L65" s="111"/>
    </row>
    <row r="66" spans="1:31" s="9" customFormat="1" ht="24.95" customHeight="1">
      <c r="B66" s="107"/>
      <c r="D66" s="108" t="s">
        <v>526</v>
      </c>
      <c r="E66" s="109"/>
      <c r="F66" s="109"/>
      <c r="G66" s="109"/>
      <c r="H66" s="109"/>
      <c r="I66" s="109"/>
      <c r="J66" s="110">
        <f>J149</f>
        <v>0</v>
      </c>
      <c r="L66" s="107"/>
    </row>
    <row r="67" spans="1:31" s="10" customFormat="1" ht="19.899999999999999" customHeight="1">
      <c r="B67" s="111"/>
      <c r="D67" s="112" t="s">
        <v>527</v>
      </c>
      <c r="E67" s="113"/>
      <c r="F67" s="113"/>
      <c r="G67" s="113"/>
      <c r="H67" s="113"/>
      <c r="I67" s="113"/>
      <c r="J67" s="114">
        <f>J150</f>
        <v>0</v>
      </c>
      <c r="L67" s="111"/>
    </row>
    <row r="68" spans="1:31" s="10" customFormat="1" ht="19.899999999999999" customHeight="1">
      <c r="B68" s="111"/>
      <c r="D68" s="112" t="s">
        <v>528</v>
      </c>
      <c r="E68" s="113"/>
      <c r="F68" s="113"/>
      <c r="G68" s="113"/>
      <c r="H68" s="113"/>
      <c r="I68" s="113"/>
      <c r="J68" s="114">
        <f>J176</f>
        <v>0</v>
      </c>
      <c r="L68" s="111"/>
    </row>
    <row r="69" spans="1:31" s="9" customFormat="1" ht="24.95" customHeight="1">
      <c r="B69" s="107"/>
      <c r="D69" s="108" t="s">
        <v>529</v>
      </c>
      <c r="E69" s="109"/>
      <c r="F69" s="109"/>
      <c r="G69" s="109"/>
      <c r="H69" s="109"/>
      <c r="I69" s="109"/>
      <c r="J69" s="110">
        <f>J191</f>
        <v>0</v>
      </c>
      <c r="L69" s="107"/>
    </row>
    <row r="70" spans="1:31" s="9" customFormat="1" ht="24.95" customHeight="1">
      <c r="B70" s="107"/>
      <c r="D70" s="108" t="s">
        <v>100</v>
      </c>
      <c r="E70" s="109"/>
      <c r="F70" s="109"/>
      <c r="G70" s="109"/>
      <c r="H70" s="109"/>
      <c r="I70" s="109"/>
      <c r="J70" s="110">
        <f>J194</f>
        <v>0</v>
      </c>
      <c r="L70" s="107"/>
    </row>
    <row r="71" spans="1:31" s="10" customFormat="1" ht="19.899999999999999" customHeight="1">
      <c r="B71" s="111"/>
      <c r="D71" s="112" t="s">
        <v>101</v>
      </c>
      <c r="E71" s="113"/>
      <c r="F71" s="113"/>
      <c r="G71" s="113"/>
      <c r="H71" s="113"/>
      <c r="I71" s="113"/>
      <c r="J71" s="114">
        <f>J195</f>
        <v>0</v>
      </c>
      <c r="L71" s="111"/>
    </row>
    <row r="72" spans="1:31" s="10" customFormat="1" ht="19.899999999999999" customHeight="1">
      <c r="B72" s="111"/>
      <c r="D72" s="112" t="s">
        <v>102</v>
      </c>
      <c r="E72" s="113"/>
      <c r="F72" s="113"/>
      <c r="G72" s="113"/>
      <c r="H72" s="113"/>
      <c r="I72" s="113"/>
      <c r="J72" s="114">
        <f>J208</f>
        <v>0</v>
      </c>
      <c r="L72" s="111"/>
    </row>
    <row r="73" spans="1:31" s="10" customFormat="1" ht="19.899999999999999" customHeight="1">
      <c r="B73" s="111"/>
      <c r="D73" s="112" t="s">
        <v>530</v>
      </c>
      <c r="E73" s="113"/>
      <c r="F73" s="113"/>
      <c r="G73" s="113"/>
      <c r="H73" s="113"/>
      <c r="I73" s="113"/>
      <c r="J73" s="114">
        <f>J210</f>
        <v>0</v>
      </c>
      <c r="L73" s="111"/>
    </row>
    <row r="74" spans="1:31" s="2" customFormat="1" ht="21.7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9" spans="1:31" s="2" customFormat="1" ht="6.95" customHeight="1">
      <c r="A79" s="33"/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24.95" customHeight="1">
      <c r="A80" s="33"/>
      <c r="B80" s="34"/>
      <c r="C80" s="22" t="s">
        <v>104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65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65" s="2" customFormat="1" ht="12" customHeight="1">
      <c r="A82" s="33"/>
      <c r="B82" s="34"/>
      <c r="C82" s="28" t="s">
        <v>17</v>
      </c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65" s="2" customFormat="1" ht="16.5" customHeight="1">
      <c r="A83" s="33"/>
      <c r="B83" s="34"/>
      <c r="C83" s="33"/>
      <c r="D83" s="33"/>
      <c r="E83" s="315" t="str">
        <f>E7</f>
        <v>Parkoviště Školní ul., Štětí</v>
      </c>
      <c r="F83" s="316"/>
      <c r="G83" s="316"/>
      <c r="H83" s="316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65" s="2" customFormat="1" ht="12" customHeight="1">
      <c r="A84" s="33"/>
      <c r="B84" s="34"/>
      <c r="C84" s="28" t="s">
        <v>87</v>
      </c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65" s="2" customFormat="1" ht="16.5" customHeight="1">
      <c r="A85" s="33"/>
      <c r="B85" s="34"/>
      <c r="C85" s="33"/>
      <c r="D85" s="33"/>
      <c r="E85" s="296" t="str">
        <f>E9</f>
        <v>SO 02 - Veřejné Osvětlení</v>
      </c>
      <c r="F85" s="317"/>
      <c r="G85" s="317"/>
      <c r="H85" s="317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65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65" s="2" customFormat="1" ht="12" customHeight="1">
      <c r="A87" s="33"/>
      <c r="B87" s="34"/>
      <c r="C87" s="28" t="s">
        <v>21</v>
      </c>
      <c r="D87" s="33"/>
      <c r="E87" s="33"/>
      <c r="F87" s="26" t="str">
        <f>F12</f>
        <v>Štětí</v>
      </c>
      <c r="G87" s="33"/>
      <c r="H87" s="33"/>
      <c r="I87" s="28" t="s">
        <v>23</v>
      </c>
      <c r="J87" s="51" t="str">
        <f>IF(J12="","",J12)</f>
        <v>24. 11. 2021</v>
      </c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65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65" s="2" customFormat="1" ht="15.2" customHeight="1">
      <c r="A89" s="33"/>
      <c r="B89" s="34"/>
      <c r="C89" s="28" t="s">
        <v>25</v>
      </c>
      <c r="D89" s="33"/>
      <c r="E89" s="33"/>
      <c r="F89" s="26" t="str">
        <f>E15</f>
        <v>Město Štětí</v>
      </c>
      <c r="G89" s="33"/>
      <c r="H89" s="33"/>
      <c r="I89" s="28" t="s">
        <v>31</v>
      </c>
      <c r="J89" s="31" t="str">
        <f>E21</f>
        <v xml:space="preserve">NE2D Projekt </v>
      </c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65" s="2" customFormat="1" ht="15.2" customHeight="1">
      <c r="A90" s="33"/>
      <c r="B90" s="34"/>
      <c r="C90" s="28" t="s">
        <v>29</v>
      </c>
      <c r="D90" s="33"/>
      <c r="E90" s="33"/>
      <c r="F90" s="26" t="str">
        <f>IF(E18="","",E18)</f>
        <v>Vyplň údaj</v>
      </c>
      <c r="G90" s="33"/>
      <c r="H90" s="33"/>
      <c r="I90" s="28" t="s">
        <v>34</v>
      </c>
      <c r="J90" s="31" t="str">
        <f>E24</f>
        <v>Jaroslav Kudláček</v>
      </c>
      <c r="K90" s="33"/>
      <c r="L90" s="9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65" s="2" customFormat="1" ht="10.3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9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65" s="11" customFormat="1" ht="29.25" customHeight="1">
      <c r="A92" s="115"/>
      <c r="B92" s="116"/>
      <c r="C92" s="117" t="s">
        <v>105</v>
      </c>
      <c r="D92" s="118" t="s">
        <v>57</v>
      </c>
      <c r="E92" s="118" t="s">
        <v>53</v>
      </c>
      <c r="F92" s="118" t="s">
        <v>54</v>
      </c>
      <c r="G92" s="118" t="s">
        <v>106</v>
      </c>
      <c r="H92" s="118" t="s">
        <v>107</v>
      </c>
      <c r="I92" s="118" t="s">
        <v>108</v>
      </c>
      <c r="J92" s="118" t="s">
        <v>91</v>
      </c>
      <c r="K92" s="119" t="s">
        <v>109</v>
      </c>
      <c r="L92" s="120"/>
      <c r="M92" s="58" t="s">
        <v>3</v>
      </c>
      <c r="N92" s="59" t="s">
        <v>42</v>
      </c>
      <c r="O92" s="59" t="s">
        <v>110</v>
      </c>
      <c r="P92" s="59" t="s">
        <v>111</v>
      </c>
      <c r="Q92" s="59" t="s">
        <v>112</v>
      </c>
      <c r="R92" s="59" t="s">
        <v>113</v>
      </c>
      <c r="S92" s="59" t="s">
        <v>114</v>
      </c>
      <c r="T92" s="60" t="s">
        <v>115</v>
      </c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</row>
    <row r="93" spans="1:65" s="2" customFormat="1" ht="22.9" customHeight="1">
      <c r="A93" s="33"/>
      <c r="B93" s="34"/>
      <c r="C93" s="65" t="s">
        <v>116</v>
      </c>
      <c r="D93" s="33"/>
      <c r="E93" s="33"/>
      <c r="F93" s="33"/>
      <c r="G93" s="33"/>
      <c r="H93" s="33"/>
      <c r="I93" s="33"/>
      <c r="J93" s="121">
        <f>BK93</f>
        <v>0</v>
      </c>
      <c r="K93" s="33"/>
      <c r="L93" s="34"/>
      <c r="M93" s="61"/>
      <c r="N93" s="52"/>
      <c r="O93" s="62"/>
      <c r="P93" s="122">
        <f>P94+P141+P149+P191+P194</f>
        <v>0</v>
      </c>
      <c r="Q93" s="62"/>
      <c r="R93" s="122">
        <f>R94+R141+R149+R191+R194</f>
        <v>13.292206536960002</v>
      </c>
      <c r="S93" s="62"/>
      <c r="T93" s="123">
        <f>T94+T141+T149+T191+T194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71</v>
      </c>
      <c r="AU93" s="18" t="s">
        <v>92</v>
      </c>
      <c r="BK93" s="124">
        <f>BK94+BK141+BK149+BK191+BK194</f>
        <v>0</v>
      </c>
    </row>
    <row r="94" spans="1:65" s="12" customFormat="1" ht="25.9" customHeight="1">
      <c r="B94" s="125"/>
      <c r="D94" s="126" t="s">
        <v>71</v>
      </c>
      <c r="E94" s="127" t="s">
        <v>117</v>
      </c>
      <c r="F94" s="127" t="s">
        <v>118</v>
      </c>
      <c r="I94" s="128"/>
      <c r="J94" s="129">
        <f>BK94</f>
        <v>0</v>
      </c>
      <c r="L94" s="125"/>
      <c r="M94" s="130"/>
      <c r="N94" s="131"/>
      <c r="O94" s="131"/>
      <c r="P94" s="132">
        <f>P95+P136+P138</f>
        <v>0</v>
      </c>
      <c r="Q94" s="131"/>
      <c r="R94" s="132">
        <f>R95+R136+R138</f>
        <v>8.16</v>
      </c>
      <c r="S94" s="131"/>
      <c r="T94" s="133">
        <f>T95+T136+T138</f>
        <v>0</v>
      </c>
      <c r="AR94" s="126" t="s">
        <v>80</v>
      </c>
      <c r="AT94" s="134" t="s">
        <v>71</v>
      </c>
      <c r="AU94" s="134" t="s">
        <v>72</v>
      </c>
      <c r="AY94" s="126" t="s">
        <v>119</v>
      </c>
      <c r="BK94" s="135">
        <f>BK95+BK136+BK138</f>
        <v>0</v>
      </c>
    </row>
    <row r="95" spans="1:65" s="12" customFormat="1" ht="22.9" customHeight="1">
      <c r="B95" s="125"/>
      <c r="D95" s="126" t="s">
        <v>71</v>
      </c>
      <c r="E95" s="136" t="s">
        <v>80</v>
      </c>
      <c r="F95" s="136" t="s">
        <v>120</v>
      </c>
      <c r="I95" s="128"/>
      <c r="J95" s="137">
        <f>BK95</f>
        <v>0</v>
      </c>
      <c r="L95" s="125"/>
      <c r="M95" s="130"/>
      <c r="N95" s="131"/>
      <c r="O95" s="131"/>
      <c r="P95" s="132">
        <f>SUM(P96:P135)</f>
        <v>0</v>
      </c>
      <c r="Q95" s="131"/>
      <c r="R95" s="132">
        <f>SUM(R96:R135)</f>
        <v>8.16</v>
      </c>
      <c r="S95" s="131"/>
      <c r="T95" s="133">
        <f>SUM(T96:T135)</f>
        <v>0</v>
      </c>
      <c r="AR95" s="126" t="s">
        <v>80</v>
      </c>
      <c r="AT95" s="134" t="s">
        <v>71</v>
      </c>
      <c r="AU95" s="134" t="s">
        <v>80</v>
      </c>
      <c r="AY95" s="126" t="s">
        <v>119</v>
      </c>
      <c r="BK95" s="135">
        <f>SUM(BK96:BK135)</f>
        <v>0</v>
      </c>
    </row>
    <row r="96" spans="1:65" s="2" customFormat="1" ht="24.2" customHeight="1">
      <c r="A96" s="33"/>
      <c r="B96" s="138"/>
      <c r="C96" s="139" t="s">
        <v>80</v>
      </c>
      <c r="D96" s="139" t="s">
        <v>121</v>
      </c>
      <c r="E96" s="140" t="s">
        <v>531</v>
      </c>
      <c r="F96" s="141" t="s">
        <v>532</v>
      </c>
      <c r="G96" s="142" t="s">
        <v>180</v>
      </c>
      <c r="H96" s="143">
        <v>1.28</v>
      </c>
      <c r="I96" s="144"/>
      <c r="J96" s="145">
        <f>ROUND(I96*H96,2)</f>
        <v>0</v>
      </c>
      <c r="K96" s="141" t="s">
        <v>125</v>
      </c>
      <c r="L96" s="34"/>
      <c r="M96" s="146" t="s">
        <v>3</v>
      </c>
      <c r="N96" s="147" t="s">
        <v>43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126</v>
      </c>
      <c r="AT96" s="150" t="s">
        <v>121</v>
      </c>
      <c r="AU96" s="150" t="s">
        <v>82</v>
      </c>
      <c r="AY96" s="18" t="s">
        <v>119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80</v>
      </c>
      <c r="BK96" s="151">
        <f>ROUND(I96*H96,2)</f>
        <v>0</v>
      </c>
      <c r="BL96" s="18" t="s">
        <v>126</v>
      </c>
      <c r="BM96" s="150" t="s">
        <v>533</v>
      </c>
    </row>
    <row r="97" spans="1:65" s="2" customFormat="1" ht="11.25">
      <c r="A97" s="33"/>
      <c r="B97" s="34"/>
      <c r="C97" s="33"/>
      <c r="D97" s="152" t="s">
        <v>128</v>
      </c>
      <c r="E97" s="33"/>
      <c r="F97" s="153" t="s">
        <v>534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128</v>
      </c>
      <c r="AU97" s="18" t="s">
        <v>82</v>
      </c>
    </row>
    <row r="98" spans="1:65" s="13" customFormat="1" ht="11.25">
      <c r="B98" s="157"/>
      <c r="D98" s="158" t="s">
        <v>130</v>
      </c>
      <c r="E98" s="159" t="s">
        <v>3</v>
      </c>
      <c r="F98" s="160" t="s">
        <v>535</v>
      </c>
      <c r="H98" s="159" t="s">
        <v>3</v>
      </c>
      <c r="I98" s="161"/>
      <c r="L98" s="157"/>
      <c r="M98" s="162"/>
      <c r="N98" s="163"/>
      <c r="O98" s="163"/>
      <c r="P98" s="163"/>
      <c r="Q98" s="163"/>
      <c r="R98" s="163"/>
      <c r="S98" s="163"/>
      <c r="T98" s="164"/>
      <c r="AT98" s="159" t="s">
        <v>130</v>
      </c>
      <c r="AU98" s="159" t="s">
        <v>82</v>
      </c>
      <c r="AV98" s="13" t="s">
        <v>80</v>
      </c>
      <c r="AW98" s="13" t="s">
        <v>33</v>
      </c>
      <c r="AX98" s="13" t="s">
        <v>72</v>
      </c>
      <c r="AY98" s="159" t="s">
        <v>119</v>
      </c>
    </row>
    <row r="99" spans="1:65" s="14" customFormat="1" ht="11.25">
      <c r="B99" s="165"/>
      <c r="D99" s="158" t="s">
        <v>130</v>
      </c>
      <c r="E99" s="166" t="s">
        <v>3</v>
      </c>
      <c r="F99" s="167" t="s">
        <v>536</v>
      </c>
      <c r="H99" s="168">
        <v>1.28</v>
      </c>
      <c r="I99" s="169"/>
      <c r="L99" s="165"/>
      <c r="M99" s="170"/>
      <c r="N99" s="171"/>
      <c r="O99" s="171"/>
      <c r="P99" s="171"/>
      <c r="Q99" s="171"/>
      <c r="R99" s="171"/>
      <c r="S99" s="171"/>
      <c r="T99" s="172"/>
      <c r="AT99" s="166" t="s">
        <v>130</v>
      </c>
      <c r="AU99" s="166" t="s">
        <v>82</v>
      </c>
      <c r="AV99" s="14" t="s">
        <v>82</v>
      </c>
      <c r="AW99" s="14" t="s">
        <v>33</v>
      </c>
      <c r="AX99" s="14" t="s">
        <v>72</v>
      </c>
      <c r="AY99" s="166" t="s">
        <v>119</v>
      </c>
    </row>
    <row r="100" spans="1:65" s="15" customFormat="1" ht="11.25">
      <c r="B100" s="173"/>
      <c r="D100" s="158" t="s">
        <v>130</v>
      </c>
      <c r="E100" s="174" t="s">
        <v>3</v>
      </c>
      <c r="F100" s="175" t="s">
        <v>132</v>
      </c>
      <c r="H100" s="176">
        <v>1.28</v>
      </c>
      <c r="I100" s="177"/>
      <c r="L100" s="173"/>
      <c r="M100" s="178"/>
      <c r="N100" s="179"/>
      <c r="O100" s="179"/>
      <c r="P100" s="179"/>
      <c r="Q100" s="179"/>
      <c r="R100" s="179"/>
      <c r="S100" s="179"/>
      <c r="T100" s="180"/>
      <c r="AT100" s="174" t="s">
        <v>130</v>
      </c>
      <c r="AU100" s="174" t="s">
        <v>82</v>
      </c>
      <c r="AV100" s="15" t="s">
        <v>126</v>
      </c>
      <c r="AW100" s="15" t="s">
        <v>33</v>
      </c>
      <c r="AX100" s="15" t="s">
        <v>80</v>
      </c>
      <c r="AY100" s="174" t="s">
        <v>119</v>
      </c>
    </row>
    <row r="101" spans="1:65" s="2" customFormat="1" ht="33" customHeight="1">
      <c r="A101" s="33"/>
      <c r="B101" s="138"/>
      <c r="C101" s="139" t="s">
        <v>82</v>
      </c>
      <c r="D101" s="139" t="s">
        <v>121</v>
      </c>
      <c r="E101" s="140" t="s">
        <v>537</v>
      </c>
      <c r="F101" s="141" t="s">
        <v>538</v>
      </c>
      <c r="G101" s="142" t="s">
        <v>180</v>
      </c>
      <c r="H101" s="143">
        <v>40.799999999999997</v>
      </c>
      <c r="I101" s="144"/>
      <c r="J101" s="145">
        <f>ROUND(I101*H101,2)</f>
        <v>0</v>
      </c>
      <c r="K101" s="141" t="s">
        <v>125</v>
      </c>
      <c r="L101" s="34"/>
      <c r="M101" s="146" t="s">
        <v>3</v>
      </c>
      <c r="N101" s="147" t="s">
        <v>43</v>
      </c>
      <c r="O101" s="54"/>
      <c r="P101" s="148">
        <f>O101*H101</f>
        <v>0</v>
      </c>
      <c r="Q101" s="148">
        <v>0</v>
      </c>
      <c r="R101" s="148">
        <f>Q101*H101</f>
        <v>0</v>
      </c>
      <c r="S101" s="148">
        <v>0</v>
      </c>
      <c r="T101" s="149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126</v>
      </c>
      <c r="AT101" s="150" t="s">
        <v>121</v>
      </c>
      <c r="AU101" s="150" t="s">
        <v>82</v>
      </c>
      <c r="AY101" s="18" t="s">
        <v>119</v>
      </c>
      <c r="BE101" s="151">
        <f>IF(N101="základní",J101,0)</f>
        <v>0</v>
      </c>
      <c r="BF101" s="151">
        <f>IF(N101="snížená",J101,0)</f>
        <v>0</v>
      </c>
      <c r="BG101" s="151">
        <f>IF(N101="zákl. přenesená",J101,0)</f>
        <v>0</v>
      </c>
      <c r="BH101" s="151">
        <f>IF(N101="sníž. přenesená",J101,0)</f>
        <v>0</v>
      </c>
      <c r="BI101" s="151">
        <f>IF(N101="nulová",J101,0)</f>
        <v>0</v>
      </c>
      <c r="BJ101" s="18" t="s">
        <v>80</v>
      </c>
      <c r="BK101" s="151">
        <f>ROUND(I101*H101,2)</f>
        <v>0</v>
      </c>
      <c r="BL101" s="18" t="s">
        <v>126</v>
      </c>
      <c r="BM101" s="150" t="s">
        <v>539</v>
      </c>
    </row>
    <row r="102" spans="1:65" s="2" customFormat="1" ht="11.25">
      <c r="A102" s="33"/>
      <c r="B102" s="34"/>
      <c r="C102" s="33"/>
      <c r="D102" s="152" t="s">
        <v>128</v>
      </c>
      <c r="E102" s="33"/>
      <c r="F102" s="153" t="s">
        <v>540</v>
      </c>
      <c r="G102" s="33"/>
      <c r="H102" s="33"/>
      <c r="I102" s="154"/>
      <c r="J102" s="33"/>
      <c r="K102" s="33"/>
      <c r="L102" s="34"/>
      <c r="M102" s="155"/>
      <c r="N102" s="156"/>
      <c r="O102" s="54"/>
      <c r="P102" s="54"/>
      <c r="Q102" s="54"/>
      <c r="R102" s="54"/>
      <c r="S102" s="54"/>
      <c r="T102" s="55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8" t="s">
        <v>128</v>
      </c>
      <c r="AU102" s="18" t="s">
        <v>82</v>
      </c>
    </row>
    <row r="103" spans="1:65" s="14" customFormat="1" ht="11.25">
      <c r="B103" s="165"/>
      <c r="D103" s="158" t="s">
        <v>130</v>
      </c>
      <c r="E103" s="166" t="s">
        <v>3</v>
      </c>
      <c r="F103" s="167" t="s">
        <v>541</v>
      </c>
      <c r="H103" s="168">
        <v>40.799999999999997</v>
      </c>
      <c r="I103" s="169"/>
      <c r="L103" s="165"/>
      <c r="M103" s="170"/>
      <c r="N103" s="171"/>
      <c r="O103" s="171"/>
      <c r="P103" s="171"/>
      <c r="Q103" s="171"/>
      <c r="R103" s="171"/>
      <c r="S103" s="171"/>
      <c r="T103" s="172"/>
      <c r="AT103" s="166" t="s">
        <v>130</v>
      </c>
      <c r="AU103" s="166" t="s">
        <v>82</v>
      </c>
      <c r="AV103" s="14" t="s">
        <v>82</v>
      </c>
      <c r="AW103" s="14" t="s">
        <v>33</v>
      </c>
      <c r="AX103" s="14" t="s">
        <v>72</v>
      </c>
      <c r="AY103" s="166" t="s">
        <v>119</v>
      </c>
    </row>
    <row r="104" spans="1:65" s="15" customFormat="1" ht="11.25">
      <c r="B104" s="173"/>
      <c r="D104" s="158" t="s">
        <v>130</v>
      </c>
      <c r="E104" s="174" t="s">
        <v>3</v>
      </c>
      <c r="F104" s="175" t="s">
        <v>132</v>
      </c>
      <c r="H104" s="176">
        <v>40.799999999999997</v>
      </c>
      <c r="I104" s="177"/>
      <c r="L104" s="173"/>
      <c r="M104" s="178"/>
      <c r="N104" s="179"/>
      <c r="O104" s="179"/>
      <c r="P104" s="179"/>
      <c r="Q104" s="179"/>
      <c r="R104" s="179"/>
      <c r="S104" s="179"/>
      <c r="T104" s="180"/>
      <c r="AT104" s="174" t="s">
        <v>130</v>
      </c>
      <c r="AU104" s="174" t="s">
        <v>82</v>
      </c>
      <c r="AV104" s="15" t="s">
        <v>126</v>
      </c>
      <c r="AW104" s="15" t="s">
        <v>33</v>
      </c>
      <c r="AX104" s="15" t="s">
        <v>80</v>
      </c>
      <c r="AY104" s="174" t="s">
        <v>119</v>
      </c>
    </row>
    <row r="105" spans="1:65" s="2" customFormat="1" ht="33" customHeight="1">
      <c r="A105" s="33"/>
      <c r="B105" s="138"/>
      <c r="C105" s="139" t="s">
        <v>137</v>
      </c>
      <c r="D105" s="139" t="s">
        <v>121</v>
      </c>
      <c r="E105" s="140" t="s">
        <v>542</v>
      </c>
      <c r="F105" s="141" t="s">
        <v>543</v>
      </c>
      <c r="G105" s="142" t="s">
        <v>180</v>
      </c>
      <c r="H105" s="143">
        <v>42.08</v>
      </c>
      <c r="I105" s="144"/>
      <c r="J105" s="145">
        <f>ROUND(I105*H105,2)</f>
        <v>0</v>
      </c>
      <c r="K105" s="141" t="s">
        <v>125</v>
      </c>
      <c r="L105" s="34"/>
      <c r="M105" s="146" t="s">
        <v>3</v>
      </c>
      <c r="N105" s="147" t="s">
        <v>43</v>
      </c>
      <c r="O105" s="54"/>
      <c r="P105" s="148">
        <f>O105*H105</f>
        <v>0</v>
      </c>
      <c r="Q105" s="148">
        <v>0</v>
      </c>
      <c r="R105" s="148">
        <f>Q105*H105</f>
        <v>0</v>
      </c>
      <c r="S105" s="148">
        <v>0</v>
      </c>
      <c r="T105" s="149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126</v>
      </c>
      <c r="AT105" s="150" t="s">
        <v>121</v>
      </c>
      <c r="AU105" s="150" t="s">
        <v>82</v>
      </c>
      <c r="AY105" s="18" t="s">
        <v>119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8" t="s">
        <v>80</v>
      </c>
      <c r="BK105" s="151">
        <f>ROUND(I105*H105,2)</f>
        <v>0</v>
      </c>
      <c r="BL105" s="18" t="s">
        <v>126</v>
      </c>
      <c r="BM105" s="150" t="s">
        <v>544</v>
      </c>
    </row>
    <row r="106" spans="1:65" s="2" customFormat="1" ht="11.25">
      <c r="A106" s="33"/>
      <c r="B106" s="34"/>
      <c r="C106" s="33"/>
      <c r="D106" s="152" t="s">
        <v>128</v>
      </c>
      <c r="E106" s="33"/>
      <c r="F106" s="153" t="s">
        <v>545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128</v>
      </c>
      <c r="AU106" s="18" t="s">
        <v>82</v>
      </c>
    </row>
    <row r="107" spans="1:65" s="14" customFormat="1" ht="11.25">
      <c r="B107" s="165"/>
      <c r="D107" s="158" t="s">
        <v>130</v>
      </c>
      <c r="E107" s="166" t="s">
        <v>3</v>
      </c>
      <c r="F107" s="167" t="s">
        <v>546</v>
      </c>
      <c r="H107" s="168">
        <v>40.799999999999997</v>
      </c>
      <c r="I107" s="169"/>
      <c r="L107" s="165"/>
      <c r="M107" s="170"/>
      <c r="N107" s="171"/>
      <c r="O107" s="171"/>
      <c r="P107" s="171"/>
      <c r="Q107" s="171"/>
      <c r="R107" s="171"/>
      <c r="S107" s="171"/>
      <c r="T107" s="172"/>
      <c r="AT107" s="166" t="s">
        <v>130</v>
      </c>
      <c r="AU107" s="166" t="s">
        <v>82</v>
      </c>
      <c r="AV107" s="14" t="s">
        <v>82</v>
      </c>
      <c r="AW107" s="14" t="s">
        <v>33</v>
      </c>
      <c r="AX107" s="14" t="s">
        <v>72</v>
      </c>
      <c r="AY107" s="166" t="s">
        <v>119</v>
      </c>
    </row>
    <row r="108" spans="1:65" s="14" customFormat="1" ht="11.25">
      <c r="B108" s="165"/>
      <c r="D108" s="158" t="s">
        <v>130</v>
      </c>
      <c r="E108" s="166" t="s">
        <v>3</v>
      </c>
      <c r="F108" s="167" t="s">
        <v>547</v>
      </c>
      <c r="H108" s="168">
        <v>1.28</v>
      </c>
      <c r="I108" s="169"/>
      <c r="L108" s="165"/>
      <c r="M108" s="170"/>
      <c r="N108" s="171"/>
      <c r="O108" s="171"/>
      <c r="P108" s="171"/>
      <c r="Q108" s="171"/>
      <c r="R108" s="171"/>
      <c r="S108" s="171"/>
      <c r="T108" s="172"/>
      <c r="AT108" s="166" t="s">
        <v>130</v>
      </c>
      <c r="AU108" s="166" t="s">
        <v>82</v>
      </c>
      <c r="AV108" s="14" t="s">
        <v>82</v>
      </c>
      <c r="AW108" s="14" t="s">
        <v>33</v>
      </c>
      <c r="AX108" s="14" t="s">
        <v>72</v>
      </c>
      <c r="AY108" s="166" t="s">
        <v>119</v>
      </c>
    </row>
    <row r="109" spans="1:65" s="15" customFormat="1" ht="11.25">
      <c r="B109" s="173"/>
      <c r="D109" s="158" t="s">
        <v>130</v>
      </c>
      <c r="E109" s="174" t="s">
        <v>3</v>
      </c>
      <c r="F109" s="175" t="s">
        <v>132</v>
      </c>
      <c r="H109" s="176">
        <v>42.08</v>
      </c>
      <c r="I109" s="177"/>
      <c r="L109" s="173"/>
      <c r="M109" s="178"/>
      <c r="N109" s="179"/>
      <c r="O109" s="179"/>
      <c r="P109" s="179"/>
      <c r="Q109" s="179"/>
      <c r="R109" s="179"/>
      <c r="S109" s="179"/>
      <c r="T109" s="180"/>
      <c r="AT109" s="174" t="s">
        <v>130</v>
      </c>
      <c r="AU109" s="174" t="s">
        <v>82</v>
      </c>
      <c r="AV109" s="15" t="s">
        <v>126</v>
      </c>
      <c r="AW109" s="15" t="s">
        <v>33</v>
      </c>
      <c r="AX109" s="15" t="s">
        <v>80</v>
      </c>
      <c r="AY109" s="174" t="s">
        <v>119</v>
      </c>
    </row>
    <row r="110" spans="1:65" s="2" customFormat="1" ht="37.9" customHeight="1">
      <c r="A110" s="33"/>
      <c r="B110" s="138"/>
      <c r="C110" s="139" t="s">
        <v>126</v>
      </c>
      <c r="D110" s="139" t="s">
        <v>121</v>
      </c>
      <c r="E110" s="140" t="s">
        <v>548</v>
      </c>
      <c r="F110" s="141" t="s">
        <v>549</v>
      </c>
      <c r="G110" s="142" t="s">
        <v>180</v>
      </c>
      <c r="H110" s="143">
        <v>42.08</v>
      </c>
      <c r="I110" s="144"/>
      <c r="J110" s="145">
        <f>ROUND(I110*H110,2)</f>
        <v>0</v>
      </c>
      <c r="K110" s="141" t="s">
        <v>125</v>
      </c>
      <c r="L110" s="34"/>
      <c r="M110" s="146" t="s">
        <v>3</v>
      </c>
      <c r="N110" s="147" t="s">
        <v>43</v>
      </c>
      <c r="O110" s="54"/>
      <c r="P110" s="148">
        <f>O110*H110</f>
        <v>0</v>
      </c>
      <c r="Q110" s="148">
        <v>0</v>
      </c>
      <c r="R110" s="148">
        <f>Q110*H110</f>
        <v>0</v>
      </c>
      <c r="S110" s="148">
        <v>0</v>
      </c>
      <c r="T110" s="149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0" t="s">
        <v>126</v>
      </c>
      <c r="AT110" s="150" t="s">
        <v>121</v>
      </c>
      <c r="AU110" s="150" t="s">
        <v>82</v>
      </c>
      <c r="AY110" s="18" t="s">
        <v>119</v>
      </c>
      <c r="BE110" s="151">
        <f>IF(N110="základní",J110,0)</f>
        <v>0</v>
      </c>
      <c r="BF110" s="151">
        <f>IF(N110="snížená",J110,0)</f>
        <v>0</v>
      </c>
      <c r="BG110" s="151">
        <f>IF(N110="zákl. přenesená",J110,0)</f>
        <v>0</v>
      </c>
      <c r="BH110" s="151">
        <f>IF(N110="sníž. přenesená",J110,0)</f>
        <v>0</v>
      </c>
      <c r="BI110" s="151">
        <f>IF(N110="nulová",J110,0)</f>
        <v>0</v>
      </c>
      <c r="BJ110" s="18" t="s">
        <v>80</v>
      </c>
      <c r="BK110" s="151">
        <f>ROUND(I110*H110,2)</f>
        <v>0</v>
      </c>
      <c r="BL110" s="18" t="s">
        <v>126</v>
      </c>
      <c r="BM110" s="150" t="s">
        <v>550</v>
      </c>
    </row>
    <row r="111" spans="1:65" s="2" customFormat="1" ht="11.25">
      <c r="A111" s="33"/>
      <c r="B111" s="34"/>
      <c r="C111" s="33"/>
      <c r="D111" s="152" t="s">
        <v>128</v>
      </c>
      <c r="E111" s="33"/>
      <c r="F111" s="153" t="s">
        <v>551</v>
      </c>
      <c r="G111" s="33"/>
      <c r="H111" s="33"/>
      <c r="I111" s="154"/>
      <c r="J111" s="33"/>
      <c r="K111" s="33"/>
      <c r="L111" s="34"/>
      <c r="M111" s="155"/>
      <c r="N111" s="156"/>
      <c r="O111" s="54"/>
      <c r="P111" s="54"/>
      <c r="Q111" s="54"/>
      <c r="R111" s="54"/>
      <c r="S111" s="54"/>
      <c r="T111" s="55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8" t="s">
        <v>128</v>
      </c>
      <c r="AU111" s="18" t="s">
        <v>82</v>
      </c>
    </row>
    <row r="112" spans="1:65" s="14" customFormat="1" ht="11.25">
      <c r="B112" s="165"/>
      <c r="D112" s="158" t="s">
        <v>130</v>
      </c>
      <c r="E112" s="166" t="s">
        <v>3</v>
      </c>
      <c r="F112" s="167" t="s">
        <v>552</v>
      </c>
      <c r="H112" s="168">
        <v>42.08</v>
      </c>
      <c r="I112" s="169"/>
      <c r="L112" s="165"/>
      <c r="M112" s="170"/>
      <c r="N112" s="171"/>
      <c r="O112" s="171"/>
      <c r="P112" s="171"/>
      <c r="Q112" s="171"/>
      <c r="R112" s="171"/>
      <c r="S112" s="171"/>
      <c r="T112" s="172"/>
      <c r="AT112" s="166" t="s">
        <v>130</v>
      </c>
      <c r="AU112" s="166" t="s">
        <v>82</v>
      </c>
      <c r="AV112" s="14" t="s">
        <v>82</v>
      </c>
      <c r="AW112" s="14" t="s">
        <v>33</v>
      </c>
      <c r="AX112" s="14" t="s">
        <v>72</v>
      </c>
      <c r="AY112" s="166" t="s">
        <v>119</v>
      </c>
    </row>
    <row r="113" spans="1:65" s="15" customFormat="1" ht="11.25">
      <c r="B113" s="173"/>
      <c r="D113" s="158" t="s">
        <v>130</v>
      </c>
      <c r="E113" s="174" t="s">
        <v>3</v>
      </c>
      <c r="F113" s="175" t="s">
        <v>132</v>
      </c>
      <c r="H113" s="176">
        <v>42.08</v>
      </c>
      <c r="I113" s="177"/>
      <c r="L113" s="173"/>
      <c r="M113" s="178"/>
      <c r="N113" s="179"/>
      <c r="O113" s="179"/>
      <c r="P113" s="179"/>
      <c r="Q113" s="179"/>
      <c r="R113" s="179"/>
      <c r="S113" s="179"/>
      <c r="T113" s="180"/>
      <c r="AT113" s="174" t="s">
        <v>130</v>
      </c>
      <c r="AU113" s="174" t="s">
        <v>82</v>
      </c>
      <c r="AV113" s="15" t="s">
        <v>126</v>
      </c>
      <c r="AW113" s="15" t="s">
        <v>33</v>
      </c>
      <c r="AX113" s="15" t="s">
        <v>80</v>
      </c>
      <c r="AY113" s="174" t="s">
        <v>119</v>
      </c>
    </row>
    <row r="114" spans="1:65" s="2" customFormat="1" ht="37.9" customHeight="1">
      <c r="A114" s="33"/>
      <c r="B114" s="138"/>
      <c r="C114" s="139" t="s">
        <v>151</v>
      </c>
      <c r="D114" s="139" t="s">
        <v>121</v>
      </c>
      <c r="E114" s="140" t="s">
        <v>553</v>
      </c>
      <c r="F114" s="141" t="s">
        <v>554</v>
      </c>
      <c r="G114" s="142" t="s">
        <v>180</v>
      </c>
      <c r="H114" s="143">
        <v>420.8</v>
      </c>
      <c r="I114" s="144"/>
      <c r="J114" s="145">
        <f>ROUND(I114*H114,2)</f>
        <v>0</v>
      </c>
      <c r="K114" s="141" t="s">
        <v>125</v>
      </c>
      <c r="L114" s="34"/>
      <c r="M114" s="146" t="s">
        <v>3</v>
      </c>
      <c r="N114" s="147" t="s">
        <v>43</v>
      </c>
      <c r="O114" s="54"/>
      <c r="P114" s="148">
        <f>O114*H114</f>
        <v>0</v>
      </c>
      <c r="Q114" s="148">
        <v>0</v>
      </c>
      <c r="R114" s="148">
        <f>Q114*H114</f>
        <v>0</v>
      </c>
      <c r="S114" s="148">
        <v>0</v>
      </c>
      <c r="T114" s="149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126</v>
      </c>
      <c r="AT114" s="150" t="s">
        <v>121</v>
      </c>
      <c r="AU114" s="150" t="s">
        <v>82</v>
      </c>
      <c r="AY114" s="18" t="s">
        <v>119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8" t="s">
        <v>80</v>
      </c>
      <c r="BK114" s="151">
        <f>ROUND(I114*H114,2)</f>
        <v>0</v>
      </c>
      <c r="BL114" s="18" t="s">
        <v>126</v>
      </c>
      <c r="BM114" s="150" t="s">
        <v>555</v>
      </c>
    </row>
    <row r="115" spans="1:65" s="2" customFormat="1" ht="11.25">
      <c r="A115" s="33"/>
      <c r="B115" s="34"/>
      <c r="C115" s="33"/>
      <c r="D115" s="152" t="s">
        <v>128</v>
      </c>
      <c r="E115" s="33"/>
      <c r="F115" s="153" t="s">
        <v>556</v>
      </c>
      <c r="G115" s="33"/>
      <c r="H115" s="33"/>
      <c r="I115" s="154"/>
      <c r="J115" s="33"/>
      <c r="K115" s="33"/>
      <c r="L115" s="34"/>
      <c r="M115" s="155"/>
      <c r="N115" s="156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128</v>
      </c>
      <c r="AU115" s="18" t="s">
        <v>82</v>
      </c>
    </row>
    <row r="116" spans="1:65" s="14" customFormat="1" ht="11.25">
      <c r="B116" s="165"/>
      <c r="D116" s="158" t="s">
        <v>130</v>
      </c>
      <c r="E116" s="166" t="s">
        <v>3</v>
      </c>
      <c r="F116" s="167" t="s">
        <v>557</v>
      </c>
      <c r="H116" s="168">
        <v>420.8</v>
      </c>
      <c r="I116" s="169"/>
      <c r="L116" s="165"/>
      <c r="M116" s="170"/>
      <c r="N116" s="171"/>
      <c r="O116" s="171"/>
      <c r="P116" s="171"/>
      <c r="Q116" s="171"/>
      <c r="R116" s="171"/>
      <c r="S116" s="171"/>
      <c r="T116" s="172"/>
      <c r="AT116" s="166" t="s">
        <v>130</v>
      </c>
      <c r="AU116" s="166" t="s">
        <v>82</v>
      </c>
      <c r="AV116" s="14" t="s">
        <v>82</v>
      </c>
      <c r="AW116" s="14" t="s">
        <v>33</v>
      </c>
      <c r="AX116" s="14" t="s">
        <v>72</v>
      </c>
      <c r="AY116" s="166" t="s">
        <v>119</v>
      </c>
    </row>
    <row r="117" spans="1:65" s="15" customFormat="1" ht="11.25">
      <c r="B117" s="173"/>
      <c r="D117" s="158" t="s">
        <v>130</v>
      </c>
      <c r="E117" s="174" t="s">
        <v>3</v>
      </c>
      <c r="F117" s="175" t="s">
        <v>132</v>
      </c>
      <c r="H117" s="176">
        <v>420.8</v>
      </c>
      <c r="I117" s="177"/>
      <c r="L117" s="173"/>
      <c r="M117" s="178"/>
      <c r="N117" s="179"/>
      <c r="O117" s="179"/>
      <c r="P117" s="179"/>
      <c r="Q117" s="179"/>
      <c r="R117" s="179"/>
      <c r="S117" s="179"/>
      <c r="T117" s="180"/>
      <c r="AT117" s="174" t="s">
        <v>130</v>
      </c>
      <c r="AU117" s="174" t="s">
        <v>82</v>
      </c>
      <c r="AV117" s="15" t="s">
        <v>126</v>
      </c>
      <c r="AW117" s="15" t="s">
        <v>33</v>
      </c>
      <c r="AX117" s="15" t="s">
        <v>80</v>
      </c>
      <c r="AY117" s="174" t="s">
        <v>119</v>
      </c>
    </row>
    <row r="118" spans="1:65" s="2" customFormat="1" ht="24.2" customHeight="1">
      <c r="A118" s="33"/>
      <c r="B118" s="138"/>
      <c r="C118" s="139" t="s">
        <v>156</v>
      </c>
      <c r="D118" s="139" t="s">
        <v>121</v>
      </c>
      <c r="E118" s="140" t="s">
        <v>214</v>
      </c>
      <c r="F118" s="141" t="s">
        <v>215</v>
      </c>
      <c r="G118" s="142" t="s">
        <v>216</v>
      </c>
      <c r="H118" s="143">
        <v>75.744</v>
      </c>
      <c r="I118" s="144"/>
      <c r="J118" s="145">
        <f>ROUND(I118*H118,2)</f>
        <v>0</v>
      </c>
      <c r="K118" s="141" t="s">
        <v>125</v>
      </c>
      <c r="L118" s="34"/>
      <c r="M118" s="146" t="s">
        <v>3</v>
      </c>
      <c r="N118" s="147" t="s">
        <v>43</v>
      </c>
      <c r="O118" s="54"/>
      <c r="P118" s="148">
        <f>O118*H118</f>
        <v>0</v>
      </c>
      <c r="Q118" s="148">
        <v>0</v>
      </c>
      <c r="R118" s="148">
        <f>Q118*H118</f>
        <v>0</v>
      </c>
      <c r="S118" s="148">
        <v>0</v>
      </c>
      <c r="T118" s="149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126</v>
      </c>
      <c r="AT118" s="150" t="s">
        <v>121</v>
      </c>
      <c r="AU118" s="150" t="s">
        <v>82</v>
      </c>
      <c r="AY118" s="18" t="s">
        <v>119</v>
      </c>
      <c r="BE118" s="151">
        <f>IF(N118="základní",J118,0)</f>
        <v>0</v>
      </c>
      <c r="BF118" s="151">
        <f>IF(N118="snížená",J118,0)</f>
        <v>0</v>
      </c>
      <c r="BG118" s="151">
        <f>IF(N118="zákl. přenesená",J118,0)</f>
        <v>0</v>
      </c>
      <c r="BH118" s="151">
        <f>IF(N118="sníž. přenesená",J118,0)</f>
        <v>0</v>
      </c>
      <c r="BI118" s="151">
        <f>IF(N118="nulová",J118,0)</f>
        <v>0</v>
      </c>
      <c r="BJ118" s="18" t="s">
        <v>80</v>
      </c>
      <c r="BK118" s="151">
        <f>ROUND(I118*H118,2)</f>
        <v>0</v>
      </c>
      <c r="BL118" s="18" t="s">
        <v>126</v>
      </c>
      <c r="BM118" s="150" t="s">
        <v>558</v>
      </c>
    </row>
    <row r="119" spans="1:65" s="2" customFormat="1" ht="11.25">
      <c r="A119" s="33"/>
      <c r="B119" s="34"/>
      <c r="C119" s="33"/>
      <c r="D119" s="152" t="s">
        <v>128</v>
      </c>
      <c r="E119" s="33"/>
      <c r="F119" s="153" t="s">
        <v>218</v>
      </c>
      <c r="G119" s="33"/>
      <c r="H119" s="33"/>
      <c r="I119" s="154"/>
      <c r="J119" s="33"/>
      <c r="K119" s="33"/>
      <c r="L119" s="34"/>
      <c r="M119" s="155"/>
      <c r="N119" s="156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128</v>
      </c>
      <c r="AU119" s="18" t="s">
        <v>82</v>
      </c>
    </row>
    <row r="120" spans="1:65" s="14" customFormat="1" ht="11.25">
      <c r="B120" s="165"/>
      <c r="D120" s="158" t="s">
        <v>130</v>
      </c>
      <c r="E120" s="166" t="s">
        <v>3</v>
      </c>
      <c r="F120" s="167" t="s">
        <v>559</v>
      </c>
      <c r="H120" s="168">
        <v>75.744</v>
      </c>
      <c r="I120" s="169"/>
      <c r="L120" s="165"/>
      <c r="M120" s="170"/>
      <c r="N120" s="171"/>
      <c r="O120" s="171"/>
      <c r="P120" s="171"/>
      <c r="Q120" s="171"/>
      <c r="R120" s="171"/>
      <c r="S120" s="171"/>
      <c r="T120" s="172"/>
      <c r="AT120" s="166" t="s">
        <v>130</v>
      </c>
      <c r="AU120" s="166" t="s">
        <v>82</v>
      </c>
      <c r="AV120" s="14" t="s">
        <v>82</v>
      </c>
      <c r="AW120" s="14" t="s">
        <v>33</v>
      </c>
      <c r="AX120" s="14" t="s">
        <v>72</v>
      </c>
      <c r="AY120" s="166" t="s">
        <v>119</v>
      </c>
    </row>
    <row r="121" spans="1:65" s="15" customFormat="1" ht="11.25">
      <c r="B121" s="173"/>
      <c r="D121" s="158" t="s">
        <v>130</v>
      </c>
      <c r="E121" s="174" t="s">
        <v>3</v>
      </c>
      <c r="F121" s="175" t="s">
        <v>132</v>
      </c>
      <c r="H121" s="176">
        <v>75.744</v>
      </c>
      <c r="I121" s="177"/>
      <c r="L121" s="173"/>
      <c r="M121" s="178"/>
      <c r="N121" s="179"/>
      <c r="O121" s="179"/>
      <c r="P121" s="179"/>
      <c r="Q121" s="179"/>
      <c r="R121" s="179"/>
      <c r="S121" s="179"/>
      <c r="T121" s="180"/>
      <c r="AT121" s="174" t="s">
        <v>130</v>
      </c>
      <c r="AU121" s="174" t="s">
        <v>82</v>
      </c>
      <c r="AV121" s="15" t="s">
        <v>126</v>
      </c>
      <c r="AW121" s="15" t="s">
        <v>33</v>
      </c>
      <c r="AX121" s="15" t="s">
        <v>80</v>
      </c>
      <c r="AY121" s="174" t="s">
        <v>119</v>
      </c>
    </row>
    <row r="122" spans="1:65" s="2" customFormat="1" ht="24.2" customHeight="1">
      <c r="A122" s="33"/>
      <c r="B122" s="138"/>
      <c r="C122" s="139" t="s">
        <v>164</v>
      </c>
      <c r="D122" s="139" t="s">
        <v>121</v>
      </c>
      <c r="E122" s="140" t="s">
        <v>221</v>
      </c>
      <c r="F122" s="141" t="s">
        <v>222</v>
      </c>
      <c r="G122" s="142" t="s">
        <v>180</v>
      </c>
      <c r="H122" s="143">
        <v>42.08</v>
      </c>
      <c r="I122" s="144"/>
      <c r="J122" s="145">
        <f>ROUND(I122*H122,2)</f>
        <v>0</v>
      </c>
      <c r="K122" s="141" t="s">
        <v>125</v>
      </c>
      <c r="L122" s="34"/>
      <c r="M122" s="146" t="s">
        <v>3</v>
      </c>
      <c r="N122" s="147" t="s">
        <v>43</v>
      </c>
      <c r="O122" s="54"/>
      <c r="P122" s="148">
        <f>O122*H122</f>
        <v>0</v>
      </c>
      <c r="Q122" s="148">
        <v>0</v>
      </c>
      <c r="R122" s="148">
        <f>Q122*H122</f>
        <v>0</v>
      </c>
      <c r="S122" s="148">
        <v>0</v>
      </c>
      <c r="T122" s="149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126</v>
      </c>
      <c r="AT122" s="150" t="s">
        <v>121</v>
      </c>
      <c r="AU122" s="150" t="s">
        <v>82</v>
      </c>
      <c r="AY122" s="18" t="s">
        <v>119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8" t="s">
        <v>80</v>
      </c>
      <c r="BK122" s="151">
        <f>ROUND(I122*H122,2)</f>
        <v>0</v>
      </c>
      <c r="BL122" s="18" t="s">
        <v>126</v>
      </c>
      <c r="BM122" s="150" t="s">
        <v>560</v>
      </c>
    </row>
    <row r="123" spans="1:65" s="2" customFormat="1" ht="11.25">
      <c r="A123" s="33"/>
      <c r="B123" s="34"/>
      <c r="C123" s="33"/>
      <c r="D123" s="152" t="s">
        <v>128</v>
      </c>
      <c r="E123" s="33"/>
      <c r="F123" s="153" t="s">
        <v>224</v>
      </c>
      <c r="G123" s="33"/>
      <c r="H123" s="33"/>
      <c r="I123" s="154"/>
      <c r="J123" s="33"/>
      <c r="K123" s="33"/>
      <c r="L123" s="34"/>
      <c r="M123" s="155"/>
      <c r="N123" s="156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128</v>
      </c>
      <c r="AU123" s="18" t="s">
        <v>82</v>
      </c>
    </row>
    <row r="124" spans="1:65" s="14" customFormat="1" ht="11.25">
      <c r="B124" s="165"/>
      <c r="D124" s="158" t="s">
        <v>130</v>
      </c>
      <c r="E124" s="166" t="s">
        <v>3</v>
      </c>
      <c r="F124" s="167" t="s">
        <v>552</v>
      </c>
      <c r="H124" s="168">
        <v>42.08</v>
      </c>
      <c r="I124" s="169"/>
      <c r="L124" s="165"/>
      <c r="M124" s="170"/>
      <c r="N124" s="171"/>
      <c r="O124" s="171"/>
      <c r="P124" s="171"/>
      <c r="Q124" s="171"/>
      <c r="R124" s="171"/>
      <c r="S124" s="171"/>
      <c r="T124" s="172"/>
      <c r="AT124" s="166" t="s">
        <v>130</v>
      </c>
      <c r="AU124" s="166" t="s">
        <v>82</v>
      </c>
      <c r="AV124" s="14" t="s">
        <v>82</v>
      </c>
      <c r="AW124" s="14" t="s">
        <v>33</v>
      </c>
      <c r="AX124" s="14" t="s">
        <v>72</v>
      </c>
      <c r="AY124" s="166" t="s">
        <v>119</v>
      </c>
    </row>
    <row r="125" spans="1:65" s="15" customFormat="1" ht="11.25">
      <c r="B125" s="173"/>
      <c r="D125" s="158" t="s">
        <v>130</v>
      </c>
      <c r="E125" s="174" t="s">
        <v>3</v>
      </c>
      <c r="F125" s="175" t="s">
        <v>132</v>
      </c>
      <c r="H125" s="176">
        <v>42.08</v>
      </c>
      <c r="I125" s="177"/>
      <c r="L125" s="173"/>
      <c r="M125" s="178"/>
      <c r="N125" s="179"/>
      <c r="O125" s="179"/>
      <c r="P125" s="179"/>
      <c r="Q125" s="179"/>
      <c r="R125" s="179"/>
      <c r="S125" s="179"/>
      <c r="T125" s="180"/>
      <c r="AT125" s="174" t="s">
        <v>130</v>
      </c>
      <c r="AU125" s="174" t="s">
        <v>82</v>
      </c>
      <c r="AV125" s="15" t="s">
        <v>126</v>
      </c>
      <c r="AW125" s="15" t="s">
        <v>33</v>
      </c>
      <c r="AX125" s="15" t="s">
        <v>80</v>
      </c>
      <c r="AY125" s="174" t="s">
        <v>119</v>
      </c>
    </row>
    <row r="126" spans="1:65" s="2" customFormat="1" ht="24.2" customHeight="1">
      <c r="A126" s="33"/>
      <c r="B126" s="138"/>
      <c r="C126" s="139" t="s">
        <v>171</v>
      </c>
      <c r="D126" s="139" t="s">
        <v>121</v>
      </c>
      <c r="E126" s="140" t="s">
        <v>561</v>
      </c>
      <c r="F126" s="141" t="s">
        <v>562</v>
      </c>
      <c r="G126" s="142" t="s">
        <v>180</v>
      </c>
      <c r="H126" s="143">
        <v>36.72</v>
      </c>
      <c r="I126" s="144"/>
      <c r="J126" s="145">
        <f>ROUND(I126*H126,2)</f>
        <v>0</v>
      </c>
      <c r="K126" s="141" t="s">
        <v>125</v>
      </c>
      <c r="L126" s="34"/>
      <c r="M126" s="146" t="s">
        <v>3</v>
      </c>
      <c r="N126" s="147" t="s">
        <v>43</v>
      </c>
      <c r="O126" s="54"/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126</v>
      </c>
      <c r="AT126" s="150" t="s">
        <v>121</v>
      </c>
      <c r="AU126" s="150" t="s">
        <v>82</v>
      </c>
      <c r="AY126" s="18" t="s">
        <v>119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8" t="s">
        <v>80</v>
      </c>
      <c r="BK126" s="151">
        <f>ROUND(I126*H126,2)</f>
        <v>0</v>
      </c>
      <c r="BL126" s="18" t="s">
        <v>126</v>
      </c>
      <c r="BM126" s="150" t="s">
        <v>563</v>
      </c>
    </row>
    <row r="127" spans="1:65" s="2" customFormat="1" ht="11.25">
      <c r="A127" s="33"/>
      <c r="B127" s="34"/>
      <c r="C127" s="33"/>
      <c r="D127" s="152" t="s">
        <v>128</v>
      </c>
      <c r="E127" s="33"/>
      <c r="F127" s="153" t="s">
        <v>564</v>
      </c>
      <c r="G127" s="33"/>
      <c r="H127" s="33"/>
      <c r="I127" s="154"/>
      <c r="J127" s="33"/>
      <c r="K127" s="33"/>
      <c r="L127" s="34"/>
      <c r="M127" s="155"/>
      <c r="N127" s="156"/>
      <c r="O127" s="54"/>
      <c r="P127" s="54"/>
      <c r="Q127" s="54"/>
      <c r="R127" s="54"/>
      <c r="S127" s="54"/>
      <c r="T127" s="55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128</v>
      </c>
      <c r="AU127" s="18" t="s">
        <v>82</v>
      </c>
    </row>
    <row r="128" spans="1:65" s="14" customFormat="1" ht="11.25">
      <c r="B128" s="165"/>
      <c r="D128" s="158" t="s">
        <v>130</v>
      </c>
      <c r="E128" s="166" t="s">
        <v>3</v>
      </c>
      <c r="F128" s="167" t="s">
        <v>565</v>
      </c>
      <c r="H128" s="168">
        <v>36.72</v>
      </c>
      <c r="I128" s="169"/>
      <c r="L128" s="165"/>
      <c r="M128" s="170"/>
      <c r="N128" s="171"/>
      <c r="O128" s="171"/>
      <c r="P128" s="171"/>
      <c r="Q128" s="171"/>
      <c r="R128" s="171"/>
      <c r="S128" s="171"/>
      <c r="T128" s="172"/>
      <c r="AT128" s="166" t="s">
        <v>130</v>
      </c>
      <c r="AU128" s="166" t="s">
        <v>82</v>
      </c>
      <c r="AV128" s="14" t="s">
        <v>82</v>
      </c>
      <c r="AW128" s="14" t="s">
        <v>33</v>
      </c>
      <c r="AX128" s="14" t="s">
        <v>72</v>
      </c>
      <c r="AY128" s="166" t="s">
        <v>119</v>
      </c>
    </row>
    <row r="129" spans="1:65" s="15" customFormat="1" ht="11.25">
      <c r="B129" s="173"/>
      <c r="D129" s="158" t="s">
        <v>130</v>
      </c>
      <c r="E129" s="174" t="s">
        <v>3</v>
      </c>
      <c r="F129" s="175" t="s">
        <v>132</v>
      </c>
      <c r="H129" s="176">
        <v>36.72</v>
      </c>
      <c r="I129" s="177"/>
      <c r="L129" s="173"/>
      <c r="M129" s="178"/>
      <c r="N129" s="179"/>
      <c r="O129" s="179"/>
      <c r="P129" s="179"/>
      <c r="Q129" s="179"/>
      <c r="R129" s="179"/>
      <c r="S129" s="179"/>
      <c r="T129" s="180"/>
      <c r="AT129" s="174" t="s">
        <v>130</v>
      </c>
      <c r="AU129" s="174" t="s">
        <v>82</v>
      </c>
      <c r="AV129" s="15" t="s">
        <v>126</v>
      </c>
      <c r="AW129" s="15" t="s">
        <v>33</v>
      </c>
      <c r="AX129" s="15" t="s">
        <v>80</v>
      </c>
      <c r="AY129" s="174" t="s">
        <v>119</v>
      </c>
    </row>
    <row r="130" spans="1:65" s="2" customFormat="1" ht="37.9" customHeight="1">
      <c r="A130" s="33"/>
      <c r="B130" s="138"/>
      <c r="C130" s="139" t="s">
        <v>177</v>
      </c>
      <c r="D130" s="139" t="s">
        <v>121</v>
      </c>
      <c r="E130" s="140" t="s">
        <v>566</v>
      </c>
      <c r="F130" s="141" t="s">
        <v>567</v>
      </c>
      <c r="G130" s="142" t="s">
        <v>180</v>
      </c>
      <c r="H130" s="143">
        <v>4.08</v>
      </c>
      <c r="I130" s="144"/>
      <c r="J130" s="145">
        <f>ROUND(I130*H130,2)</f>
        <v>0</v>
      </c>
      <c r="K130" s="141" t="s">
        <v>125</v>
      </c>
      <c r="L130" s="34"/>
      <c r="M130" s="146" t="s">
        <v>3</v>
      </c>
      <c r="N130" s="147" t="s">
        <v>43</v>
      </c>
      <c r="O130" s="54"/>
      <c r="P130" s="148">
        <f>O130*H130</f>
        <v>0</v>
      </c>
      <c r="Q130" s="148">
        <v>0</v>
      </c>
      <c r="R130" s="148">
        <f>Q130*H130</f>
        <v>0</v>
      </c>
      <c r="S130" s="148">
        <v>0</v>
      </c>
      <c r="T130" s="149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0" t="s">
        <v>126</v>
      </c>
      <c r="AT130" s="150" t="s">
        <v>121</v>
      </c>
      <c r="AU130" s="150" t="s">
        <v>82</v>
      </c>
      <c r="AY130" s="18" t="s">
        <v>119</v>
      </c>
      <c r="BE130" s="151">
        <f>IF(N130="základní",J130,0)</f>
        <v>0</v>
      </c>
      <c r="BF130" s="151">
        <f>IF(N130="snížená",J130,0)</f>
        <v>0</v>
      </c>
      <c r="BG130" s="151">
        <f>IF(N130="zákl. přenesená",J130,0)</f>
        <v>0</v>
      </c>
      <c r="BH130" s="151">
        <f>IF(N130="sníž. přenesená",J130,0)</f>
        <v>0</v>
      </c>
      <c r="BI130" s="151">
        <f>IF(N130="nulová",J130,0)</f>
        <v>0</v>
      </c>
      <c r="BJ130" s="18" t="s">
        <v>80</v>
      </c>
      <c r="BK130" s="151">
        <f>ROUND(I130*H130,2)</f>
        <v>0</v>
      </c>
      <c r="BL130" s="18" t="s">
        <v>126</v>
      </c>
      <c r="BM130" s="150" t="s">
        <v>568</v>
      </c>
    </row>
    <row r="131" spans="1:65" s="2" customFormat="1" ht="11.25">
      <c r="A131" s="33"/>
      <c r="B131" s="34"/>
      <c r="C131" s="33"/>
      <c r="D131" s="152" t="s">
        <v>128</v>
      </c>
      <c r="E131" s="33"/>
      <c r="F131" s="153" t="s">
        <v>569</v>
      </c>
      <c r="G131" s="33"/>
      <c r="H131" s="33"/>
      <c r="I131" s="154"/>
      <c r="J131" s="33"/>
      <c r="K131" s="33"/>
      <c r="L131" s="34"/>
      <c r="M131" s="155"/>
      <c r="N131" s="156"/>
      <c r="O131" s="54"/>
      <c r="P131" s="54"/>
      <c r="Q131" s="54"/>
      <c r="R131" s="54"/>
      <c r="S131" s="54"/>
      <c r="T131" s="55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128</v>
      </c>
      <c r="AU131" s="18" t="s">
        <v>82</v>
      </c>
    </row>
    <row r="132" spans="1:65" s="14" customFormat="1" ht="11.25">
      <c r="B132" s="165"/>
      <c r="D132" s="158" t="s">
        <v>130</v>
      </c>
      <c r="E132" s="166" t="s">
        <v>3</v>
      </c>
      <c r="F132" s="167" t="s">
        <v>570</v>
      </c>
      <c r="H132" s="168">
        <v>4.08</v>
      </c>
      <c r="I132" s="169"/>
      <c r="L132" s="165"/>
      <c r="M132" s="170"/>
      <c r="N132" s="171"/>
      <c r="O132" s="171"/>
      <c r="P132" s="171"/>
      <c r="Q132" s="171"/>
      <c r="R132" s="171"/>
      <c r="S132" s="171"/>
      <c r="T132" s="172"/>
      <c r="AT132" s="166" t="s">
        <v>130</v>
      </c>
      <c r="AU132" s="166" t="s">
        <v>82</v>
      </c>
      <c r="AV132" s="14" t="s">
        <v>82</v>
      </c>
      <c r="AW132" s="14" t="s">
        <v>33</v>
      </c>
      <c r="AX132" s="14" t="s">
        <v>72</v>
      </c>
      <c r="AY132" s="166" t="s">
        <v>119</v>
      </c>
    </row>
    <row r="133" spans="1:65" s="15" customFormat="1" ht="11.25">
      <c r="B133" s="173"/>
      <c r="D133" s="158" t="s">
        <v>130</v>
      </c>
      <c r="E133" s="174" t="s">
        <v>3</v>
      </c>
      <c r="F133" s="175" t="s">
        <v>132</v>
      </c>
      <c r="H133" s="176">
        <v>4.08</v>
      </c>
      <c r="I133" s="177"/>
      <c r="L133" s="173"/>
      <c r="M133" s="178"/>
      <c r="N133" s="179"/>
      <c r="O133" s="179"/>
      <c r="P133" s="179"/>
      <c r="Q133" s="179"/>
      <c r="R133" s="179"/>
      <c r="S133" s="179"/>
      <c r="T133" s="180"/>
      <c r="AT133" s="174" t="s">
        <v>130</v>
      </c>
      <c r="AU133" s="174" t="s">
        <v>82</v>
      </c>
      <c r="AV133" s="15" t="s">
        <v>126</v>
      </c>
      <c r="AW133" s="15" t="s">
        <v>33</v>
      </c>
      <c r="AX133" s="15" t="s">
        <v>80</v>
      </c>
      <c r="AY133" s="174" t="s">
        <v>119</v>
      </c>
    </row>
    <row r="134" spans="1:65" s="2" customFormat="1" ht="16.5" customHeight="1">
      <c r="A134" s="33"/>
      <c r="B134" s="138"/>
      <c r="C134" s="181" t="s">
        <v>144</v>
      </c>
      <c r="D134" s="181" t="s">
        <v>232</v>
      </c>
      <c r="E134" s="182" t="s">
        <v>571</v>
      </c>
      <c r="F134" s="183" t="s">
        <v>572</v>
      </c>
      <c r="G134" s="184" t="s">
        <v>216</v>
      </c>
      <c r="H134" s="185">
        <v>8.16</v>
      </c>
      <c r="I134" s="186"/>
      <c r="J134" s="187">
        <f>ROUND(I134*H134,2)</f>
        <v>0</v>
      </c>
      <c r="K134" s="183" t="s">
        <v>125</v>
      </c>
      <c r="L134" s="188"/>
      <c r="M134" s="189" t="s">
        <v>3</v>
      </c>
      <c r="N134" s="190" t="s">
        <v>43</v>
      </c>
      <c r="O134" s="54"/>
      <c r="P134" s="148">
        <f>O134*H134</f>
        <v>0</v>
      </c>
      <c r="Q134" s="148">
        <v>1</v>
      </c>
      <c r="R134" s="148">
        <f>Q134*H134</f>
        <v>8.16</v>
      </c>
      <c r="S134" s="148">
        <v>0</v>
      </c>
      <c r="T134" s="149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0" t="s">
        <v>171</v>
      </c>
      <c r="AT134" s="150" t="s">
        <v>232</v>
      </c>
      <c r="AU134" s="150" t="s">
        <v>82</v>
      </c>
      <c r="AY134" s="18" t="s">
        <v>119</v>
      </c>
      <c r="BE134" s="151">
        <f>IF(N134="základní",J134,0)</f>
        <v>0</v>
      </c>
      <c r="BF134" s="151">
        <f>IF(N134="snížená",J134,0)</f>
        <v>0</v>
      </c>
      <c r="BG134" s="151">
        <f>IF(N134="zákl. přenesená",J134,0)</f>
        <v>0</v>
      </c>
      <c r="BH134" s="151">
        <f>IF(N134="sníž. přenesená",J134,0)</f>
        <v>0</v>
      </c>
      <c r="BI134" s="151">
        <f>IF(N134="nulová",J134,0)</f>
        <v>0</v>
      </c>
      <c r="BJ134" s="18" t="s">
        <v>80</v>
      </c>
      <c r="BK134" s="151">
        <f>ROUND(I134*H134,2)</f>
        <v>0</v>
      </c>
      <c r="BL134" s="18" t="s">
        <v>126</v>
      </c>
      <c r="BM134" s="150" t="s">
        <v>573</v>
      </c>
    </row>
    <row r="135" spans="1:65" s="14" customFormat="1" ht="11.25">
      <c r="B135" s="165"/>
      <c r="D135" s="158" t="s">
        <v>130</v>
      </c>
      <c r="F135" s="167" t="s">
        <v>574</v>
      </c>
      <c r="H135" s="168">
        <v>8.16</v>
      </c>
      <c r="I135" s="169"/>
      <c r="L135" s="165"/>
      <c r="M135" s="170"/>
      <c r="N135" s="171"/>
      <c r="O135" s="171"/>
      <c r="P135" s="171"/>
      <c r="Q135" s="171"/>
      <c r="R135" s="171"/>
      <c r="S135" s="171"/>
      <c r="T135" s="172"/>
      <c r="AT135" s="166" t="s">
        <v>130</v>
      </c>
      <c r="AU135" s="166" t="s">
        <v>82</v>
      </c>
      <c r="AV135" s="14" t="s">
        <v>82</v>
      </c>
      <c r="AW135" s="14" t="s">
        <v>4</v>
      </c>
      <c r="AX135" s="14" t="s">
        <v>80</v>
      </c>
      <c r="AY135" s="166" t="s">
        <v>119</v>
      </c>
    </row>
    <row r="136" spans="1:65" s="12" customFormat="1" ht="22.9" customHeight="1">
      <c r="B136" s="125"/>
      <c r="D136" s="126" t="s">
        <v>71</v>
      </c>
      <c r="E136" s="136" t="s">
        <v>171</v>
      </c>
      <c r="F136" s="136" t="s">
        <v>326</v>
      </c>
      <c r="I136" s="128"/>
      <c r="J136" s="137">
        <f>BK136</f>
        <v>0</v>
      </c>
      <c r="L136" s="125"/>
      <c r="M136" s="130"/>
      <c r="N136" s="131"/>
      <c r="O136" s="131"/>
      <c r="P136" s="132">
        <f>P137</f>
        <v>0</v>
      </c>
      <c r="Q136" s="131"/>
      <c r="R136" s="132">
        <f>R137</f>
        <v>0</v>
      </c>
      <c r="S136" s="131"/>
      <c r="T136" s="133">
        <f>T137</f>
        <v>0</v>
      </c>
      <c r="AR136" s="126" t="s">
        <v>80</v>
      </c>
      <c r="AT136" s="134" t="s">
        <v>71</v>
      </c>
      <c r="AU136" s="134" t="s">
        <v>80</v>
      </c>
      <c r="AY136" s="126" t="s">
        <v>119</v>
      </c>
      <c r="BK136" s="135">
        <f>BK137</f>
        <v>0</v>
      </c>
    </row>
    <row r="137" spans="1:65" s="2" customFormat="1" ht="16.5" customHeight="1">
      <c r="A137" s="33"/>
      <c r="B137" s="138"/>
      <c r="C137" s="139" t="s">
        <v>188</v>
      </c>
      <c r="D137" s="139" t="s">
        <v>121</v>
      </c>
      <c r="E137" s="140" t="s">
        <v>575</v>
      </c>
      <c r="F137" s="141" t="s">
        <v>576</v>
      </c>
      <c r="G137" s="142" t="s">
        <v>124</v>
      </c>
      <c r="H137" s="143">
        <v>82</v>
      </c>
      <c r="I137" s="144"/>
      <c r="J137" s="145">
        <f>ROUND(I137*H137,2)</f>
        <v>0</v>
      </c>
      <c r="K137" s="141" t="s">
        <v>3</v>
      </c>
      <c r="L137" s="34"/>
      <c r="M137" s="146" t="s">
        <v>3</v>
      </c>
      <c r="N137" s="147" t="s">
        <v>43</v>
      </c>
      <c r="O137" s="54"/>
      <c r="P137" s="148">
        <f>O137*H137</f>
        <v>0</v>
      </c>
      <c r="Q137" s="148">
        <v>0</v>
      </c>
      <c r="R137" s="148">
        <f>Q137*H137</f>
        <v>0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126</v>
      </c>
      <c r="AT137" s="150" t="s">
        <v>121</v>
      </c>
      <c r="AU137" s="150" t="s">
        <v>82</v>
      </c>
      <c r="AY137" s="18" t="s">
        <v>119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80</v>
      </c>
      <c r="BK137" s="151">
        <f>ROUND(I137*H137,2)</f>
        <v>0</v>
      </c>
      <c r="BL137" s="18" t="s">
        <v>126</v>
      </c>
      <c r="BM137" s="150" t="s">
        <v>577</v>
      </c>
    </row>
    <row r="138" spans="1:65" s="12" customFormat="1" ht="22.9" customHeight="1">
      <c r="B138" s="125"/>
      <c r="D138" s="126" t="s">
        <v>71</v>
      </c>
      <c r="E138" s="136" t="s">
        <v>458</v>
      </c>
      <c r="F138" s="136" t="s">
        <v>459</v>
      </c>
      <c r="I138" s="128"/>
      <c r="J138" s="137">
        <f>BK138</f>
        <v>0</v>
      </c>
      <c r="L138" s="125"/>
      <c r="M138" s="130"/>
      <c r="N138" s="131"/>
      <c r="O138" s="131"/>
      <c r="P138" s="132">
        <f>SUM(P139:P140)</f>
        <v>0</v>
      </c>
      <c r="Q138" s="131"/>
      <c r="R138" s="132">
        <f>SUM(R139:R140)</f>
        <v>0</v>
      </c>
      <c r="S138" s="131"/>
      <c r="T138" s="133">
        <f>SUM(T139:T140)</f>
        <v>0</v>
      </c>
      <c r="AR138" s="126" t="s">
        <v>80</v>
      </c>
      <c r="AT138" s="134" t="s">
        <v>71</v>
      </c>
      <c r="AU138" s="134" t="s">
        <v>80</v>
      </c>
      <c r="AY138" s="126" t="s">
        <v>119</v>
      </c>
      <c r="BK138" s="135">
        <f>SUM(BK139:BK140)</f>
        <v>0</v>
      </c>
    </row>
    <row r="139" spans="1:65" s="2" customFormat="1" ht="24.2" customHeight="1">
      <c r="A139" s="33"/>
      <c r="B139" s="138"/>
      <c r="C139" s="139" t="s">
        <v>193</v>
      </c>
      <c r="D139" s="139" t="s">
        <v>121</v>
      </c>
      <c r="E139" s="140" t="s">
        <v>578</v>
      </c>
      <c r="F139" s="141" t="s">
        <v>579</v>
      </c>
      <c r="G139" s="142" t="s">
        <v>216</v>
      </c>
      <c r="H139" s="143">
        <v>8.16</v>
      </c>
      <c r="I139" s="144"/>
      <c r="J139" s="145">
        <f>ROUND(I139*H139,2)</f>
        <v>0</v>
      </c>
      <c r="K139" s="141" t="s">
        <v>125</v>
      </c>
      <c r="L139" s="34"/>
      <c r="M139" s="146" t="s">
        <v>3</v>
      </c>
      <c r="N139" s="147" t="s">
        <v>43</v>
      </c>
      <c r="O139" s="54"/>
      <c r="P139" s="148">
        <f>O139*H139</f>
        <v>0</v>
      </c>
      <c r="Q139" s="148">
        <v>0</v>
      </c>
      <c r="R139" s="148">
        <f>Q139*H139</f>
        <v>0</v>
      </c>
      <c r="S139" s="148">
        <v>0</v>
      </c>
      <c r="T139" s="149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0" t="s">
        <v>126</v>
      </c>
      <c r="AT139" s="150" t="s">
        <v>121</v>
      </c>
      <c r="AU139" s="150" t="s">
        <v>82</v>
      </c>
      <c r="AY139" s="18" t="s">
        <v>119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8" t="s">
        <v>80</v>
      </c>
      <c r="BK139" s="151">
        <f>ROUND(I139*H139,2)</f>
        <v>0</v>
      </c>
      <c r="BL139" s="18" t="s">
        <v>126</v>
      </c>
      <c r="BM139" s="150" t="s">
        <v>580</v>
      </c>
    </row>
    <row r="140" spans="1:65" s="2" customFormat="1" ht="11.25">
      <c r="A140" s="33"/>
      <c r="B140" s="34"/>
      <c r="C140" s="33"/>
      <c r="D140" s="152" t="s">
        <v>128</v>
      </c>
      <c r="E140" s="33"/>
      <c r="F140" s="153" t="s">
        <v>581</v>
      </c>
      <c r="G140" s="33"/>
      <c r="H140" s="33"/>
      <c r="I140" s="154"/>
      <c r="J140" s="33"/>
      <c r="K140" s="33"/>
      <c r="L140" s="34"/>
      <c r="M140" s="155"/>
      <c r="N140" s="156"/>
      <c r="O140" s="54"/>
      <c r="P140" s="54"/>
      <c r="Q140" s="54"/>
      <c r="R140" s="54"/>
      <c r="S140" s="54"/>
      <c r="T140" s="55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128</v>
      </c>
      <c r="AU140" s="18" t="s">
        <v>82</v>
      </c>
    </row>
    <row r="141" spans="1:65" s="12" customFormat="1" ht="25.9" customHeight="1">
      <c r="B141" s="125"/>
      <c r="D141" s="126" t="s">
        <v>71</v>
      </c>
      <c r="E141" s="127" t="s">
        <v>582</v>
      </c>
      <c r="F141" s="127" t="s">
        <v>583</v>
      </c>
      <c r="I141" s="128"/>
      <c r="J141" s="129">
        <f>BK141</f>
        <v>0</v>
      </c>
      <c r="L141" s="125"/>
      <c r="M141" s="130"/>
      <c r="N141" s="131"/>
      <c r="O141" s="131"/>
      <c r="P141" s="132">
        <f>P142</f>
        <v>0</v>
      </c>
      <c r="Q141" s="131"/>
      <c r="R141" s="132">
        <f>R142</f>
        <v>0</v>
      </c>
      <c r="S141" s="131"/>
      <c r="T141" s="133">
        <f>T142</f>
        <v>0</v>
      </c>
      <c r="AR141" s="126" t="s">
        <v>82</v>
      </c>
      <c r="AT141" s="134" t="s">
        <v>71</v>
      </c>
      <c r="AU141" s="134" t="s">
        <v>72</v>
      </c>
      <c r="AY141" s="126" t="s">
        <v>119</v>
      </c>
      <c r="BK141" s="135">
        <f>BK142</f>
        <v>0</v>
      </c>
    </row>
    <row r="142" spans="1:65" s="12" customFormat="1" ht="22.9" customHeight="1">
      <c r="B142" s="125"/>
      <c r="D142" s="126" t="s">
        <v>71</v>
      </c>
      <c r="E142" s="136" t="s">
        <v>268</v>
      </c>
      <c r="F142" s="136" t="s">
        <v>584</v>
      </c>
      <c r="I142" s="128"/>
      <c r="J142" s="137">
        <f>BK142</f>
        <v>0</v>
      </c>
      <c r="L142" s="125"/>
      <c r="M142" s="130"/>
      <c r="N142" s="131"/>
      <c r="O142" s="131"/>
      <c r="P142" s="132">
        <f>SUM(P143:P148)</f>
        <v>0</v>
      </c>
      <c r="Q142" s="131"/>
      <c r="R142" s="132">
        <f>SUM(R143:R148)</f>
        <v>0</v>
      </c>
      <c r="S142" s="131"/>
      <c r="T142" s="133">
        <f>SUM(T143:T148)</f>
        <v>0</v>
      </c>
      <c r="AR142" s="126" t="s">
        <v>82</v>
      </c>
      <c r="AT142" s="134" t="s">
        <v>71</v>
      </c>
      <c r="AU142" s="134" t="s">
        <v>80</v>
      </c>
      <c r="AY142" s="126" t="s">
        <v>119</v>
      </c>
      <c r="BK142" s="135">
        <f>SUM(BK143:BK148)</f>
        <v>0</v>
      </c>
    </row>
    <row r="143" spans="1:65" s="2" customFormat="1" ht="24.2" customHeight="1">
      <c r="A143" s="33"/>
      <c r="B143" s="138"/>
      <c r="C143" s="139" t="s">
        <v>198</v>
      </c>
      <c r="D143" s="139" t="s">
        <v>121</v>
      </c>
      <c r="E143" s="140" t="s">
        <v>585</v>
      </c>
      <c r="F143" s="141" t="s">
        <v>586</v>
      </c>
      <c r="G143" s="142" t="s">
        <v>124</v>
      </c>
      <c r="H143" s="143">
        <v>20</v>
      </c>
      <c r="I143" s="144"/>
      <c r="J143" s="145">
        <f>ROUND(I143*H143,2)</f>
        <v>0</v>
      </c>
      <c r="K143" s="141" t="s">
        <v>125</v>
      </c>
      <c r="L143" s="34"/>
      <c r="M143" s="146" t="s">
        <v>3</v>
      </c>
      <c r="N143" s="147" t="s">
        <v>43</v>
      </c>
      <c r="O143" s="54"/>
      <c r="P143" s="148">
        <f>O143*H143</f>
        <v>0</v>
      </c>
      <c r="Q143" s="148">
        <v>0</v>
      </c>
      <c r="R143" s="148">
        <f>Q143*H143</f>
        <v>0</v>
      </c>
      <c r="S143" s="148">
        <v>0</v>
      </c>
      <c r="T143" s="149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0" t="s">
        <v>170</v>
      </c>
      <c r="AT143" s="150" t="s">
        <v>121</v>
      </c>
      <c r="AU143" s="150" t="s">
        <v>82</v>
      </c>
      <c r="AY143" s="18" t="s">
        <v>119</v>
      </c>
      <c r="BE143" s="151">
        <f>IF(N143="základní",J143,0)</f>
        <v>0</v>
      </c>
      <c r="BF143" s="151">
        <f>IF(N143="snížená",J143,0)</f>
        <v>0</v>
      </c>
      <c r="BG143" s="151">
        <f>IF(N143="zákl. přenesená",J143,0)</f>
        <v>0</v>
      </c>
      <c r="BH143" s="151">
        <f>IF(N143="sníž. přenesená",J143,0)</f>
        <v>0</v>
      </c>
      <c r="BI143" s="151">
        <f>IF(N143="nulová",J143,0)</f>
        <v>0</v>
      </c>
      <c r="BJ143" s="18" t="s">
        <v>80</v>
      </c>
      <c r="BK143" s="151">
        <f>ROUND(I143*H143,2)</f>
        <v>0</v>
      </c>
      <c r="BL143" s="18" t="s">
        <v>170</v>
      </c>
      <c r="BM143" s="150" t="s">
        <v>587</v>
      </c>
    </row>
    <row r="144" spans="1:65" s="2" customFormat="1" ht="11.25">
      <c r="A144" s="33"/>
      <c r="B144" s="34"/>
      <c r="C144" s="33"/>
      <c r="D144" s="152" t="s">
        <v>128</v>
      </c>
      <c r="E144" s="33"/>
      <c r="F144" s="153" t="s">
        <v>588</v>
      </c>
      <c r="G144" s="33"/>
      <c r="H144" s="33"/>
      <c r="I144" s="154"/>
      <c r="J144" s="33"/>
      <c r="K144" s="33"/>
      <c r="L144" s="34"/>
      <c r="M144" s="155"/>
      <c r="N144" s="156"/>
      <c r="O144" s="54"/>
      <c r="P144" s="54"/>
      <c r="Q144" s="54"/>
      <c r="R144" s="54"/>
      <c r="S144" s="54"/>
      <c r="T144" s="55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128</v>
      </c>
      <c r="AU144" s="18" t="s">
        <v>82</v>
      </c>
    </row>
    <row r="145" spans="1:65" s="2" customFormat="1" ht="24.2" customHeight="1">
      <c r="A145" s="33"/>
      <c r="B145" s="138"/>
      <c r="C145" s="139" t="s">
        <v>204</v>
      </c>
      <c r="D145" s="139" t="s">
        <v>121</v>
      </c>
      <c r="E145" s="140" t="s">
        <v>589</v>
      </c>
      <c r="F145" s="141" t="s">
        <v>590</v>
      </c>
      <c r="G145" s="142" t="s">
        <v>124</v>
      </c>
      <c r="H145" s="143">
        <v>20</v>
      </c>
      <c r="I145" s="144"/>
      <c r="J145" s="145">
        <f>ROUND(I145*H145,2)</f>
        <v>0</v>
      </c>
      <c r="K145" s="141" t="s">
        <v>125</v>
      </c>
      <c r="L145" s="34"/>
      <c r="M145" s="146" t="s">
        <v>3</v>
      </c>
      <c r="N145" s="147" t="s">
        <v>43</v>
      </c>
      <c r="O145" s="54"/>
      <c r="P145" s="148">
        <f>O145*H145</f>
        <v>0</v>
      </c>
      <c r="Q145" s="148">
        <v>0</v>
      </c>
      <c r="R145" s="148">
        <f>Q145*H145</f>
        <v>0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170</v>
      </c>
      <c r="AT145" s="150" t="s">
        <v>121</v>
      </c>
      <c r="AU145" s="150" t="s">
        <v>82</v>
      </c>
      <c r="AY145" s="18" t="s">
        <v>119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80</v>
      </c>
      <c r="BK145" s="151">
        <f>ROUND(I145*H145,2)</f>
        <v>0</v>
      </c>
      <c r="BL145" s="18" t="s">
        <v>170</v>
      </c>
      <c r="BM145" s="150" t="s">
        <v>591</v>
      </c>
    </row>
    <row r="146" spans="1:65" s="2" customFormat="1" ht="11.25">
      <c r="A146" s="33"/>
      <c r="B146" s="34"/>
      <c r="C146" s="33"/>
      <c r="D146" s="152" t="s">
        <v>128</v>
      </c>
      <c r="E146" s="33"/>
      <c r="F146" s="153" t="s">
        <v>592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128</v>
      </c>
      <c r="AU146" s="18" t="s">
        <v>82</v>
      </c>
    </row>
    <row r="147" spans="1:65" s="2" customFormat="1" ht="24.2" customHeight="1">
      <c r="A147" s="33"/>
      <c r="B147" s="138"/>
      <c r="C147" s="139" t="s">
        <v>9</v>
      </c>
      <c r="D147" s="139" t="s">
        <v>121</v>
      </c>
      <c r="E147" s="140" t="s">
        <v>593</v>
      </c>
      <c r="F147" s="141" t="s">
        <v>594</v>
      </c>
      <c r="G147" s="142" t="s">
        <v>216</v>
      </c>
      <c r="H147" s="143">
        <v>0.32</v>
      </c>
      <c r="I147" s="144"/>
      <c r="J147" s="145">
        <f>ROUND(I147*H147,2)</f>
        <v>0</v>
      </c>
      <c r="K147" s="141" t="s">
        <v>125</v>
      </c>
      <c r="L147" s="34"/>
      <c r="M147" s="146" t="s">
        <v>3</v>
      </c>
      <c r="N147" s="147" t="s">
        <v>43</v>
      </c>
      <c r="O147" s="54"/>
      <c r="P147" s="148">
        <f>O147*H147</f>
        <v>0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170</v>
      </c>
      <c r="AT147" s="150" t="s">
        <v>121</v>
      </c>
      <c r="AU147" s="150" t="s">
        <v>82</v>
      </c>
      <c r="AY147" s="18" t="s">
        <v>119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8" t="s">
        <v>80</v>
      </c>
      <c r="BK147" s="151">
        <f>ROUND(I147*H147,2)</f>
        <v>0</v>
      </c>
      <c r="BL147" s="18" t="s">
        <v>170</v>
      </c>
      <c r="BM147" s="150" t="s">
        <v>595</v>
      </c>
    </row>
    <row r="148" spans="1:65" s="2" customFormat="1" ht="11.25">
      <c r="A148" s="33"/>
      <c r="B148" s="34"/>
      <c r="C148" s="33"/>
      <c r="D148" s="152" t="s">
        <v>128</v>
      </c>
      <c r="E148" s="33"/>
      <c r="F148" s="153" t="s">
        <v>596</v>
      </c>
      <c r="G148" s="33"/>
      <c r="H148" s="33"/>
      <c r="I148" s="154"/>
      <c r="J148" s="33"/>
      <c r="K148" s="33"/>
      <c r="L148" s="34"/>
      <c r="M148" s="155"/>
      <c r="N148" s="156"/>
      <c r="O148" s="54"/>
      <c r="P148" s="54"/>
      <c r="Q148" s="54"/>
      <c r="R148" s="54"/>
      <c r="S148" s="54"/>
      <c r="T148" s="55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128</v>
      </c>
      <c r="AU148" s="18" t="s">
        <v>82</v>
      </c>
    </row>
    <row r="149" spans="1:65" s="12" customFormat="1" ht="25.9" customHeight="1">
      <c r="B149" s="125"/>
      <c r="D149" s="126" t="s">
        <v>71</v>
      </c>
      <c r="E149" s="127" t="s">
        <v>232</v>
      </c>
      <c r="F149" s="127" t="s">
        <v>597</v>
      </c>
      <c r="I149" s="128"/>
      <c r="J149" s="129">
        <f>BK149</f>
        <v>0</v>
      </c>
      <c r="L149" s="125"/>
      <c r="M149" s="130"/>
      <c r="N149" s="131"/>
      <c r="O149" s="131"/>
      <c r="P149" s="132">
        <f>P150+P176</f>
        <v>0</v>
      </c>
      <c r="Q149" s="131"/>
      <c r="R149" s="132">
        <f>R150+R176</f>
        <v>5.132206536960001</v>
      </c>
      <c r="S149" s="131"/>
      <c r="T149" s="133">
        <f>T150+T176</f>
        <v>0</v>
      </c>
      <c r="AR149" s="126" t="s">
        <v>137</v>
      </c>
      <c r="AT149" s="134" t="s">
        <v>71</v>
      </c>
      <c r="AU149" s="134" t="s">
        <v>72</v>
      </c>
      <c r="AY149" s="126" t="s">
        <v>119</v>
      </c>
      <c r="BK149" s="135">
        <f>BK150+BK176</f>
        <v>0</v>
      </c>
    </row>
    <row r="150" spans="1:65" s="12" customFormat="1" ht="22.9" customHeight="1">
      <c r="B150" s="125"/>
      <c r="D150" s="126" t="s">
        <v>71</v>
      </c>
      <c r="E150" s="136" t="s">
        <v>598</v>
      </c>
      <c r="F150" s="136" t="s">
        <v>599</v>
      </c>
      <c r="I150" s="128"/>
      <c r="J150" s="137">
        <f>BK150</f>
        <v>0</v>
      </c>
      <c r="L150" s="125"/>
      <c r="M150" s="130"/>
      <c r="N150" s="131"/>
      <c r="O150" s="131"/>
      <c r="P150" s="132">
        <f>SUM(P151:P175)</f>
        <v>0</v>
      </c>
      <c r="Q150" s="131"/>
      <c r="R150" s="132">
        <f>SUM(R151:R175)</f>
        <v>7.8E-2</v>
      </c>
      <c r="S150" s="131"/>
      <c r="T150" s="133">
        <f>SUM(T151:T175)</f>
        <v>0</v>
      </c>
      <c r="AR150" s="126" t="s">
        <v>137</v>
      </c>
      <c r="AT150" s="134" t="s">
        <v>71</v>
      </c>
      <c r="AU150" s="134" t="s">
        <v>80</v>
      </c>
      <c r="AY150" s="126" t="s">
        <v>119</v>
      </c>
      <c r="BK150" s="135">
        <f>SUM(BK151:BK175)</f>
        <v>0</v>
      </c>
    </row>
    <row r="151" spans="1:65" s="2" customFormat="1" ht="16.5" customHeight="1">
      <c r="A151" s="33"/>
      <c r="B151" s="138"/>
      <c r="C151" s="139" t="s">
        <v>170</v>
      </c>
      <c r="D151" s="139" t="s">
        <v>121</v>
      </c>
      <c r="E151" s="140" t="s">
        <v>600</v>
      </c>
      <c r="F151" s="141" t="s">
        <v>601</v>
      </c>
      <c r="G151" s="142" t="s">
        <v>124</v>
      </c>
      <c r="H151" s="143">
        <v>2</v>
      </c>
      <c r="I151" s="144"/>
      <c r="J151" s="145">
        <f>ROUND(I151*H151,2)</f>
        <v>0</v>
      </c>
      <c r="K151" s="141" t="s">
        <v>125</v>
      </c>
      <c r="L151" s="34"/>
      <c r="M151" s="146" t="s">
        <v>3</v>
      </c>
      <c r="N151" s="147" t="s">
        <v>43</v>
      </c>
      <c r="O151" s="54"/>
      <c r="P151" s="148">
        <f>O151*H151</f>
        <v>0</v>
      </c>
      <c r="Q151" s="148">
        <v>0</v>
      </c>
      <c r="R151" s="148">
        <f>Q151*H151</f>
        <v>0</v>
      </c>
      <c r="S151" s="148">
        <v>0</v>
      </c>
      <c r="T151" s="149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488</v>
      </c>
      <c r="AT151" s="150" t="s">
        <v>121</v>
      </c>
      <c r="AU151" s="150" t="s">
        <v>82</v>
      </c>
      <c r="AY151" s="18" t="s">
        <v>119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8" t="s">
        <v>80</v>
      </c>
      <c r="BK151" s="151">
        <f>ROUND(I151*H151,2)</f>
        <v>0</v>
      </c>
      <c r="BL151" s="18" t="s">
        <v>488</v>
      </c>
      <c r="BM151" s="150" t="s">
        <v>602</v>
      </c>
    </row>
    <row r="152" spans="1:65" s="2" customFormat="1" ht="11.25">
      <c r="A152" s="33"/>
      <c r="B152" s="34"/>
      <c r="C152" s="33"/>
      <c r="D152" s="152" t="s">
        <v>128</v>
      </c>
      <c r="E152" s="33"/>
      <c r="F152" s="153" t="s">
        <v>603</v>
      </c>
      <c r="G152" s="33"/>
      <c r="H152" s="33"/>
      <c r="I152" s="154"/>
      <c r="J152" s="33"/>
      <c r="K152" s="33"/>
      <c r="L152" s="34"/>
      <c r="M152" s="155"/>
      <c r="N152" s="156"/>
      <c r="O152" s="54"/>
      <c r="P152" s="54"/>
      <c r="Q152" s="54"/>
      <c r="R152" s="54"/>
      <c r="S152" s="54"/>
      <c r="T152" s="55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128</v>
      </c>
      <c r="AU152" s="18" t="s">
        <v>82</v>
      </c>
    </row>
    <row r="153" spans="1:65" s="2" customFormat="1" ht="21.75" customHeight="1">
      <c r="A153" s="33"/>
      <c r="B153" s="138"/>
      <c r="C153" s="181" t="s">
        <v>220</v>
      </c>
      <c r="D153" s="181" t="s">
        <v>232</v>
      </c>
      <c r="E153" s="182" t="s">
        <v>604</v>
      </c>
      <c r="F153" s="183" t="s">
        <v>605</v>
      </c>
      <c r="G153" s="184" t="s">
        <v>124</v>
      </c>
      <c r="H153" s="185">
        <v>2</v>
      </c>
      <c r="I153" s="186"/>
      <c r="J153" s="187">
        <f>ROUND(I153*H153,2)</f>
        <v>0</v>
      </c>
      <c r="K153" s="183" t="s">
        <v>3</v>
      </c>
      <c r="L153" s="188"/>
      <c r="M153" s="189" t="s">
        <v>3</v>
      </c>
      <c r="N153" s="190" t="s">
        <v>43</v>
      </c>
      <c r="O153" s="54"/>
      <c r="P153" s="148">
        <f>O153*H153</f>
        <v>0</v>
      </c>
      <c r="Q153" s="148">
        <v>0</v>
      </c>
      <c r="R153" s="148">
        <f>Q153*H153</f>
        <v>0</v>
      </c>
      <c r="S153" s="148">
        <v>0</v>
      </c>
      <c r="T153" s="149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606</v>
      </c>
      <c r="AT153" s="150" t="s">
        <v>232</v>
      </c>
      <c r="AU153" s="150" t="s">
        <v>82</v>
      </c>
      <c r="AY153" s="18" t="s">
        <v>119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8" t="s">
        <v>80</v>
      </c>
      <c r="BK153" s="151">
        <f>ROUND(I153*H153,2)</f>
        <v>0</v>
      </c>
      <c r="BL153" s="18" t="s">
        <v>488</v>
      </c>
      <c r="BM153" s="150" t="s">
        <v>607</v>
      </c>
    </row>
    <row r="154" spans="1:65" s="2" customFormat="1" ht="16.5" customHeight="1">
      <c r="A154" s="33"/>
      <c r="B154" s="138"/>
      <c r="C154" s="139" t="s">
        <v>225</v>
      </c>
      <c r="D154" s="139" t="s">
        <v>121</v>
      </c>
      <c r="E154" s="140" t="s">
        <v>608</v>
      </c>
      <c r="F154" s="141" t="s">
        <v>609</v>
      </c>
      <c r="G154" s="142" t="s">
        <v>124</v>
      </c>
      <c r="H154" s="143">
        <v>2</v>
      </c>
      <c r="I154" s="144"/>
      <c r="J154" s="145">
        <f>ROUND(I154*H154,2)</f>
        <v>0</v>
      </c>
      <c r="K154" s="141" t="s">
        <v>125</v>
      </c>
      <c r="L154" s="34"/>
      <c r="M154" s="146" t="s">
        <v>3</v>
      </c>
      <c r="N154" s="147" t="s">
        <v>43</v>
      </c>
      <c r="O154" s="54"/>
      <c r="P154" s="148">
        <f>O154*H154</f>
        <v>0</v>
      </c>
      <c r="Q154" s="148">
        <v>0</v>
      </c>
      <c r="R154" s="148">
        <f>Q154*H154</f>
        <v>0</v>
      </c>
      <c r="S154" s="148">
        <v>0</v>
      </c>
      <c r="T154" s="149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0" t="s">
        <v>488</v>
      </c>
      <c r="AT154" s="150" t="s">
        <v>121</v>
      </c>
      <c r="AU154" s="150" t="s">
        <v>82</v>
      </c>
      <c r="AY154" s="18" t="s">
        <v>119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8" t="s">
        <v>80</v>
      </c>
      <c r="BK154" s="151">
        <f>ROUND(I154*H154,2)</f>
        <v>0</v>
      </c>
      <c r="BL154" s="18" t="s">
        <v>488</v>
      </c>
      <c r="BM154" s="150" t="s">
        <v>610</v>
      </c>
    </row>
    <row r="155" spans="1:65" s="2" customFormat="1" ht="11.25">
      <c r="A155" s="33"/>
      <c r="B155" s="34"/>
      <c r="C155" s="33"/>
      <c r="D155" s="152" t="s">
        <v>128</v>
      </c>
      <c r="E155" s="33"/>
      <c r="F155" s="153" t="s">
        <v>611</v>
      </c>
      <c r="G155" s="33"/>
      <c r="H155" s="33"/>
      <c r="I155" s="154"/>
      <c r="J155" s="33"/>
      <c r="K155" s="33"/>
      <c r="L155" s="34"/>
      <c r="M155" s="155"/>
      <c r="N155" s="156"/>
      <c r="O155" s="54"/>
      <c r="P155" s="54"/>
      <c r="Q155" s="54"/>
      <c r="R155" s="54"/>
      <c r="S155" s="54"/>
      <c r="T155" s="55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128</v>
      </c>
      <c r="AU155" s="18" t="s">
        <v>82</v>
      </c>
    </row>
    <row r="156" spans="1:65" s="2" customFormat="1" ht="16.5" customHeight="1">
      <c r="A156" s="33"/>
      <c r="B156" s="138"/>
      <c r="C156" s="181" t="s">
        <v>231</v>
      </c>
      <c r="D156" s="181" t="s">
        <v>232</v>
      </c>
      <c r="E156" s="182" t="s">
        <v>612</v>
      </c>
      <c r="F156" s="183" t="s">
        <v>613</v>
      </c>
      <c r="G156" s="184" t="s">
        <v>124</v>
      </c>
      <c r="H156" s="185">
        <v>2</v>
      </c>
      <c r="I156" s="186"/>
      <c r="J156" s="187">
        <f>ROUND(I156*H156,2)</f>
        <v>0</v>
      </c>
      <c r="K156" s="183" t="s">
        <v>3</v>
      </c>
      <c r="L156" s="188"/>
      <c r="M156" s="189" t="s">
        <v>3</v>
      </c>
      <c r="N156" s="190" t="s">
        <v>43</v>
      </c>
      <c r="O156" s="54"/>
      <c r="P156" s="148">
        <f>O156*H156</f>
        <v>0</v>
      </c>
      <c r="Q156" s="148">
        <v>0</v>
      </c>
      <c r="R156" s="148">
        <f>Q156*H156</f>
        <v>0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606</v>
      </c>
      <c r="AT156" s="150" t="s">
        <v>232</v>
      </c>
      <c r="AU156" s="150" t="s">
        <v>82</v>
      </c>
      <c r="AY156" s="18" t="s">
        <v>119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80</v>
      </c>
      <c r="BK156" s="151">
        <f>ROUND(I156*H156,2)</f>
        <v>0</v>
      </c>
      <c r="BL156" s="18" t="s">
        <v>488</v>
      </c>
      <c r="BM156" s="150" t="s">
        <v>614</v>
      </c>
    </row>
    <row r="157" spans="1:65" s="2" customFormat="1" ht="16.5" customHeight="1">
      <c r="A157" s="33"/>
      <c r="B157" s="138"/>
      <c r="C157" s="139" t="s">
        <v>238</v>
      </c>
      <c r="D157" s="139" t="s">
        <v>121</v>
      </c>
      <c r="E157" s="140" t="s">
        <v>615</v>
      </c>
      <c r="F157" s="141" t="s">
        <v>616</v>
      </c>
      <c r="G157" s="142" t="s">
        <v>124</v>
      </c>
      <c r="H157" s="143">
        <v>2</v>
      </c>
      <c r="I157" s="144"/>
      <c r="J157" s="145">
        <f>ROUND(I157*H157,2)</f>
        <v>0</v>
      </c>
      <c r="K157" s="141" t="s">
        <v>125</v>
      </c>
      <c r="L157" s="34"/>
      <c r="M157" s="146" t="s">
        <v>3</v>
      </c>
      <c r="N157" s="147" t="s">
        <v>43</v>
      </c>
      <c r="O157" s="54"/>
      <c r="P157" s="148">
        <f>O157*H157</f>
        <v>0</v>
      </c>
      <c r="Q157" s="148">
        <v>0</v>
      </c>
      <c r="R157" s="148">
        <f>Q157*H157</f>
        <v>0</v>
      </c>
      <c r="S157" s="148">
        <v>0</v>
      </c>
      <c r="T157" s="149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0" t="s">
        <v>488</v>
      </c>
      <c r="AT157" s="150" t="s">
        <v>121</v>
      </c>
      <c r="AU157" s="150" t="s">
        <v>82</v>
      </c>
      <c r="AY157" s="18" t="s">
        <v>119</v>
      </c>
      <c r="BE157" s="151">
        <f>IF(N157="základní",J157,0)</f>
        <v>0</v>
      </c>
      <c r="BF157" s="151">
        <f>IF(N157="snížená",J157,0)</f>
        <v>0</v>
      </c>
      <c r="BG157" s="151">
        <f>IF(N157="zákl. přenesená",J157,0)</f>
        <v>0</v>
      </c>
      <c r="BH157" s="151">
        <f>IF(N157="sníž. přenesená",J157,0)</f>
        <v>0</v>
      </c>
      <c r="BI157" s="151">
        <f>IF(N157="nulová",J157,0)</f>
        <v>0</v>
      </c>
      <c r="BJ157" s="18" t="s">
        <v>80</v>
      </c>
      <c r="BK157" s="151">
        <f>ROUND(I157*H157,2)</f>
        <v>0</v>
      </c>
      <c r="BL157" s="18" t="s">
        <v>488</v>
      </c>
      <c r="BM157" s="150" t="s">
        <v>617</v>
      </c>
    </row>
    <row r="158" spans="1:65" s="2" customFormat="1" ht="11.25">
      <c r="A158" s="33"/>
      <c r="B158" s="34"/>
      <c r="C158" s="33"/>
      <c r="D158" s="152" t="s">
        <v>128</v>
      </c>
      <c r="E158" s="33"/>
      <c r="F158" s="153" t="s">
        <v>618</v>
      </c>
      <c r="G158" s="33"/>
      <c r="H158" s="33"/>
      <c r="I158" s="154"/>
      <c r="J158" s="33"/>
      <c r="K158" s="33"/>
      <c r="L158" s="34"/>
      <c r="M158" s="155"/>
      <c r="N158" s="156"/>
      <c r="O158" s="54"/>
      <c r="P158" s="54"/>
      <c r="Q158" s="54"/>
      <c r="R158" s="54"/>
      <c r="S158" s="54"/>
      <c r="T158" s="55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8" t="s">
        <v>128</v>
      </c>
      <c r="AU158" s="18" t="s">
        <v>82</v>
      </c>
    </row>
    <row r="159" spans="1:65" s="2" customFormat="1" ht="16.5" customHeight="1">
      <c r="A159" s="33"/>
      <c r="B159" s="138"/>
      <c r="C159" s="181" t="s">
        <v>8</v>
      </c>
      <c r="D159" s="181" t="s">
        <v>232</v>
      </c>
      <c r="E159" s="182" t="s">
        <v>619</v>
      </c>
      <c r="F159" s="183" t="s">
        <v>620</v>
      </c>
      <c r="G159" s="184" t="s">
        <v>124</v>
      </c>
      <c r="H159" s="185">
        <v>2</v>
      </c>
      <c r="I159" s="186"/>
      <c r="J159" s="187">
        <f>ROUND(I159*H159,2)</f>
        <v>0</v>
      </c>
      <c r="K159" s="183" t="s">
        <v>3</v>
      </c>
      <c r="L159" s="188"/>
      <c r="M159" s="189" t="s">
        <v>3</v>
      </c>
      <c r="N159" s="190" t="s">
        <v>43</v>
      </c>
      <c r="O159" s="54"/>
      <c r="P159" s="148">
        <f>O159*H159</f>
        <v>0</v>
      </c>
      <c r="Q159" s="148">
        <v>0</v>
      </c>
      <c r="R159" s="148">
        <f>Q159*H159</f>
        <v>0</v>
      </c>
      <c r="S159" s="148">
        <v>0</v>
      </c>
      <c r="T159" s="149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0" t="s">
        <v>606</v>
      </c>
      <c r="AT159" s="150" t="s">
        <v>232</v>
      </c>
      <c r="AU159" s="150" t="s">
        <v>82</v>
      </c>
      <c r="AY159" s="18" t="s">
        <v>119</v>
      </c>
      <c r="BE159" s="151">
        <f>IF(N159="základní",J159,0)</f>
        <v>0</v>
      </c>
      <c r="BF159" s="151">
        <f>IF(N159="snížená",J159,0)</f>
        <v>0</v>
      </c>
      <c r="BG159" s="151">
        <f>IF(N159="zákl. přenesená",J159,0)</f>
        <v>0</v>
      </c>
      <c r="BH159" s="151">
        <f>IF(N159="sníž. přenesená",J159,0)</f>
        <v>0</v>
      </c>
      <c r="BI159" s="151">
        <f>IF(N159="nulová",J159,0)</f>
        <v>0</v>
      </c>
      <c r="BJ159" s="18" t="s">
        <v>80</v>
      </c>
      <c r="BK159" s="151">
        <f>ROUND(I159*H159,2)</f>
        <v>0</v>
      </c>
      <c r="BL159" s="18" t="s">
        <v>488</v>
      </c>
      <c r="BM159" s="150" t="s">
        <v>621</v>
      </c>
    </row>
    <row r="160" spans="1:65" s="2" customFormat="1" ht="16.5" customHeight="1">
      <c r="A160" s="33"/>
      <c r="B160" s="138"/>
      <c r="C160" s="139" t="s">
        <v>249</v>
      </c>
      <c r="D160" s="139" t="s">
        <v>121</v>
      </c>
      <c r="E160" s="140" t="s">
        <v>622</v>
      </c>
      <c r="F160" s="141" t="s">
        <v>623</v>
      </c>
      <c r="G160" s="142" t="s">
        <v>124</v>
      </c>
      <c r="H160" s="143">
        <v>2</v>
      </c>
      <c r="I160" s="144"/>
      <c r="J160" s="145">
        <f>ROUND(I160*H160,2)</f>
        <v>0</v>
      </c>
      <c r="K160" s="141" t="s">
        <v>125</v>
      </c>
      <c r="L160" s="34"/>
      <c r="M160" s="146" t="s">
        <v>3</v>
      </c>
      <c r="N160" s="147" t="s">
        <v>43</v>
      </c>
      <c r="O160" s="54"/>
      <c r="P160" s="148">
        <f>O160*H160</f>
        <v>0</v>
      </c>
      <c r="Q160" s="148">
        <v>0</v>
      </c>
      <c r="R160" s="148">
        <f>Q160*H160</f>
        <v>0</v>
      </c>
      <c r="S160" s="148">
        <v>0</v>
      </c>
      <c r="T160" s="14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0" t="s">
        <v>488</v>
      </c>
      <c r="AT160" s="150" t="s">
        <v>121</v>
      </c>
      <c r="AU160" s="150" t="s">
        <v>82</v>
      </c>
      <c r="AY160" s="18" t="s">
        <v>119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8" t="s">
        <v>80</v>
      </c>
      <c r="BK160" s="151">
        <f>ROUND(I160*H160,2)</f>
        <v>0</v>
      </c>
      <c r="BL160" s="18" t="s">
        <v>488</v>
      </c>
      <c r="BM160" s="150" t="s">
        <v>624</v>
      </c>
    </row>
    <row r="161" spans="1:65" s="2" customFormat="1" ht="11.25">
      <c r="A161" s="33"/>
      <c r="B161" s="34"/>
      <c r="C161" s="33"/>
      <c r="D161" s="152" t="s">
        <v>128</v>
      </c>
      <c r="E161" s="33"/>
      <c r="F161" s="153" t="s">
        <v>625</v>
      </c>
      <c r="G161" s="33"/>
      <c r="H161" s="33"/>
      <c r="I161" s="154"/>
      <c r="J161" s="33"/>
      <c r="K161" s="33"/>
      <c r="L161" s="34"/>
      <c r="M161" s="155"/>
      <c r="N161" s="156"/>
      <c r="O161" s="54"/>
      <c r="P161" s="54"/>
      <c r="Q161" s="54"/>
      <c r="R161" s="54"/>
      <c r="S161" s="54"/>
      <c r="T161" s="55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128</v>
      </c>
      <c r="AU161" s="18" t="s">
        <v>82</v>
      </c>
    </row>
    <row r="162" spans="1:65" s="2" customFormat="1" ht="16.5" customHeight="1">
      <c r="A162" s="33"/>
      <c r="B162" s="138"/>
      <c r="C162" s="181" t="s">
        <v>255</v>
      </c>
      <c r="D162" s="181" t="s">
        <v>232</v>
      </c>
      <c r="E162" s="182" t="s">
        <v>626</v>
      </c>
      <c r="F162" s="183" t="s">
        <v>627</v>
      </c>
      <c r="G162" s="184" t="s">
        <v>124</v>
      </c>
      <c r="H162" s="185">
        <v>2</v>
      </c>
      <c r="I162" s="186"/>
      <c r="J162" s="187">
        <f>ROUND(I162*H162,2)</f>
        <v>0</v>
      </c>
      <c r="K162" s="183" t="s">
        <v>3</v>
      </c>
      <c r="L162" s="188"/>
      <c r="M162" s="189" t="s">
        <v>3</v>
      </c>
      <c r="N162" s="190" t="s">
        <v>43</v>
      </c>
      <c r="O162" s="54"/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606</v>
      </c>
      <c r="AT162" s="150" t="s">
        <v>232</v>
      </c>
      <c r="AU162" s="150" t="s">
        <v>82</v>
      </c>
      <c r="AY162" s="18" t="s">
        <v>119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80</v>
      </c>
      <c r="BK162" s="151">
        <f>ROUND(I162*H162,2)</f>
        <v>0</v>
      </c>
      <c r="BL162" s="18" t="s">
        <v>488</v>
      </c>
      <c r="BM162" s="150" t="s">
        <v>628</v>
      </c>
    </row>
    <row r="163" spans="1:65" s="2" customFormat="1" ht="24.2" customHeight="1">
      <c r="A163" s="33"/>
      <c r="B163" s="138"/>
      <c r="C163" s="139" t="s">
        <v>262</v>
      </c>
      <c r="D163" s="139" t="s">
        <v>121</v>
      </c>
      <c r="E163" s="140" t="s">
        <v>629</v>
      </c>
      <c r="F163" s="141" t="s">
        <v>630</v>
      </c>
      <c r="G163" s="142" t="s">
        <v>159</v>
      </c>
      <c r="H163" s="143">
        <v>78</v>
      </c>
      <c r="I163" s="144"/>
      <c r="J163" s="145">
        <f>ROUND(I163*H163,2)</f>
        <v>0</v>
      </c>
      <c r="K163" s="141" t="s">
        <v>125</v>
      </c>
      <c r="L163" s="34"/>
      <c r="M163" s="146" t="s">
        <v>3</v>
      </c>
      <c r="N163" s="147" t="s">
        <v>43</v>
      </c>
      <c r="O163" s="54"/>
      <c r="P163" s="148">
        <f>O163*H163</f>
        <v>0</v>
      </c>
      <c r="Q163" s="148">
        <v>0</v>
      </c>
      <c r="R163" s="148">
        <f>Q163*H163</f>
        <v>0</v>
      </c>
      <c r="S163" s="148">
        <v>0</v>
      </c>
      <c r="T163" s="149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0" t="s">
        <v>488</v>
      </c>
      <c r="AT163" s="150" t="s">
        <v>121</v>
      </c>
      <c r="AU163" s="150" t="s">
        <v>82</v>
      </c>
      <c r="AY163" s="18" t="s">
        <v>119</v>
      </c>
      <c r="BE163" s="151">
        <f>IF(N163="základní",J163,0)</f>
        <v>0</v>
      </c>
      <c r="BF163" s="151">
        <f>IF(N163="snížená",J163,0)</f>
        <v>0</v>
      </c>
      <c r="BG163" s="151">
        <f>IF(N163="zákl. přenesená",J163,0)</f>
        <v>0</v>
      </c>
      <c r="BH163" s="151">
        <f>IF(N163="sníž. přenesená",J163,0)</f>
        <v>0</v>
      </c>
      <c r="BI163" s="151">
        <f>IF(N163="nulová",J163,0)</f>
        <v>0</v>
      </c>
      <c r="BJ163" s="18" t="s">
        <v>80</v>
      </c>
      <c r="BK163" s="151">
        <f>ROUND(I163*H163,2)</f>
        <v>0</v>
      </c>
      <c r="BL163" s="18" t="s">
        <v>488</v>
      </c>
      <c r="BM163" s="150" t="s">
        <v>631</v>
      </c>
    </row>
    <row r="164" spans="1:65" s="2" customFormat="1" ht="11.25">
      <c r="A164" s="33"/>
      <c r="B164" s="34"/>
      <c r="C164" s="33"/>
      <c r="D164" s="152" t="s">
        <v>128</v>
      </c>
      <c r="E164" s="33"/>
      <c r="F164" s="153" t="s">
        <v>632</v>
      </c>
      <c r="G164" s="33"/>
      <c r="H164" s="33"/>
      <c r="I164" s="154"/>
      <c r="J164" s="33"/>
      <c r="K164" s="33"/>
      <c r="L164" s="34"/>
      <c r="M164" s="155"/>
      <c r="N164" s="156"/>
      <c r="O164" s="54"/>
      <c r="P164" s="54"/>
      <c r="Q164" s="54"/>
      <c r="R164" s="54"/>
      <c r="S164" s="54"/>
      <c r="T164" s="55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128</v>
      </c>
      <c r="AU164" s="18" t="s">
        <v>82</v>
      </c>
    </row>
    <row r="165" spans="1:65" s="2" customFormat="1" ht="16.5" customHeight="1">
      <c r="A165" s="33"/>
      <c r="B165" s="138"/>
      <c r="C165" s="181" t="s">
        <v>269</v>
      </c>
      <c r="D165" s="181" t="s">
        <v>232</v>
      </c>
      <c r="E165" s="182" t="s">
        <v>633</v>
      </c>
      <c r="F165" s="183" t="s">
        <v>634</v>
      </c>
      <c r="G165" s="184" t="s">
        <v>235</v>
      </c>
      <c r="H165" s="185">
        <v>78</v>
      </c>
      <c r="I165" s="186"/>
      <c r="J165" s="187">
        <f>ROUND(I165*H165,2)</f>
        <v>0</v>
      </c>
      <c r="K165" s="183" t="s">
        <v>125</v>
      </c>
      <c r="L165" s="188"/>
      <c r="M165" s="189" t="s">
        <v>3</v>
      </c>
      <c r="N165" s="190" t="s">
        <v>43</v>
      </c>
      <c r="O165" s="54"/>
      <c r="P165" s="148">
        <f>O165*H165</f>
        <v>0</v>
      </c>
      <c r="Q165" s="148">
        <v>1E-3</v>
      </c>
      <c r="R165" s="148">
        <f>Q165*H165</f>
        <v>7.8E-2</v>
      </c>
      <c r="S165" s="148">
        <v>0</v>
      </c>
      <c r="T165" s="149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0" t="s">
        <v>635</v>
      </c>
      <c r="AT165" s="150" t="s">
        <v>232</v>
      </c>
      <c r="AU165" s="150" t="s">
        <v>82</v>
      </c>
      <c r="AY165" s="18" t="s">
        <v>119</v>
      </c>
      <c r="BE165" s="151">
        <f>IF(N165="základní",J165,0)</f>
        <v>0</v>
      </c>
      <c r="BF165" s="151">
        <f>IF(N165="snížená",J165,0)</f>
        <v>0</v>
      </c>
      <c r="BG165" s="151">
        <f>IF(N165="zákl. přenesená",J165,0)</f>
        <v>0</v>
      </c>
      <c r="BH165" s="151">
        <f>IF(N165="sníž. přenesená",J165,0)</f>
        <v>0</v>
      </c>
      <c r="BI165" s="151">
        <f>IF(N165="nulová",J165,0)</f>
        <v>0</v>
      </c>
      <c r="BJ165" s="18" t="s">
        <v>80</v>
      </c>
      <c r="BK165" s="151">
        <f>ROUND(I165*H165,2)</f>
        <v>0</v>
      </c>
      <c r="BL165" s="18" t="s">
        <v>635</v>
      </c>
      <c r="BM165" s="150" t="s">
        <v>636</v>
      </c>
    </row>
    <row r="166" spans="1:65" s="2" customFormat="1" ht="37.9" customHeight="1">
      <c r="A166" s="33"/>
      <c r="B166" s="138"/>
      <c r="C166" s="139" t="s">
        <v>274</v>
      </c>
      <c r="D166" s="139" t="s">
        <v>121</v>
      </c>
      <c r="E166" s="140" t="s">
        <v>637</v>
      </c>
      <c r="F166" s="141" t="s">
        <v>638</v>
      </c>
      <c r="G166" s="142" t="s">
        <v>159</v>
      </c>
      <c r="H166" s="143">
        <v>138</v>
      </c>
      <c r="I166" s="144"/>
      <c r="J166" s="145">
        <f>ROUND(I166*H166,2)</f>
        <v>0</v>
      </c>
      <c r="K166" s="141" t="s">
        <v>125</v>
      </c>
      <c r="L166" s="34"/>
      <c r="M166" s="146" t="s">
        <v>3</v>
      </c>
      <c r="N166" s="147" t="s">
        <v>43</v>
      </c>
      <c r="O166" s="54"/>
      <c r="P166" s="148">
        <f>O166*H166</f>
        <v>0</v>
      </c>
      <c r="Q166" s="148">
        <v>0</v>
      </c>
      <c r="R166" s="148">
        <f>Q166*H166</f>
        <v>0</v>
      </c>
      <c r="S166" s="148">
        <v>0</v>
      </c>
      <c r="T166" s="149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0" t="s">
        <v>488</v>
      </c>
      <c r="AT166" s="150" t="s">
        <v>121</v>
      </c>
      <c r="AU166" s="150" t="s">
        <v>82</v>
      </c>
      <c r="AY166" s="18" t="s">
        <v>119</v>
      </c>
      <c r="BE166" s="151">
        <f>IF(N166="základní",J166,0)</f>
        <v>0</v>
      </c>
      <c r="BF166" s="151">
        <f>IF(N166="snížená",J166,0)</f>
        <v>0</v>
      </c>
      <c r="BG166" s="151">
        <f>IF(N166="zákl. přenesená",J166,0)</f>
        <v>0</v>
      </c>
      <c r="BH166" s="151">
        <f>IF(N166="sníž. přenesená",J166,0)</f>
        <v>0</v>
      </c>
      <c r="BI166" s="151">
        <f>IF(N166="nulová",J166,0)</f>
        <v>0</v>
      </c>
      <c r="BJ166" s="18" t="s">
        <v>80</v>
      </c>
      <c r="BK166" s="151">
        <f>ROUND(I166*H166,2)</f>
        <v>0</v>
      </c>
      <c r="BL166" s="18" t="s">
        <v>488</v>
      </c>
      <c r="BM166" s="150" t="s">
        <v>639</v>
      </c>
    </row>
    <row r="167" spans="1:65" s="2" customFormat="1" ht="11.25">
      <c r="A167" s="33"/>
      <c r="B167" s="34"/>
      <c r="C167" s="33"/>
      <c r="D167" s="152" t="s">
        <v>128</v>
      </c>
      <c r="E167" s="33"/>
      <c r="F167" s="153" t="s">
        <v>640</v>
      </c>
      <c r="G167" s="33"/>
      <c r="H167" s="33"/>
      <c r="I167" s="154"/>
      <c r="J167" s="33"/>
      <c r="K167" s="33"/>
      <c r="L167" s="34"/>
      <c r="M167" s="155"/>
      <c r="N167" s="156"/>
      <c r="O167" s="54"/>
      <c r="P167" s="54"/>
      <c r="Q167" s="54"/>
      <c r="R167" s="54"/>
      <c r="S167" s="54"/>
      <c r="T167" s="55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128</v>
      </c>
      <c r="AU167" s="18" t="s">
        <v>82</v>
      </c>
    </row>
    <row r="168" spans="1:65" s="14" customFormat="1" ht="11.25">
      <c r="B168" s="165"/>
      <c r="D168" s="158" t="s">
        <v>130</v>
      </c>
      <c r="E168" s="166" t="s">
        <v>3</v>
      </c>
      <c r="F168" s="167" t="s">
        <v>641</v>
      </c>
      <c r="H168" s="168">
        <v>138</v>
      </c>
      <c r="I168" s="169"/>
      <c r="L168" s="165"/>
      <c r="M168" s="170"/>
      <c r="N168" s="171"/>
      <c r="O168" s="171"/>
      <c r="P168" s="171"/>
      <c r="Q168" s="171"/>
      <c r="R168" s="171"/>
      <c r="S168" s="171"/>
      <c r="T168" s="172"/>
      <c r="AT168" s="166" t="s">
        <v>130</v>
      </c>
      <c r="AU168" s="166" t="s">
        <v>82</v>
      </c>
      <c r="AV168" s="14" t="s">
        <v>82</v>
      </c>
      <c r="AW168" s="14" t="s">
        <v>33</v>
      </c>
      <c r="AX168" s="14" t="s">
        <v>72</v>
      </c>
      <c r="AY168" s="166" t="s">
        <v>119</v>
      </c>
    </row>
    <row r="169" spans="1:65" s="15" customFormat="1" ht="11.25">
      <c r="B169" s="173"/>
      <c r="D169" s="158" t="s">
        <v>130</v>
      </c>
      <c r="E169" s="174" t="s">
        <v>3</v>
      </c>
      <c r="F169" s="175" t="s">
        <v>132</v>
      </c>
      <c r="H169" s="176">
        <v>138</v>
      </c>
      <c r="I169" s="177"/>
      <c r="L169" s="173"/>
      <c r="M169" s="178"/>
      <c r="N169" s="179"/>
      <c r="O169" s="179"/>
      <c r="P169" s="179"/>
      <c r="Q169" s="179"/>
      <c r="R169" s="179"/>
      <c r="S169" s="179"/>
      <c r="T169" s="180"/>
      <c r="AT169" s="174" t="s">
        <v>130</v>
      </c>
      <c r="AU169" s="174" t="s">
        <v>82</v>
      </c>
      <c r="AV169" s="15" t="s">
        <v>126</v>
      </c>
      <c r="AW169" s="15" t="s">
        <v>33</v>
      </c>
      <c r="AX169" s="15" t="s">
        <v>80</v>
      </c>
      <c r="AY169" s="174" t="s">
        <v>119</v>
      </c>
    </row>
    <row r="170" spans="1:65" s="2" customFormat="1" ht="16.5" customHeight="1">
      <c r="A170" s="33"/>
      <c r="B170" s="138"/>
      <c r="C170" s="181" t="s">
        <v>279</v>
      </c>
      <c r="D170" s="181" t="s">
        <v>232</v>
      </c>
      <c r="E170" s="182" t="s">
        <v>642</v>
      </c>
      <c r="F170" s="183" t="s">
        <v>643</v>
      </c>
      <c r="G170" s="184" t="s">
        <v>159</v>
      </c>
      <c r="H170" s="185">
        <v>88</v>
      </c>
      <c r="I170" s="186"/>
      <c r="J170" s="187">
        <f t="shared" ref="J170:J175" si="0">ROUND(I170*H170,2)</f>
        <v>0</v>
      </c>
      <c r="K170" s="183" t="s">
        <v>3</v>
      </c>
      <c r="L170" s="188"/>
      <c r="M170" s="189" t="s">
        <v>3</v>
      </c>
      <c r="N170" s="190" t="s">
        <v>43</v>
      </c>
      <c r="O170" s="54"/>
      <c r="P170" s="148">
        <f t="shared" ref="P170:P175" si="1">O170*H170</f>
        <v>0</v>
      </c>
      <c r="Q170" s="148">
        <v>0</v>
      </c>
      <c r="R170" s="148">
        <f t="shared" ref="R170:R175" si="2">Q170*H170</f>
        <v>0</v>
      </c>
      <c r="S170" s="148">
        <v>0</v>
      </c>
      <c r="T170" s="149">
        <f t="shared" ref="T170:T175" si="3"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0" t="s">
        <v>606</v>
      </c>
      <c r="AT170" s="150" t="s">
        <v>232</v>
      </c>
      <c r="AU170" s="150" t="s">
        <v>82</v>
      </c>
      <c r="AY170" s="18" t="s">
        <v>119</v>
      </c>
      <c r="BE170" s="151">
        <f t="shared" ref="BE170:BE175" si="4">IF(N170="základní",J170,0)</f>
        <v>0</v>
      </c>
      <c r="BF170" s="151">
        <f t="shared" ref="BF170:BF175" si="5">IF(N170="snížená",J170,0)</f>
        <v>0</v>
      </c>
      <c r="BG170" s="151">
        <f t="shared" ref="BG170:BG175" si="6">IF(N170="zákl. přenesená",J170,0)</f>
        <v>0</v>
      </c>
      <c r="BH170" s="151">
        <f t="shared" ref="BH170:BH175" si="7">IF(N170="sníž. přenesená",J170,0)</f>
        <v>0</v>
      </c>
      <c r="BI170" s="151">
        <f t="shared" ref="BI170:BI175" si="8">IF(N170="nulová",J170,0)</f>
        <v>0</v>
      </c>
      <c r="BJ170" s="18" t="s">
        <v>80</v>
      </c>
      <c r="BK170" s="151">
        <f t="shared" ref="BK170:BK175" si="9">ROUND(I170*H170,2)</f>
        <v>0</v>
      </c>
      <c r="BL170" s="18" t="s">
        <v>488</v>
      </c>
      <c r="BM170" s="150" t="s">
        <v>644</v>
      </c>
    </row>
    <row r="171" spans="1:65" s="2" customFormat="1" ht="16.5" customHeight="1">
      <c r="A171" s="33"/>
      <c r="B171" s="138"/>
      <c r="C171" s="181" t="s">
        <v>284</v>
      </c>
      <c r="D171" s="181" t="s">
        <v>232</v>
      </c>
      <c r="E171" s="182" t="s">
        <v>645</v>
      </c>
      <c r="F171" s="183" t="s">
        <v>646</v>
      </c>
      <c r="G171" s="184" t="s">
        <v>159</v>
      </c>
      <c r="H171" s="185">
        <v>50</v>
      </c>
      <c r="I171" s="186"/>
      <c r="J171" s="187">
        <f t="shared" si="0"/>
        <v>0</v>
      </c>
      <c r="K171" s="183" t="s">
        <v>3</v>
      </c>
      <c r="L171" s="188"/>
      <c r="M171" s="189" t="s">
        <v>3</v>
      </c>
      <c r="N171" s="190" t="s">
        <v>43</v>
      </c>
      <c r="O171" s="54"/>
      <c r="P171" s="148">
        <f t="shared" si="1"/>
        <v>0</v>
      </c>
      <c r="Q171" s="148">
        <v>0</v>
      </c>
      <c r="R171" s="148">
        <f t="shared" si="2"/>
        <v>0</v>
      </c>
      <c r="S171" s="148">
        <v>0</v>
      </c>
      <c r="T171" s="149">
        <f t="shared" si="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0" t="s">
        <v>606</v>
      </c>
      <c r="AT171" s="150" t="s">
        <v>232</v>
      </c>
      <c r="AU171" s="150" t="s">
        <v>82</v>
      </c>
      <c r="AY171" s="18" t="s">
        <v>119</v>
      </c>
      <c r="BE171" s="151">
        <f t="shared" si="4"/>
        <v>0</v>
      </c>
      <c r="BF171" s="151">
        <f t="shared" si="5"/>
        <v>0</v>
      </c>
      <c r="BG171" s="151">
        <f t="shared" si="6"/>
        <v>0</v>
      </c>
      <c r="BH171" s="151">
        <f t="shared" si="7"/>
        <v>0</v>
      </c>
      <c r="BI171" s="151">
        <f t="shared" si="8"/>
        <v>0</v>
      </c>
      <c r="BJ171" s="18" t="s">
        <v>80</v>
      </c>
      <c r="BK171" s="151">
        <f t="shared" si="9"/>
        <v>0</v>
      </c>
      <c r="BL171" s="18" t="s">
        <v>488</v>
      </c>
      <c r="BM171" s="150" t="s">
        <v>647</v>
      </c>
    </row>
    <row r="172" spans="1:65" s="2" customFormat="1" ht="16.5" customHeight="1">
      <c r="A172" s="33"/>
      <c r="B172" s="138"/>
      <c r="C172" s="139" t="s">
        <v>289</v>
      </c>
      <c r="D172" s="139" t="s">
        <v>121</v>
      </c>
      <c r="E172" s="140" t="s">
        <v>648</v>
      </c>
      <c r="F172" s="141" t="s">
        <v>649</v>
      </c>
      <c r="G172" s="142" t="s">
        <v>124</v>
      </c>
      <c r="H172" s="143">
        <v>2</v>
      </c>
      <c r="I172" s="144"/>
      <c r="J172" s="145">
        <f t="shared" si="0"/>
        <v>0</v>
      </c>
      <c r="K172" s="141" t="s">
        <v>3</v>
      </c>
      <c r="L172" s="34"/>
      <c r="M172" s="146" t="s">
        <v>3</v>
      </c>
      <c r="N172" s="147" t="s">
        <v>43</v>
      </c>
      <c r="O172" s="54"/>
      <c r="P172" s="148">
        <f t="shared" si="1"/>
        <v>0</v>
      </c>
      <c r="Q172" s="148">
        <v>0</v>
      </c>
      <c r="R172" s="148">
        <f t="shared" si="2"/>
        <v>0</v>
      </c>
      <c r="S172" s="148">
        <v>0</v>
      </c>
      <c r="T172" s="149">
        <f t="shared" si="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0" t="s">
        <v>488</v>
      </c>
      <c r="AT172" s="150" t="s">
        <v>121</v>
      </c>
      <c r="AU172" s="150" t="s">
        <v>82</v>
      </c>
      <c r="AY172" s="18" t="s">
        <v>119</v>
      </c>
      <c r="BE172" s="151">
        <f t="shared" si="4"/>
        <v>0</v>
      </c>
      <c r="BF172" s="151">
        <f t="shared" si="5"/>
        <v>0</v>
      </c>
      <c r="BG172" s="151">
        <f t="shared" si="6"/>
        <v>0</v>
      </c>
      <c r="BH172" s="151">
        <f t="shared" si="7"/>
        <v>0</v>
      </c>
      <c r="BI172" s="151">
        <f t="shared" si="8"/>
        <v>0</v>
      </c>
      <c r="BJ172" s="18" t="s">
        <v>80</v>
      </c>
      <c r="BK172" s="151">
        <f t="shared" si="9"/>
        <v>0</v>
      </c>
      <c r="BL172" s="18" t="s">
        <v>488</v>
      </c>
      <c r="BM172" s="150" t="s">
        <v>650</v>
      </c>
    </row>
    <row r="173" spans="1:65" s="2" customFormat="1" ht="16.5" customHeight="1">
      <c r="A173" s="33"/>
      <c r="B173" s="138"/>
      <c r="C173" s="139" t="s">
        <v>294</v>
      </c>
      <c r="D173" s="139" t="s">
        <v>121</v>
      </c>
      <c r="E173" s="140" t="s">
        <v>651</v>
      </c>
      <c r="F173" s="141" t="s">
        <v>652</v>
      </c>
      <c r="G173" s="142" t="s">
        <v>124</v>
      </c>
      <c r="H173" s="143">
        <v>2</v>
      </c>
      <c r="I173" s="144"/>
      <c r="J173" s="145">
        <f t="shared" si="0"/>
        <v>0</v>
      </c>
      <c r="K173" s="141" t="s">
        <v>3</v>
      </c>
      <c r="L173" s="34"/>
      <c r="M173" s="146" t="s">
        <v>3</v>
      </c>
      <c r="N173" s="147" t="s">
        <v>43</v>
      </c>
      <c r="O173" s="54"/>
      <c r="P173" s="148">
        <f t="shared" si="1"/>
        <v>0</v>
      </c>
      <c r="Q173" s="148">
        <v>0</v>
      </c>
      <c r="R173" s="148">
        <f t="shared" si="2"/>
        <v>0</v>
      </c>
      <c r="S173" s="148">
        <v>0</v>
      </c>
      <c r="T173" s="149">
        <f t="shared" si="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0" t="s">
        <v>488</v>
      </c>
      <c r="AT173" s="150" t="s">
        <v>121</v>
      </c>
      <c r="AU173" s="150" t="s">
        <v>82</v>
      </c>
      <c r="AY173" s="18" t="s">
        <v>119</v>
      </c>
      <c r="BE173" s="151">
        <f t="shared" si="4"/>
        <v>0</v>
      </c>
      <c r="BF173" s="151">
        <f t="shared" si="5"/>
        <v>0</v>
      </c>
      <c r="BG173" s="151">
        <f t="shared" si="6"/>
        <v>0</v>
      </c>
      <c r="BH173" s="151">
        <f t="shared" si="7"/>
        <v>0</v>
      </c>
      <c r="BI173" s="151">
        <f t="shared" si="8"/>
        <v>0</v>
      </c>
      <c r="BJ173" s="18" t="s">
        <v>80</v>
      </c>
      <c r="BK173" s="151">
        <f t="shared" si="9"/>
        <v>0</v>
      </c>
      <c r="BL173" s="18" t="s">
        <v>488</v>
      </c>
      <c r="BM173" s="150" t="s">
        <v>653</v>
      </c>
    </row>
    <row r="174" spans="1:65" s="2" customFormat="1" ht="16.5" customHeight="1">
      <c r="A174" s="33"/>
      <c r="B174" s="138"/>
      <c r="C174" s="139" t="s">
        <v>299</v>
      </c>
      <c r="D174" s="139" t="s">
        <v>121</v>
      </c>
      <c r="E174" s="140" t="s">
        <v>654</v>
      </c>
      <c r="F174" s="141" t="s">
        <v>655</v>
      </c>
      <c r="G174" s="142" t="s">
        <v>124</v>
      </c>
      <c r="H174" s="143">
        <v>2</v>
      </c>
      <c r="I174" s="144"/>
      <c r="J174" s="145">
        <f t="shared" si="0"/>
        <v>0</v>
      </c>
      <c r="K174" s="141" t="s">
        <v>3</v>
      </c>
      <c r="L174" s="34"/>
      <c r="M174" s="146" t="s">
        <v>3</v>
      </c>
      <c r="N174" s="147" t="s">
        <v>43</v>
      </c>
      <c r="O174" s="54"/>
      <c r="P174" s="148">
        <f t="shared" si="1"/>
        <v>0</v>
      </c>
      <c r="Q174" s="148">
        <v>0</v>
      </c>
      <c r="R174" s="148">
        <f t="shared" si="2"/>
        <v>0</v>
      </c>
      <c r="S174" s="148">
        <v>0</v>
      </c>
      <c r="T174" s="149">
        <f t="shared" si="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0" t="s">
        <v>488</v>
      </c>
      <c r="AT174" s="150" t="s">
        <v>121</v>
      </c>
      <c r="AU174" s="150" t="s">
        <v>82</v>
      </c>
      <c r="AY174" s="18" t="s">
        <v>119</v>
      </c>
      <c r="BE174" s="151">
        <f t="shared" si="4"/>
        <v>0</v>
      </c>
      <c r="BF174" s="151">
        <f t="shared" si="5"/>
        <v>0</v>
      </c>
      <c r="BG174" s="151">
        <f t="shared" si="6"/>
        <v>0</v>
      </c>
      <c r="BH174" s="151">
        <f t="shared" si="7"/>
        <v>0</v>
      </c>
      <c r="BI174" s="151">
        <f t="shared" si="8"/>
        <v>0</v>
      </c>
      <c r="BJ174" s="18" t="s">
        <v>80</v>
      </c>
      <c r="BK174" s="151">
        <f t="shared" si="9"/>
        <v>0</v>
      </c>
      <c r="BL174" s="18" t="s">
        <v>488</v>
      </c>
      <c r="BM174" s="150" t="s">
        <v>656</v>
      </c>
    </row>
    <row r="175" spans="1:65" s="2" customFormat="1" ht="16.5" customHeight="1">
      <c r="A175" s="33"/>
      <c r="B175" s="138"/>
      <c r="C175" s="139" t="s">
        <v>304</v>
      </c>
      <c r="D175" s="139" t="s">
        <v>121</v>
      </c>
      <c r="E175" s="140" t="s">
        <v>657</v>
      </c>
      <c r="F175" s="141" t="s">
        <v>658</v>
      </c>
      <c r="G175" s="142" t="s">
        <v>124</v>
      </c>
      <c r="H175" s="143">
        <v>2</v>
      </c>
      <c r="I175" s="144"/>
      <c r="J175" s="145">
        <f t="shared" si="0"/>
        <v>0</v>
      </c>
      <c r="K175" s="141" t="s">
        <v>3</v>
      </c>
      <c r="L175" s="34"/>
      <c r="M175" s="146" t="s">
        <v>3</v>
      </c>
      <c r="N175" s="147" t="s">
        <v>43</v>
      </c>
      <c r="O175" s="54"/>
      <c r="P175" s="148">
        <f t="shared" si="1"/>
        <v>0</v>
      </c>
      <c r="Q175" s="148">
        <v>0</v>
      </c>
      <c r="R175" s="148">
        <f t="shared" si="2"/>
        <v>0</v>
      </c>
      <c r="S175" s="148">
        <v>0</v>
      </c>
      <c r="T175" s="149">
        <f t="shared" si="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0" t="s">
        <v>488</v>
      </c>
      <c r="AT175" s="150" t="s">
        <v>121</v>
      </c>
      <c r="AU175" s="150" t="s">
        <v>82</v>
      </c>
      <c r="AY175" s="18" t="s">
        <v>119</v>
      </c>
      <c r="BE175" s="151">
        <f t="shared" si="4"/>
        <v>0</v>
      </c>
      <c r="BF175" s="151">
        <f t="shared" si="5"/>
        <v>0</v>
      </c>
      <c r="BG175" s="151">
        <f t="shared" si="6"/>
        <v>0</v>
      </c>
      <c r="BH175" s="151">
        <f t="shared" si="7"/>
        <v>0</v>
      </c>
      <c r="BI175" s="151">
        <f t="shared" si="8"/>
        <v>0</v>
      </c>
      <c r="BJ175" s="18" t="s">
        <v>80</v>
      </c>
      <c r="BK175" s="151">
        <f t="shared" si="9"/>
        <v>0</v>
      </c>
      <c r="BL175" s="18" t="s">
        <v>488</v>
      </c>
      <c r="BM175" s="150" t="s">
        <v>659</v>
      </c>
    </row>
    <row r="176" spans="1:65" s="12" customFormat="1" ht="22.9" customHeight="1">
      <c r="B176" s="125"/>
      <c r="D176" s="126" t="s">
        <v>71</v>
      </c>
      <c r="E176" s="136" t="s">
        <v>660</v>
      </c>
      <c r="F176" s="136" t="s">
        <v>661</v>
      </c>
      <c r="I176" s="128"/>
      <c r="J176" s="137">
        <f>BK176</f>
        <v>0</v>
      </c>
      <c r="L176" s="125"/>
      <c r="M176" s="130"/>
      <c r="N176" s="131"/>
      <c r="O176" s="131"/>
      <c r="P176" s="132">
        <f>SUM(P177:P190)</f>
        <v>0</v>
      </c>
      <c r="Q176" s="131"/>
      <c r="R176" s="132">
        <f>SUM(R177:R190)</f>
        <v>5.0542065369600007</v>
      </c>
      <c r="S176" s="131"/>
      <c r="T176" s="133">
        <f>SUM(T177:T190)</f>
        <v>0</v>
      </c>
      <c r="AR176" s="126" t="s">
        <v>137</v>
      </c>
      <c r="AT176" s="134" t="s">
        <v>71</v>
      </c>
      <c r="AU176" s="134" t="s">
        <v>80</v>
      </c>
      <c r="AY176" s="126" t="s">
        <v>119</v>
      </c>
      <c r="BK176" s="135">
        <f>SUM(BK177:BK190)</f>
        <v>0</v>
      </c>
    </row>
    <row r="177" spans="1:65" s="2" customFormat="1" ht="16.5" customHeight="1">
      <c r="A177" s="33"/>
      <c r="B177" s="138"/>
      <c r="C177" s="139" t="s">
        <v>310</v>
      </c>
      <c r="D177" s="139" t="s">
        <v>121</v>
      </c>
      <c r="E177" s="140" t="s">
        <v>662</v>
      </c>
      <c r="F177" s="141" t="s">
        <v>663</v>
      </c>
      <c r="G177" s="142" t="s">
        <v>180</v>
      </c>
      <c r="H177" s="143">
        <v>2.2400000000000002</v>
      </c>
      <c r="I177" s="144"/>
      <c r="J177" s="145">
        <f>ROUND(I177*H177,2)</f>
        <v>0</v>
      </c>
      <c r="K177" s="141" t="s">
        <v>125</v>
      </c>
      <c r="L177" s="34"/>
      <c r="M177" s="146" t="s">
        <v>3</v>
      </c>
      <c r="N177" s="147" t="s">
        <v>43</v>
      </c>
      <c r="O177" s="54"/>
      <c r="P177" s="148">
        <f>O177*H177</f>
        <v>0</v>
      </c>
      <c r="Q177" s="148">
        <v>2.2563422040000001</v>
      </c>
      <c r="R177" s="148">
        <f>Q177*H177</f>
        <v>5.0542065369600007</v>
      </c>
      <c r="S177" s="148">
        <v>0</v>
      </c>
      <c r="T177" s="149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0" t="s">
        <v>488</v>
      </c>
      <c r="AT177" s="150" t="s">
        <v>121</v>
      </c>
      <c r="AU177" s="150" t="s">
        <v>82</v>
      </c>
      <c r="AY177" s="18" t="s">
        <v>119</v>
      </c>
      <c r="BE177" s="151">
        <f>IF(N177="základní",J177,0)</f>
        <v>0</v>
      </c>
      <c r="BF177" s="151">
        <f>IF(N177="snížená",J177,0)</f>
        <v>0</v>
      </c>
      <c r="BG177" s="151">
        <f>IF(N177="zákl. přenesená",J177,0)</f>
        <v>0</v>
      </c>
      <c r="BH177" s="151">
        <f>IF(N177="sníž. přenesená",J177,0)</f>
        <v>0</v>
      </c>
      <c r="BI177" s="151">
        <f>IF(N177="nulová",J177,0)</f>
        <v>0</v>
      </c>
      <c r="BJ177" s="18" t="s">
        <v>80</v>
      </c>
      <c r="BK177" s="151">
        <f>ROUND(I177*H177,2)</f>
        <v>0</v>
      </c>
      <c r="BL177" s="18" t="s">
        <v>488</v>
      </c>
      <c r="BM177" s="150" t="s">
        <v>664</v>
      </c>
    </row>
    <row r="178" spans="1:65" s="2" customFormat="1" ht="11.25">
      <c r="A178" s="33"/>
      <c r="B178" s="34"/>
      <c r="C178" s="33"/>
      <c r="D178" s="152" t="s">
        <v>128</v>
      </c>
      <c r="E178" s="33"/>
      <c r="F178" s="153" t="s">
        <v>665</v>
      </c>
      <c r="G178" s="33"/>
      <c r="H178" s="33"/>
      <c r="I178" s="154"/>
      <c r="J178" s="33"/>
      <c r="K178" s="33"/>
      <c r="L178" s="34"/>
      <c r="M178" s="155"/>
      <c r="N178" s="156"/>
      <c r="O178" s="54"/>
      <c r="P178" s="54"/>
      <c r="Q178" s="54"/>
      <c r="R178" s="54"/>
      <c r="S178" s="54"/>
      <c r="T178" s="55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128</v>
      </c>
      <c r="AU178" s="18" t="s">
        <v>82</v>
      </c>
    </row>
    <row r="179" spans="1:65" s="13" customFormat="1" ht="11.25">
      <c r="B179" s="157"/>
      <c r="D179" s="158" t="s">
        <v>130</v>
      </c>
      <c r="E179" s="159" t="s">
        <v>3</v>
      </c>
      <c r="F179" s="160" t="s">
        <v>666</v>
      </c>
      <c r="H179" s="159" t="s">
        <v>3</v>
      </c>
      <c r="I179" s="161"/>
      <c r="L179" s="157"/>
      <c r="M179" s="162"/>
      <c r="N179" s="163"/>
      <c r="O179" s="163"/>
      <c r="P179" s="163"/>
      <c r="Q179" s="163"/>
      <c r="R179" s="163"/>
      <c r="S179" s="163"/>
      <c r="T179" s="164"/>
      <c r="AT179" s="159" t="s">
        <v>130</v>
      </c>
      <c r="AU179" s="159" t="s">
        <v>82</v>
      </c>
      <c r="AV179" s="13" t="s">
        <v>80</v>
      </c>
      <c r="AW179" s="13" t="s">
        <v>33</v>
      </c>
      <c r="AX179" s="13" t="s">
        <v>72</v>
      </c>
      <c r="AY179" s="159" t="s">
        <v>119</v>
      </c>
    </row>
    <row r="180" spans="1:65" s="14" customFormat="1" ht="11.25">
      <c r="B180" s="165"/>
      <c r="D180" s="158" t="s">
        <v>130</v>
      </c>
      <c r="E180" s="166" t="s">
        <v>3</v>
      </c>
      <c r="F180" s="167" t="s">
        <v>667</v>
      </c>
      <c r="H180" s="168">
        <v>1.28</v>
      </c>
      <c r="I180" s="169"/>
      <c r="L180" s="165"/>
      <c r="M180" s="170"/>
      <c r="N180" s="171"/>
      <c r="O180" s="171"/>
      <c r="P180" s="171"/>
      <c r="Q180" s="171"/>
      <c r="R180" s="171"/>
      <c r="S180" s="171"/>
      <c r="T180" s="172"/>
      <c r="AT180" s="166" t="s">
        <v>130</v>
      </c>
      <c r="AU180" s="166" t="s">
        <v>82</v>
      </c>
      <c r="AV180" s="14" t="s">
        <v>82</v>
      </c>
      <c r="AW180" s="14" t="s">
        <v>33</v>
      </c>
      <c r="AX180" s="14" t="s">
        <v>72</v>
      </c>
      <c r="AY180" s="166" t="s">
        <v>119</v>
      </c>
    </row>
    <row r="181" spans="1:65" s="13" customFormat="1" ht="11.25">
      <c r="B181" s="157"/>
      <c r="D181" s="158" t="s">
        <v>130</v>
      </c>
      <c r="E181" s="159" t="s">
        <v>3</v>
      </c>
      <c r="F181" s="160" t="s">
        <v>668</v>
      </c>
      <c r="H181" s="159" t="s">
        <v>3</v>
      </c>
      <c r="I181" s="161"/>
      <c r="L181" s="157"/>
      <c r="M181" s="162"/>
      <c r="N181" s="163"/>
      <c r="O181" s="163"/>
      <c r="P181" s="163"/>
      <c r="Q181" s="163"/>
      <c r="R181" s="163"/>
      <c r="S181" s="163"/>
      <c r="T181" s="164"/>
      <c r="AT181" s="159" t="s">
        <v>130</v>
      </c>
      <c r="AU181" s="159" t="s">
        <v>82</v>
      </c>
      <c r="AV181" s="13" t="s">
        <v>80</v>
      </c>
      <c r="AW181" s="13" t="s">
        <v>33</v>
      </c>
      <c r="AX181" s="13" t="s">
        <v>72</v>
      </c>
      <c r="AY181" s="159" t="s">
        <v>119</v>
      </c>
    </row>
    <row r="182" spans="1:65" s="14" customFormat="1" ht="11.25">
      <c r="B182" s="165"/>
      <c r="D182" s="158" t="s">
        <v>130</v>
      </c>
      <c r="E182" s="166" t="s">
        <v>3</v>
      </c>
      <c r="F182" s="167" t="s">
        <v>669</v>
      </c>
      <c r="H182" s="168">
        <v>0.96</v>
      </c>
      <c r="I182" s="169"/>
      <c r="L182" s="165"/>
      <c r="M182" s="170"/>
      <c r="N182" s="171"/>
      <c r="O182" s="171"/>
      <c r="P182" s="171"/>
      <c r="Q182" s="171"/>
      <c r="R182" s="171"/>
      <c r="S182" s="171"/>
      <c r="T182" s="172"/>
      <c r="AT182" s="166" t="s">
        <v>130</v>
      </c>
      <c r="AU182" s="166" t="s">
        <v>82</v>
      </c>
      <c r="AV182" s="14" t="s">
        <v>82</v>
      </c>
      <c r="AW182" s="14" t="s">
        <v>33</v>
      </c>
      <c r="AX182" s="14" t="s">
        <v>72</v>
      </c>
      <c r="AY182" s="166" t="s">
        <v>119</v>
      </c>
    </row>
    <row r="183" spans="1:65" s="15" customFormat="1" ht="11.25">
      <c r="B183" s="173"/>
      <c r="D183" s="158" t="s">
        <v>130</v>
      </c>
      <c r="E183" s="174" t="s">
        <v>3</v>
      </c>
      <c r="F183" s="175" t="s">
        <v>132</v>
      </c>
      <c r="H183" s="176">
        <v>2.2400000000000002</v>
      </c>
      <c r="I183" s="177"/>
      <c r="L183" s="173"/>
      <c r="M183" s="178"/>
      <c r="N183" s="179"/>
      <c r="O183" s="179"/>
      <c r="P183" s="179"/>
      <c r="Q183" s="179"/>
      <c r="R183" s="179"/>
      <c r="S183" s="179"/>
      <c r="T183" s="180"/>
      <c r="AT183" s="174" t="s">
        <v>130</v>
      </c>
      <c r="AU183" s="174" t="s">
        <v>82</v>
      </c>
      <c r="AV183" s="15" t="s">
        <v>126</v>
      </c>
      <c r="AW183" s="15" t="s">
        <v>33</v>
      </c>
      <c r="AX183" s="15" t="s">
        <v>80</v>
      </c>
      <c r="AY183" s="174" t="s">
        <v>119</v>
      </c>
    </row>
    <row r="184" spans="1:65" s="2" customFormat="1" ht="24.2" customHeight="1">
      <c r="A184" s="33"/>
      <c r="B184" s="138"/>
      <c r="C184" s="139" t="s">
        <v>315</v>
      </c>
      <c r="D184" s="139" t="s">
        <v>121</v>
      </c>
      <c r="E184" s="140" t="s">
        <v>670</v>
      </c>
      <c r="F184" s="141" t="s">
        <v>671</v>
      </c>
      <c r="G184" s="142" t="s">
        <v>159</v>
      </c>
      <c r="H184" s="143">
        <v>68</v>
      </c>
      <c r="I184" s="144"/>
      <c r="J184" s="145">
        <f>ROUND(I184*H184,2)</f>
        <v>0</v>
      </c>
      <c r="K184" s="141" t="s">
        <v>125</v>
      </c>
      <c r="L184" s="34"/>
      <c r="M184" s="146" t="s">
        <v>3</v>
      </c>
      <c r="N184" s="147" t="s">
        <v>43</v>
      </c>
      <c r="O184" s="54"/>
      <c r="P184" s="148">
        <f>O184*H184</f>
        <v>0</v>
      </c>
      <c r="Q184" s="148">
        <v>0</v>
      </c>
      <c r="R184" s="148">
        <f>Q184*H184</f>
        <v>0</v>
      </c>
      <c r="S184" s="148">
        <v>0</v>
      </c>
      <c r="T184" s="149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50" t="s">
        <v>488</v>
      </c>
      <c r="AT184" s="150" t="s">
        <v>121</v>
      </c>
      <c r="AU184" s="150" t="s">
        <v>82</v>
      </c>
      <c r="AY184" s="18" t="s">
        <v>119</v>
      </c>
      <c r="BE184" s="151">
        <f>IF(N184="základní",J184,0)</f>
        <v>0</v>
      </c>
      <c r="BF184" s="151">
        <f>IF(N184="snížená",J184,0)</f>
        <v>0</v>
      </c>
      <c r="BG184" s="151">
        <f>IF(N184="zákl. přenesená",J184,0)</f>
        <v>0</v>
      </c>
      <c r="BH184" s="151">
        <f>IF(N184="sníž. přenesená",J184,0)</f>
        <v>0</v>
      </c>
      <c r="BI184" s="151">
        <f>IF(N184="nulová",J184,0)</f>
        <v>0</v>
      </c>
      <c r="BJ184" s="18" t="s">
        <v>80</v>
      </c>
      <c r="BK184" s="151">
        <f>ROUND(I184*H184,2)</f>
        <v>0</v>
      </c>
      <c r="BL184" s="18" t="s">
        <v>488</v>
      </c>
      <c r="BM184" s="150" t="s">
        <v>672</v>
      </c>
    </row>
    <row r="185" spans="1:65" s="2" customFormat="1" ht="11.25">
      <c r="A185" s="33"/>
      <c r="B185" s="34"/>
      <c r="C185" s="33"/>
      <c r="D185" s="152" t="s">
        <v>128</v>
      </c>
      <c r="E185" s="33"/>
      <c r="F185" s="153" t="s">
        <v>673</v>
      </c>
      <c r="G185" s="33"/>
      <c r="H185" s="33"/>
      <c r="I185" s="154"/>
      <c r="J185" s="33"/>
      <c r="K185" s="33"/>
      <c r="L185" s="34"/>
      <c r="M185" s="155"/>
      <c r="N185" s="156"/>
      <c r="O185" s="54"/>
      <c r="P185" s="54"/>
      <c r="Q185" s="54"/>
      <c r="R185" s="54"/>
      <c r="S185" s="54"/>
      <c r="T185" s="55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8" t="s">
        <v>128</v>
      </c>
      <c r="AU185" s="18" t="s">
        <v>82</v>
      </c>
    </row>
    <row r="186" spans="1:65" s="14" customFormat="1" ht="11.25">
      <c r="B186" s="165"/>
      <c r="D186" s="158" t="s">
        <v>130</v>
      </c>
      <c r="E186" s="166" t="s">
        <v>3</v>
      </c>
      <c r="F186" s="167" t="s">
        <v>509</v>
      </c>
      <c r="H186" s="168">
        <v>68</v>
      </c>
      <c r="I186" s="169"/>
      <c r="L186" s="165"/>
      <c r="M186" s="170"/>
      <c r="N186" s="171"/>
      <c r="O186" s="171"/>
      <c r="P186" s="171"/>
      <c r="Q186" s="171"/>
      <c r="R186" s="171"/>
      <c r="S186" s="171"/>
      <c r="T186" s="172"/>
      <c r="AT186" s="166" t="s">
        <v>130</v>
      </c>
      <c r="AU186" s="166" t="s">
        <v>82</v>
      </c>
      <c r="AV186" s="14" t="s">
        <v>82</v>
      </c>
      <c r="AW186" s="14" t="s">
        <v>33</v>
      </c>
      <c r="AX186" s="14" t="s">
        <v>72</v>
      </c>
      <c r="AY186" s="166" t="s">
        <v>119</v>
      </c>
    </row>
    <row r="187" spans="1:65" s="15" customFormat="1" ht="11.25">
      <c r="B187" s="173"/>
      <c r="D187" s="158" t="s">
        <v>130</v>
      </c>
      <c r="E187" s="174" t="s">
        <v>3</v>
      </c>
      <c r="F187" s="175" t="s">
        <v>132</v>
      </c>
      <c r="H187" s="176">
        <v>68</v>
      </c>
      <c r="I187" s="177"/>
      <c r="L187" s="173"/>
      <c r="M187" s="178"/>
      <c r="N187" s="179"/>
      <c r="O187" s="179"/>
      <c r="P187" s="179"/>
      <c r="Q187" s="179"/>
      <c r="R187" s="179"/>
      <c r="S187" s="179"/>
      <c r="T187" s="180"/>
      <c r="AT187" s="174" t="s">
        <v>130</v>
      </c>
      <c r="AU187" s="174" t="s">
        <v>82</v>
      </c>
      <c r="AV187" s="15" t="s">
        <v>126</v>
      </c>
      <c r="AW187" s="15" t="s">
        <v>33</v>
      </c>
      <c r="AX187" s="15" t="s">
        <v>80</v>
      </c>
      <c r="AY187" s="174" t="s">
        <v>119</v>
      </c>
    </row>
    <row r="188" spans="1:65" s="2" customFormat="1" ht="16.5" customHeight="1">
      <c r="A188" s="33"/>
      <c r="B188" s="138"/>
      <c r="C188" s="181" t="s">
        <v>322</v>
      </c>
      <c r="D188" s="181" t="s">
        <v>232</v>
      </c>
      <c r="E188" s="182" t="s">
        <v>674</v>
      </c>
      <c r="F188" s="183" t="s">
        <v>675</v>
      </c>
      <c r="G188" s="184" t="s">
        <v>159</v>
      </c>
      <c r="H188" s="185">
        <v>68</v>
      </c>
      <c r="I188" s="186"/>
      <c r="J188" s="187">
        <f>ROUND(I188*H188,2)</f>
        <v>0</v>
      </c>
      <c r="K188" s="183" t="s">
        <v>3</v>
      </c>
      <c r="L188" s="188"/>
      <c r="M188" s="189" t="s">
        <v>3</v>
      </c>
      <c r="N188" s="190" t="s">
        <v>43</v>
      </c>
      <c r="O188" s="54"/>
      <c r="P188" s="148">
        <f>O188*H188</f>
        <v>0</v>
      </c>
      <c r="Q188" s="148">
        <v>0</v>
      </c>
      <c r="R188" s="148">
        <f>Q188*H188</f>
        <v>0</v>
      </c>
      <c r="S188" s="148">
        <v>0</v>
      </c>
      <c r="T188" s="149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0" t="s">
        <v>606</v>
      </c>
      <c r="AT188" s="150" t="s">
        <v>232</v>
      </c>
      <c r="AU188" s="150" t="s">
        <v>82</v>
      </c>
      <c r="AY188" s="18" t="s">
        <v>119</v>
      </c>
      <c r="BE188" s="151">
        <f>IF(N188="základní",J188,0)</f>
        <v>0</v>
      </c>
      <c r="BF188" s="151">
        <f>IF(N188="snížená",J188,0)</f>
        <v>0</v>
      </c>
      <c r="BG188" s="151">
        <f>IF(N188="zákl. přenesená",J188,0)</f>
        <v>0</v>
      </c>
      <c r="BH188" s="151">
        <f>IF(N188="sníž. přenesená",J188,0)</f>
        <v>0</v>
      </c>
      <c r="BI188" s="151">
        <f>IF(N188="nulová",J188,0)</f>
        <v>0</v>
      </c>
      <c r="BJ188" s="18" t="s">
        <v>80</v>
      </c>
      <c r="BK188" s="151">
        <f>ROUND(I188*H188,2)</f>
        <v>0</v>
      </c>
      <c r="BL188" s="18" t="s">
        <v>488</v>
      </c>
      <c r="BM188" s="150" t="s">
        <v>676</v>
      </c>
    </row>
    <row r="189" spans="1:65" s="14" customFormat="1" ht="11.25">
      <c r="B189" s="165"/>
      <c r="D189" s="158" t="s">
        <v>130</v>
      </c>
      <c r="E189" s="166" t="s">
        <v>3</v>
      </c>
      <c r="F189" s="167" t="s">
        <v>509</v>
      </c>
      <c r="H189" s="168">
        <v>68</v>
      </c>
      <c r="I189" s="169"/>
      <c r="L189" s="165"/>
      <c r="M189" s="170"/>
      <c r="N189" s="171"/>
      <c r="O189" s="171"/>
      <c r="P189" s="171"/>
      <c r="Q189" s="171"/>
      <c r="R189" s="171"/>
      <c r="S189" s="171"/>
      <c r="T189" s="172"/>
      <c r="AT189" s="166" t="s">
        <v>130</v>
      </c>
      <c r="AU189" s="166" t="s">
        <v>82</v>
      </c>
      <c r="AV189" s="14" t="s">
        <v>82</v>
      </c>
      <c r="AW189" s="14" t="s">
        <v>33</v>
      </c>
      <c r="AX189" s="14" t="s">
        <v>72</v>
      </c>
      <c r="AY189" s="166" t="s">
        <v>119</v>
      </c>
    </row>
    <row r="190" spans="1:65" s="15" customFormat="1" ht="11.25">
      <c r="B190" s="173"/>
      <c r="D190" s="158" t="s">
        <v>130</v>
      </c>
      <c r="E190" s="174" t="s">
        <v>3</v>
      </c>
      <c r="F190" s="175" t="s">
        <v>132</v>
      </c>
      <c r="H190" s="176">
        <v>68</v>
      </c>
      <c r="I190" s="177"/>
      <c r="L190" s="173"/>
      <c r="M190" s="178"/>
      <c r="N190" s="179"/>
      <c r="O190" s="179"/>
      <c r="P190" s="179"/>
      <c r="Q190" s="179"/>
      <c r="R190" s="179"/>
      <c r="S190" s="179"/>
      <c r="T190" s="180"/>
      <c r="AT190" s="174" t="s">
        <v>130</v>
      </c>
      <c r="AU190" s="174" t="s">
        <v>82</v>
      </c>
      <c r="AV190" s="15" t="s">
        <v>126</v>
      </c>
      <c r="AW190" s="15" t="s">
        <v>33</v>
      </c>
      <c r="AX190" s="15" t="s">
        <v>80</v>
      </c>
      <c r="AY190" s="174" t="s">
        <v>119</v>
      </c>
    </row>
    <row r="191" spans="1:65" s="12" customFormat="1" ht="25.9" customHeight="1">
      <c r="B191" s="125"/>
      <c r="D191" s="126" t="s">
        <v>71</v>
      </c>
      <c r="E191" s="127" t="s">
        <v>677</v>
      </c>
      <c r="F191" s="127" t="s">
        <v>678</v>
      </c>
      <c r="I191" s="128"/>
      <c r="J191" s="129">
        <f>BK191</f>
        <v>0</v>
      </c>
      <c r="L191" s="125"/>
      <c r="M191" s="130"/>
      <c r="N191" s="131"/>
      <c r="O191" s="131"/>
      <c r="P191" s="132">
        <f>SUM(P192:P193)</f>
        <v>0</v>
      </c>
      <c r="Q191" s="131"/>
      <c r="R191" s="132">
        <f>SUM(R192:R193)</f>
        <v>0</v>
      </c>
      <c r="S191" s="131"/>
      <c r="T191" s="133">
        <f>SUM(T192:T193)</f>
        <v>0</v>
      </c>
      <c r="AR191" s="126" t="s">
        <v>126</v>
      </c>
      <c r="AT191" s="134" t="s">
        <v>71</v>
      </c>
      <c r="AU191" s="134" t="s">
        <v>72</v>
      </c>
      <c r="AY191" s="126" t="s">
        <v>119</v>
      </c>
      <c r="BK191" s="135">
        <f>SUM(BK192:BK193)</f>
        <v>0</v>
      </c>
    </row>
    <row r="192" spans="1:65" s="2" customFormat="1" ht="16.5" customHeight="1">
      <c r="A192" s="33"/>
      <c r="B192" s="138"/>
      <c r="C192" s="139" t="s">
        <v>328</v>
      </c>
      <c r="D192" s="139" t="s">
        <v>121</v>
      </c>
      <c r="E192" s="140" t="s">
        <v>679</v>
      </c>
      <c r="F192" s="141" t="s">
        <v>680</v>
      </c>
      <c r="G192" s="142" t="s">
        <v>681</v>
      </c>
      <c r="H192" s="143">
        <v>20</v>
      </c>
      <c r="I192" s="144"/>
      <c r="J192" s="145">
        <f>ROUND(I192*H192,2)</f>
        <v>0</v>
      </c>
      <c r="K192" s="141" t="s">
        <v>125</v>
      </c>
      <c r="L192" s="34"/>
      <c r="M192" s="146" t="s">
        <v>3</v>
      </c>
      <c r="N192" s="147" t="s">
        <v>43</v>
      </c>
      <c r="O192" s="54"/>
      <c r="P192" s="148">
        <f>O192*H192</f>
        <v>0</v>
      </c>
      <c r="Q192" s="148">
        <v>0</v>
      </c>
      <c r="R192" s="148">
        <f>Q192*H192</f>
        <v>0</v>
      </c>
      <c r="S192" s="148">
        <v>0</v>
      </c>
      <c r="T192" s="149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50" t="s">
        <v>682</v>
      </c>
      <c r="AT192" s="150" t="s">
        <v>121</v>
      </c>
      <c r="AU192" s="150" t="s">
        <v>80</v>
      </c>
      <c r="AY192" s="18" t="s">
        <v>119</v>
      </c>
      <c r="BE192" s="151">
        <f>IF(N192="základní",J192,0)</f>
        <v>0</v>
      </c>
      <c r="BF192" s="151">
        <f>IF(N192="snížená",J192,0)</f>
        <v>0</v>
      </c>
      <c r="BG192" s="151">
        <f>IF(N192="zákl. přenesená",J192,0)</f>
        <v>0</v>
      </c>
      <c r="BH192" s="151">
        <f>IF(N192="sníž. přenesená",J192,0)</f>
        <v>0</v>
      </c>
      <c r="BI192" s="151">
        <f>IF(N192="nulová",J192,0)</f>
        <v>0</v>
      </c>
      <c r="BJ192" s="18" t="s">
        <v>80</v>
      </c>
      <c r="BK192" s="151">
        <f>ROUND(I192*H192,2)</f>
        <v>0</v>
      </c>
      <c r="BL192" s="18" t="s">
        <v>682</v>
      </c>
      <c r="BM192" s="150" t="s">
        <v>683</v>
      </c>
    </row>
    <row r="193" spans="1:65" s="2" customFormat="1" ht="11.25">
      <c r="A193" s="33"/>
      <c r="B193" s="34"/>
      <c r="C193" s="33"/>
      <c r="D193" s="152" t="s">
        <v>128</v>
      </c>
      <c r="E193" s="33"/>
      <c r="F193" s="153" t="s">
        <v>684</v>
      </c>
      <c r="G193" s="33"/>
      <c r="H193" s="33"/>
      <c r="I193" s="154"/>
      <c r="J193" s="33"/>
      <c r="K193" s="33"/>
      <c r="L193" s="34"/>
      <c r="M193" s="155"/>
      <c r="N193" s="156"/>
      <c r="O193" s="54"/>
      <c r="P193" s="54"/>
      <c r="Q193" s="54"/>
      <c r="R193" s="54"/>
      <c r="S193" s="54"/>
      <c r="T193" s="55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8" t="s">
        <v>128</v>
      </c>
      <c r="AU193" s="18" t="s">
        <v>80</v>
      </c>
    </row>
    <row r="194" spans="1:65" s="12" customFormat="1" ht="25.9" customHeight="1">
      <c r="B194" s="125"/>
      <c r="D194" s="126" t="s">
        <v>71</v>
      </c>
      <c r="E194" s="127" t="s">
        <v>465</v>
      </c>
      <c r="F194" s="127" t="s">
        <v>466</v>
      </c>
      <c r="I194" s="128"/>
      <c r="J194" s="129">
        <f>BK194</f>
        <v>0</v>
      </c>
      <c r="L194" s="125"/>
      <c r="M194" s="130"/>
      <c r="N194" s="131"/>
      <c r="O194" s="131"/>
      <c r="P194" s="132">
        <f>P195+P208+P210</f>
        <v>0</v>
      </c>
      <c r="Q194" s="131"/>
      <c r="R194" s="132">
        <f>R195+R208+R210</f>
        <v>0</v>
      </c>
      <c r="S194" s="131"/>
      <c r="T194" s="133">
        <f>T195+T208+T210</f>
        <v>0</v>
      </c>
      <c r="AR194" s="126" t="s">
        <v>151</v>
      </c>
      <c r="AT194" s="134" t="s">
        <v>71</v>
      </c>
      <c r="AU194" s="134" t="s">
        <v>72</v>
      </c>
      <c r="AY194" s="126" t="s">
        <v>119</v>
      </c>
      <c r="BK194" s="135">
        <f>BK195+BK208+BK210</f>
        <v>0</v>
      </c>
    </row>
    <row r="195" spans="1:65" s="12" customFormat="1" ht="22.9" customHeight="1">
      <c r="B195" s="125"/>
      <c r="D195" s="126" t="s">
        <v>71</v>
      </c>
      <c r="E195" s="136" t="s">
        <v>467</v>
      </c>
      <c r="F195" s="136" t="s">
        <v>468</v>
      </c>
      <c r="I195" s="128"/>
      <c r="J195" s="137">
        <f>BK195</f>
        <v>0</v>
      </c>
      <c r="L195" s="125"/>
      <c r="M195" s="130"/>
      <c r="N195" s="131"/>
      <c r="O195" s="131"/>
      <c r="P195" s="132">
        <f>SUM(P196:P207)</f>
        <v>0</v>
      </c>
      <c r="Q195" s="131"/>
      <c r="R195" s="132">
        <f>SUM(R196:R207)</f>
        <v>0</v>
      </c>
      <c r="S195" s="131"/>
      <c r="T195" s="133">
        <f>SUM(T196:T207)</f>
        <v>0</v>
      </c>
      <c r="AR195" s="126" t="s">
        <v>151</v>
      </c>
      <c r="AT195" s="134" t="s">
        <v>71</v>
      </c>
      <c r="AU195" s="134" t="s">
        <v>80</v>
      </c>
      <c r="AY195" s="126" t="s">
        <v>119</v>
      </c>
      <c r="BK195" s="135">
        <f>SUM(BK196:BK207)</f>
        <v>0</v>
      </c>
    </row>
    <row r="196" spans="1:65" s="2" customFormat="1" ht="16.5" customHeight="1">
      <c r="A196" s="33"/>
      <c r="B196" s="138"/>
      <c r="C196" s="139" t="s">
        <v>333</v>
      </c>
      <c r="D196" s="139" t="s">
        <v>121</v>
      </c>
      <c r="E196" s="140" t="s">
        <v>470</v>
      </c>
      <c r="F196" s="141" t="s">
        <v>471</v>
      </c>
      <c r="G196" s="142" t="s">
        <v>472</v>
      </c>
      <c r="H196" s="143">
        <v>10</v>
      </c>
      <c r="I196" s="144"/>
      <c r="J196" s="145">
        <f>ROUND(I196*H196,2)</f>
        <v>0</v>
      </c>
      <c r="K196" s="141" t="s">
        <v>3</v>
      </c>
      <c r="L196" s="34"/>
      <c r="M196" s="146" t="s">
        <v>3</v>
      </c>
      <c r="N196" s="147" t="s">
        <v>43</v>
      </c>
      <c r="O196" s="54"/>
      <c r="P196" s="148">
        <f>O196*H196</f>
        <v>0</v>
      </c>
      <c r="Q196" s="148">
        <v>0</v>
      </c>
      <c r="R196" s="148">
        <f>Q196*H196</f>
        <v>0</v>
      </c>
      <c r="S196" s="148">
        <v>0</v>
      </c>
      <c r="T196" s="149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0" t="s">
        <v>473</v>
      </c>
      <c r="AT196" s="150" t="s">
        <v>121</v>
      </c>
      <c r="AU196" s="150" t="s">
        <v>82</v>
      </c>
      <c r="AY196" s="18" t="s">
        <v>119</v>
      </c>
      <c r="BE196" s="151">
        <f>IF(N196="základní",J196,0)</f>
        <v>0</v>
      </c>
      <c r="BF196" s="151">
        <f>IF(N196="snížená",J196,0)</f>
        <v>0</v>
      </c>
      <c r="BG196" s="151">
        <f>IF(N196="zákl. přenesená",J196,0)</f>
        <v>0</v>
      </c>
      <c r="BH196" s="151">
        <f>IF(N196="sníž. přenesená",J196,0)</f>
        <v>0</v>
      </c>
      <c r="BI196" s="151">
        <f>IF(N196="nulová",J196,0)</f>
        <v>0</v>
      </c>
      <c r="BJ196" s="18" t="s">
        <v>80</v>
      </c>
      <c r="BK196" s="151">
        <f>ROUND(I196*H196,2)</f>
        <v>0</v>
      </c>
      <c r="BL196" s="18" t="s">
        <v>473</v>
      </c>
      <c r="BM196" s="150" t="s">
        <v>685</v>
      </c>
    </row>
    <row r="197" spans="1:65" s="13" customFormat="1" ht="11.25">
      <c r="B197" s="157"/>
      <c r="D197" s="158" t="s">
        <v>130</v>
      </c>
      <c r="E197" s="159" t="s">
        <v>3</v>
      </c>
      <c r="F197" s="160" t="s">
        <v>475</v>
      </c>
      <c r="H197" s="159" t="s">
        <v>3</v>
      </c>
      <c r="I197" s="161"/>
      <c r="L197" s="157"/>
      <c r="M197" s="162"/>
      <c r="N197" s="163"/>
      <c r="O197" s="163"/>
      <c r="P197" s="163"/>
      <c r="Q197" s="163"/>
      <c r="R197" s="163"/>
      <c r="S197" s="163"/>
      <c r="T197" s="164"/>
      <c r="AT197" s="159" t="s">
        <v>130</v>
      </c>
      <c r="AU197" s="159" t="s">
        <v>82</v>
      </c>
      <c r="AV197" s="13" t="s">
        <v>80</v>
      </c>
      <c r="AW197" s="13" t="s">
        <v>33</v>
      </c>
      <c r="AX197" s="13" t="s">
        <v>72</v>
      </c>
      <c r="AY197" s="159" t="s">
        <v>119</v>
      </c>
    </row>
    <row r="198" spans="1:65" s="14" customFormat="1" ht="11.25">
      <c r="B198" s="165"/>
      <c r="D198" s="158" t="s">
        <v>130</v>
      </c>
      <c r="E198" s="166" t="s">
        <v>3</v>
      </c>
      <c r="F198" s="167" t="s">
        <v>144</v>
      </c>
      <c r="H198" s="168">
        <v>10</v>
      </c>
      <c r="I198" s="169"/>
      <c r="L198" s="165"/>
      <c r="M198" s="170"/>
      <c r="N198" s="171"/>
      <c r="O198" s="171"/>
      <c r="P198" s="171"/>
      <c r="Q198" s="171"/>
      <c r="R198" s="171"/>
      <c r="S198" s="171"/>
      <c r="T198" s="172"/>
      <c r="AT198" s="166" t="s">
        <v>130</v>
      </c>
      <c r="AU198" s="166" t="s">
        <v>82</v>
      </c>
      <c r="AV198" s="14" t="s">
        <v>82</v>
      </c>
      <c r="AW198" s="14" t="s">
        <v>33</v>
      </c>
      <c r="AX198" s="14" t="s">
        <v>80</v>
      </c>
      <c r="AY198" s="166" t="s">
        <v>119</v>
      </c>
    </row>
    <row r="199" spans="1:65" s="2" customFormat="1" ht="16.5" customHeight="1">
      <c r="A199" s="33"/>
      <c r="B199" s="138"/>
      <c r="C199" s="139" t="s">
        <v>338</v>
      </c>
      <c r="D199" s="139" t="s">
        <v>121</v>
      </c>
      <c r="E199" s="140" t="s">
        <v>477</v>
      </c>
      <c r="F199" s="141" t="s">
        <v>478</v>
      </c>
      <c r="G199" s="142" t="s">
        <v>472</v>
      </c>
      <c r="H199" s="143">
        <v>10</v>
      </c>
      <c r="I199" s="144"/>
      <c r="J199" s="145">
        <f>ROUND(I199*H199,2)</f>
        <v>0</v>
      </c>
      <c r="K199" s="141" t="s">
        <v>3</v>
      </c>
      <c r="L199" s="34"/>
      <c r="M199" s="146" t="s">
        <v>3</v>
      </c>
      <c r="N199" s="147" t="s">
        <v>43</v>
      </c>
      <c r="O199" s="54"/>
      <c r="P199" s="148">
        <f>O199*H199</f>
        <v>0</v>
      </c>
      <c r="Q199" s="148">
        <v>0</v>
      </c>
      <c r="R199" s="148">
        <f>Q199*H199</f>
        <v>0</v>
      </c>
      <c r="S199" s="148">
        <v>0</v>
      </c>
      <c r="T199" s="149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50" t="s">
        <v>473</v>
      </c>
      <c r="AT199" s="150" t="s">
        <v>121</v>
      </c>
      <c r="AU199" s="150" t="s">
        <v>82</v>
      </c>
      <c r="AY199" s="18" t="s">
        <v>119</v>
      </c>
      <c r="BE199" s="151">
        <f>IF(N199="základní",J199,0)</f>
        <v>0</v>
      </c>
      <c r="BF199" s="151">
        <f>IF(N199="snížená",J199,0)</f>
        <v>0</v>
      </c>
      <c r="BG199" s="151">
        <f>IF(N199="zákl. přenesená",J199,0)</f>
        <v>0</v>
      </c>
      <c r="BH199" s="151">
        <f>IF(N199="sníž. přenesená",J199,0)</f>
        <v>0</v>
      </c>
      <c r="BI199" s="151">
        <f>IF(N199="nulová",J199,0)</f>
        <v>0</v>
      </c>
      <c r="BJ199" s="18" t="s">
        <v>80</v>
      </c>
      <c r="BK199" s="151">
        <f>ROUND(I199*H199,2)</f>
        <v>0</v>
      </c>
      <c r="BL199" s="18" t="s">
        <v>473</v>
      </c>
      <c r="BM199" s="150" t="s">
        <v>686</v>
      </c>
    </row>
    <row r="200" spans="1:65" s="13" customFormat="1" ht="11.25">
      <c r="B200" s="157"/>
      <c r="D200" s="158" t="s">
        <v>130</v>
      </c>
      <c r="E200" s="159" t="s">
        <v>3</v>
      </c>
      <c r="F200" s="160" t="s">
        <v>475</v>
      </c>
      <c r="H200" s="159" t="s">
        <v>3</v>
      </c>
      <c r="I200" s="161"/>
      <c r="L200" s="157"/>
      <c r="M200" s="162"/>
      <c r="N200" s="163"/>
      <c r="O200" s="163"/>
      <c r="P200" s="163"/>
      <c r="Q200" s="163"/>
      <c r="R200" s="163"/>
      <c r="S200" s="163"/>
      <c r="T200" s="164"/>
      <c r="AT200" s="159" t="s">
        <v>130</v>
      </c>
      <c r="AU200" s="159" t="s">
        <v>82</v>
      </c>
      <c r="AV200" s="13" t="s">
        <v>80</v>
      </c>
      <c r="AW200" s="13" t="s">
        <v>33</v>
      </c>
      <c r="AX200" s="13" t="s">
        <v>72</v>
      </c>
      <c r="AY200" s="159" t="s">
        <v>119</v>
      </c>
    </row>
    <row r="201" spans="1:65" s="14" customFormat="1" ht="11.25">
      <c r="B201" s="165"/>
      <c r="D201" s="158" t="s">
        <v>130</v>
      </c>
      <c r="E201" s="166" t="s">
        <v>3</v>
      </c>
      <c r="F201" s="167" t="s">
        <v>144</v>
      </c>
      <c r="H201" s="168">
        <v>10</v>
      </c>
      <c r="I201" s="169"/>
      <c r="L201" s="165"/>
      <c r="M201" s="170"/>
      <c r="N201" s="171"/>
      <c r="O201" s="171"/>
      <c r="P201" s="171"/>
      <c r="Q201" s="171"/>
      <c r="R201" s="171"/>
      <c r="S201" s="171"/>
      <c r="T201" s="172"/>
      <c r="AT201" s="166" t="s">
        <v>130</v>
      </c>
      <c r="AU201" s="166" t="s">
        <v>82</v>
      </c>
      <c r="AV201" s="14" t="s">
        <v>82</v>
      </c>
      <c r="AW201" s="14" t="s">
        <v>33</v>
      </c>
      <c r="AX201" s="14" t="s">
        <v>80</v>
      </c>
      <c r="AY201" s="166" t="s">
        <v>119</v>
      </c>
    </row>
    <row r="202" spans="1:65" s="2" customFormat="1" ht="16.5" customHeight="1">
      <c r="A202" s="33"/>
      <c r="B202" s="138"/>
      <c r="C202" s="139" t="s">
        <v>343</v>
      </c>
      <c r="D202" s="139" t="s">
        <v>121</v>
      </c>
      <c r="E202" s="140" t="s">
        <v>481</v>
      </c>
      <c r="F202" s="141" t="s">
        <v>482</v>
      </c>
      <c r="G202" s="142" t="s">
        <v>472</v>
      </c>
      <c r="H202" s="143">
        <v>10</v>
      </c>
      <c r="I202" s="144"/>
      <c r="J202" s="145">
        <f>ROUND(I202*H202,2)</f>
        <v>0</v>
      </c>
      <c r="K202" s="141" t="s">
        <v>3</v>
      </c>
      <c r="L202" s="34"/>
      <c r="M202" s="146" t="s">
        <v>3</v>
      </c>
      <c r="N202" s="147" t="s">
        <v>43</v>
      </c>
      <c r="O202" s="54"/>
      <c r="P202" s="148">
        <f>O202*H202</f>
        <v>0</v>
      </c>
      <c r="Q202" s="148">
        <v>0</v>
      </c>
      <c r="R202" s="148">
        <f>Q202*H202</f>
        <v>0</v>
      </c>
      <c r="S202" s="148">
        <v>0</v>
      </c>
      <c r="T202" s="149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50" t="s">
        <v>473</v>
      </c>
      <c r="AT202" s="150" t="s">
        <v>121</v>
      </c>
      <c r="AU202" s="150" t="s">
        <v>82</v>
      </c>
      <c r="AY202" s="18" t="s">
        <v>119</v>
      </c>
      <c r="BE202" s="151">
        <f>IF(N202="základní",J202,0)</f>
        <v>0</v>
      </c>
      <c r="BF202" s="151">
        <f>IF(N202="snížená",J202,0)</f>
        <v>0</v>
      </c>
      <c r="BG202" s="151">
        <f>IF(N202="zákl. přenesená",J202,0)</f>
        <v>0</v>
      </c>
      <c r="BH202" s="151">
        <f>IF(N202="sníž. přenesená",J202,0)</f>
        <v>0</v>
      </c>
      <c r="BI202" s="151">
        <f>IF(N202="nulová",J202,0)</f>
        <v>0</v>
      </c>
      <c r="BJ202" s="18" t="s">
        <v>80</v>
      </c>
      <c r="BK202" s="151">
        <f>ROUND(I202*H202,2)</f>
        <v>0</v>
      </c>
      <c r="BL202" s="18" t="s">
        <v>473</v>
      </c>
      <c r="BM202" s="150" t="s">
        <v>687</v>
      </c>
    </row>
    <row r="203" spans="1:65" s="13" customFormat="1" ht="11.25">
      <c r="B203" s="157"/>
      <c r="D203" s="158" t="s">
        <v>130</v>
      </c>
      <c r="E203" s="159" t="s">
        <v>3</v>
      </c>
      <c r="F203" s="160" t="s">
        <v>475</v>
      </c>
      <c r="H203" s="159" t="s">
        <v>3</v>
      </c>
      <c r="I203" s="161"/>
      <c r="L203" s="157"/>
      <c r="M203" s="162"/>
      <c r="N203" s="163"/>
      <c r="O203" s="163"/>
      <c r="P203" s="163"/>
      <c r="Q203" s="163"/>
      <c r="R203" s="163"/>
      <c r="S203" s="163"/>
      <c r="T203" s="164"/>
      <c r="AT203" s="159" t="s">
        <v>130</v>
      </c>
      <c r="AU203" s="159" t="s">
        <v>82</v>
      </c>
      <c r="AV203" s="13" t="s">
        <v>80</v>
      </c>
      <c r="AW203" s="13" t="s">
        <v>33</v>
      </c>
      <c r="AX203" s="13" t="s">
        <v>72</v>
      </c>
      <c r="AY203" s="159" t="s">
        <v>119</v>
      </c>
    </row>
    <row r="204" spans="1:65" s="14" customFormat="1" ht="11.25">
      <c r="B204" s="165"/>
      <c r="D204" s="158" t="s">
        <v>130</v>
      </c>
      <c r="E204" s="166" t="s">
        <v>3</v>
      </c>
      <c r="F204" s="167" t="s">
        <v>144</v>
      </c>
      <c r="H204" s="168">
        <v>10</v>
      </c>
      <c r="I204" s="169"/>
      <c r="L204" s="165"/>
      <c r="M204" s="170"/>
      <c r="N204" s="171"/>
      <c r="O204" s="171"/>
      <c r="P204" s="171"/>
      <c r="Q204" s="171"/>
      <c r="R204" s="171"/>
      <c r="S204" s="171"/>
      <c r="T204" s="172"/>
      <c r="AT204" s="166" t="s">
        <v>130</v>
      </c>
      <c r="AU204" s="166" t="s">
        <v>82</v>
      </c>
      <c r="AV204" s="14" t="s">
        <v>82</v>
      </c>
      <c r="AW204" s="14" t="s">
        <v>33</v>
      </c>
      <c r="AX204" s="14" t="s">
        <v>80</v>
      </c>
      <c r="AY204" s="166" t="s">
        <v>119</v>
      </c>
    </row>
    <row r="205" spans="1:65" s="2" customFormat="1" ht="24.2" customHeight="1">
      <c r="A205" s="33"/>
      <c r="B205" s="138"/>
      <c r="C205" s="139" t="s">
        <v>347</v>
      </c>
      <c r="D205" s="139" t="s">
        <v>121</v>
      </c>
      <c r="E205" s="140" t="s">
        <v>489</v>
      </c>
      <c r="F205" s="141" t="s">
        <v>688</v>
      </c>
      <c r="G205" s="142" t="s">
        <v>498</v>
      </c>
      <c r="H205" s="143">
        <v>15</v>
      </c>
      <c r="I205" s="144"/>
      <c r="J205" s="145">
        <f>ROUND(I205*H205,2)</f>
        <v>0</v>
      </c>
      <c r="K205" s="141" t="s">
        <v>3</v>
      </c>
      <c r="L205" s="34"/>
      <c r="M205" s="146" t="s">
        <v>3</v>
      </c>
      <c r="N205" s="147" t="s">
        <v>43</v>
      </c>
      <c r="O205" s="54"/>
      <c r="P205" s="148">
        <f>O205*H205</f>
        <v>0</v>
      </c>
      <c r="Q205" s="148">
        <v>0</v>
      </c>
      <c r="R205" s="148">
        <f>Q205*H205</f>
        <v>0</v>
      </c>
      <c r="S205" s="148">
        <v>0</v>
      </c>
      <c r="T205" s="149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50" t="s">
        <v>473</v>
      </c>
      <c r="AT205" s="150" t="s">
        <v>121</v>
      </c>
      <c r="AU205" s="150" t="s">
        <v>82</v>
      </c>
      <c r="AY205" s="18" t="s">
        <v>119</v>
      </c>
      <c r="BE205" s="151">
        <f>IF(N205="základní",J205,0)</f>
        <v>0</v>
      </c>
      <c r="BF205" s="151">
        <f>IF(N205="snížená",J205,0)</f>
        <v>0</v>
      </c>
      <c r="BG205" s="151">
        <f>IF(N205="zákl. přenesená",J205,0)</f>
        <v>0</v>
      </c>
      <c r="BH205" s="151">
        <f>IF(N205="sníž. přenesená",J205,0)</f>
        <v>0</v>
      </c>
      <c r="BI205" s="151">
        <f>IF(N205="nulová",J205,0)</f>
        <v>0</v>
      </c>
      <c r="BJ205" s="18" t="s">
        <v>80</v>
      </c>
      <c r="BK205" s="151">
        <f>ROUND(I205*H205,2)</f>
        <v>0</v>
      </c>
      <c r="BL205" s="18" t="s">
        <v>473</v>
      </c>
      <c r="BM205" s="150" t="s">
        <v>689</v>
      </c>
    </row>
    <row r="206" spans="1:65" s="13" customFormat="1" ht="11.25">
      <c r="B206" s="157"/>
      <c r="D206" s="158" t="s">
        <v>130</v>
      </c>
      <c r="E206" s="159" t="s">
        <v>3</v>
      </c>
      <c r="F206" s="160" t="s">
        <v>690</v>
      </c>
      <c r="H206" s="159" t="s">
        <v>3</v>
      </c>
      <c r="I206" s="161"/>
      <c r="L206" s="157"/>
      <c r="M206" s="162"/>
      <c r="N206" s="163"/>
      <c r="O206" s="163"/>
      <c r="P206" s="163"/>
      <c r="Q206" s="163"/>
      <c r="R206" s="163"/>
      <c r="S206" s="163"/>
      <c r="T206" s="164"/>
      <c r="AT206" s="159" t="s">
        <v>130</v>
      </c>
      <c r="AU206" s="159" t="s">
        <v>82</v>
      </c>
      <c r="AV206" s="13" t="s">
        <v>80</v>
      </c>
      <c r="AW206" s="13" t="s">
        <v>33</v>
      </c>
      <c r="AX206" s="13" t="s">
        <v>72</v>
      </c>
      <c r="AY206" s="159" t="s">
        <v>119</v>
      </c>
    </row>
    <row r="207" spans="1:65" s="14" customFormat="1" ht="11.25">
      <c r="B207" s="165"/>
      <c r="D207" s="158" t="s">
        <v>130</v>
      </c>
      <c r="E207" s="166" t="s">
        <v>3</v>
      </c>
      <c r="F207" s="167" t="s">
        <v>9</v>
      </c>
      <c r="H207" s="168">
        <v>15</v>
      </c>
      <c r="I207" s="169"/>
      <c r="L207" s="165"/>
      <c r="M207" s="170"/>
      <c r="N207" s="171"/>
      <c r="O207" s="171"/>
      <c r="P207" s="171"/>
      <c r="Q207" s="171"/>
      <c r="R207" s="171"/>
      <c r="S207" s="171"/>
      <c r="T207" s="172"/>
      <c r="AT207" s="166" t="s">
        <v>130</v>
      </c>
      <c r="AU207" s="166" t="s">
        <v>82</v>
      </c>
      <c r="AV207" s="14" t="s">
        <v>82</v>
      </c>
      <c r="AW207" s="14" t="s">
        <v>33</v>
      </c>
      <c r="AX207" s="14" t="s">
        <v>80</v>
      </c>
      <c r="AY207" s="166" t="s">
        <v>119</v>
      </c>
    </row>
    <row r="208" spans="1:65" s="12" customFormat="1" ht="22.9" customHeight="1">
      <c r="B208" s="125"/>
      <c r="D208" s="126" t="s">
        <v>71</v>
      </c>
      <c r="E208" s="136" t="s">
        <v>493</v>
      </c>
      <c r="F208" s="136" t="s">
        <v>494</v>
      </c>
      <c r="I208" s="128"/>
      <c r="J208" s="137">
        <f>BK208</f>
        <v>0</v>
      </c>
      <c r="L208" s="125"/>
      <c r="M208" s="130"/>
      <c r="N208" s="131"/>
      <c r="O208" s="131"/>
      <c r="P208" s="132">
        <f>P209</f>
        <v>0</v>
      </c>
      <c r="Q208" s="131"/>
      <c r="R208" s="132">
        <f>R209</f>
        <v>0</v>
      </c>
      <c r="S208" s="131"/>
      <c r="T208" s="133">
        <f>T209</f>
        <v>0</v>
      </c>
      <c r="AR208" s="126" t="s">
        <v>151</v>
      </c>
      <c r="AT208" s="134" t="s">
        <v>71</v>
      </c>
      <c r="AU208" s="134" t="s">
        <v>80</v>
      </c>
      <c r="AY208" s="126" t="s">
        <v>119</v>
      </c>
      <c r="BK208" s="135">
        <f>BK209</f>
        <v>0</v>
      </c>
    </row>
    <row r="209" spans="1:65" s="2" customFormat="1" ht="16.5" customHeight="1">
      <c r="A209" s="33"/>
      <c r="B209" s="138"/>
      <c r="C209" s="139" t="s">
        <v>352</v>
      </c>
      <c r="D209" s="139" t="s">
        <v>121</v>
      </c>
      <c r="E209" s="140" t="s">
        <v>496</v>
      </c>
      <c r="F209" s="141" t="s">
        <v>497</v>
      </c>
      <c r="G209" s="142" t="s">
        <v>498</v>
      </c>
      <c r="H209" s="143">
        <v>1</v>
      </c>
      <c r="I209" s="144"/>
      <c r="J209" s="145">
        <f>ROUND(I209*H209,2)</f>
        <v>0</v>
      </c>
      <c r="K209" s="141" t="s">
        <v>3</v>
      </c>
      <c r="L209" s="34"/>
      <c r="M209" s="146" t="s">
        <v>3</v>
      </c>
      <c r="N209" s="147" t="s">
        <v>43</v>
      </c>
      <c r="O209" s="54"/>
      <c r="P209" s="148">
        <f>O209*H209</f>
        <v>0</v>
      </c>
      <c r="Q209" s="148">
        <v>0</v>
      </c>
      <c r="R209" s="148">
        <f>Q209*H209</f>
        <v>0</v>
      </c>
      <c r="S209" s="148">
        <v>0</v>
      </c>
      <c r="T209" s="149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50" t="s">
        <v>473</v>
      </c>
      <c r="AT209" s="150" t="s">
        <v>121</v>
      </c>
      <c r="AU209" s="150" t="s">
        <v>82</v>
      </c>
      <c r="AY209" s="18" t="s">
        <v>119</v>
      </c>
      <c r="BE209" s="151">
        <f>IF(N209="základní",J209,0)</f>
        <v>0</v>
      </c>
      <c r="BF209" s="151">
        <f>IF(N209="snížená",J209,0)</f>
        <v>0</v>
      </c>
      <c r="BG209" s="151">
        <f>IF(N209="zákl. přenesená",J209,0)</f>
        <v>0</v>
      </c>
      <c r="BH209" s="151">
        <f>IF(N209="sníž. přenesená",J209,0)</f>
        <v>0</v>
      </c>
      <c r="BI209" s="151">
        <f>IF(N209="nulová",J209,0)</f>
        <v>0</v>
      </c>
      <c r="BJ209" s="18" t="s">
        <v>80</v>
      </c>
      <c r="BK209" s="151">
        <f>ROUND(I209*H209,2)</f>
        <v>0</v>
      </c>
      <c r="BL209" s="18" t="s">
        <v>473</v>
      </c>
      <c r="BM209" s="150" t="s">
        <v>691</v>
      </c>
    </row>
    <row r="210" spans="1:65" s="12" customFormat="1" ht="22.9" customHeight="1">
      <c r="B210" s="125"/>
      <c r="D210" s="126" t="s">
        <v>71</v>
      </c>
      <c r="E210" s="136" t="s">
        <v>692</v>
      </c>
      <c r="F210" s="136" t="s">
        <v>693</v>
      </c>
      <c r="I210" s="128"/>
      <c r="J210" s="137">
        <f>BK210</f>
        <v>0</v>
      </c>
      <c r="L210" s="125"/>
      <c r="M210" s="130"/>
      <c r="N210" s="131"/>
      <c r="O210" s="131"/>
      <c r="P210" s="132">
        <f>P211</f>
        <v>0</v>
      </c>
      <c r="Q210" s="131"/>
      <c r="R210" s="132">
        <f>R211</f>
        <v>0</v>
      </c>
      <c r="S210" s="131"/>
      <c r="T210" s="133">
        <f>T211</f>
        <v>0</v>
      </c>
      <c r="AR210" s="126" t="s">
        <v>151</v>
      </c>
      <c r="AT210" s="134" t="s">
        <v>71</v>
      </c>
      <c r="AU210" s="134" t="s">
        <v>80</v>
      </c>
      <c r="AY210" s="126" t="s">
        <v>119</v>
      </c>
      <c r="BK210" s="135">
        <f>BK211</f>
        <v>0</v>
      </c>
    </row>
    <row r="211" spans="1:65" s="2" customFormat="1" ht="24.2" customHeight="1">
      <c r="A211" s="33"/>
      <c r="B211" s="138"/>
      <c r="C211" s="139" t="s">
        <v>359</v>
      </c>
      <c r="D211" s="139" t="s">
        <v>121</v>
      </c>
      <c r="E211" s="140" t="s">
        <v>694</v>
      </c>
      <c r="F211" s="141" t="s">
        <v>695</v>
      </c>
      <c r="G211" s="142" t="s">
        <v>498</v>
      </c>
      <c r="H211" s="143">
        <v>1</v>
      </c>
      <c r="I211" s="144"/>
      <c r="J211" s="145">
        <f>ROUND(I211*H211,2)</f>
        <v>0</v>
      </c>
      <c r="K211" s="141" t="s">
        <v>3</v>
      </c>
      <c r="L211" s="34"/>
      <c r="M211" s="191" t="s">
        <v>3</v>
      </c>
      <c r="N211" s="192" t="s">
        <v>43</v>
      </c>
      <c r="O211" s="193"/>
      <c r="P211" s="194">
        <f>O211*H211</f>
        <v>0</v>
      </c>
      <c r="Q211" s="194">
        <v>0</v>
      </c>
      <c r="R211" s="194">
        <f>Q211*H211</f>
        <v>0</v>
      </c>
      <c r="S211" s="194">
        <v>0</v>
      </c>
      <c r="T211" s="195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50" t="s">
        <v>473</v>
      </c>
      <c r="AT211" s="150" t="s">
        <v>121</v>
      </c>
      <c r="AU211" s="150" t="s">
        <v>82</v>
      </c>
      <c r="AY211" s="18" t="s">
        <v>119</v>
      </c>
      <c r="BE211" s="151">
        <f>IF(N211="základní",J211,0)</f>
        <v>0</v>
      </c>
      <c r="BF211" s="151">
        <f>IF(N211="snížená",J211,0)</f>
        <v>0</v>
      </c>
      <c r="BG211" s="151">
        <f>IF(N211="zákl. přenesená",J211,0)</f>
        <v>0</v>
      </c>
      <c r="BH211" s="151">
        <f>IF(N211="sníž. přenesená",J211,0)</f>
        <v>0</v>
      </c>
      <c r="BI211" s="151">
        <f>IF(N211="nulová",J211,0)</f>
        <v>0</v>
      </c>
      <c r="BJ211" s="18" t="s">
        <v>80</v>
      </c>
      <c r="BK211" s="151">
        <f>ROUND(I211*H211,2)</f>
        <v>0</v>
      </c>
      <c r="BL211" s="18" t="s">
        <v>473</v>
      </c>
      <c r="BM211" s="150" t="s">
        <v>696</v>
      </c>
    </row>
    <row r="212" spans="1:65" s="2" customFormat="1" ht="6.95" customHeight="1">
      <c r="A212" s="33"/>
      <c r="B212" s="43"/>
      <c r="C212" s="44"/>
      <c r="D212" s="44"/>
      <c r="E212" s="44"/>
      <c r="F212" s="44"/>
      <c r="G212" s="44"/>
      <c r="H212" s="44"/>
      <c r="I212" s="44"/>
      <c r="J212" s="44"/>
      <c r="K212" s="44"/>
      <c r="L212" s="34"/>
      <c r="M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</row>
  </sheetData>
  <autoFilter ref="C92:K211" xr:uid="{00000000-0009-0000-0000-000002000000}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xr:uid="{00000000-0004-0000-0200-000000000000}"/>
    <hyperlink ref="F102" r:id="rId2" xr:uid="{00000000-0004-0000-0200-000001000000}"/>
    <hyperlink ref="F106" r:id="rId3" xr:uid="{00000000-0004-0000-0200-000002000000}"/>
    <hyperlink ref="F111" r:id="rId4" xr:uid="{00000000-0004-0000-0200-000003000000}"/>
    <hyperlink ref="F115" r:id="rId5" xr:uid="{00000000-0004-0000-0200-000004000000}"/>
    <hyperlink ref="F119" r:id="rId6" xr:uid="{00000000-0004-0000-0200-000005000000}"/>
    <hyperlink ref="F123" r:id="rId7" xr:uid="{00000000-0004-0000-0200-000006000000}"/>
    <hyperlink ref="F127" r:id="rId8" xr:uid="{00000000-0004-0000-0200-000007000000}"/>
    <hyperlink ref="F131" r:id="rId9" xr:uid="{00000000-0004-0000-0200-000008000000}"/>
    <hyperlink ref="F140" r:id="rId10" xr:uid="{00000000-0004-0000-0200-000009000000}"/>
    <hyperlink ref="F144" r:id="rId11" xr:uid="{00000000-0004-0000-0200-00000A000000}"/>
    <hyperlink ref="F146" r:id="rId12" xr:uid="{00000000-0004-0000-0200-00000B000000}"/>
    <hyperlink ref="F148" r:id="rId13" xr:uid="{00000000-0004-0000-0200-00000C000000}"/>
    <hyperlink ref="F152" r:id="rId14" xr:uid="{00000000-0004-0000-0200-00000D000000}"/>
    <hyperlink ref="F155" r:id="rId15" xr:uid="{00000000-0004-0000-0200-00000E000000}"/>
    <hyperlink ref="F158" r:id="rId16" xr:uid="{00000000-0004-0000-0200-00000F000000}"/>
    <hyperlink ref="F161" r:id="rId17" xr:uid="{00000000-0004-0000-0200-000010000000}"/>
    <hyperlink ref="F164" r:id="rId18" xr:uid="{00000000-0004-0000-0200-000011000000}"/>
    <hyperlink ref="F167" r:id="rId19" xr:uid="{00000000-0004-0000-0200-000012000000}"/>
    <hyperlink ref="F178" r:id="rId20" xr:uid="{00000000-0004-0000-0200-000013000000}"/>
    <hyperlink ref="F185" r:id="rId21" xr:uid="{00000000-0004-0000-0200-000014000000}"/>
    <hyperlink ref="F193" r:id="rId22" xr:uid="{00000000-0004-0000-0200-000015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18"/>
  <sheetViews>
    <sheetView showGridLines="0" zoomScale="110" zoomScaleNormal="110" workbookViewId="0"/>
  </sheetViews>
  <sheetFormatPr defaultRowHeight="15"/>
  <cols>
    <col min="1" max="1" width="8.33203125" style="196" customWidth="1"/>
    <col min="2" max="2" width="1.6640625" style="196" customWidth="1"/>
    <col min="3" max="4" width="5" style="196" customWidth="1"/>
    <col min="5" max="5" width="11.6640625" style="196" customWidth="1"/>
    <col min="6" max="6" width="9.1640625" style="196" customWidth="1"/>
    <col min="7" max="7" width="5" style="196" customWidth="1"/>
    <col min="8" max="8" width="77.83203125" style="196" customWidth="1"/>
    <col min="9" max="10" width="20" style="196" customWidth="1"/>
    <col min="11" max="11" width="1.6640625" style="196" customWidth="1"/>
  </cols>
  <sheetData>
    <row r="1" spans="2:11" s="1" customFormat="1" ht="37.5" customHeight="1"/>
    <row r="2" spans="2:11" s="1" customFormat="1" ht="7.5" customHeight="1">
      <c r="B2" s="197"/>
      <c r="C2" s="198"/>
      <c r="D2" s="198"/>
      <c r="E2" s="198"/>
      <c r="F2" s="198"/>
      <c r="G2" s="198"/>
      <c r="H2" s="198"/>
      <c r="I2" s="198"/>
      <c r="J2" s="198"/>
      <c r="K2" s="199"/>
    </row>
    <row r="3" spans="2:11" s="16" customFormat="1" ht="45" customHeight="1">
      <c r="B3" s="200"/>
      <c r="C3" s="320" t="s">
        <v>697</v>
      </c>
      <c r="D3" s="320"/>
      <c r="E3" s="320"/>
      <c r="F3" s="320"/>
      <c r="G3" s="320"/>
      <c r="H3" s="320"/>
      <c r="I3" s="320"/>
      <c r="J3" s="320"/>
      <c r="K3" s="201"/>
    </row>
    <row r="4" spans="2:11" s="1" customFormat="1" ht="25.5" customHeight="1">
      <c r="B4" s="202"/>
      <c r="C4" s="325" t="s">
        <v>698</v>
      </c>
      <c r="D4" s="325"/>
      <c r="E4" s="325"/>
      <c r="F4" s="325"/>
      <c r="G4" s="325"/>
      <c r="H4" s="325"/>
      <c r="I4" s="325"/>
      <c r="J4" s="325"/>
      <c r="K4" s="203"/>
    </row>
    <row r="5" spans="2:11" s="1" customFormat="1" ht="5.25" customHeight="1">
      <c r="B5" s="202"/>
      <c r="C5" s="204"/>
      <c r="D5" s="204"/>
      <c r="E5" s="204"/>
      <c r="F5" s="204"/>
      <c r="G5" s="204"/>
      <c r="H5" s="204"/>
      <c r="I5" s="204"/>
      <c r="J5" s="204"/>
      <c r="K5" s="203"/>
    </row>
    <row r="6" spans="2:11" s="1" customFormat="1" ht="15" customHeight="1">
      <c r="B6" s="202"/>
      <c r="C6" s="324" t="s">
        <v>699</v>
      </c>
      <c r="D6" s="324"/>
      <c r="E6" s="324"/>
      <c r="F6" s="324"/>
      <c r="G6" s="324"/>
      <c r="H6" s="324"/>
      <c r="I6" s="324"/>
      <c r="J6" s="324"/>
      <c r="K6" s="203"/>
    </row>
    <row r="7" spans="2:11" s="1" customFormat="1" ht="15" customHeight="1">
      <c r="B7" s="206"/>
      <c r="C7" s="324" t="s">
        <v>700</v>
      </c>
      <c r="D7" s="324"/>
      <c r="E7" s="324"/>
      <c r="F7" s="324"/>
      <c r="G7" s="324"/>
      <c r="H7" s="324"/>
      <c r="I7" s="324"/>
      <c r="J7" s="324"/>
      <c r="K7" s="203"/>
    </row>
    <row r="8" spans="2:11" s="1" customFormat="1" ht="12.75" customHeight="1">
      <c r="B8" s="206"/>
      <c r="C8" s="205"/>
      <c r="D8" s="205"/>
      <c r="E8" s="205"/>
      <c r="F8" s="205"/>
      <c r="G8" s="205"/>
      <c r="H8" s="205"/>
      <c r="I8" s="205"/>
      <c r="J8" s="205"/>
      <c r="K8" s="203"/>
    </row>
    <row r="9" spans="2:11" s="1" customFormat="1" ht="15" customHeight="1">
      <c r="B9" s="206"/>
      <c r="C9" s="324" t="s">
        <v>701</v>
      </c>
      <c r="D9" s="324"/>
      <c r="E9" s="324"/>
      <c r="F9" s="324"/>
      <c r="G9" s="324"/>
      <c r="H9" s="324"/>
      <c r="I9" s="324"/>
      <c r="J9" s="324"/>
      <c r="K9" s="203"/>
    </row>
    <row r="10" spans="2:11" s="1" customFormat="1" ht="15" customHeight="1">
      <c r="B10" s="206"/>
      <c r="C10" s="205"/>
      <c r="D10" s="324" t="s">
        <v>702</v>
      </c>
      <c r="E10" s="324"/>
      <c r="F10" s="324"/>
      <c r="G10" s="324"/>
      <c r="H10" s="324"/>
      <c r="I10" s="324"/>
      <c r="J10" s="324"/>
      <c r="K10" s="203"/>
    </row>
    <row r="11" spans="2:11" s="1" customFormat="1" ht="15" customHeight="1">
      <c r="B11" s="206"/>
      <c r="C11" s="207"/>
      <c r="D11" s="324" t="s">
        <v>703</v>
      </c>
      <c r="E11" s="324"/>
      <c r="F11" s="324"/>
      <c r="G11" s="324"/>
      <c r="H11" s="324"/>
      <c r="I11" s="324"/>
      <c r="J11" s="324"/>
      <c r="K11" s="203"/>
    </row>
    <row r="12" spans="2:11" s="1" customFormat="1" ht="15" customHeight="1">
      <c r="B12" s="206"/>
      <c r="C12" s="207"/>
      <c r="D12" s="205"/>
      <c r="E12" s="205"/>
      <c r="F12" s="205"/>
      <c r="G12" s="205"/>
      <c r="H12" s="205"/>
      <c r="I12" s="205"/>
      <c r="J12" s="205"/>
      <c r="K12" s="203"/>
    </row>
    <row r="13" spans="2:11" s="1" customFormat="1" ht="15" customHeight="1">
      <c r="B13" s="206"/>
      <c r="C13" s="207"/>
      <c r="D13" s="208" t="s">
        <v>704</v>
      </c>
      <c r="E13" s="205"/>
      <c r="F13" s="205"/>
      <c r="G13" s="205"/>
      <c r="H13" s="205"/>
      <c r="I13" s="205"/>
      <c r="J13" s="205"/>
      <c r="K13" s="203"/>
    </row>
    <row r="14" spans="2:11" s="1" customFormat="1" ht="12.75" customHeight="1">
      <c r="B14" s="206"/>
      <c r="C14" s="207"/>
      <c r="D14" s="207"/>
      <c r="E14" s="207"/>
      <c r="F14" s="207"/>
      <c r="G14" s="207"/>
      <c r="H14" s="207"/>
      <c r="I14" s="207"/>
      <c r="J14" s="207"/>
      <c r="K14" s="203"/>
    </row>
    <row r="15" spans="2:11" s="1" customFormat="1" ht="15" customHeight="1">
      <c r="B15" s="206"/>
      <c r="C15" s="207"/>
      <c r="D15" s="324" t="s">
        <v>705</v>
      </c>
      <c r="E15" s="324"/>
      <c r="F15" s="324"/>
      <c r="G15" s="324"/>
      <c r="H15" s="324"/>
      <c r="I15" s="324"/>
      <c r="J15" s="324"/>
      <c r="K15" s="203"/>
    </row>
    <row r="16" spans="2:11" s="1" customFormat="1" ht="15" customHeight="1">
      <c r="B16" s="206"/>
      <c r="C16" s="207"/>
      <c r="D16" s="324" t="s">
        <v>706</v>
      </c>
      <c r="E16" s="324"/>
      <c r="F16" s="324"/>
      <c r="G16" s="324"/>
      <c r="H16" s="324"/>
      <c r="I16" s="324"/>
      <c r="J16" s="324"/>
      <c r="K16" s="203"/>
    </row>
    <row r="17" spans="2:11" s="1" customFormat="1" ht="15" customHeight="1">
      <c r="B17" s="206"/>
      <c r="C17" s="207"/>
      <c r="D17" s="324" t="s">
        <v>707</v>
      </c>
      <c r="E17" s="324"/>
      <c r="F17" s="324"/>
      <c r="G17" s="324"/>
      <c r="H17" s="324"/>
      <c r="I17" s="324"/>
      <c r="J17" s="324"/>
      <c r="K17" s="203"/>
    </row>
    <row r="18" spans="2:11" s="1" customFormat="1" ht="15" customHeight="1">
      <c r="B18" s="206"/>
      <c r="C18" s="207"/>
      <c r="D18" s="207"/>
      <c r="E18" s="209" t="s">
        <v>79</v>
      </c>
      <c r="F18" s="324" t="s">
        <v>708</v>
      </c>
      <c r="G18" s="324"/>
      <c r="H18" s="324"/>
      <c r="I18" s="324"/>
      <c r="J18" s="324"/>
      <c r="K18" s="203"/>
    </row>
    <row r="19" spans="2:11" s="1" customFormat="1" ht="15" customHeight="1">
      <c r="B19" s="206"/>
      <c r="C19" s="207"/>
      <c r="D19" s="207"/>
      <c r="E19" s="209" t="s">
        <v>709</v>
      </c>
      <c r="F19" s="324" t="s">
        <v>710</v>
      </c>
      <c r="G19" s="324"/>
      <c r="H19" s="324"/>
      <c r="I19" s="324"/>
      <c r="J19" s="324"/>
      <c r="K19" s="203"/>
    </row>
    <row r="20" spans="2:11" s="1" customFormat="1" ht="15" customHeight="1">
      <c r="B20" s="206"/>
      <c r="C20" s="207"/>
      <c r="D20" s="207"/>
      <c r="E20" s="209" t="s">
        <v>711</v>
      </c>
      <c r="F20" s="324" t="s">
        <v>712</v>
      </c>
      <c r="G20" s="324"/>
      <c r="H20" s="324"/>
      <c r="I20" s="324"/>
      <c r="J20" s="324"/>
      <c r="K20" s="203"/>
    </row>
    <row r="21" spans="2:11" s="1" customFormat="1" ht="15" customHeight="1">
      <c r="B21" s="206"/>
      <c r="C21" s="207"/>
      <c r="D21" s="207"/>
      <c r="E21" s="209" t="s">
        <v>713</v>
      </c>
      <c r="F21" s="324" t="s">
        <v>714</v>
      </c>
      <c r="G21" s="324"/>
      <c r="H21" s="324"/>
      <c r="I21" s="324"/>
      <c r="J21" s="324"/>
      <c r="K21" s="203"/>
    </row>
    <row r="22" spans="2:11" s="1" customFormat="1" ht="15" customHeight="1">
      <c r="B22" s="206"/>
      <c r="C22" s="207"/>
      <c r="D22" s="207"/>
      <c r="E22" s="209" t="s">
        <v>715</v>
      </c>
      <c r="F22" s="324" t="s">
        <v>716</v>
      </c>
      <c r="G22" s="324"/>
      <c r="H22" s="324"/>
      <c r="I22" s="324"/>
      <c r="J22" s="324"/>
      <c r="K22" s="203"/>
    </row>
    <row r="23" spans="2:11" s="1" customFormat="1" ht="15" customHeight="1">
      <c r="B23" s="206"/>
      <c r="C23" s="207"/>
      <c r="D23" s="207"/>
      <c r="E23" s="209" t="s">
        <v>717</v>
      </c>
      <c r="F23" s="324" t="s">
        <v>718</v>
      </c>
      <c r="G23" s="324"/>
      <c r="H23" s="324"/>
      <c r="I23" s="324"/>
      <c r="J23" s="324"/>
      <c r="K23" s="203"/>
    </row>
    <row r="24" spans="2:11" s="1" customFormat="1" ht="12.75" customHeight="1">
      <c r="B24" s="206"/>
      <c r="C24" s="207"/>
      <c r="D24" s="207"/>
      <c r="E24" s="207"/>
      <c r="F24" s="207"/>
      <c r="G24" s="207"/>
      <c r="H24" s="207"/>
      <c r="I24" s="207"/>
      <c r="J24" s="207"/>
      <c r="K24" s="203"/>
    </row>
    <row r="25" spans="2:11" s="1" customFormat="1" ht="15" customHeight="1">
      <c r="B25" s="206"/>
      <c r="C25" s="324" t="s">
        <v>719</v>
      </c>
      <c r="D25" s="324"/>
      <c r="E25" s="324"/>
      <c r="F25" s="324"/>
      <c r="G25" s="324"/>
      <c r="H25" s="324"/>
      <c r="I25" s="324"/>
      <c r="J25" s="324"/>
      <c r="K25" s="203"/>
    </row>
    <row r="26" spans="2:11" s="1" customFormat="1" ht="15" customHeight="1">
      <c r="B26" s="206"/>
      <c r="C26" s="324" t="s">
        <v>720</v>
      </c>
      <c r="D26" s="324"/>
      <c r="E26" s="324"/>
      <c r="F26" s="324"/>
      <c r="G26" s="324"/>
      <c r="H26" s="324"/>
      <c r="I26" s="324"/>
      <c r="J26" s="324"/>
      <c r="K26" s="203"/>
    </row>
    <row r="27" spans="2:11" s="1" customFormat="1" ht="15" customHeight="1">
      <c r="B27" s="206"/>
      <c r="C27" s="205"/>
      <c r="D27" s="324" t="s">
        <v>721</v>
      </c>
      <c r="E27" s="324"/>
      <c r="F27" s="324"/>
      <c r="G27" s="324"/>
      <c r="H27" s="324"/>
      <c r="I27" s="324"/>
      <c r="J27" s="324"/>
      <c r="K27" s="203"/>
    </row>
    <row r="28" spans="2:11" s="1" customFormat="1" ht="15" customHeight="1">
      <c r="B28" s="206"/>
      <c r="C28" s="207"/>
      <c r="D28" s="324" t="s">
        <v>722</v>
      </c>
      <c r="E28" s="324"/>
      <c r="F28" s="324"/>
      <c r="G28" s="324"/>
      <c r="H28" s="324"/>
      <c r="I28" s="324"/>
      <c r="J28" s="324"/>
      <c r="K28" s="203"/>
    </row>
    <row r="29" spans="2:11" s="1" customFormat="1" ht="12.75" customHeight="1">
      <c r="B29" s="206"/>
      <c r="C29" s="207"/>
      <c r="D29" s="207"/>
      <c r="E29" s="207"/>
      <c r="F29" s="207"/>
      <c r="G29" s="207"/>
      <c r="H29" s="207"/>
      <c r="I29" s="207"/>
      <c r="J29" s="207"/>
      <c r="K29" s="203"/>
    </row>
    <row r="30" spans="2:11" s="1" customFormat="1" ht="15" customHeight="1">
      <c r="B30" s="206"/>
      <c r="C30" s="207"/>
      <c r="D30" s="324" t="s">
        <v>723</v>
      </c>
      <c r="E30" s="324"/>
      <c r="F30" s="324"/>
      <c r="G30" s="324"/>
      <c r="H30" s="324"/>
      <c r="I30" s="324"/>
      <c r="J30" s="324"/>
      <c r="K30" s="203"/>
    </row>
    <row r="31" spans="2:11" s="1" customFormat="1" ht="15" customHeight="1">
      <c r="B31" s="206"/>
      <c r="C31" s="207"/>
      <c r="D31" s="324" t="s">
        <v>724</v>
      </c>
      <c r="E31" s="324"/>
      <c r="F31" s="324"/>
      <c r="G31" s="324"/>
      <c r="H31" s="324"/>
      <c r="I31" s="324"/>
      <c r="J31" s="324"/>
      <c r="K31" s="203"/>
    </row>
    <row r="32" spans="2:11" s="1" customFormat="1" ht="12.75" customHeight="1">
      <c r="B32" s="206"/>
      <c r="C32" s="207"/>
      <c r="D32" s="207"/>
      <c r="E32" s="207"/>
      <c r="F32" s="207"/>
      <c r="G32" s="207"/>
      <c r="H32" s="207"/>
      <c r="I32" s="207"/>
      <c r="J32" s="207"/>
      <c r="K32" s="203"/>
    </row>
    <row r="33" spans="2:11" s="1" customFormat="1" ht="15" customHeight="1">
      <c r="B33" s="206"/>
      <c r="C33" s="207"/>
      <c r="D33" s="324" t="s">
        <v>725</v>
      </c>
      <c r="E33" s="324"/>
      <c r="F33" s="324"/>
      <c r="G33" s="324"/>
      <c r="H33" s="324"/>
      <c r="I33" s="324"/>
      <c r="J33" s="324"/>
      <c r="K33" s="203"/>
    </row>
    <row r="34" spans="2:11" s="1" customFormat="1" ht="15" customHeight="1">
      <c r="B34" s="206"/>
      <c r="C34" s="207"/>
      <c r="D34" s="324" t="s">
        <v>726</v>
      </c>
      <c r="E34" s="324"/>
      <c r="F34" s="324"/>
      <c r="G34" s="324"/>
      <c r="H34" s="324"/>
      <c r="I34" s="324"/>
      <c r="J34" s="324"/>
      <c r="K34" s="203"/>
    </row>
    <row r="35" spans="2:11" s="1" customFormat="1" ht="15" customHeight="1">
      <c r="B35" s="206"/>
      <c r="C35" s="207"/>
      <c r="D35" s="324" t="s">
        <v>727</v>
      </c>
      <c r="E35" s="324"/>
      <c r="F35" s="324"/>
      <c r="G35" s="324"/>
      <c r="H35" s="324"/>
      <c r="I35" s="324"/>
      <c r="J35" s="324"/>
      <c r="K35" s="203"/>
    </row>
    <row r="36" spans="2:11" s="1" customFormat="1" ht="15" customHeight="1">
      <c r="B36" s="206"/>
      <c r="C36" s="207"/>
      <c r="D36" s="205"/>
      <c r="E36" s="208" t="s">
        <v>105</v>
      </c>
      <c r="F36" s="205"/>
      <c r="G36" s="324" t="s">
        <v>728</v>
      </c>
      <c r="H36" s="324"/>
      <c r="I36" s="324"/>
      <c r="J36" s="324"/>
      <c r="K36" s="203"/>
    </row>
    <row r="37" spans="2:11" s="1" customFormat="1" ht="30.75" customHeight="1">
      <c r="B37" s="206"/>
      <c r="C37" s="207"/>
      <c r="D37" s="205"/>
      <c r="E37" s="208" t="s">
        <v>729</v>
      </c>
      <c r="F37" s="205"/>
      <c r="G37" s="324" t="s">
        <v>730</v>
      </c>
      <c r="H37" s="324"/>
      <c r="I37" s="324"/>
      <c r="J37" s="324"/>
      <c r="K37" s="203"/>
    </row>
    <row r="38" spans="2:11" s="1" customFormat="1" ht="15" customHeight="1">
      <c r="B38" s="206"/>
      <c r="C38" s="207"/>
      <c r="D38" s="205"/>
      <c r="E38" s="208" t="s">
        <v>53</v>
      </c>
      <c r="F38" s="205"/>
      <c r="G38" s="324" t="s">
        <v>731</v>
      </c>
      <c r="H38" s="324"/>
      <c r="I38" s="324"/>
      <c r="J38" s="324"/>
      <c r="K38" s="203"/>
    </row>
    <row r="39" spans="2:11" s="1" customFormat="1" ht="15" customHeight="1">
      <c r="B39" s="206"/>
      <c r="C39" s="207"/>
      <c r="D39" s="205"/>
      <c r="E39" s="208" t="s">
        <v>54</v>
      </c>
      <c r="F39" s="205"/>
      <c r="G39" s="324" t="s">
        <v>732</v>
      </c>
      <c r="H39" s="324"/>
      <c r="I39" s="324"/>
      <c r="J39" s="324"/>
      <c r="K39" s="203"/>
    </row>
    <row r="40" spans="2:11" s="1" customFormat="1" ht="15" customHeight="1">
      <c r="B40" s="206"/>
      <c r="C40" s="207"/>
      <c r="D40" s="205"/>
      <c r="E40" s="208" t="s">
        <v>106</v>
      </c>
      <c r="F40" s="205"/>
      <c r="G40" s="324" t="s">
        <v>733</v>
      </c>
      <c r="H40" s="324"/>
      <c r="I40" s="324"/>
      <c r="J40" s="324"/>
      <c r="K40" s="203"/>
    </row>
    <row r="41" spans="2:11" s="1" customFormat="1" ht="15" customHeight="1">
      <c r="B41" s="206"/>
      <c r="C41" s="207"/>
      <c r="D41" s="205"/>
      <c r="E41" s="208" t="s">
        <v>107</v>
      </c>
      <c r="F41" s="205"/>
      <c r="G41" s="324" t="s">
        <v>734</v>
      </c>
      <c r="H41" s="324"/>
      <c r="I41" s="324"/>
      <c r="J41" s="324"/>
      <c r="K41" s="203"/>
    </row>
    <row r="42" spans="2:11" s="1" customFormat="1" ht="15" customHeight="1">
      <c r="B42" s="206"/>
      <c r="C42" s="207"/>
      <c r="D42" s="205"/>
      <c r="E42" s="208" t="s">
        <v>735</v>
      </c>
      <c r="F42" s="205"/>
      <c r="G42" s="324" t="s">
        <v>736</v>
      </c>
      <c r="H42" s="324"/>
      <c r="I42" s="324"/>
      <c r="J42" s="324"/>
      <c r="K42" s="203"/>
    </row>
    <row r="43" spans="2:11" s="1" customFormat="1" ht="15" customHeight="1">
      <c r="B43" s="206"/>
      <c r="C43" s="207"/>
      <c r="D43" s="205"/>
      <c r="E43" s="208"/>
      <c r="F43" s="205"/>
      <c r="G43" s="324" t="s">
        <v>737</v>
      </c>
      <c r="H43" s="324"/>
      <c r="I43" s="324"/>
      <c r="J43" s="324"/>
      <c r="K43" s="203"/>
    </row>
    <row r="44" spans="2:11" s="1" customFormat="1" ht="15" customHeight="1">
      <c r="B44" s="206"/>
      <c r="C44" s="207"/>
      <c r="D44" s="205"/>
      <c r="E44" s="208" t="s">
        <v>738</v>
      </c>
      <c r="F44" s="205"/>
      <c r="G44" s="324" t="s">
        <v>739</v>
      </c>
      <c r="H44" s="324"/>
      <c r="I44" s="324"/>
      <c r="J44" s="324"/>
      <c r="K44" s="203"/>
    </row>
    <row r="45" spans="2:11" s="1" customFormat="1" ht="15" customHeight="1">
      <c r="B45" s="206"/>
      <c r="C45" s="207"/>
      <c r="D45" s="205"/>
      <c r="E45" s="208" t="s">
        <v>109</v>
      </c>
      <c r="F45" s="205"/>
      <c r="G45" s="324" t="s">
        <v>740</v>
      </c>
      <c r="H45" s="324"/>
      <c r="I45" s="324"/>
      <c r="J45" s="324"/>
      <c r="K45" s="203"/>
    </row>
    <row r="46" spans="2:11" s="1" customFormat="1" ht="12.75" customHeight="1">
      <c r="B46" s="206"/>
      <c r="C46" s="207"/>
      <c r="D46" s="205"/>
      <c r="E46" s="205"/>
      <c r="F46" s="205"/>
      <c r="G46" s="205"/>
      <c r="H46" s="205"/>
      <c r="I46" s="205"/>
      <c r="J46" s="205"/>
      <c r="K46" s="203"/>
    </row>
    <row r="47" spans="2:11" s="1" customFormat="1" ht="15" customHeight="1">
      <c r="B47" s="206"/>
      <c r="C47" s="207"/>
      <c r="D47" s="324" t="s">
        <v>741</v>
      </c>
      <c r="E47" s="324"/>
      <c r="F47" s="324"/>
      <c r="G47" s="324"/>
      <c r="H47" s="324"/>
      <c r="I47" s="324"/>
      <c r="J47" s="324"/>
      <c r="K47" s="203"/>
    </row>
    <row r="48" spans="2:11" s="1" customFormat="1" ht="15" customHeight="1">
      <c r="B48" s="206"/>
      <c r="C48" s="207"/>
      <c r="D48" s="207"/>
      <c r="E48" s="324" t="s">
        <v>742</v>
      </c>
      <c r="F48" s="324"/>
      <c r="G48" s="324"/>
      <c r="H48" s="324"/>
      <c r="I48" s="324"/>
      <c r="J48" s="324"/>
      <c r="K48" s="203"/>
    </row>
    <row r="49" spans="2:11" s="1" customFormat="1" ht="15" customHeight="1">
      <c r="B49" s="206"/>
      <c r="C49" s="207"/>
      <c r="D49" s="207"/>
      <c r="E49" s="324" t="s">
        <v>743</v>
      </c>
      <c r="F49" s="324"/>
      <c r="G49" s="324"/>
      <c r="H49" s="324"/>
      <c r="I49" s="324"/>
      <c r="J49" s="324"/>
      <c r="K49" s="203"/>
    </row>
    <row r="50" spans="2:11" s="1" customFormat="1" ht="15" customHeight="1">
      <c r="B50" s="206"/>
      <c r="C50" s="207"/>
      <c r="D50" s="207"/>
      <c r="E50" s="324" t="s">
        <v>744</v>
      </c>
      <c r="F50" s="324"/>
      <c r="G50" s="324"/>
      <c r="H50" s="324"/>
      <c r="I50" s="324"/>
      <c r="J50" s="324"/>
      <c r="K50" s="203"/>
    </row>
    <row r="51" spans="2:11" s="1" customFormat="1" ht="15" customHeight="1">
      <c r="B51" s="206"/>
      <c r="C51" s="207"/>
      <c r="D51" s="324" t="s">
        <v>745</v>
      </c>
      <c r="E51" s="324"/>
      <c r="F51" s="324"/>
      <c r="G51" s="324"/>
      <c r="H51" s="324"/>
      <c r="I51" s="324"/>
      <c r="J51" s="324"/>
      <c r="K51" s="203"/>
    </row>
    <row r="52" spans="2:11" s="1" customFormat="1" ht="25.5" customHeight="1">
      <c r="B52" s="202"/>
      <c r="C52" s="325" t="s">
        <v>746</v>
      </c>
      <c r="D52" s="325"/>
      <c r="E52" s="325"/>
      <c r="F52" s="325"/>
      <c r="G52" s="325"/>
      <c r="H52" s="325"/>
      <c r="I52" s="325"/>
      <c r="J52" s="325"/>
      <c r="K52" s="203"/>
    </row>
    <row r="53" spans="2:11" s="1" customFormat="1" ht="5.25" customHeight="1">
      <c r="B53" s="202"/>
      <c r="C53" s="204"/>
      <c r="D53" s="204"/>
      <c r="E53" s="204"/>
      <c r="F53" s="204"/>
      <c r="G53" s="204"/>
      <c r="H53" s="204"/>
      <c r="I53" s="204"/>
      <c r="J53" s="204"/>
      <c r="K53" s="203"/>
    </row>
    <row r="54" spans="2:11" s="1" customFormat="1" ht="15" customHeight="1">
      <c r="B54" s="202"/>
      <c r="C54" s="324" t="s">
        <v>747</v>
      </c>
      <c r="D54" s="324"/>
      <c r="E54" s="324"/>
      <c r="F54" s="324"/>
      <c r="G54" s="324"/>
      <c r="H54" s="324"/>
      <c r="I54" s="324"/>
      <c r="J54" s="324"/>
      <c r="K54" s="203"/>
    </row>
    <row r="55" spans="2:11" s="1" customFormat="1" ht="15" customHeight="1">
      <c r="B55" s="202"/>
      <c r="C55" s="324" t="s">
        <v>748</v>
      </c>
      <c r="D55" s="324"/>
      <c r="E55" s="324"/>
      <c r="F55" s="324"/>
      <c r="G55" s="324"/>
      <c r="H55" s="324"/>
      <c r="I55" s="324"/>
      <c r="J55" s="324"/>
      <c r="K55" s="203"/>
    </row>
    <row r="56" spans="2:11" s="1" customFormat="1" ht="12.75" customHeight="1">
      <c r="B56" s="202"/>
      <c r="C56" s="205"/>
      <c r="D56" s="205"/>
      <c r="E56" s="205"/>
      <c r="F56" s="205"/>
      <c r="G56" s="205"/>
      <c r="H56" s="205"/>
      <c r="I56" s="205"/>
      <c r="J56" s="205"/>
      <c r="K56" s="203"/>
    </row>
    <row r="57" spans="2:11" s="1" customFormat="1" ht="15" customHeight="1">
      <c r="B57" s="202"/>
      <c r="C57" s="324" t="s">
        <v>749</v>
      </c>
      <c r="D57" s="324"/>
      <c r="E57" s="324"/>
      <c r="F57" s="324"/>
      <c r="G57" s="324"/>
      <c r="H57" s="324"/>
      <c r="I57" s="324"/>
      <c r="J57" s="324"/>
      <c r="K57" s="203"/>
    </row>
    <row r="58" spans="2:11" s="1" customFormat="1" ht="15" customHeight="1">
      <c r="B58" s="202"/>
      <c r="C58" s="207"/>
      <c r="D58" s="324" t="s">
        <v>750</v>
      </c>
      <c r="E58" s="324"/>
      <c r="F58" s="324"/>
      <c r="G58" s="324"/>
      <c r="H58" s="324"/>
      <c r="I58" s="324"/>
      <c r="J58" s="324"/>
      <c r="K58" s="203"/>
    </row>
    <row r="59" spans="2:11" s="1" customFormat="1" ht="15" customHeight="1">
      <c r="B59" s="202"/>
      <c r="C59" s="207"/>
      <c r="D59" s="324" t="s">
        <v>751</v>
      </c>
      <c r="E59" s="324"/>
      <c r="F59" s="324"/>
      <c r="G59" s="324"/>
      <c r="H59" s="324"/>
      <c r="I59" s="324"/>
      <c r="J59" s="324"/>
      <c r="K59" s="203"/>
    </row>
    <row r="60" spans="2:11" s="1" customFormat="1" ht="15" customHeight="1">
      <c r="B60" s="202"/>
      <c r="C60" s="207"/>
      <c r="D60" s="324" t="s">
        <v>752</v>
      </c>
      <c r="E60" s="324"/>
      <c r="F60" s="324"/>
      <c r="G60" s="324"/>
      <c r="H60" s="324"/>
      <c r="I60" s="324"/>
      <c r="J60" s="324"/>
      <c r="K60" s="203"/>
    </row>
    <row r="61" spans="2:11" s="1" customFormat="1" ht="15" customHeight="1">
      <c r="B61" s="202"/>
      <c r="C61" s="207"/>
      <c r="D61" s="324" t="s">
        <v>753</v>
      </c>
      <c r="E61" s="324"/>
      <c r="F61" s="324"/>
      <c r="G61" s="324"/>
      <c r="H61" s="324"/>
      <c r="I61" s="324"/>
      <c r="J61" s="324"/>
      <c r="K61" s="203"/>
    </row>
    <row r="62" spans="2:11" s="1" customFormat="1" ht="15" customHeight="1">
      <c r="B62" s="202"/>
      <c r="C62" s="207"/>
      <c r="D62" s="326" t="s">
        <v>754</v>
      </c>
      <c r="E62" s="326"/>
      <c r="F62" s="326"/>
      <c r="G62" s="326"/>
      <c r="H62" s="326"/>
      <c r="I62" s="326"/>
      <c r="J62" s="326"/>
      <c r="K62" s="203"/>
    </row>
    <row r="63" spans="2:11" s="1" customFormat="1" ht="15" customHeight="1">
      <c r="B63" s="202"/>
      <c r="C63" s="207"/>
      <c r="D63" s="324" t="s">
        <v>755</v>
      </c>
      <c r="E63" s="324"/>
      <c r="F63" s="324"/>
      <c r="G63" s="324"/>
      <c r="H63" s="324"/>
      <c r="I63" s="324"/>
      <c r="J63" s="324"/>
      <c r="K63" s="203"/>
    </row>
    <row r="64" spans="2:11" s="1" customFormat="1" ht="12.75" customHeight="1">
      <c r="B64" s="202"/>
      <c r="C64" s="207"/>
      <c r="D64" s="207"/>
      <c r="E64" s="210"/>
      <c r="F64" s="207"/>
      <c r="G64" s="207"/>
      <c r="H64" s="207"/>
      <c r="I64" s="207"/>
      <c r="J64" s="207"/>
      <c r="K64" s="203"/>
    </row>
    <row r="65" spans="2:11" s="1" customFormat="1" ht="15" customHeight="1">
      <c r="B65" s="202"/>
      <c r="C65" s="207"/>
      <c r="D65" s="324" t="s">
        <v>756</v>
      </c>
      <c r="E65" s="324"/>
      <c r="F65" s="324"/>
      <c r="G65" s="324"/>
      <c r="H65" s="324"/>
      <c r="I65" s="324"/>
      <c r="J65" s="324"/>
      <c r="K65" s="203"/>
    </row>
    <row r="66" spans="2:11" s="1" customFormat="1" ht="15" customHeight="1">
      <c r="B66" s="202"/>
      <c r="C66" s="207"/>
      <c r="D66" s="326" t="s">
        <v>757</v>
      </c>
      <c r="E66" s="326"/>
      <c r="F66" s="326"/>
      <c r="G66" s="326"/>
      <c r="H66" s="326"/>
      <c r="I66" s="326"/>
      <c r="J66" s="326"/>
      <c r="K66" s="203"/>
    </row>
    <row r="67" spans="2:11" s="1" customFormat="1" ht="15" customHeight="1">
      <c r="B67" s="202"/>
      <c r="C67" s="207"/>
      <c r="D67" s="324" t="s">
        <v>758</v>
      </c>
      <c r="E67" s="324"/>
      <c r="F67" s="324"/>
      <c r="G67" s="324"/>
      <c r="H67" s="324"/>
      <c r="I67" s="324"/>
      <c r="J67" s="324"/>
      <c r="K67" s="203"/>
    </row>
    <row r="68" spans="2:11" s="1" customFormat="1" ht="15" customHeight="1">
      <c r="B68" s="202"/>
      <c r="C68" s="207"/>
      <c r="D68" s="324" t="s">
        <v>759</v>
      </c>
      <c r="E68" s="324"/>
      <c r="F68" s="324"/>
      <c r="G68" s="324"/>
      <c r="H68" s="324"/>
      <c r="I68" s="324"/>
      <c r="J68" s="324"/>
      <c r="K68" s="203"/>
    </row>
    <row r="69" spans="2:11" s="1" customFormat="1" ht="15" customHeight="1">
      <c r="B69" s="202"/>
      <c r="C69" s="207"/>
      <c r="D69" s="324" t="s">
        <v>760</v>
      </c>
      <c r="E69" s="324"/>
      <c r="F69" s="324"/>
      <c r="G69" s="324"/>
      <c r="H69" s="324"/>
      <c r="I69" s="324"/>
      <c r="J69" s="324"/>
      <c r="K69" s="203"/>
    </row>
    <row r="70" spans="2:11" s="1" customFormat="1" ht="15" customHeight="1">
      <c r="B70" s="202"/>
      <c r="C70" s="207"/>
      <c r="D70" s="324" t="s">
        <v>761</v>
      </c>
      <c r="E70" s="324"/>
      <c r="F70" s="324"/>
      <c r="G70" s="324"/>
      <c r="H70" s="324"/>
      <c r="I70" s="324"/>
      <c r="J70" s="324"/>
      <c r="K70" s="203"/>
    </row>
    <row r="71" spans="2:11" s="1" customFormat="1" ht="12.75" customHeight="1">
      <c r="B71" s="211"/>
      <c r="C71" s="212"/>
      <c r="D71" s="212"/>
      <c r="E71" s="212"/>
      <c r="F71" s="212"/>
      <c r="G71" s="212"/>
      <c r="H71" s="212"/>
      <c r="I71" s="212"/>
      <c r="J71" s="212"/>
      <c r="K71" s="213"/>
    </row>
    <row r="72" spans="2:11" s="1" customFormat="1" ht="18.75" customHeight="1">
      <c r="B72" s="214"/>
      <c r="C72" s="214"/>
      <c r="D72" s="214"/>
      <c r="E72" s="214"/>
      <c r="F72" s="214"/>
      <c r="G72" s="214"/>
      <c r="H72" s="214"/>
      <c r="I72" s="214"/>
      <c r="J72" s="214"/>
      <c r="K72" s="215"/>
    </row>
    <row r="73" spans="2:11" s="1" customFormat="1" ht="18.75" customHeight="1">
      <c r="B73" s="215"/>
      <c r="C73" s="215"/>
      <c r="D73" s="215"/>
      <c r="E73" s="215"/>
      <c r="F73" s="215"/>
      <c r="G73" s="215"/>
      <c r="H73" s="215"/>
      <c r="I73" s="215"/>
      <c r="J73" s="215"/>
      <c r="K73" s="215"/>
    </row>
    <row r="74" spans="2:11" s="1" customFormat="1" ht="7.5" customHeight="1">
      <c r="B74" s="216"/>
      <c r="C74" s="217"/>
      <c r="D74" s="217"/>
      <c r="E74" s="217"/>
      <c r="F74" s="217"/>
      <c r="G74" s="217"/>
      <c r="H74" s="217"/>
      <c r="I74" s="217"/>
      <c r="J74" s="217"/>
      <c r="K74" s="218"/>
    </row>
    <row r="75" spans="2:11" s="1" customFormat="1" ht="45" customHeight="1">
      <c r="B75" s="219"/>
      <c r="C75" s="319" t="s">
        <v>762</v>
      </c>
      <c r="D75" s="319"/>
      <c r="E75" s="319"/>
      <c r="F75" s="319"/>
      <c r="G75" s="319"/>
      <c r="H75" s="319"/>
      <c r="I75" s="319"/>
      <c r="J75" s="319"/>
      <c r="K75" s="220"/>
    </row>
    <row r="76" spans="2:11" s="1" customFormat="1" ht="17.25" customHeight="1">
      <c r="B76" s="219"/>
      <c r="C76" s="221" t="s">
        <v>763</v>
      </c>
      <c r="D76" s="221"/>
      <c r="E76" s="221"/>
      <c r="F76" s="221" t="s">
        <v>764</v>
      </c>
      <c r="G76" s="222"/>
      <c r="H76" s="221" t="s">
        <v>54</v>
      </c>
      <c r="I76" s="221" t="s">
        <v>57</v>
      </c>
      <c r="J76" s="221" t="s">
        <v>765</v>
      </c>
      <c r="K76" s="220"/>
    </row>
    <row r="77" spans="2:11" s="1" customFormat="1" ht="17.25" customHeight="1">
      <c r="B77" s="219"/>
      <c r="C77" s="223" t="s">
        <v>766</v>
      </c>
      <c r="D77" s="223"/>
      <c r="E77" s="223"/>
      <c r="F77" s="224" t="s">
        <v>767</v>
      </c>
      <c r="G77" s="225"/>
      <c r="H77" s="223"/>
      <c r="I77" s="223"/>
      <c r="J77" s="223" t="s">
        <v>768</v>
      </c>
      <c r="K77" s="220"/>
    </row>
    <row r="78" spans="2:11" s="1" customFormat="1" ht="5.25" customHeight="1">
      <c r="B78" s="219"/>
      <c r="C78" s="226"/>
      <c r="D78" s="226"/>
      <c r="E78" s="226"/>
      <c r="F78" s="226"/>
      <c r="G78" s="227"/>
      <c r="H78" s="226"/>
      <c r="I78" s="226"/>
      <c r="J78" s="226"/>
      <c r="K78" s="220"/>
    </row>
    <row r="79" spans="2:11" s="1" customFormat="1" ht="15" customHeight="1">
      <c r="B79" s="219"/>
      <c r="C79" s="208" t="s">
        <v>53</v>
      </c>
      <c r="D79" s="228"/>
      <c r="E79" s="228"/>
      <c r="F79" s="229" t="s">
        <v>769</v>
      </c>
      <c r="G79" s="230"/>
      <c r="H79" s="208" t="s">
        <v>770</v>
      </c>
      <c r="I79" s="208" t="s">
        <v>771</v>
      </c>
      <c r="J79" s="208">
        <v>20</v>
      </c>
      <c r="K79" s="220"/>
    </row>
    <row r="80" spans="2:11" s="1" customFormat="1" ht="15" customHeight="1">
      <c r="B80" s="219"/>
      <c r="C80" s="208" t="s">
        <v>772</v>
      </c>
      <c r="D80" s="208"/>
      <c r="E80" s="208"/>
      <c r="F80" s="229" t="s">
        <v>769</v>
      </c>
      <c r="G80" s="230"/>
      <c r="H80" s="208" t="s">
        <v>773</v>
      </c>
      <c r="I80" s="208" t="s">
        <v>771</v>
      </c>
      <c r="J80" s="208">
        <v>120</v>
      </c>
      <c r="K80" s="220"/>
    </row>
    <row r="81" spans="2:11" s="1" customFormat="1" ht="15" customHeight="1">
      <c r="B81" s="231"/>
      <c r="C81" s="208" t="s">
        <v>774</v>
      </c>
      <c r="D81" s="208"/>
      <c r="E81" s="208"/>
      <c r="F81" s="229" t="s">
        <v>775</v>
      </c>
      <c r="G81" s="230"/>
      <c r="H81" s="208" t="s">
        <v>776</v>
      </c>
      <c r="I81" s="208" t="s">
        <v>771</v>
      </c>
      <c r="J81" s="208">
        <v>50</v>
      </c>
      <c r="K81" s="220"/>
    </row>
    <row r="82" spans="2:11" s="1" customFormat="1" ht="15" customHeight="1">
      <c r="B82" s="231"/>
      <c r="C82" s="208" t="s">
        <v>777</v>
      </c>
      <c r="D82" s="208"/>
      <c r="E82" s="208"/>
      <c r="F82" s="229" t="s">
        <v>769</v>
      </c>
      <c r="G82" s="230"/>
      <c r="H82" s="208" t="s">
        <v>778</v>
      </c>
      <c r="I82" s="208" t="s">
        <v>779</v>
      </c>
      <c r="J82" s="208"/>
      <c r="K82" s="220"/>
    </row>
    <row r="83" spans="2:11" s="1" customFormat="1" ht="15" customHeight="1">
      <c r="B83" s="231"/>
      <c r="C83" s="232" t="s">
        <v>780</v>
      </c>
      <c r="D83" s="232"/>
      <c r="E83" s="232"/>
      <c r="F83" s="233" t="s">
        <v>775</v>
      </c>
      <c r="G83" s="232"/>
      <c r="H83" s="232" t="s">
        <v>781</v>
      </c>
      <c r="I83" s="232" t="s">
        <v>771</v>
      </c>
      <c r="J83" s="232">
        <v>15</v>
      </c>
      <c r="K83" s="220"/>
    </row>
    <row r="84" spans="2:11" s="1" customFormat="1" ht="15" customHeight="1">
      <c r="B84" s="231"/>
      <c r="C84" s="232" t="s">
        <v>782</v>
      </c>
      <c r="D84" s="232"/>
      <c r="E84" s="232"/>
      <c r="F84" s="233" t="s">
        <v>775</v>
      </c>
      <c r="G84" s="232"/>
      <c r="H84" s="232" t="s">
        <v>783</v>
      </c>
      <c r="I84" s="232" t="s">
        <v>771</v>
      </c>
      <c r="J84" s="232">
        <v>15</v>
      </c>
      <c r="K84" s="220"/>
    </row>
    <row r="85" spans="2:11" s="1" customFormat="1" ht="15" customHeight="1">
      <c r="B85" s="231"/>
      <c r="C85" s="232" t="s">
        <v>784</v>
      </c>
      <c r="D85" s="232"/>
      <c r="E85" s="232"/>
      <c r="F85" s="233" t="s">
        <v>775</v>
      </c>
      <c r="G85" s="232"/>
      <c r="H85" s="232" t="s">
        <v>785</v>
      </c>
      <c r="I85" s="232" t="s">
        <v>771</v>
      </c>
      <c r="J85" s="232">
        <v>20</v>
      </c>
      <c r="K85" s="220"/>
    </row>
    <row r="86" spans="2:11" s="1" customFormat="1" ht="15" customHeight="1">
      <c r="B86" s="231"/>
      <c r="C86" s="232" t="s">
        <v>786</v>
      </c>
      <c r="D86" s="232"/>
      <c r="E86" s="232"/>
      <c r="F86" s="233" t="s">
        <v>775</v>
      </c>
      <c r="G86" s="232"/>
      <c r="H86" s="232" t="s">
        <v>787</v>
      </c>
      <c r="I86" s="232" t="s">
        <v>771</v>
      </c>
      <c r="J86" s="232">
        <v>20</v>
      </c>
      <c r="K86" s="220"/>
    </row>
    <row r="87" spans="2:11" s="1" customFormat="1" ht="15" customHeight="1">
      <c r="B87" s="231"/>
      <c r="C87" s="208" t="s">
        <v>788</v>
      </c>
      <c r="D87" s="208"/>
      <c r="E87" s="208"/>
      <c r="F87" s="229" t="s">
        <v>775</v>
      </c>
      <c r="G87" s="230"/>
      <c r="H87" s="208" t="s">
        <v>789</v>
      </c>
      <c r="I87" s="208" t="s">
        <v>771</v>
      </c>
      <c r="J87" s="208">
        <v>50</v>
      </c>
      <c r="K87" s="220"/>
    </row>
    <row r="88" spans="2:11" s="1" customFormat="1" ht="15" customHeight="1">
      <c r="B88" s="231"/>
      <c r="C88" s="208" t="s">
        <v>790</v>
      </c>
      <c r="D88" s="208"/>
      <c r="E88" s="208"/>
      <c r="F88" s="229" t="s">
        <v>775</v>
      </c>
      <c r="G88" s="230"/>
      <c r="H88" s="208" t="s">
        <v>791</v>
      </c>
      <c r="I88" s="208" t="s">
        <v>771</v>
      </c>
      <c r="J88" s="208">
        <v>20</v>
      </c>
      <c r="K88" s="220"/>
    </row>
    <row r="89" spans="2:11" s="1" customFormat="1" ht="15" customHeight="1">
      <c r="B89" s="231"/>
      <c r="C89" s="208" t="s">
        <v>792</v>
      </c>
      <c r="D89" s="208"/>
      <c r="E89" s="208"/>
      <c r="F89" s="229" t="s">
        <v>775</v>
      </c>
      <c r="G89" s="230"/>
      <c r="H89" s="208" t="s">
        <v>793</v>
      </c>
      <c r="I89" s="208" t="s">
        <v>771</v>
      </c>
      <c r="J89" s="208">
        <v>20</v>
      </c>
      <c r="K89" s="220"/>
    </row>
    <row r="90" spans="2:11" s="1" customFormat="1" ht="15" customHeight="1">
      <c r="B90" s="231"/>
      <c r="C90" s="208" t="s">
        <v>794</v>
      </c>
      <c r="D90" s="208"/>
      <c r="E90" s="208"/>
      <c r="F90" s="229" t="s">
        <v>775</v>
      </c>
      <c r="G90" s="230"/>
      <c r="H90" s="208" t="s">
        <v>795</v>
      </c>
      <c r="I90" s="208" t="s">
        <v>771</v>
      </c>
      <c r="J90" s="208">
        <v>50</v>
      </c>
      <c r="K90" s="220"/>
    </row>
    <row r="91" spans="2:11" s="1" customFormat="1" ht="15" customHeight="1">
      <c r="B91" s="231"/>
      <c r="C91" s="208" t="s">
        <v>796</v>
      </c>
      <c r="D91" s="208"/>
      <c r="E91" s="208"/>
      <c r="F91" s="229" t="s">
        <v>775</v>
      </c>
      <c r="G91" s="230"/>
      <c r="H91" s="208" t="s">
        <v>796</v>
      </c>
      <c r="I91" s="208" t="s">
        <v>771</v>
      </c>
      <c r="J91" s="208">
        <v>50</v>
      </c>
      <c r="K91" s="220"/>
    </row>
    <row r="92" spans="2:11" s="1" customFormat="1" ht="15" customHeight="1">
      <c r="B92" s="231"/>
      <c r="C92" s="208" t="s">
        <v>797</v>
      </c>
      <c r="D92" s="208"/>
      <c r="E92" s="208"/>
      <c r="F92" s="229" t="s">
        <v>775</v>
      </c>
      <c r="G92" s="230"/>
      <c r="H92" s="208" t="s">
        <v>798</v>
      </c>
      <c r="I92" s="208" t="s">
        <v>771</v>
      </c>
      <c r="J92" s="208">
        <v>255</v>
      </c>
      <c r="K92" s="220"/>
    </row>
    <row r="93" spans="2:11" s="1" customFormat="1" ht="15" customHeight="1">
      <c r="B93" s="231"/>
      <c r="C93" s="208" t="s">
        <v>799</v>
      </c>
      <c r="D93" s="208"/>
      <c r="E93" s="208"/>
      <c r="F93" s="229" t="s">
        <v>769</v>
      </c>
      <c r="G93" s="230"/>
      <c r="H93" s="208" t="s">
        <v>800</v>
      </c>
      <c r="I93" s="208" t="s">
        <v>801</v>
      </c>
      <c r="J93" s="208"/>
      <c r="K93" s="220"/>
    </row>
    <row r="94" spans="2:11" s="1" customFormat="1" ht="15" customHeight="1">
      <c r="B94" s="231"/>
      <c r="C94" s="208" t="s">
        <v>802</v>
      </c>
      <c r="D94" s="208"/>
      <c r="E94" s="208"/>
      <c r="F94" s="229" t="s">
        <v>769</v>
      </c>
      <c r="G94" s="230"/>
      <c r="H94" s="208" t="s">
        <v>803</v>
      </c>
      <c r="I94" s="208" t="s">
        <v>804</v>
      </c>
      <c r="J94" s="208"/>
      <c r="K94" s="220"/>
    </row>
    <row r="95" spans="2:11" s="1" customFormat="1" ht="15" customHeight="1">
      <c r="B95" s="231"/>
      <c r="C95" s="208" t="s">
        <v>805</v>
      </c>
      <c r="D95" s="208"/>
      <c r="E95" s="208"/>
      <c r="F95" s="229" t="s">
        <v>769</v>
      </c>
      <c r="G95" s="230"/>
      <c r="H95" s="208" t="s">
        <v>805</v>
      </c>
      <c r="I95" s="208" t="s">
        <v>804</v>
      </c>
      <c r="J95" s="208"/>
      <c r="K95" s="220"/>
    </row>
    <row r="96" spans="2:11" s="1" customFormat="1" ht="15" customHeight="1">
      <c r="B96" s="231"/>
      <c r="C96" s="208" t="s">
        <v>38</v>
      </c>
      <c r="D96" s="208"/>
      <c r="E96" s="208"/>
      <c r="F96" s="229" t="s">
        <v>769</v>
      </c>
      <c r="G96" s="230"/>
      <c r="H96" s="208" t="s">
        <v>806</v>
      </c>
      <c r="I96" s="208" t="s">
        <v>804</v>
      </c>
      <c r="J96" s="208"/>
      <c r="K96" s="220"/>
    </row>
    <row r="97" spans="2:11" s="1" customFormat="1" ht="15" customHeight="1">
      <c r="B97" s="231"/>
      <c r="C97" s="208" t="s">
        <v>48</v>
      </c>
      <c r="D97" s="208"/>
      <c r="E97" s="208"/>
      <c r="F97" s="229" t="s">
        <v>769</v>
      </c>
      <c r="G97" s="230"/>
      <c r="H97" s="208" t="s">
        <v>807</v>
      </c>
      <c r="I97" s="208" t="s">
        <v>804</v>
      </c>
      <c r="J97" s="208"/>
      <c r="K97" s="220"/>
    </row>
    <row r="98" spans="2:11" s="1" customFormat="1" ht="15" customHeight="1">
      <c r="B98" s="234"/>
      <c r="C98" s="235"/>
      <c r="D98" s="235"/>
      <c r="E98" s="235"/>
      <c r="F98" s="235"/>
      <c r="G98" s="235"/>
      <c r="H98" s="235"/>
      <c r="I98" s="235"/>
      <c r="J98" s="235"/>
      <c r="K98" s="236"/>
    </row>
    <row r="99" spans="2:11" s="1" customFormat="1" ht="18.75" customHeight="1">
      <c r="B99" s="237"/>
      <c r="C99" s="238"/>
      <c r="D99" s="238"/>
      <c r="E99" s="238"/>
      <c r="F99" s="238"/>
      <c r="G99" s="238"/>
      <c r="H99" s="238"/>
      <c r="I99" s="238"/>
      <c r="J99" s="238"/>
      <c r="K99" s="237"/>
    </row>
    <row r="100" spans="2:11" s="1" customFormat="1" ht="18.75" customHeight="1"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</row>
    <row r="101" spans="2:11" s="1" customFormat="1" ht="7.5" customHeight="1">
      <c r="B101" s="216"/>
      <c r="C101" s="217"/>
      <c r="D101" s="217"/>
      <c r="E101" s="217"/>
      <c r="F101" s="217"/>
      <c r="G101" s="217"/>
      <c r="H101" s="217"/>
      <c r="I101" s="217"/>
      <c r="J101" s="217"/>
      <c r="K101" s="218"/>
    </row>
    <row r="102" spans="2:11" s="1" customFormat="1" ht="45" customHeight="1">
      <c r="B102" s="219"/>
      <c r="C102" s="319" t="s">
        <v>808</v>
      </c>
      <c r="D102" s="319"/>
      <c r="E102" s="319"/>
      <c r="F102" s="319"/>
      <c r="G102" s="319"/>
      <c r="H102" s="319"/>
      <c r="I102" s="319"/>
      <c r="J102" s="319"/>
      <c r="K102" s="220"/>
    </row>
    <row r="103" spans="2:11" s="1" customFormat="1" ht="17.25" customHeight="1">
      <c r="B103" s="219"/>
      <c r="C103" s="221" t="s">
        <v>763</v>
      </c>
      <c r="D103" s="221"/>
      <c r="E103" s="221"/>
      <c r="F103" s="221" t="s">
        <v>764</v>
      </c>
      <c r="G103" s="222"/>
      <c r="H103" s="221" t="s">
        <v>54</v>
      </c>
      <c r="I103" s="221" t="s">
        <v>57</v>
      </c>
      <c r="J103" s="221" t="s">
        <v>765</v>
      </c>
      <c r="K103" s="220"/>
    </row>
    <row r="104" spans="2:11" s="1" customFormat="1" ht="17.25" customHeight="1">
      <c r="B104" s="219"/>
      <c r="C104" s="223" t="s">
        <v>766</v>
      </c>
      <c r="D104" s="223"/>
      <c r="E104" s="223"/>
      <c r="F104" s="224" t="s">
        <v>767</v>
      </c>
      <c r="G104" s="225"/>
      <c r="H104" s="223"/>
      <c r="I104" s="223"/>
      <c r="J104" s="223" t="s">
        <v>768</v>
      </c>
      <c r="K104" s="220"/>
    </row>
    <row r="105" spans="2:11" s="1" customFormat="1" ht="5.25" customHeight="1">
      <c r="B105" s="219"/>
      <c r="C105" s="221"/>
      <c r="D105" s="221"/>
      <c r="E105" s="221"/>
      <c r="F105" s="221"/>
      <c r="G105" s="239"/>
      <c r="H105" s="221"/>
      <c r="I105" s="221"/>
      <c r="J105" s="221"/>
      <c r="K105" s="220"/>
    </row>
    <row r="106" spans="2:11" s="1" customFormat="1" ht="15" customHeight="1">
      <c r="B106" s="219"/>
      <c r="C106" s="208" t="s">
        <v>53</v>
      </c>
      <c r="D106" s="228"/>
      <c r="E106" s="228"/>
      <c r="F106" s="229" t="s">
        <v>769</v>
      </c>
      <c r="G106" s="208"/>
      <c r="H106" s="208" t="s">
        <v>809</v>
      </c>
      <c r="I106" s="208" t="s">
        <v>771</v>
      </c>
      <c r="J106" s="208">
        <v>20</v>
      </c>
      <c r="K106" s="220"/>
    </row>
    <row r="107" spans="2:11" s="1" customFormat="1" ht="15" customHeight="1">
      <c r="B107" s="219"/>
      <c r="C107" s="208" t="s">
        <v>772</v>
      </c>
      <c r="D107" s="208"/>
      <c r="E107" s="208"/>
      <c r="F107" s="229" t="s">
        <v>769</v>
      </c>
      <c r="G107" s="208"/>
      <c r="H107" s="208" t="s">
        <v>809</v>
      </c>
      <c r="I107" s="208" t="s">
        <v>771</v>
      </c>
      <c r="J107" s="208">
        <v>120</v>
      </c>
      <c r="K107" s="220"/>
    </row>
    <row r="108" spans="2:11" s="1" customFormat="1" ht="15" customHeight="1">
      <c r="B108" s="231"/>
      <c r="C108" s="208" t="s">
        <v>774</v>
      </c>
      <c r="D108" s="208"/>
      <c r="E108" s="208"/>
      <c r="F108" s="229" t="s">
        <v>775</v>
      </c>
      <c r="G108" s="208"/>
      <c r="H108" s="208" t="s">
        <v>809</v>
      </c>
      <c r="I108" s="208" t="s">
        <v>771</v>
      </c>
      <c r="J108" s="208">
        <v>50</v>
      </c>
      <c r="K108" s="220"/>
    </row>
    <row r="109" spans="2:11" s="1" customFormat="1" ht="15" customHeight="1">
      <c r="B109" s="231"/>
      <c r="C109" s="208" t="s">
        <v>777</v>
      </c>
      <c r="D109" s="208"/>
      <c r="E109" s="208"/>
      <c r="F109" s="229" t="s">
        <v>769</v>
      </c>
      <c r="G109" s="208"/>
      <c r="H109" s="208" t="s">
        <v>809</v>
      </c>
      <c r="I109" s="208" t="s">
        <v>779</v>
      </c>
      <c r="J109" s="208"/>
      <c r="K109" s="220"/>
    </row>
    <row r="110" spans="2:11" s="1" customFormat="1" ht="15" customHeight="1">
      <c r="B110" s="231"/>
      <c r="C110" s="208" t="s">
        <v>788</v>
      </c>
      <c r="D110" s="208"/>
      <c r="E110" s="208"/>
      <c r="F110" s="229" t="s">
        <v>775</v>
      </c>
      <c r="G110" s="208"/>
      <c r="H110" s="208" t="s">
        <v>809</v>
      </c>
      <c r="I110" s="208" t="s">
        <v>771</v>
      </c>
      <c r="J110" s="208">
        <v>50</v>
      </c>
      <c r="K110" s="220"/>
    </row>
    <row r="111" spans="2:11" s="1" customFormat="1" ht="15" customHeight="1">
      <c r="B111" s="231"/>
      <c r="C111" s="208" t="s">
        <v>796</v>
      </c>
      <c r="D111" s="208"/>
      <c r="E111" s="208"/>
      <c r="F111" s="229" t="s">
        <v>775</v>
      </c>
      <c r="G111" s="208"/>
      <c r="H111" s="208" t="s">
        <v>809</v>
      </c>
      <c r="I111" s="208" t="s">
        <v>771</v>
      </c>
      <c r="J111" s="208">
        <v>50</v>
      </c>
      <c r="K111" s="220"/>
    </row>
    <row r="112" spans="2:11" s="1" customFormat="1" ht="15" customHeight="1">
      <c r="B112" s="231"/>
      <c r="C112" s="208" t="s">
        <v>794</v>
      </c>
      <c r="D112" s="208"/>
      <c r="E112" s="208"/>
      <c r="F112" s="229" t="s">
        <v>775</v>
      </c>
      <c r="G112" s="208"/>
      <c r="H112" s="208" t="s">
        <v>809</v>
      </c>
      <c r="I112" s="208" t="s">
        <v>771</v>
      </c>
      <c r="J112" s="208">
        <v>50</v>
      </c>
      <c r="K112" s="220"/>
    </row>
    <row r="113" spans="2:11" s="1" customFormat="1" ht="15" customHeight="1">
      <c r="B113" s="231"/>
      <c r="C113" s="208" t="s">
        <v>53</v>
      </c>
      <c r="D113" s="208"/>
      <c r="E113" s="208"/>
      <c r="F113" s="229" t="s">
        <v>769</v>
      </c>
      <c r="G113" s="208"/>
      <c r="H113" s="208" t="s">
        <v>810</v>
      </c>
      <c r="I113" s="208" t="s">
        <v>771</v>
      </c>
      <c r="J113" s="208">
        <v>20</v>
      </c>
      <c r="K113" s="220"/>
    </row>
    <row r="114" spans="2:11" s="1" customFormat="1" ht="15" customHeight="1">
      <c r="B114" s="231"/>
      <c r="C114" s="208" t="s">
        <v>811</v>
      </c>
      <c r="D114" s="208"/>
      <c r="E114" s="208"/>
      <c r="F114" s="229" t="s">
        <v>769</v>
      </c>
      <c r="G114" s="208"/>
      <c r="H114" s="208" t="s">
        <v>812</v>
      </c>
      <c r="I114" s="208" t="s">
        <v>771</v>
      </c>
      <c r="J114" s="208">
        <v>120</v>
      </c>
      <c r="K114" s="220"/>
    </row>
    <row r="115" spans="2:11" s="1" customFormat="1" ht="15" customHeight="1">
      <c r="B115" s="231"/>
      <c r="C115" s="208" t="s">
        <v>38</v>
      </c>
      <c r="D115" s="208"/>
      <c r="E115" s="208"/>
      <c r="F115" s="229" t="s">
        <v>769</v>
      </c>
      <c r="G115" s="208"/>
      <c r="H115" s="208" t="s">
        <v>813</v>
      </c>
      <c r="I115" s="208" t="s">
        <v>804</v>
      </c>
      <c r="J115" s="208"/>
      <c r="K115" s="220"/>
    </row>
    <row r="116" spans="2:11" s="1" customFormat="1" ht="15" customHeight="1">
      <c r="B116" s="231"/>
      <c r="C116" s="208" t="s">
        <v>48</v>
      </c>
      <c r="D116" s="208"/>
      <c r="E116" s="208"/>
      <c r="F116" s="229" t="s">
        <v>769</v>
      </c>
      <c r="G116" s="208"/>
      <c r="H116" s="208" t="s">
        <v>814</v>
      </c>
      <c r="I116" s="208" t="s">
        <v>804</v>
      </c>
      <c r="J116" s="208"/>
      <c r="K116" s="220"/>
    </row>
    <row r="117" spans="2:11" s="1" customFormat="1" ht="15" customHeight="1">
      <c r="B117" s="231"/>
      <c r="C117" s="208" t="s">
        <v>57</v>
      </c>
      <c r="D117" s="208"/>
      <c r="E117" s="208"/>
      <c r="F117" s="229" t="s">
        <v>769</v>
      </c>
      <c r="G117" s="208"/>
      <c r="H117" s="208" t="s">
        <v>815</v>
      </c>
      <c r="I117" s="208" t="s">
        <v>816</v>
      </c>
      <c r="J117" s="208"/>
      <c r="K117" s="220"/>
    </row>
    <row r="118" spans="2:11" s="1" customFormat="1" ht="15" customHeight="1">
      <c r="B118" s="234"/>
      <c r="C118" s="240"/>
      <c r="D118" s="240"/>
      <c r="E118" s="240"/>
      <c r="F118" s="240"/>
      <c r="G118" s="240"/>
      <c r="H118" s="240"/>
      <c r="I118" s="240"/>
      <c r="J118" s="240"/>
      <c r="K118" s="236"/>
    </row>
    <row r="119" spans="2:11" s="1" customFormat="1" ht="18.75" customHeight="1">
      <c r="B119" s="241"/>
      <c r="C119" s="242"/>
      <c r="D119" s="242"/>
      <c r="E119" s="242"/>
      <c r="F119" s="243"/>
      <c r="G119" s="242"/>
      <c r="H119" s="242"/>
      <c r="I119" s="242"/>
      <c r="J119" s="242"/>
      <c r="K119" s="241"/>
    </row>
    <row r="120" spans="2:11" s="1" customFormat="1" ht="18.75" customHeight="1"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</row>
    <row r="121" spans="2:11" s="1" customFormat="1" ht="7.5" customHeight="1">
      <c r="B121" s="244"/>
      <c r="C121" s="245"/>
      <c r="D121" s="245"/>
      <c r="E121" s="245"/>
      <c r="F121" s="245"/>
      <c r="G121" s="245"/>
      <c r="H121" s="245"/>
      <c r="I121" s="245"/>
      <c r="J121" s="245"/>
      <c r="K121" s="246"/>
    </row>
    <row r="122" spans="2:11" s="1" customFormat="1" ht="45" customHeight="1">
      <c r="B122" s="247"/>
      <c r="C122" s="320" t="s">
        <v>817</v>
      </c>
      <c r="D122" s="320"/>
      <c r="E122" s="320"/>
      <c r="F122" s="320"/>
      <c r="G122" s="320"/>
      <c r="H122" s="320"/>
      <c r="I122" s="320"/>
      <c r="J122" s="320"/>
      <c r="K122" s="248"/>
    </row>
    <row r="123" spans="2:11" s="1" customFormat="1" ht="17.25" customHeight="1">
      <c r="B123" s="249"/>
      <c r="C123" s="221" t="s">
        <v>763</v>
      </c>
      <c r="D123" s="221"/>
      <c r="E123" s="221"/>
      <c r="F123" s="221" t="s">
        <v>764</v>
      </c>
      <c r="G123" s="222"/>
      <c r="H123" s="221" t="s">
        <v>54</v>
      </c>
      <c r="I123" s="221" t="s">
        <v>57</v>
      </c>
      <c r="J123" s="221" t="s">
        <v>765</v>
      </c>
      <c r="K123" s="250"/>
    </row>
    <row r="124" spans="2:11" s="1" customFormat="1" ht="17.25" customHeight="1">
      <c r="B124" s="249"/>
      <c r="C124" s="223" t="s">
        <v>766</v>
      </c>
      <c r="D124" s="223"/>
      <c r="E124" s="223"/>
      <c r="F124" s="224" t="s">
        <v>767</v>
      </c>
      <c r="G124" s="225"/>
      <c r="H124" s="223"/>
      <c r="I124" s="223"/>
      <c r="J124" s="223" t="s">
        <v>768</v>
      </c>
      <c r="K124" s="250"/>
    </row>
    <row r="125" spans="2:11" s="1" customFormat="1" ht="5.25" customHeight="1">
      <c r="B125" s="251"/>
      <c r="C125" s="226"/>
      <c r="D125" s="226"/>
      <c r="E125" s="226"/>
      <c r="F125" s="226"/>
      <c r="G125" s="252"/>
      <c r="H125" s="226"/>
      <c r="I125" s="226"/>
      <c r="J125" s="226"/>
      <c r="K125" s="253"/>
    </row>
    <row r="126" spans="2:11" s="1" customFormat="1" ht="15" customHeight="1">
      <c r="B126" s="251"/>
      <c r="C126" s="208" t="s">
        <v>772</v>
      </c>
      <c r="D126" s="228"/>
      <c r="E126" s="228"/>
      <c r="F126" s="229" t="s">
        <v>769</v>
      </c>
      <c r="G126" s="208"/>
      <c r="H126" s="208" t="s">
        <v>809</v>
      </c>
      <c r="I126" s="208" t="s">
        <v>771</v>
      </c>
      <c r="J126" s="208">
        <v>120</v>
      </c>
      <c r="K126" s="254"/>
    </row>
    <row r="127" spans="2:11" s="1" customFormat="1" ht="15" customHeight="1">
      <c r="B127" s="251"/>
      <c r="C127" s="208" t="s">
        <v>818</v>
      </c>
      <c r="D127" s="208"/>
      <c r="E127" s="208"/>
      <c r="F127" s="229" t="s">
        <v>769</v>
      </c>
      <c r="G127" s="208"/>
      <c r="H127" s="208" t="s">
        <v>819</v>
      </c>
      <c r="I127" s="208" t="s">
        <v>771</v>
      </c>
      <c r="J127" s="208" t="s">
        <v>820</v>
      </c>
      <c r="K127" s="254"/>
    </row>
    <row r="128" spans="2:11" s="1" customFormat="1" ht="15" customHeight="1">
      <c r="B128" s="251"/>
      <c r="C128" s="208" t="s">
        <v>717</v>
      </c>
      <c r="D128" s="208"/>
      <c r="E128" s="208"/>
      <c r="F128" s="229" t="s">
        <v>769</v>
      </c>
      <c r="G128" s="208"/>
      <c r="H128" s="208" t="s">
        <v>821</v>
      </c>
      <c r="I128" s="208" t="s">
        <v>771</v>
      </c>
      <c r="J128" s="208" t="s">
        <v>820</v>
      </c>
      <c r="K128" s="254"/>
    </row>
    <row r="129" spans="2:11" s="1" customFormat="1" ht="15" customHeight="1">
      <c r="B129" s="251"/>
      <c r="C129" s="208" t="s">
        <v>780</v>
      </c>
      <c r="D129" s="208"/>
      <c r="E129" s="208"/>
      <c r="F129" s="229" t="s">
        <v>775</v>
      </c>
      <c r="G129" s="208"/>
      <c r="H129" s="208" t="s">
        <v>781</v>
      </c>
      <c r="I129" s="208" t="s">
        <v>771</v>
      </c>
      <c r="J129" s="208">
        <v>15</v>
      </c>
      <c r="K129" s="254"/>
    </row>
    <row r="130" spans="2:11" s="1" customFormat="1" ht="15" customHeight="1">
      <c r="B130" s="251"/>
      <c r="C130" s="232" t="s">
        <v>782</v>
      </c>
      <c r="D130" s="232"/>
      <c r="E130" s="232"/>
      <c r="F130" s="233" t="s">
        <v>775</v>
      </c>
      <c r="G130" s="232"/>
      <c r="H130" s="232" t="s">
        <v>783</v>
      </c>
      <c r="I130" s="232" t="s">
        <v>771</v>
      </c>
      <c r="J130" s="232">
        <v>15</v>
      </c>
      <c r="K130" s="254"/>
    </row>
    <row r="131" spans="2:11" s="1" customFormat="1" ht="15" customHeight="1">
      <c r="B131" s="251"/>
      <c r="C131" s="232" t="s">
        <v>784</v>
      </c>
      <c r="D131" s="232"/>
      <c r="E131" s="232"/>
      <c r="F131" s="233" t="s">
        <v>775</v>
      </c>
      <c r="G131" s="232"/>
      <c r="H131" s="232" t="s">
        <v>785</v>
      </c>
      <c r="I131" s="232" t="s">
        <v>771</v>
      </c>
      <c r="J131" s="232">
        <v>20</v>
      </c>
      <c r="K131" s="254"/>
    </row>
    <row r="132" spans="2:11" s="1" customFormat="1" ht="15" customHeight="1">
      <c r="B132" s="251"/>
      <c r="C132" s="232" t="s">
        <v>786</v>
      </c>
      <c r="D132" s="232"/>
      <c r="E132" s="232"/>
      <c r="F132" s="233" t="s">
        <v>775</v>
      </c>
      <c r="G132" s="232"/>
      <c r="H132" s="232" t="s">
        <v>787</v>
      </c>
      <c r="I132" s="232" t="s">
        <v>771</v>
      </c>
      <c r="J132" s="232">
        <v>20</v>
      </c>
      <c r="K132" s="254"/>
    </row>
    <row r="133" spans="2:11" s="1" customFormat="1" ht="15" customHeight="1">
      <c r="B133" s="251"/>
      <c r="C133" s="208" t="s">
        <v>774</v>
      </c>
      <c r="D133" s="208"/>
      <c r="E133" s="208"/>
      <c r="F133" s="229" t="s">
        <v>775</v>
      </c>
      <c r="G133" s="208"/>
      <c r="H133" s="208" t="s">
        <v>809</v>
      </c>
      <c r="I133" s="208" t="s">
        <v>771</v>
      </c>
      <c r="J133" s="208">
        <v>50</v>
      </c>
      <c r="K133" s="254"/>
    </row>
    <row r="134" spans="2:11" s="1" customFormat="1" ht="15" customHeight="1">
      <c r="B134" s="251"/>
      <c r="C134" s="208" t="s">
        <v>788</v>
      </c>
      <c r="D134" s="208"/>
      <c r="E134" s="208"/>
      <c r="F134" s="229" t="s">
        <v>775</v>
      </c>
      <c r="G134" s="208"/>
      <c r="H134" s="208" t="s">
        <v>809</v>
      </c>
      <c r="I134" s="208" t="s">
        <v>771</v>
      </c>
      <c r="J134" s="208">
        <v>50</v>
      </c>
      <c r="K134" s="254"/>
    </row>
    <row r="135" spans="2:11" s="1" customFormat="1" ht="15" customHeight="1">
      <c r="B135" s="251"/>
      <c r="C135" s="208" t="s">
        <v>794</v>
      </c>
      <c r="D135" s="208"/>
      <c r="E135" s="208"/>
      <c r="F135" s="229" t="s">
        <v>775</v>
      </c>
      <c r="G135" s="208"/>
      <c r="H135" s="208" t="s">
        <v>809</v>
      </c>
      <c r="I135" s="208" t="s">
        <v>771</v>
      </c>
      <c r="J135" s="208">
        <v>50</v>
      </c>
      <c r="K135" s="254"/>
    </row>
    <row r="136" spans="2:11" s="1" customFormat="1" ht="15" customHeight="1">
      <c r="B136" s="251"/>
      <c r="C136" s="208" t="s">
        <v>796</v>
      </c>
      <c r="D136" s="208"/>
      <c r="E136" s="208"/>
      <c r="F136" s="229" t="s">
        <v>775</v>
      </c>
      <c r="G136" s="208"/>
      <c r="H136" s="208" t="s">
        <v>809</v>
      </c>
      <c r="I136" s="208" t="s">
        <v>771</v>
      </c>
      <c r="J136" s="208">
        <v>50</v>
      </c>
      <c r="K136" s="254"/>
    </row>
    <row r="137" spans="2:11" s="1" customFormat="1" ht="15" customHeight="1">
      <c r="B137" s="251"/>
      <c r="C137" s="208" t="s">
        <v>797</v>
      </c>
      <c r="D137" s="208"/>
      <c r="E137" s="208"/>
      <c r="F137" s="229" t="s">
        <v>775</v>
      </c>
      <c r="G137" s="208"/>
      <c r="H137" s="208" t="s">
        <v>822</v>
      </c>
      <c r="I137" s="208" t="s">
        <v>771</v>
      </c>
      <c r="J137" s="208">
        <v>255</v>
      </c>
      <c r="K137" s="254"/>
    </row>
    <row r="138" spans="2:11" s="1" customFormat="1" ht="15" customHeight="1">
      <c r="B138" s="251"/>
      <c r="C138" s="208" t="s">
        <v>799</v>
      </c>
      <c r="D138" s="208"/>
      <c r="E138" s="208"/>
      <c r="F138" s="229" t="s">
        <v>769</v>
      </c>
      <c r="G138" s="208"/>
      <c r="H138" s="208" t="s">
        <v>823</v>
      </c>
      <c r="I138" s="208" t="s">
        <v>801</v>
      </c>
      <c r="J138" s="208"/>
      <c r="K138" s="254"/>
    </row>
    <row r="139" spans="2:11" s="1" customFormat="1" ht="15" customHeight="1">
      <c r="B139" s="251"/>
      <c r="C139" s="208" t="s">
        <v>802</v>
      </c>
      <c r="D139" s="208"/>
      <c r="E139" s="208"/>
      <c r="F139" s="229" t="s">
        <v>769</v>
      </c>
      <c r="G139" s="208"/>
      <c r="H139" s="208" t="s">
        <v>824</v>
      </c>
      <c r="I139" s="208" t="s">
        <v>804</v>
      </c>
      <c r="J139" s="208"/>
      <c r="K139" s="254"/>
    </row>
    <row r="140" spans="2:11" s="1" customFormat="1" ht="15" customHeight="1">
      <c r="B140" s="251"/>
      <c r="C140" s="208" t="s">
        <v>805</v>
      </c>
      <c r="D140" s="208"/>
      <c r="E140" s="208"/>
      <c r="F140" s="229" t="s">
        <v>769</v>
      </c>
      <c r="G140" s="208"/>
      <c r="H140" s="208" t="s">
        <v>805</v>
      </c>
      <c r="I140" s="208" t="s">
        <v>804</v>
      </c>
      <c r="J140" s="208"/>
      <c r="K140" s="254"/>
    </row>
    <row r="141" spans="2:11" s="1" customFormat="1" ht="15" customHeight="1">
      <c r="B141" s="251"/>
      <c r="C141" s="208" t="s">
        <v>38</v>
      </c>
      <c r="D141" s="208"/>
      <c r="E141" s="208"/>
      <c r="F141" s="229" t="s">
        <v>769</v>
      </c>
      <c r="G141" s="208"/>
      <c r="H141" s="208" t="s">
        <v>825</v>
      </c>
      <c r="I141" s="208" t="s">
        <v>804</v>
      </c>
      <c r="J141" s="208"/>
      <c r="K141" s="254"/>
    </row>
    <row r="142" spans="2:11" s="1" customFormat="1" ht="15" customHeight="1">
      <c r="B142" s="251"/>
      <c r="C142" s="208" t="s">
        <v>826</v>
      </c>
      <c r="D142" s="208"/>
      <c r="E142" s="208"/>
      <c r="F142" s="229" t="s">
        <v>769</v>
      </c>
      <c r="G142" s="208"/>
      <c r="H142" s="208" t="s">
        <v>827</v>
      </c>
      <c r="I142" s="208" t="s">
        <v>804</v>
      </c>
      <c r="J142" s="208"/>
      <c r="K142" s="254"/>
    </row>
    <row r="143" spans="2:11" s="1" customFormat="1" ht="15" customHeight="1">
      <c r="B143" s="255"/>
      <c r="C143" s="256"/>
      <c r="D143" s="256"/>
      <c r="E143" s="256"/>
      <c r="F143" s="256"/>
      <c r="G143" s="256"/>
      <c r="H143" s="256"/>
      <c r="I143" s="256"/>
      <c r="J143" s="256"/>
      <c r="K143" s="257"/>
    </row>
    <row r="144" spans="2:11" s="1" customFormat="1" ht="18.75" customHeight="1">
      <c r="B144" s="242"/>
      <c r="C144" s="242"/>
      <c r="D144" s="242"/>
      <c r="E144" s="242"/>
      <c r="F144" s="243"/>
      <c r="G144" s="242"/>
      <c r="H144" s="242"/>
      <c r="I144" s="242"/>
      <c r="J144" s="242"/>
      <c r="K144" s="242"/>
    </row>
    <row r="145" spans="2:11" s="1" customFormat="1" ht="18.75" customHeight="1">
      <c r="B145" s="215"/>
      <c r="C145" s="215"/>
      <c r="D145" s="215"/>
      <c r="E145" s="215"/>
      <c r="F145" s="215"/>
      <c r="G145" s="215"/>
      <c r="H145" s="215"/>
      <c r="I145" s="215"/>
      <c r="J145" s="215"/>
      <c r="K145" s="215"/>
    </row>
    <row r="146" spans="2:11" s="1" customFormat="1" ht="7.5" customHeight="1">
      <c r="B146" s="216"/>
      <c r="C146" s="217"/>
      <c r="D146" s="217"/>
      <c r="E146" s="217"/>
      <c r="F146" s="217"/>
      <c r="G146" s="217"/>
      <c r="H146" s="217"/>
      <c r="I146" s="217"/>
      <c r="J146" s="217"/>
      <c r="K146" s="218"/>
    </row>
    <row r="147" spans="2:11" s="1" customFormat="1" ht="45" customHeight="1">
      <c r="B147" s="219"/>
      <c r="C147" s="319" t="s">
        <v>828</v>
      </c>
      <c r="D147" s="319"/>
      <c r="E147" s="319"/>
      <c r="F147" s="319"/>
      <c r="G147" s="319"/>
      <c r="H147" s="319"/>
      <c r="I147" s="319"/>
      <c r="J147" s="319"/>
      <c r="K147" s="220"/>
    </row>
    <row r="148" spans="2:11" s="1" customFormat="1" ht="17.25" customHeight="1">
      <c r="B148" s="219"/>
      <c r="C148" s="221" t="s">
        <v>763</v>
      </c>
      <c r="D148" s="221"/>
      <c r="E148" s="221"/>
      <c r="F148" s="221" t="s">
        <v>764</v>
      </c>
      <c r="G148" s="222"/>
      <c r="H148" s="221" t="s">
        <v>54</v>
      </c>
      <c r="I148" s="221" t="s">
        <v>57</v>
      </c>
      <c r="J148" s="221" t="s">
        <v>765</v>
      </c>
      <c r="K148" s="220"/>
    </row>
    <row r="149" spans="2:11" s="1" customFormat="1" ht="17.25" customHeight="1">
      <c r="B149" s="219"/>
      <c r="C149" s="223" t="s">
        <v>766</v>
      </c>
      <c r="D149" s="223"/>
      <c r="E149" s="223"/>
      <c r="F149" s="224" t="s">
        <v>767</v>
      </c>
      <c r="G149" s="225"/>
      <c r="H149" s="223"/>
      <c r="I149" s="223"/>
      <c r="J149" s="223" t="s">
        <v>768</v>
      </c>
      <c r="K149" s="220"/>
    </row>
    <row r="150" spans="2:11" s="1" customFormat="1" ht="5.25" customHeight="1">
      <c r="B150" s="231"/>
      <c r="C150" s="226"/>
      <c r="D150" s="226"/>
      <c r="E150" s="226"/>
      <c r="F150" s="226"/>
      <c r="G150" s="227"/>
      <c r="H150" s="226"/>
      <c r="I150" s="226"/>
      <c r="J150" s="226"/>
      <c r="K150" s="254"/>
    </row>
    <row r="151" spans="2:11" s="1" customFormat="1" ht="15" customHeight="1">
      <c r="B151" s="231"/>
      <c r="C151" s="258" t="s">
        <v>772</v>
      </c>
      <c r="D151" s="208"/>
      <c r="E151" s="208"/>
      <c r="F151" s="259" t="s">
        <v>769</v>
      </c>
      <c r="G151" s="208"/>
      <c r="H151" s="258" t="s">
        <v>809</v>
      </c>
      <c r="I151" s="258" t="s">
        <v>771</v>
      </c>
      <c r="J151" s="258">
        <v>120</v>
      </c>
      <c r="K151" s="254"/>
    </row>
    <row r="152" spans="2:11" s="1" customFormat="1" ht="15" customHeight="1">
      <c r="B152" s="231"/>
      <c r="C152" s="258" t="s">
        <v>818</v>
      </c>
      <c r="D152" s="208"/>
      <c r="E152" s="208"/>
      <c r="F152" s="259" t="s">
        <v>769</v>
      </c>
      <c r="G152" s="208"/>
      <c r="H152" s="258" t="s">
        <v>829</v>
      </c>
      <c r="I152" s="258" t="s">
        <v>771</v>
      </c>
      <c r="J152" s="258" t="s">
        <v>820</v>
      </c>
      <c r="K152" s="254"/>
    </row>
    <row r="153" spans="2:11" s="1" customFormat="1" ht="15" customHeight="1">
      <c r="B153" s="231"/>
      <c r="C153" s="258" t="s">
        <v>717</v>
      </c>
      <c r="D153" s="208"/>
      <c r="E153" s="208"/>
      <c r="F153" s="259" t="s">
        <v>769</v>
      </c>
      <c r="G153" s="208"/>
      <c r="H153" s="258" t="s">
        <v>830</v>
      </c>
      <c r="I153" s="258" t="s">
        <v>771</v>
      </c>
      <c r="J153" s="258" t="s">
        <v>820</v>
      </c>
      <c r="K153" s="254"/>
    </row>
    <row r="154" spans="2:11" s="1" customFormat="1" ht="15" customHeight="1">
      <c r="B154" s="231"/>
      <c r="C154" s="258" t="s">
        <v>774</v>
      </c>
      <c r="D154" s="208"/>
      <c r="E154" s="208"/>
      <c r="F154" s="259" t="s">
        <v>775</v>
      </c>
      <c r="G154" s="208"/>
      <c r="H154" s="258" t="s">
        <v>809</v>
      </c>
      <c r="I154" s="258" t="s">
        <v>771</v>
      </c>
      <c r="J154" s="258">
        <v>50</v>
      </c>
      <c r="K154" s="254"/>
    </row>
    <row r="155" spans="2:11" s="1" customFormat="1" ht="15" customHeight="1">
      <c r="B155" s="231"/>
      <c r="C155" s="258" t="s">
        <v>777</v>
      </c>
      <c r="D155" s="208"/>
      <c r="E155" s="208"/>
      <c r="F155" s="259" t="s">
        <v>769</v>
      </c>
      <c r="G155" s="208"/>
      <c r="H155" s="258" t="s">
        <v>809</v>
      </c>
      <c r="I155" s="258" t="s">
        <v>779</v>
      </c>
      <c r="J155" s="258"/>
      <c r="K155" s="254"/>
    </row>
    <row r="156" spans="2:11" s="1" customFormat="1" ht="15" customHeight="1">
      <c r="B156" s="231"/>
      <c r="C156" s="258" t="s">
        <v>788</v>
      </c>
      <c r="D156" s="208"/>
      <c r="E156" s="208"/>
      <c r="F156" s="259" t="s">
        <v>775</v>
      </c>
      <c r="G156" s="208"/>
      <c r="H156" s="258" t="s">
        <v>809</v>
      </c>
      <c r="I156" s="258" t="s">
        <v>771</v>
      </c>
      <c r="J156" s="258">
        <v>50</v>
      </c>
      <c r="K156" s="254"/>
    </row>
    <row r="157" spans="2:11" s="1" customFormat="1" ht="15" customHeight="1">
      <c r="B157" s="231"/>
      <c r="C157" s="258" t="s">
        <v>796</v>
      </c>
      <c r="D157" s="208"/>
      <c r="E157" s="208"/>
      <c r="F157" s="259" t="s">
        <v>775</v>
      </c>
      <c r="G157" s="208"/>
      <c r="H157" s="258" t="s">
        <v>809</v>
      </c>
      <c r="I157" s="258" t="s">
        <v>771</v>
      </c>
      <c r="J157" s="258">
        <v>50</v>
      </c>
      <c r="K157" s="254"/>
    </row>
    <row r="158" spans="2:11" s="1" customFormat="1" ht="15" customHeight="1">
      <c r="B158" s="231"/>
      <c r="C158" s="258" t="s">
        <v>794</v>
      </c>
      <c r="D158" s="208"/>
      <c r="E158" s="208"/>
      <c r="F158" s="259" t="s">
        <v>775</v>
      </c>
      <c r="G158" s="208"/>
      <c r="H158" s="258" t="s">
        <v>809</v>
      </c>
      <c r="I158" s="258" t="s">
        <v>771</v>
      </c>
      <c r="J158" s="258">
        <v>50</v>
      </c>
      <c r="K158" s="254"/>
    </row>
    <row r="159" spans="2:11" s="1" customFormat="1" ht="15" customHeight="1">
      <c r="B159" s="231"/>
      <c r="C159" s="258" t="s">
        <v>90</v>
      </c>
      <c r="D159" s="208"/>
      <c r="E159" s="208"/>
      <c r="F159" s="259" t="s">
        <v>769</v>
      </c>
      <c r="G159" s="208"/>
      <c r="H159" s="258" t="s">
        <v>831</v>
      </c>
      <c r="I159" s="258" t="s">
        <v>771</v>
      </c>
      <c r="J159" s="258" t="s">
        <v>832</v>
      </c>
      <c r="K159" s="254"/>
    </row>
    <row r="160" spans="2:11" s="1" customFormat="1" ht="15" customHeight="1">
      <c r="B160" s="231"/>
      <c r="C160" s="258" t="s">
        <v>833</v>
      </c>
      <c r="D160" s="208"/>
      <c r="E160" s="208"/>
      <c r="F160" s="259" t="s">
        <v>769</v>
      </c>
      <c r="G160" s="208"/>
      <c r="H160" s="258" t="s">
        <v>834</v>
      </c>
      <c r="I160" s="258" t="s">
        <v>804</v>
      </c>
      <c r="J160" s="258"/>
      <c r="K160" s="254"/>
    </row>
    <row r="161" spans="2:11" s="1" customFormat="1" ht="15" customHeight="1">
      <c r="B161" s="260"/>
      <c r="C161" s="240"/>
      <c r="D161" s="240"/>
      <c r="E161" s="240"/>
      <c r="F161" s="240"/>
      <c r="G161" s="240"/>
      <c r="H161" s="240"/>
      <c r="I161" s="240"/>
      <c r="J161" s="240"/>
      <c r="K161" s="261"/>
    </row>
    <row r="162" spans="2:11" s="1" customFormat="1" ht="18.75" customHeight="1">
      <c r="B162" s="242"/>
      <c r="C162" s="252"/>
      <c r="D162" s="252"/>
      <c r="E162" s="252"/>
      <c r="F162" s="262"/>
      <c r="G162" s="252"/>
      <c r="H162" s="252"/>
      <c r="I162" s="252"/>
      <c r="J162" s="252"/>
      <c r="K162" s="242"/>
    </row>
    <row r="163" spans="2:11" s="1" customFormat="1" ht="18.75" customHeight="1">
      <c r="B163" s="215"/>
      <c r="C163" s="215"/>
      <c r="D163" s="215"/>
      <c r="E163" s="215"/>
      <c r="F163" s="215"/>
      <c r="G163" s="215"/>
      <c r="H163" s="215"/>
      <c r="I163" s="215"/>
      <c r="J163" s="215"/>
      <c r="K163" s="215"/>
    </row>
    <row r="164" spans="2:11" s="1" customFormat="1" ht="7.5" customHeight="1">
      <c r="B164" s="197"/>
      <c r="C164" s="198"/>
      <c r="D164" s="198"/>
      <c r="E164" s="198"/>
      <c r="F164" s="198"/>
      <c r="G164" s="198"/>
      <c r="H164" s="198"/>
      <c r="I164" s="198"/>
      <c r="J164" s="198"/>
      <c r="K164" s="199"/>
    </row>
    <row r="165" spans="2:11" s="1" customFormat="1" ht="45" customHeight="1">
      <c r="B165" s="200"/>
      <c r="C165" s="320" t="s">
        <v>835</v>
      </c>
      <c r="D165" s="320"/>
      <c r="E165" s="320"/>
      <c r="F165" s="320"/>
      <c r="G165" s="320"/>
      <c r="H165" s="320"/>
      <c r="I165" s="320"/>
      <c r="J165" s="320"/>
      <c r="K165" s="201"/>
    </row>
    <row r="166" spans="2:11" s="1" customFormat="1" ht="17.25" customHeight="1">
      <c r="B166" s="200"/>
      <c r="C166" s="221" t="s">
        <v>763</v>
      </c>
      <c r="D166" s="221"/>
      <c r="E166" s="221"/>
      <c r="F166" s="221" t="s">
        <v>764</v>
      </c>
      <c r="G166" s="263"/>
      <c r="H166" s="264" t="s">
        <v>54</v>
      </c>
      <c r="I166" s="264" t="s">
        <v>57</v>
      </c>
      <c r="J166" s="221" t="s">
        <v>765</v>
      </c>
      <c r="K166" s="201"/>
    </row>
    <row r="167" spans="2:11" s="1" customFormat="1" ht="17.25" customHeight="1">
      <c r="B167" s="202"/>
      <c r="C167" s="223" t="s">
        <v>766</v>
      </c>
      <c r="D167" s="223"/>
      <c r="E167" s="223"/>
      <c r="F167" s="224" t="s">
        <v>767</v>
      </c>
      <c r="G167" s="265"/>
      <c r="H167" s="266"/>
      <c r="I167" s="266"/>
      <c r="J167" s="223" t="s">
        <v>768</v>
      </c>
      <c r="K167" s="203"/>
    </row>
    <row r="168" spans="2:11" s="1" customFormat="1" ht="5.25" customHeight="1">
      <c r="B168" s="231"/>
      <c r="C168" s="226"/>
      <c r="D168" s="226"/>
      <c r="E168" s="226"/>
      <c r="F168" s="226"/>
      <c r="G168" s="227"/>
      <c r="H168" s="226"/>
      <c r="I168" s="226"/>
      <c r="J168" s="226"/>
      <c r="K168" s="254"/>
    </row>
    <row r="169" spans="2:11" s="1" customFormat="1" ht="15" customHeight="1">
      <c r="B169" s="231"/>
      <c r="C169" s="208" t="s">
        <v>772</v>
      </c>
      <c r="D169" s="208"/>
      <c r="E169" s="208"/>
      <c r="F169" s="229" t="s">
        <v>769</v>
      </c>
      <c r="G169" s="208"/>
      <c r="H169" s="208" t="s">
        <v>809</v>
      </c>
      <c r="I169" s="208" t="s">
        <v>771</v>
      </c>
      <c r="J169" s="208">
        <v>120</v>
      </c>
      <c r="K169" s="254"/>
    </row>
    <row r="170" spans="2:11" s="1" customFormat="1" ht="15" customHeight="1">
      <c r="B170" s="231"/>
      <c r="C170" s="208" t="s">
        <v>818</v>
      </c>
      <c r="D170" s="208"/>
      <c r="E170" s="208"/>
      <c r="F170" s="229" t="s">
        <v>769</v>
      </c>
      <c r="G170" s="208"/>
      <c r="H170" s="208" t="s">
        <v>819</v>
      </c>
      <c r="I170" s="208" t="s">
        <v>771</v>
      </c>
      <c r="J170" s="208" t="s">
        <v>820</v>
      </c>
      <c r="K170" s="254"/>
    </row>
    <row r="171" spans="2:11" s="1" customFormat="1" ht="15" customHeight="1">
      <c r="B171" s="231"/>
      <c r="C171" s="208" t="s">
        <v>717</v>
      </c>
      <c r="D171" s="208"/>
      <c r="E171" s="208"/>
      <c r="F171" s="229" t="s">
        <v>769</v>
      </c>
      <c r="G171" s="208"/>
      <c r="H171" s="208" t="s">
        <v>836</v>
      </c>
      <c r="I171" s="208" t="s">
        <v>771</v>
      </c>
      <c r="J171" s="208" t="s">
        <v>820</v>
      </c>
      <c r="K171" s="254"/>
    </row>
    <row r="172" spans="2:11" s="1" customFormat="1" ht="15" customHeight="1">
      <c r="B172" s="231"/>
      <c r="C172" s="208" t="s">
        <v>774</v>
      </c>
      <c r="D172" s="208"/>
      <c r="E172" s="208"/>
      <c r="F172" s="229" t="s">
        <v>775</v>
      </c>
      <c r="G172" s="208"/>
      <c r="H172" s="208" t="s">
        <v>836</v>
      </c>
      <c r="I172" s="208" t="s">
        <v>771</v>
      </c>
      <c r="J172" s="208">
        <v>50</v>
      </c>
      <c r="K172" s="254"/>
    </row>
    <row r="173" spans="2:11" s="1" customFormat="1" ht="15" customHeight="1">
      <c r="B173" s="231"/>
      <c r="C173" s="208" t="s">
        <v>777</v>
      </c>
      <c r="D173" s="208"/>
      <c r="E173" s="208"/>
      <c r="F173" s="229" t="s">
        <v>769</v>
      </c>
      <c r="G173" s="208"/>
      <c r="H173" s="208" t="s">
        <v>836</v>
      </c>
      <c r="I173" s="208" t="s">
        <v>779</v>
      </c>
      <c r="J173" s="208"/>
      <c r="K173" s="254"/>
    </row>
    <row r="174" spans="2:11" s="1" customFormat="1" ht="15" customHeight="1">
      <c r="B174" s="231"/>
      <c r="C174" s="208" t="s">
        <v>788</v>
      </c>
      <c r="D174" s="208"/>
      <c r="E174" s="208"/>
      <c r="F174" s="229" t="s">
        <v>775</v>
      </c>
      <c r="G174" s="208"/>
      <c r="H174" s="208" t="s">
        <v>836</v>
      </c>
      <c r="I174" s="208" t="s">
        <v>771</v>
      </c>
      <c r="J174" s="208">
        <v>50</v>
      </c>
      <c r="K174" s="254"/>
    </row>
    <row r="175" spans="2:11" s="1" customFormat="1" ht="15" customHeight="1">
      <c r="B175" s="231"/>
      <c r="C175" s="208" t="s">
        <v>796</v>
      </c>
      <c r="D175" s="208"/>
      <c r="E175" s="208"/>
      <c r="F175" s="229" t="s">
        <v>775</v>
      </c>
      <c r="G175" s="208"/>
      <c r="H175" s="208" t="s">
        <v>836</v>
      </c>
      <c r="I175" s="208" t="s">
        <v>771</v>
      </c>
      <c r="J175" s="208">
        <v>50</v>
      </c>
      <c r="K175" s="254"/>
    </row>
    <row r="176" spans="2:11" s="1" customFormat="1" ht="15" customHeight="1">
      <c r="B176" s="231"/>
      <c r="C176" s="208" t="s">
        <v>794</v>
      </c>
      <c r="D176" s="208"/>
      <c r="E176" s="208"/>
      <c r="F176" s="229" t="s">
        <v>775</v>
      </c>
      <c r="G176" s="208"/>
      <c r="H176" s="208" t="s">
        <v>836</v>
      </c>
      <c r="I176" s="208" t="s">
        <v>771</v>
      </c>
      <c r="J176" s="208">
        <v>50</v>
      </c>
      <c r="K176" s="254"/>
    </row>
    <row r="177" spans="2:11" s="1" customFormat="1" ht="15" customHeight="1">
      <c r="B177" s="231"/>
      <c r="C177" s="208" t="s">
        <v>105</v>
      </c>
      <c r="D177" s="208"/>
      <c r="E177" s="208"/>
      <c r="F177" s="229" t="s">
        <v>769</v>
      </c>
      <c r="G177" s="208"/>
      <c r="H177" s="208" t="s">
        <v>837</v>
      </c>
      <c r="I177" s="208" t="s">
        <v>838</v>
      </c>
      <c r="J177" s="208"/>
      <c r="K177" s="254"/>
    </row>
    <row r="178" spans="2:11" s="1" customFormat="1" ht="15" customHeight="1">
      <c r="B178" s="231"/>
      <c r="C178" s="208" t="s">
        <v>57</v>
      </c>
      <c r="D178" s="208"/>
      <c r="E178" s="208"/>
      <c r="F178" s="229" t="s">
        <v>769</v>
      </c>
      <c r="G178" s="208"/>
      <c r="H178" s="208" t="s">
        <v>839</v>
      </c>
      <c r="I178" s="208" t="s">
        <v>840</v>
      </c>
      <c r="J178" s="208">
        <v>1</v>
      </c>
      <c r="K178" s="254"/>
    </row>
    <row r="179" spans="2:11" s="1" customFormat="1" ht="15" customHeight="1">
      <c r="B179" s="231"/>
      <c r="C179" s="208" t="s">
        <v>53</v>
      </c>
      <c r="D179" s="208"/>
      <c r="E179" s="208"/>
      <c r="F179" s="229" t="s">
        <v>769</v>
      </c>
      <c r="G179" s="208"/>
      <c r="H179" s="208" t="s">
        <v>841</v>
      </c>
      <c r="I179" s="208" t="s">
        <v>771</v>
      </c>
      <c r="J179" s="208">
        <v>20</v>
      </c>
      <c r="K179" s="254"/>
    </row>
    <row r="180" spans="2:11" s="1" customFormat="1" ht="15" customHeight="1">
      <c r="B180" s="231"/>
      <c r="C180" s="208" t="s">
        <v>54</v>
      </c>
      <c r="D180" s="208"/>
      <c r="E180" s="208"/>
      <c r="F180" s="229" t="s">
        <v>769</v>
      </c>
      <c r="G180" s="208"/>
      <c r="H180" s="208" t="s">
        <v>842</v>
      </c>
      <c r="I180" s="208" t="s">
        <v>771</v>
      </c>
      <c r="J180" s="208">
        <v>255</v>
      </c>
      <c r="K180" s="254"/>
    </row>
    <row r="181" spans="2:11" s="1" customFormat="1" ht="15" customHeight="1">
      <c r="B181" s="231"/>
      <c r="C181" s="208" t="s">
        <v>106</v>
      </c>
      <c r="D181" s="208"/>
      <c r="E181" s="208"/>
      <c r="F181" s="229" t="s">
        <v>769</v>
      </c>
      <c r="G181" s="208"/>
      <c r="H181" s="208" t="s">
        <v>733</v>
      </c>
      <c r="I181" s="208" t="s">
        <v>771</v>
      </c>
      <c r="J181" s="208">
        <v>10</v>
      </c>
      <c r="K181" s="254"/>
    </row>
    <row r="182" spans="2:11" s="1" customFormat="1" ht="15" customHeight="1">
      <c r="B182" s="231"/>
      <c r="C182" s="208" t="s">
        <v>107</v>
      </c>
      <c r="D182" s="208"/>
      <c r="E182" s="208"/>
      <c r="F182" s="229" t="s">
        <v>769</v>
      </c>
      <c r="G182" s="208"/>
      <c r="H182" s="208" t="s">
        <v>843</v>
      </c>
      <c r="I182" s="208" t="s">
        <v>804</v>
      </c>
      <c r="J182" s="208"/>
      <c r="K182" s="254"/>
    </row>
    <row r="183" spans="2:11" s="1" customFormat="1" ht="15" customHeight="1">
      <c r="B183" s="231"/>
      <c r="C183" s="208" t="s">
        <v>844</v>
      </c>
      <c r="D183" s="208"/>
      <c r="E183" s="208"/>
      <c r="F183" s="229" t="s">
        <v>769</v>
      </c>
      <c r="G183" s="208"/>
      <c r="H183" s="208" t="s">
        <v>845</v>
      </c>
      <c r="I183" s="208" t="s">
        <v>804</v>
      </c>
      <c r="J183" s="208"/>
      <c r="K183" s="254"/>
    </row>
    <row r="184" spans="2:11" s="1" customFormat="1" ht="15" customHeight="1">
      <c r="B184" s="231"/>
      <c r="C184" s="208" t="s">
        <v>833</v>
      </c>
      <c r="D184" s="208"/>
      <c r="E184" s="208"/>
      <c r="F184" s="229" t="s">
        <v>769</v>
      </c>
      <c r="G184" s="208"/>
      <c r="H184" s="208" t="s">
        <v>846</v>
      </c>
      <c r="I184" s="208" t="s">
        <v>804</v>
      </c>
      <c r="J184" s="208"/>
      <c r="K184" s="254"/>
    </row>
    <row r="185" spans="2:11" s="1" customFormat="1" ht="15" customHeight="1">
      <c r="B185" s="231"/>
      <c r="C185" s="208" t="s">
        <v>109</v>
      </c>
      <c r="D185" s="208"/>
      <c r="E185" s="208"/>
      <c r="F185" s="229" t="s">
        <v>775</v>
      </c>
      <c r="G185" s="208"/>
      <c r="H185" s="208" t="s">
        <v>847</v>
      </c>
      <c r="I185" s="208" t="s">
        <v>771</v>
      </c>
      <c r="J185" s="208">
        <v>50</v>
      </c>
      <c r="K185" s="254"/>
    </row>
    <row r="186" spans="2:11" s="1" customFormat="1" ht="15" customHeight="1">
      <c r="B186" s="231"/>
      <c r="C186" s="208" t="s">
        <v>848</v>
      </c>
      <c r="D186" s="208"/>
      <c r="E186" s="208"/>
      <c r="F186" s="229" t="s">
        <v>775</v>
      </c>
      <c r="G186" s="208"/>
      <c r="H186" s="208" t="s">
        <v>849</v>
      </c>
      <c r="I186" s="208" t="s">
        <v>850</v>
      </c>
      <c r="J186" s="208"/>
      <c r="K186" s="254"/>
    </row>
    <row r="187" spans="2:11" s="1" customFormat="1" ht="15" customHeight="1">
      <c r="B187" s="231"/>
      <c r="C187" s="208" t="s">
        <v>851</v>
      </c>
      <c r="D187" s="208"/>
      <c r="E187" s="208"/>
      <c r="F187" s="229" t="s">
        <v>775</v>
      </c>
      <c r="G187" s="208"/>
      <c r="H187" s="208" t="s">
        <v>852</v>
      </c>
      <c r="I187" s="208" t="s">
        <v>850</v>
      </c>
      <c r="J187" s="208"/>
      <c r="K187" s="254"/>
    </row>
    <row r="188" spans="2:11" s="1" customFormat="1" ht="15" customHeight="1">
      <c r="B188" s="231"/>
      <c r="C188" s="208" t="s">
        <v>853</v>
      </c>
      <c r="D188" s="208"/>
      <c r="E188" s="208"/>
      <c r="F188" s="229" t="s">
        <v>775</v>
      </c>
      <c r="G188" s="208"/>
      <c r="H188" s="208" t="s">
        <v>854</v>
      </c>
      <c r="I188" s="208" t="s">
        <v>850</v>
      </c>
      <c r="J188" s="208"/>
      <c r="K188" s="254"/>
    </row>
    <row r="189" spans="2:11" s="1" customFormat="1" ht="15" customHeight="1">
      <c r="B189" s="231"/>
      <c r="C189" s="267" t="s">
        <v>855</v>
      </c>
      <c r="D189" s="208"/>
      <c r="E189" s="208"/>
      <c r="F189" s="229" t="s">
        <v>775</v>
      </c>
      <c r="G189" s="208"/>
      <c r="H189" s="208" t="s">
        <v>856</v>
      </c>
      <c r="I189" s="208" t="s">
        <v>857</v>
      </c>
      <c r="J189" s="268" t="s">
        <v>858</v>
      </c>
      <c r="K189" s="254"/>
    </row>
    <row r="190" spans="2:11" s="1" customFormat="1" ht="15" customHeight="1">
      <c r="B190" s="231"/>
      <c r="C190" s="267" t="s">
        <v>42</v>
      </c>
      <c r="D190" s="208"/>
      <c r="E190" s="208"/>
      <c r="F190" s="229" t="s">
        <v>769</v>
      </c>
      <c r="G190" s="208"/>
      <c r="H190" s="205" t="s">
        <v>859</v>
      </c>
      <c r="I190" s="208" t="s">
        <v>860</v>
      </c>
      <c r="J190" s="208"/>
      <c r="K190" s="254"/>
    </row>
    <row r="191" spans="2:11" s="1" customFormat="1" ht="15" customHeight="1">
      <c r="B191" s="231"/>
      <c r="C191" s="267" t="s">
        <v>861</v>
      </c>
      <c r="D191" s="208"/>
      <c r="E191" s="208"/>
      <c r="F191" s="229" t="s">
        <v>769</v>
      </c>
      <c r="G191" s="208"/>
      <c r="H191" s="208" t="s">
        <v>862</v>
      </c>
      <c r="I191" s="208" t="s">
        <v>804</v>
      </c>
      <c r="J191" s="208"/>
      <c r="K191" s="254"/>
    </row>
    <row r="192" spans="2:11" s="1" customFormat="1" ht="15" customHeight="1">
      <c r="B192" s="231"/>
      <c r="C192" s="267" t="s">
        <v>863</v>
      </c>
      <c r="D192" s="208"/>
      <c r="E192" s="208"/>
      <c r="F192" s="229" t="s">
        <v>769</v>
      </c>
      <c r="G192" s="208"/>
      <c r="H192" s="208" t="s">
        <v>864</v>
      </c>
      <c r="I192" s="208" t="s">
        <v>804</v>
      </c>
      <c r="J192" s="208"/>
      <c r="K192" s="254"/>
    </row>
    <row r="193" spans="2:11" s="1" customFormat="1" ht="15" customHeight="1">
      <c r="B193" s="231"/>
      <c r="C193" s="267" t="s">
        <v>865</v>
      </c>
      <c r="D193" s="208"/>
      <c r="E193" s="208"/>
      <c r="F193" s="229" t="s">
        <v>775</v>
      </c>
      <c r="G193" s="208"/>
      <c r="H193" s="208" t="s">
        <v>866</v>
      </c>
      <c r="I193" s="208" t="s">
        <v>804</v>
      </c>
      <c r="J193" s="208"/>
      <c r="K193" s="254"/>
    </row>
    <row r="194" spans="2:11" s="1" customFormat="1" ht="15" customHeight="1">
      <c r="B194" s="260"/>
      <c r="C194" s="269"/>
      <c r="D194" s="240"/>
      <c r="E194" s="240"/>
      <c r="F194" s="240"/>
      <c r="G194" s="240"/>
      <c r="H194" s="240"/>
      <c r="I194" s="240"/>
      <c r="J194" s="240"/>
      <c r="K194" s="261"/>
    </row>
    <row r="195" spans="2:11" s="1" customFormat="1" ht="18.75" customHeight="1">
      <c r="B195" s="242"/>
      <c r="C195" s="252"/>
      <c r="D195" s="252"/>
      <c r="E195" s="252"/>
      <c r="F195" s="262"/>
      <c r="G195" s="252"/>
      <c r="H195" s="252"/>
      <c r="I195" s="252"/>
      <c r="J195" s="252"/>
      <c r="K195" s="242"/>
    </row>
    <row r="196" spans="2:11" s="1" customFormat="1" ht="18.75" customHeight="1">
      <c r="B196" s="242"/>
      <c r="C196" s="252"/>
      <c r="D196" s="252"/>
      <c r="E196" s="252"/>
      <c r="F196" s="262"/>
      <c r="G196" s="252"/>
      <c r="H196" s="252"/>
      <c r="I196" s="252"/>
      <c r="J196" s="252"/>
      <c r="K196" s="242"/>
    </row>
    <row r="197" spans="2:11" s="1" customFormat="1" ht="18.75" customHeight="1">
      <c r="B197" s="215"/>
      <c r="C197" s="215"/>
      <c r="D197" s="215"/>
      <c r="E197" s="215"/>
      <c r="F197" s="215"/>
      <c r="G197" s="215"/>
      <c r="H197" s="215"/>
      <c r="I197" s="215"/>
      <c r="J197" s="215"/>
      <c r="K197" s="215"/>
    </row>
    <row r="198" spans="2:11" s="1" customFormat="1" ht="13.5">
      <c r="B198" s="197"/>
      <c r="C198" s="198"/>
      <c r="D198" s="198"/>
      <c r="E198" s="198"/>
      <c r="F198" s="198"/>
      <c r="G198" s="198"/>
      <c r="H198" s="198"/>
      <c r="I198" s="198"/>
      <c r="J198" s="198"/>
      <c r="K198" s="199"/>
    </row>
    <row r="199" spans="2:11" s="1" customFormat="1" ht="21">
      <c r="B199" s="200"/>
      <c r="C199" s="320" t="s">
        <v>867</v>
      </c>
      <c r="D199" s="320"/>
      <c r="E199" s="320"/>
      <c r="F199" s="320"/>
      <c r="G199" s="320"/>
      <c r="H199" s="320"/>
      <c r="I199" s="320"/>
      <c r="J199" s="320"/>
      <c r="K199" s="201"/>
    </row>
    <row r="200" spans="2:11" s="1" customFormat="1" ht="25.5" customHeight="1">
      <c r="B200" s="200"/>
      <c r="C200" s="270" t="s">
        <v>868</v>
      </c>
      <c r="D200" s="270"/>
      <c r="E200" s="270"/>
      <c r="F200" s="270" t="s">
        <v>869</v>
      </c>
      <c r="G200" s="271"/>
      <c r="H200" s="321" t="s">
        <v>870</v>
      </c>
      <c r="I200" s="321"/>
      <c r="J200" s="321"/>
      <c r="K200" s="201"/>
    </row>
    <row r="201" spans="2:11" s="1" customFormat="1" ht="5.25" customHeight="1">
      <c r="B201" s="231"/>
      <c r="C201" s="226"/>
      <c r="D201" s="226"/>
      <c r="E201" s="226"/>
      <c r="F201" s="226"/>
      <c r="G201" s="252"/>
      <c r="H201" s="226"/>
      <c r="I201" s="226"/>
      <c r="J201" s="226"/>
      <c r="K201" s="254"/>
    </row>
    <row r="202" spans="2:11" s="1" customFormat="1" ht="15" customHeight="1">
      <c r="B202" s="231"/>
      <c r="C202" s="208" t="s">
        <v>860</v>
      </c>
      <c r="D202" s="208"/>
      <c r="E202" s="208"/>
      <c r="F202" s="229" t="s">
        <v>43</v>
      </c>
      <c r="G202" s="208"/>
      <c r="H202" s="322" t="s">
        <v>871</v>
      </c>
      <c r="I202" s="322"/>
      <c r="J202" s="322"/>
      <c r="K202" s="254"/>
    </row>
    <row r="203" spans="2:11" s="1" customFormat="1" ht="15" customHeight="1">
      <c r="B203" s="231"/>
      <c r="C203" s="208"/>
      <c r="D203" s="208"/>
      <c r="E203" s="208"/>
      <c r="F203" s="229" t="s">
        <v>44</v>
      </c>
      <c r="G203" s="208"/>
      <c r="H203" s="322" t="s">
        <v>872</v>
      </c>
      <c r="I203" s="322"/>
      <c r="J203" s="322"/>
      <c r="K203" s="254"/>
    </row>
    <row r="204" spans="2:11" s="1" customFormat="1" ht="15" customHeight="1">
      <c r="B204" s="231"/>
      <c r="C204" s="208"/>
      <c r="D204" s="208"/>
      <c r="E204" s="208"/>
      <c r="F204" s="229" t="s">
        <v>47</v>
      </c>
      <c r="G204" s="208"/>
      <c r="H204" s="322" t="s">
        <v>873</v>
      </c>
      <c r="I204" s="322"/>
      <c r="J204" s="322"/>
      <c r="K204" s="254"/>
    </row>
    <row r="205" spans="2:11" s="1" customFormat="1" ht="15" customHeight="1">
      <c r="B205" s="231"/>
      <c r="C205" s="208"/>
      <c r="D205" s="208"/>
      <c r="E205" s="208"/>
      <c r="F205" s="229" t="s">
        <v>45</v>
      </c>
      <c r="G205" s="208"/>
      <c r="H205" s="322" t="s">
        <v>874</v>
      </c>
      <c r="I205" s="322"/>
      <c r="J205" s="322"/>
      <c r="K205" s="254"/>
    </row>
    <row r="206" spans="2:11" s="1" customFormat="1" ht="15" customHeight="1">
      <c r="B206" s="231"/>
      <c r="C206" s="208"/>
      <c r="D206" s="208"/>
      <c r="E206" s="208"/>
      <c r="F206" s="229" t="s">
        <v>46</v>
      </c>
      <c r="G206" s="208"/>
      <c r="H206" s="322" t="s">
        <v>875</v>
      </c>
      <c r="I206" s="322"/>
      <c r="J206" s="322"/>
      <c r="K206" s="254"/>
    </row>
    <row r="207" spans="2:11" s="1" customFormat="1" ht="15" customHeight="1">
      <c r="B207" s="231"/>
      <c r="C207" s="208"/>
      <c r="D207" s="208"/>
      <c r="E207" s="208"/>
      <c r="F207" s="229"/>
      <c r="G207" s="208"/>
      <c r="H207" s="208"/>
      <c r="I207" s="208"/>
      <c r="J207" s="208"/>
      <c r="K207" s="254"/>
    </row>
    <row r="208" spans="2:11" s="1" customFormat="1" ht="15" customHeight="1">
      <c r="B208" s="231"/>
      <c r="C208" s="208" t="s">
        <v>816</v>
      </c>
      <c r="D208" s="208"/>
      <c r="E208" s="208"/>
      <c r="F208" s="229" t="s">
        <v>79</v>
      </c>
      <c r="G208" s="208"/>
      <c r="H208" s="322" t="s">
        <v>876</v>
      </c>
      <c r="I208" s="322"/>
      <c r="J208" s="322"/>
      <c r="K208" s="254"/>
    </row>
    <row r="209" spans="2:11" s="1" customFormat="1" ht="15" customHeight="1">
      <c r="B209" s="231"/>
      <c r="C209" s="208"/>
      <c r="D209" s="208"/>
      <c r="E209" s="208"/>
      <c r="F209" s="229" t="s">
        <v>711</v>
      </c>
      <c r="G209" s="208"/>
      <c r="H209" s="322" t="s">
        <v>712</v>
      </c>
      <c r="I209" s="322"/>
      <c r="J209" s="322"/>
      <c r="K209" s="254"/>
    </row>
    <row r="210" spans="2:11" s="1" customFormat="1" ht="15" customHeight="1">
      <c r="B210" s="231"/>
      <c r="C210" s="208"/>
      <c r="D210" s="208"/>
      <c r="E210" s="208"/>
      <c r="F210" s="229" t="s">
        <v>709</v>
      </c>
      <c r="G210" s="208"/>
      <c r="H210" s="322" t="s">
        <v>877</v>
      </c>
      <c r="I210" s="322"/>
      <c r="J210" s="322"/>
      <c r="K210" s="254"/>
    </row>
    <row r="211" spans="2:11" s="1" customFormat="1" ht="15" customHeight="1">
      <c r="B211" s="272"/>
      <c r="C211" s="208"/>
      <c r="D211" s="208"/>
      <c r="E211" s="208"/>
      <c r="F211" s="229" t="s">
        <v>713</v>
      </c>
      <c r="G211" s="267"/>
      <c r="H211" s="323" t="s">
        <v>714</v>
      </c>
      <c r="I211" s="323"/>
      <c r="J211" s="323"/>
      <c r="K211" s="273"/>
    </row>
    <row r="212" spans="2:11" s="1" customFormat="1" ht="15" customHeight="1">
      <c r="B212" s="272"/>
      <c r="C212" s="208"/>
      <c r="D212" s="208"/>
      <c r="E212" s="208"/>
      <c r="F212" s="229" t="s">
        <v>715</v>
      </c>
      <c r="G212" s="267"/>
      <c r="H212" s="323" t="s">
        <v>693</v>
      </c>
      <c r="I212" s="323"/>
      <c r="J212" s="323"/>
      <c r="K212" s="273"/>
    </row>
    <row r="213" spans="2:11" s="1" customFormat="1" ht="15" customHeight="1">
      <c r="B213" s="272"/>
      <c r="C213" s="208"/>
      <c r="D213" s="208"/>
      <c r="E213" s="208"/>
      <c r="F213" s="229"/>
      <c r="G213" s="267"/>
      <c r="H213" s="258"/>
      <c r="I213" s="258"/>
      <c r="J213" s="258"/>
      <c r="K213" s="273"/>
    </row>
    <row r="214" spans="2:11" s="1" customFormat="1" ht="15" customHeight="1">
      <c r="B214" s="272"/>
      <c r="C214" s="208" t="s">
        <v>840</v>
      </c>
      <c r="D214" s="208"/>
      <c r="E214" s="208"/>
      <c r="F214" s="229">
        <v>1</v>
      </c>
      <c r="G214" s="267"/>
      <c r="H214" s="323" t="s">
        <v>878</v>
      </c>
      <c r="I214" s="323"/>
      <c r="J214" s="323"/>
      <c r="K214" s="273"/>
    </row>
    <row r="215" spans="2:11" s="1" customFormat="1" ht="15" customHeight="1">
      <c r="B215" s="272"/>
      <c r="C215" s="208"/>
      <c r="D215" s="208"/>
      <c r="E215" s="208"/>
      <c r="F215" s="229">
        <v>2</v>
      </c>
      <c r="G215" s="267"/>
      <c r="H215" s="323" t="s">
        <v>879</v>
      </c>
      <c r="I215" s="323"/>
      <c r="J215" s="323"/>
      <c r="K215" s="273"/>
    </row>
    <row r="216" spans="2:11" s="1" customFormat="1" ht="15" customHeight="1">
      <c r="B216" s="272"/>
      <c r="C216" s="208"/>
      <c r="D216" s="208"/>
      <c r="E216" s="208"/>
      <c r="F216" s="229">
        <v>3</v>
      </c>
      <c r="G216" s="267"/>
      <c r="H216" s="323" t="s">
        <v>880</v>
      </c>
      <c r="I216" s="323"/>
      <c r="J216" s="323"/>
      <c r="K216" s="273"/>
    </row>
    <row r="217" spans="2:11" s="1" customFormat="1" ht="15" customHeight="1">
      <c r="B217" s="272"/>
      <c r="C217" s="208"/>
      <c r="D217" s="208"/>
      <c r="E217" s="208"/>
      <c r="F217" s="229">
        <v>4</v>
      </c>
      <c r="G217" s="267"/>
      <c r="H217" s="323" t="s">
        <v>881</v>
      </c>
      <c r="I217" s="323"/>
      <c r="J217" s="323"/>
      <c r="K217" s="273"/>
    </row>
    <row r="218" spans="2:11" s="1" customFormat="1" ht="12.75" customHeight="1">
      <c r="B218" s="274"/>
      <c r="C218" s="275"/>
      <c r="D218" s="275"/>
      <c r="E218" s="275"/>
      <c r="F218" s="275"/>
      <c r="G218" s="275"/>
      <c r="H218" s="275"/>
      <c r="I218" s="275"/>
      <c r="J218" s="275"/>
      <c r="K218" s="27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SO 01 - Komunikace</vt:lpstr>
      <vt:lpstr>SO 02 - Veřejné Osvětlení</vt:lpstr>
      <vt:lpstr>Pokyny pro vyplnění</vt:lpstr>
      <vt:lpstr>'Rekapitulace stavby'!Názvy_tisku</vt:lpstr>
      <vt:lpstr>'SO 01 - Komunikace'!Názvy_tisku</vt:lpstr>
      <vt:lpstr>'SO 02 - Veřejné Osvětlení'!Názvy_tisku</vt:lpstr>
      <vt:lpstr>'Pokyny pro vyplnění'!Oblast_tisku</vt:lpstr>
      <vt:lpstr>'Rekapitulace stavby'!Oblast_tisku</vt:lpstr>
      <vt:lpstr>'SO 01 - Komunikace'!Oblast_tisku</vt:lpstr>
      <vt:lpstr>'SO 02 - Veřejné Osvětlení'!Oblast_tisku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DESKTOP-T9P1NJJ\Jaroslav Kudláček</dc:creator>
  <cp:lastModifiedBy>Zuzana Petkovová</cp:lastModifiedBy>
  <dcterms:created xsi:type="dcterms:W3CDTF">2021-11-29T08:09:34Z</dcterms:created>
  <dcterms:modified xsi:type="dcterms:W3CDTF">2024-04-12T07:21:44Z</dcterms:modified>
</cp:coreProperties>
</file>