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\Dropbox\Výběrová řízení\Žirovnic_Hradecká\2_dodatečné informace\"/>
    </mc:Choice>
  </mc:AlternateContent>
  <xr:revisionPtr revIDLastSave="0" documentId="13_ncr:1_{E24E66BD-DC83-4432-A958-D285939782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O 101" sheetId="4" r:id="rId1"/>
    <sheet name="SO 401" sheetId="6" r:id="rId2"/>
    <sheet name="SO 403" sheetId="8" r:id="rId3"/>
    <sheet name="SO 999" sheetId="9" r:id="rId4"/>
    <sheet name="REKAPITULACE" sheetId="2" r:id="rId5"/>
  </sheets>
  <calcPr calcId="191029"/>
</workbook>
</file>

<file path=xl/calcChain.xml><?xml version="1.0" encoding="utf-8"?>
<calcChain xmlns="http://schemas.openxmlformats.org/spreadsheetml/2006/main">
  <c r="L156" i="4" l="1"/>
  <c r="I111" i="4"/>
  <c r="L19" i="9" l="1"/>
  <c r="L18" i="9"/>
  <c r="L16" i="9"/>
  <c r="L15" i="9"/>
  <c r="L13" i="9"/>
  <c r="L12" i="9"/>
  <c r="L10" i="9"/>
  <c r="L9" i="9"/>
  <c r="L28" i="8"/>
  <c r="L27" i="8"/>
  <c r="L26" i="8"/>
  <c r="L25" i="8"/>
  <c r="L24" i="8"/>
  <c r="L22" i="8"/>
  <c r="L21" i="8"/>
  <c r="L20" i="8"/>
  <c r="L19" i="8"/>
  <c r="L18" i="8"/>
  <c r="L17" i="8"/>
  <c r="L16" i="8"/>
  <c r="L15" i="8"/>
  <c r="L14" i="8"/>
  <c r="L13" i="8"/>
  <c r="L11" i="8"/>
  <c r="L9" i="8"/>
  <c r="L95" i="6"/>
  <c r="L94" i="6"/>
  <c r="L93" i="6"/>
  <c r="L92" i="6"/>
  <c r="L91" i="6"/>
  <c r="L90" i="6"/>
  <c r="L88" i="6"/>
  <c r="L87" i="6"/>
  <c r="L86" i="6"/>
  <c r="L85" i="6"/>
  <c r="L84" i="6"/>
  <c r="L83" i="6"/>
  <c r="L82" i="6"/>
  <c r="L81" i="6"/>
  <c r="L79" i="6"/>
  <c r="L77" i="6"/>
  <c r="L75" i="6"/>
  <c r="L73" i="6"/>
  <c r="L72" i="6"/>
  <c r="L71" i="6"/>
  <c r="L70" i="6"/>
  <c r="L69" i="6"/>
  <c r="L68" i="6"/>
  <c r="L66" i="6"/>
  <c r="L64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6" i="6"/>
  <c r="L35" i="6"/>
  <c r="L34" i="6"/>
  <c r="L33" i="6"/>
  <c r="L32" i="6"/>
  <c r="L30" i="6"/>
  <c r="L29" i="6"/>
  <c r="L28" i="6"/>
  <c r="L27" i="6"/>
  <c r="L26" i="6"/>
  <c r="L25" i="6"/>
  <c r="L24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154" i="4"/>
  <c r="L152" i="4"/>
  <c r="L147" i="4"/>
  <c r="L142" i="4"/>
  <c r="L139" i="4"/>
  <c r="L137" i="4"/>
  <c r="L135" i="4"/>
  <c r="L133" i="4"/>
  <c r="L130" i="4"/>
  <c r="L127" i="4"/>
  <c r="L122" i="4"/>
  <c r="L115" i="4"/>
  <c r="L112" i="4"/>
  <c r="L110" i="4"/>
  <c r="L107" i="4"/>
  <c r="L104" i="4"/>
  <c r="L102" i="4"/>
  <c r="L99" i="4"/>
  <c r="L97" i="4"/>
  <c r="L95" i="4"/>
  <c r="L93" i="4"/>
  <c r="L91" i="4"/>
  <c r="L89" i="4"/>
  <c r="L87" i="4"/>
  <c r="L84" i="4"/>
  <c r="L82" i="4"/>
  <c r="L80" i="4"/>
  <c r="L77" i="4"/>
  <c r="L75" i="4"/>
  <c r="L73" i="4"/>
  <c r="L70" i="4"/>
  <c r="L68" i="4"/>
  <c r="L65" i="4"/>
  <c r="L62" i="4"/>
  <c r="L59" i="4"/>
  <c r="L57" i="4"/>
  <c r="L55" i="4"/>
  <c r="L53" i="4"/>
  <c r="L51" i="4"/>
  <c r="L48" i="4"/>
  <c r="L46" i="4"/>
  <c r="L44" i="4"/>
  <c r="L41" i="4"/>
  <c r="L39" i="4"/>
  <c r="L37" i="4"/>
  <c r="L35" i="4"/>
  <c r="L32" i="4"/>
  <c r="L29" i="4"/>
  <c r="L27" i="4"/>
  <c r="L25" i="4"/>
  <c r="L20" i="4"/>
  <c r="L17" i="4"/>
  <c r="L14" i="4"/>
  <c r="L12" i="4"/>
  <c r="L9" i="4"/>
  <c r="L96" i="6" l="1"/>
  <c r="G7" i="2" s="1"/>
  <c r="H7" i="2" s="1"/>
  <c r="I7" i="2" s="1"/>
  <c r="L29" i="8"/>
  <c r="G8" i="2" s="1"/>
  <c r="H8" i="2" s="1"/>
  <c r="I8" i="2" s="1"/>
  <c r="L21" i="9"/>
  <c r="G9" i="2" s="1"/>
  <c r="H9" i="2" s="1"/>
  <c r="I9" i="2" s="1"/>
  <c r="G6" i="2" l="1"/>
  <c r="G10" i="2" s="1"/>
  <c r="K24" i="9"/>
  <c r="F26" i="9" s="1"/>
  <c r="K26" i="9" s="1"/>
  <c r="H6" i="2"/>
  <c r="I6" i="2" l="1"/>
  <c r="I10" i="2" s="1"/>
  <c r="H10" i="2"/>
</calcChain>
</file>

<file path=xl/sharedStrings.xml><?xml version="1.0" encoding="utf-8"?>
<sst xmlns="http://schemas.openxmlformats.org/spreadsheetml/2006/main" count="817" uniqueCount="603">
  <si>
    <t xml:space="preserve">                                        </t>
  </si>
  <si>
    <t>POLOŽKOVÝ ROZPOČET
 (položkový rozpis)</t>
  </si>
  <si>
    <t>Tišteno dne:</t>
  </si>
  <si>
    <t>Databáze:</t>
  </si>
  <si>
    <t>Nabídka číslo:</t>
  </si>
  <si>
    <t xml:space="preserve">                                                  </t>
  </si>
  <si>
    <t xml:space="preserve">  Stavba:                                       II/132 Žirovnice - ulice Hradecká, rekonstrukce chodníků a VO                                       </t>
  </si>
  <si>
    <t>Investor:</t>
  </si>
  <si>
    <t xml:space="preserve">   SO 101  Chodník Hradecká                                                                                    </t>
  </si>
  <si>
    <t>Položka</t>
  </si>
  <si>
    <t>Text</t>
  </si>
  <si>
    <t>Množství</t>
  </si>
  <si>
    <t>m.j.</t>
  </si>
  <si>
    <t>Cena</t>
  </si>
  <si>
    <t>Celkem</t>
  </si>
  <si>
    <t>113106142</t>
  </si>
  <si>
    <t xml:space="preserve">Rozebrání dlažeb z betonových nebo kamenných dlaždic komunikací pro pěší strojně pl přes 50 m2      </t>
  </si>
  <si>
    <t xml:space="preserve">m2   </t>
  </si>
  <si>
    <t>_5V90SEIHT</t>
  </si>
  <si>
    <t xml:space="preserve">Chodník 485                                                                                         </t>
  </si>
  <si>
    <t xml:space="preserve">Předělání signálního pásu u ZTV 2+2                                                                 </t>
  </si>
  <si>
    <t>113107162</t>
  </si>
  <si>
    <t xml:space="preserve">Odstranění podkladu z kameniva drceného tl 200 mm strojně pl přes 50 do 200 m2                      </t>
  </si>
  <si>
    <t>_5V90SEIHV</t>
  </si>
  <si>
    <t xml:space="preserve">Původní chodník 485*1,1                                                                             </t>
  </si>
  <si>
    <t>113202111</t>
  </si>
  <si>
    <t xml:space="preserve">Vytrhání obrub krajníků obrubníků stojatých                                                         </t>
  </si>
  <si>
    <t xml:space="preserve">m    </t>
  </si>
  <si>
    <t>_5V90SEIHU</t>
  </si>
  <si>
    <t xml:space="preserve">Původní obrubníky silniční 270 + zahradní 220+300+300+4                                             </t>
  </si>
  <si>
    <t xml:space="preserve">Přeosazení u ztv 23                                                                                 </t>
  </si>
  <si>
    <t>122151103</t>
  </si>
  <si>
    <t>Odkopávky a prokopávky nezapažené v hornině třídy těžitelnosti I skupiny 1 a 2 objem do 100 m3 stroj</t>
  </si>
  <si>
    <t xml:space="preserve">m3   </t>
  </si>
  <si>
    <t>_6HO0M3MSN</t>
  </si>
  <si>
    <t xml:space="preserve">Úprava svahu pod kamenou rovnaninou                                                                 </t>
  </si>
  <si>
    <t xml:space="preserve">65*3*0,5                                                                                            </t>
  </si>
  <si>
    <t>122252513</t>
  </si>
  <si>
    <t>Odkopávky a prokopávky zapažené pro silnice a dálnice v hornině třídy těžitelnosti I objem do 100 m3</t>
  </si>
  <si>
    <t>_5V90SEIHW</t>
  </si>
  <si>
    <t xml:space="preserve">pro konstrukci chodníku na pláň v ulici Hradecká                                                    </t>
  </si>
  <si>
    <t xml:space="preserve">270*2*0,2*1,1                                                                                       </t>
  </si>
  <si>
    <t xml:space="preserve">pro konstrukci chodníku ke hřbitovu                                                                 </t>
  </si>
  <si>
    <t xml:space="preserve">300*2,5*0,4*1,1                                                                                     </t>
  </si>
  <si>
    <t>129001101</t>
  </si>
  <si>
    <t xml:space="preserve">Příplatek za ztížení odkopávky nebo prokopávky v blízkosti inženýrských sítí                        </t>
  </si>
  <si>
    <t>_5V90TSPUN</t>
  </si>
  <si>
    <t xml:space="preserve">448,8/3                                                                                             </t>
  </si>
  <si>
    <t>132251102</t>
  </si>
  <si>
    <t>Hloubení rýh nezapažených š do 800 mm v hornině třídy těžitelnosti I skupiny 3 objem do 50 m3 strojn</t>
  </si>
  <si>
    <t>_6HN0W035M</t>
  </si>
  <si>
    <t xml:space="preserve">pro opěrnou zeď 63*0,4*1,1                                                                          </t>
  </si>
  <si>
    <t>162606112</t>
  </si>
  <si>
    <t xml:space="preserve">Vodorovné přemístění do 5000 m bez naložení výkopku ze zemin schopných zúrodnění                    </t>
  </si>
  <si>
    <t>_5V90TCBII</t>
  </si>
  <si>
    <t xml:space="preserve">Dovoz humozní zeminy na terénní úpravy                                                              </t>
  </si>
  <si>
    <t xml:space="preserve">(300+300+270)*1*0,1                                                                                 </t>
  </si>
  <si>
    <t>162751117</t>
  </si>
  <si>
    <t xml:space="preserve">Vodorovné přemístění do 10000 m výkopku/sypaniny z horniny třídy těžitelnosti I, skupiny 1 až 3     </t>
  </si>
  <si>
    <t>_5V90SEIIB</t>
  </si>
  <si>
    <t xml:space="preserve">zemina 448,8+27,72+97,5                                                                             </t>
  </si>
  <si>
    <t xml:space="preserve">                                                                                                    </t>
  </si>
  <si>
    <t>167103101</t>
  </si>
  <si>
    <t xml:space="preserve">Nakládání výkopku ze zemin schopných zúrodnění                                                      </t>
  </si>
  <si>
    <t>_6HN0W3Q9H</t>
  </si>
  <si>
    <t>171251201</t>
  </si>
  <si>
    <t xml:space="preserve">Uložení sypaniny na skládky nebo meziskládky                                                        </t>
  </si>
  <si>
    <t>_6HN0ZGJNC</t>
  </si>
  <si>
    <t xml:space="preserve">574,02                                                                                              </t>
  </si>
  <si>
    <t>181006112</t>
  </si>
  <si>
    <t xml:space="preserve">Rozprostření zemin tl vrstvy do 0,15 m schopných zúrodnění v rovině a sklonu do 1:5                 </t>
  </si>
  <si>
    <t>_5V90TANJS</t>
  </si>
  <si>
    <t xml:space="preserve">za chodníkovou obrubou (300+300+270)*1                                                              </t>
  </si>
  <si>
    <t>181951112</t>
  </si>
  <si>
    <t xml:space="preserve">Úprava pláně v hornině třídy těžitelnosti I, skupiny 1 až 3 se zhutněním                            </t>
  </si>
  <si>
    <t>_5V90SEIHX</t>
  </si>
  <si>
    <t xml:space="preserve">pro nový chodník                                                                                    </t>
  </si>
  <si>
    <t xml:space="preserve">(1385*1,1)                                                                                          </t>
  </si>
  <si>
    <t>274311124</t>
  </si>
  <si>
    <t xml:space="preserve">Základové pasy, prahy, věnce a ostruhy z betonu prostého C 12/15                                    </t>
  </si>
  <si>
    <t>_6HN0O9JY2</t>
  </si>
  <si>
    <t xml:space="preserve">základový pas opěrné zdi 63*0,4*0,6                                                                 </t>
  </si>
  <si>
    <t>279113145</t>
  </si>
  <si>
    <t xml:space="preserve">Základová zeď tl přes 300 do 400 mm z tvárnic ztraceného bednění včetně výplně z betonu tř. C 20/25 </t>
  </si>
  <si>
    <t>_6HN0O7KA1</t>
  </si>
  <si>
    <t xml:space="preserve">Opěrná zídka 63*0,5                                                                                 </t>
  </si>
  <si>
    <t>279361821</t>
  </si>
  <si>
    <t xml:space="preserve">Výztuž základových zdí nosných betonářskou ocelí 10 505                                             </t>
  </si>
  <si>
    <t xml:space="preserve">t    </t>
  </si>
  <si>
    <t>_6HN0Y9MV5</t>
  </si>
  <si>
    <t xml:space="preserve">žebírková ocel průměr 12mm á 0,3m                                                                   </t>
  </si>
  <si>
    <t xml:space="preserve">63/0,3*1*0,89 kgm/1000                                                                              </t>
  </si>
  <si>
    <t>317321017</t>
  </si>
  <si>
    <t xml:space="preserve">Římsy opěrných zdí a valů ze ŽB tř. C 25/30                                                         </t>
  </si>
  <si>
    <t>_6HN0OAOBR</t>
  </si>
  <si>
    <t xml:space="preserve">římsa zídky 0,15*63*0,4                                                                             </t>
  </si>
  <si>
    <t>317353111</t>
  </si>
  <si>
    <t xml:space="preserve">Bednění říms opěrných zdí a valů přímých, zalomených nebo zakřivených zřízení                       </t>
  </si>
  <si>
    <t>_6HN0OBSQ2</t>
  </si>
  <si>
    <t xml:space="preserve">bednění římsy 63*0,25*2                                                                             </t>
  </si>
  <si>
    <t>317353112</t>
  </si>
  <si>
    <t xml:space="preserve">Bednění říms opěrných zdí a valů přímých, zalomených nebo zakřivených odstranění                    </t>
  </si>
  <si>
    <t>_6HN0OCOGL</t>
  </si>
  <si>
    <t xml:space="preserve">31,5                                                                                                </t>
  </si>
  <si>
    <t>317361411</t>
  </si>
  <si>
    <t xml:space="preserve">Výztuž mostních říms ze svařovaných sítí do 6 kg/m2                                                 </t>
  </si>
  <si>
    <t>_6HN0OM9J2</t>
  </si>
  <si>
    <t xml:space="preserve">63*6/1000                                                                                           </t>
  </si>
  <si>
    <t>4044433200</t>
  </si>
  <si>
    <t xml:space="preserve">značka svislá 2x A11 + 2x IP6                                                                       </t>
  </si>
  <si>
    <t xml:space="preserve">kus  </t>
  </si>
  <si>
    <t>_6HN0WUOI6</t>
  </si>
  <si>
    <t xml:space="preserve">včetně sloupku a patky 2xA11 + 2x IP6 zvýrazněná                                                    </t>
  </si>
  <si>
    <t>430321515</t>
  </si>
  <si>
    <t xml:space="preserve">Schodišťová konstrukce a rampa ze ŽB tř. C 20/25                                                    </t>
  </si>
  <si>
    <t>_6HN0XMLD4</t>
  </si>
  <si>
    <t xml:space="preserve">Schodiště v místě opěrné zdi                                                                        </t>
  </si>
  <si>
    <t xml:space="preserve">(0,45*0,35*2)*5                                                                                     </t>
  </si>
  <si>
    <t>430361821</t>
  </si>
  <si>
    <t xml:space="preserve">Výztuž schodišťové konstrukce a rampy betonářskou ocelí 10 505                                      </t>
  </si>
  <si>
    <t>_6HN0XOBJJ</t>
  </si>
  <si>
    <t xml:space="preserve">120kg na m3                                                                                         </t>
  </si>
  <si>
    <t xml:space="preserve">0,12*1,575                                                                                          </t>
  </si>
  <si>
    <t>460742131</t>
  </si>
  <si>
    <t xml:space="preserve">Osazení kabelových prostupů z trub plastových do rýhy s obetonováním průměru do 10 cm               </t>
  </si>
  <si>
    <t>_6HN0XTOZ7</t>
  </si>
  <si>
    <t xml:space="preserve">ochrana sítí 270+60                                                                                 </t>
  </si>
  <si>
    <t>463211111</t>
  </si>
  <si>
    <t xml:space="preserve">Rovnanina z lomového kamene s vyklínováním spár a dutin úlomky kamene                               </t>
  </si>
  <si>
    <t>_6HN0XCQZC</t>
  </si>
  <si>
    <t xml:space="preserve">(63+5+5)*4*0,35                                                                                     </t>
  </si>
  <si>
    <t xml:space="preserve">Ochrana svahu u opěrné zdi                                                                          </t>
  </si>
  <si>
    <t>564851111</t>
  </si>
  <si>
    <t xml:space="preserve">Podklad ze štěrkodrtě ŠD tl 150 mm                                                                  </t>
  </si>
  <si>
    <t>_5V90SEIHY</t>
  </si>
  <si>
    <t xml:space="preserve">1388*1,1                                                                                            </t>
  </si>
  <si>
    <t>567122114</t>
  </si>
  <si>
    <t xml:space="preserve">Podklad ze směsi stmelené cementem SC C 8/10 (KSC I) tl 150 mm                                      </t>
  </si>
  <si>
    <t>_5VD0JCNRW</t>
  </si>
  <si>
    <t>577154111</t>
  </si>
  <si>
    <t xml:space="preserve">Asfaltový beton vrstva obrusná ACO 11 (ABS) tř. I tl 60 mm š do 3 m z nemodifikovaného asfaltu      </t>
  </si>
  <si>
    <t>_6950T436P</t>
  </si>
  <si>
    <t xml:space="preserve">270*0,2                                                                                             </t>
  </si>
  <si>
    <t xml:space="preserve">Výsprava narušené oblasti u obruby                                                                  </t>
  </si>
  <si>
    <t>577186111</t>
  </si>
  <si>
    <t xml:space="preserve">Asfaltový beton vrstva ložní ACL 22 (ABVH) tl 90 mm š do 3 m z nemodifikovaného asfaltu             </t>
  </si>
  <si>
    <t>_6950T4AS5</t>
  </si>
  <si>
    <t>5921746000</t>
  </si>
  <si>
    <t xml:space="preserve">obrubník betonový nájezdový 100x15x15 cm                                                            </t>
  </si>
  <si>
    <t>_5V90SEIIL</t>
  </si>
  <si>
    <t xml:space="preserve">64*1,05                                                                                             </t>
  </si>
  <si>
    <t>5921748000</t>
  </si>
  <si>
    <t xml:space="preserve">obrubník betonový silniční přechodový                                                               </t>
  </si>
  <si>
    <t>_6HN0WIGTB</t>
  </si>
  <si>
    <t xml:space="preserve">levý 10                                                                                             </t>
  </si>
  <si>
    <t xml:space="preserve">pravý 10                                                                                            </t>
  </si>
  <si>
    <t>5921752300</t>
  </si>
  <si>
    <t xml:space="preserve">obrubník betonový silniční 100/25/15                                                                </t>
  </si>
  <si>
    <t>_5V90THDWB</t>
  </si>
  <si>
    <t xml:space="preserve">210*1,02                                                                                            </t>
  </si>
  <si>
    <t>5921752310</t>
  </si>
  <si>
    <t xml:space="preserve">Obrubník chodníkový 100/25/10 cm                                                                    </t>
  </si>
  <si>
    <t>_6950NT82G</t>
  </si>
  <si>
    <t xml:space="preserve">873*1,05                                                                                            </t>
  </si>
  <si>
    <t>5922165700</t>
  </si>
  <si>
    <t xml:space="preserve">Kasselský obrubník přímý 1m                                                                         </t>
  </si>
  <si>
    <t>_69T0SPUUP</t>
  </si>
  <si>
    <t xml:space="preserve">12+12                                                                                               </t>
  </si>
  <si>
    <t>5922165710</t>
  </si>
  <si>
    <t xml:space="preserve">Kasselský obrubník náběhový 2P + 2L 1m                                                              </t>
  </si>
  <si>
    <t>_69T0SR3CQ</t>
  </si>
  <si>
    <t xml:space="preserve">4+4                                                                                                 </t>
  </si>
  <si>
    <t>5924500750</t>
  </si>
  <si>
    <t xml:space="preserve">dlažba zámková 20x10x6 cm přírodní                                                                  </t>
  </si>
  <si>
    <t>_5V90SEII2</t>
  </si>
  <si>
    <t xml:space="preserve">1329*1,05                                                                                           </t>
  </si>
  <si>
    <t>5924503800</t>
  </si>
  <si>
    <t xml:space="preserve">dlažba drážkovaná vodicí šedá 60mm                                                                  </t>
  </si>
  <si>
    <t>_6HN0WOK97</t>
  </si>
  <si>
    <t xml:space="preserve">10+4                                                                                                </t>
  </si>
  <si>
    <t>5924503850</t>
  </si>
  <si>
    <t xml:space="preserve">dlažba zámková 20x10x6 cm červená slepecká                                                          </t>
  </si>
  <si>
    <t>_5V90SEII3</t>
  </si>
  <si>
    <t xml:space="preserve">35*1,1                                                                                              </t>
  </si>
  <si>
    <t xml:space="preserve">pro chodník u ztv 2*0,4                                                                             </t>
  </si>
  <si>
    <t>5924503860</t>
  </si>
  <si>
    <t xml:space="preserve">dlažba zámková 20x10x6 cm červená                                                                   </t>
  </si>
  <si>
    <t>_69T0UF3NJ</t>
  </si>
  <si>
    <t xml:space="preserve">podél nástupní hrany 5+5                                                                            </t>
  </si>
  <si>
    <t>596211112</t>
  </si>
  <si>
    <t xml:space="preserve">Kladení zámkové dlažby komunikací pro pěší tl 60 mm skupiny A pl do 300 m2                          </t>
  </si>
  <si>
    <t>_5V90SEII1</t>
  </si>
  <si>
    <t xml:space="preserve">pro nový chodník 1329+10+35+10                                                                      </t>
  </si>
  <si>
    <t xml:space="preserve">předlažba části chodníku u ZTV 4                                                                    </t>
  </si>
  <si>
    <t>711112001</t>
  </si>
  <si>
    <t xml:space="preserve">Provedení izolace proti zemní vlhkosti svislé za studena nátěrem penetračním                        </t>
  </si>
  <si>
    <t>_6HO0MC6E1</t>
  </si>
  <si>
    <t xml:space="preserve">Nátěr zasypaných částí opěrné zídky                                                                 </t>
  </si>
  <si>
    <t xml:space="preserve">63*(0,5+0,25)                                                                                       </t>
  </si>
  <si>
    <t>767161217</t>
  </si>
  <si>
    <t xml:space="preserve">Montáž zábradlí rovného z profilové oceli do zdi hm přes 30 do 45 kg                                </t>
  </si>
  <si>
    <t>_6HN0OG3LQ</t>
  </si>
  <si>
    <t>914111111</t>
  </si>
  <si>
    <t xml:space="preserve">Montáž svislé dopravní značky do velikosti 1 m2 objímkami na sloupek nebo konzolu                   </t>
  </si>
  <si>
    <t>_6HN0X12HQ</t>
  </si>
  <si>
    <t xml:space="preserve">2+1+3 na sloupek                                                                                    </t>
  </si>
  <si>
    <t xml:space="preserve">1 na sloup                                                                                          </t>
  </si>
  <si>
    <t>914511112</t>
  </si>
  <si>
    <t xml:space="preserve">Montáž sloupku dopravních značek délky do 3,5 m s betonovým základem a patkou D 60 mm               </t>
  </si>
  <si>
    <t>_69T0T5TD1</t>
  </si>
  <si>
    <t xml:space="preserve">Stávající P2+E2 ze sloupu na ZÚ, vč nového sloupku                                                  </t>
  </si>
  <si>
    <t xml:space="preserve">Přeosazení označníků zastávek                                                                       </t>
  </si>
  <si>
    <t xml:space="preserve">Nové značky A11+IP6                                                                                 </t>
  </si>
  <si>
    <t>915231111</t>
  </si>
  <si>
    <t xml:space="preserve">Vodorovné dopravní značení přechody pro chodce, šipky, symboly bílý plast                           </t>
  </si>
  <si>
    <t>_6HN0XZ6GG</t>
  </si>
  <si>
    <t xml:space="preserve">2xV11a, V7a, V12e                                                                                   </t>
  </si>
  <si>
    <t xml:space="preserve">0,5*4*6                                                                                             </t>
  </si>
  <si>
    <t xml:space="preserve">14*0,25                                                                                             </t>
  </si>
  <si>
    <t xml:space="preserve">60*0,25*2                                                                                           </t>
  </si>
  <si>
    <t>916131213</t>
  </si>
  <si>
    <t xml:space="preserve">Osazení silničního obrubníku betonového stojatého s boční opěrou do lože z betonu prostého          </t>
  </si>
  <si>
    <t>_69T0SOO51</t>
  </si>
  <si>
    <t>Zastávkový obrubník</t>
  </si>
  <si>
    <t xml:space="preserve">nájezdový 60+ zastávkový 32+přechodový 20+klasický 210                                              </t>
  </si>
  <si>
    <t>916231213</t>
  </si>
  <si>
    <t xml:space="preserve">Osazení chodníkového obrubníku betonového stojatého s boční opěrou do lože z betonu prostého        </t>
  </si>
  <si>
    <t>_5V90SEII0</t>
  </si>
  <si>
    <t xml:space="preserve">240+300+300+33                                                                                      </t>
  </si>
  <si>
    <t xml:space="preserve">přeosazení u ztv 23                                                                                 </t>
  </si>
  <si>
    <t>919121212</t>
  </si>
  <si>
    <t xml:space="preserve">Těsnění spár zálivkou za studena pro komůrky š 10 mm hl 20 mm bez těsnicího profilu                 </t>
  </si>
  <si>
    <t>_6950T4OTD</t>
  </si>
  <si>
    <t>919731122</t>
  </si>
  <si>
    <t xml:space="preserve">Zarovnání styčné plochy podkladu nebo krytu živičného tl do 100 mm                                  </t>
  </si>
  <si>
    <t>_6950T4V8R</t>
  </si>
  <si>
    <t>919735112</t>
  </si>
  <si>
    <t xml:space="preserve">Řezání stávajícího živičného krytu hl do 100 mm                                                     </t>
  </si>
  <si>
    <t>_6950T53WW</t>
  </si>
  <si>
    <t xml:space="preserve">Podél bouraného chodníku 270                                                                        </t>
  </si>
  <si>
    <t>922501112</t>
  </si>
  <si>
    <t xml:space="preserve">Zásyp mezi zídkami ze štěrkopísku netříděného                                                       </t>
  </si>
  <si>
    <t>_6HO0M9K3D</t>
  </si>
  <si>
    <t xml:space="preserve">63*0,5*0,5                                                                                          </t>
  </si>
  <si>
    <t xml:space="preserve">Dosypávky rýhy kolem opěrné zídky štěrkodrtí                                                        </t>
  </si>
  <si>
    <t>9525049000</t>
  </si>
  <si>
    <t xml:space="preserve">Zábradlí ocelové zinkované se svislou výplní                                                        </t>
  </si>
  <si>
    <t>_6HN0OJKT2</t>
  </si>
  <si>
    <t>Jekl 50x50x5 m 6,8 kgm</t>
  </si>
  <si>
    <t xml:space="preserve">63+5                                                                                                </t>
  </si>
  <si>
    <t xml:space="preserve">Pole u výpustě rybníka otevíravé na pantech, uzamykatelné                                           </t>
  </si>
  <si>
    <t xml:space="preserve">Na nástupišti samostatné pole 3                                                                     </t>
  </si>
  <si>
    <t>997002511</t>
  </si>
  <si>
    <t xml:space="preserve">Vodorovné přemístění suti a vybouraných hmot k recyklaci                                            </t>
  </si>
  <si>
    <t>_5V90SEIIC</t>
  </si>
  <si>
    <t xml:space="preserve">původní podkladní vrstvy (533,35)*0,2*2,1                                                           </t>
  </si>
  <si>
    <t xml:space="preserve">původní obrubníky 1094*0,080                                                                        </t>
  </si>
  <si>
    <t xml:space="preserve">původní dlažba vč lože 485*0,1*2,2                                                                  </t>
  </si>
  <si>
    <t xml:space="preserve">drobný betonový odpad a asf. suti 10                                                                </t>
  </si>
  <si>
    <t>997002519</t>
  </si>
  <si>
    <t xml:space="preserve">Příplatek ZKD 1 km přemístění suti a vybouraných hmot                                               </t>
  </si>
  <si>
    <t>_5V90SEIID</t>
  </si>
  <si>
    <t xml:space="preserve">428,227*4                                                                                           </t>
  </si>
  <si>
    <t>998223011</t>
  </si>
  <si>
    <t xml:space="preserve">Přesun hmot pro pozemní komunikace s krytem dlážděným                                               </t>
  </si>
  <si>
    <t>_5V90SEIIF</t>
  </si>
  <si>
    <t xml:space="preserve">2055,45                                                                                             </t>
  </si>
  <si>
    <t>Odbytová cena bez DPH:</t>
  </si>
  <si>
    <t xml:space="preserve">   SO 401  Veřejné osvětlení Hradecká                                                                          </t>
  </si>
  <si>
    <t>012103000</t>
  </si>
  <si>
    <t xml:space="preserve">Geodetické práce před výstavbou                                                                     </t>
  </si>
  <si>
    <t xml:space="preserve">…    </t>
  </si>
  <si>
    <t>_6HP0T5IWP</t>
  </si>
  <si>
    <t>012303000</t>
  </si>
  <si>
    <t xml:space="preserve">Geodetické práce po výstavbě                                                                        </t>
  </si>
  <si>
    <t>_6HP0T5IX8</t>
  </si>
  <si>
    <t>013254000</t>
  </si>
  <si>
    <t xml:space="preserve">Dokumentace skutečného provedení stavby                                                             </t>
  </si>
  <si>
    <t>_6HP0T5IXS</t>
  </si>
  <si>
    <t>034103000</t>
  </si>
  <si>
    <t xml:space="preserve">Oplocení staveniště                                                                                 </t>
  </si>
  <si>
    <t>_6HP0T5IYI</t>
  </si>
  <si>
    <t>034303000</t>
  </si>
  <si>
    <t xml:space="preserve">Dopravní značení na staveništi                                                                      </t>
  </si>
  <si>
    <t>_6HP0T5IYX</t>
  </si>
  <si>
    <t>045303000</t>
  </si>
  <si>
    <t xml:space="preserve">Koordinační činnost                                                                                 </t>
  </si>
  <si>
    <t>_6HP0T5IZP</t>
  </si>
  <si>
    <t>053002000</t>
  </si>
  <si>
    <t xml:space="preserve">Poplatky                                                                                            </t>
  </si>
  <si>
    <t>_6HP0T5J0G</t>
  </si>
  <si>
    <t>090001000</t>
  </si>
  <si>
    <t xml:space="preserve">Ostatní náklady                                                                                     </t>
  </si>
  <si>
    <t>_6HP0T5J17</t>
  </si>
  <si>
    <t>091003000</t>
  </si>
  <si>
    <t xml:space="preserve">Vytyčení sítí                                                                                       </t>
  </si>
  <si>
    <t>_6HP0T5J1M</t>
  </si>
  <si>
    <t>10.079.365</t>
  </si>
  <si>
    <t xml:space="preserve">TRUBKA KOPOFLEX 75MM CERVENA KF 09075 BA                                                            </t>
  </si>
  <si>
    <t>_6HP0T5IOX</t>
  </si>
  <si>
    <t>1394456</t>
  </si>
  <si>
    <t xml:space="preserve">EL.VYZBROJ 1POJ. IP20                                                                               </t>
  </si>
  <si>
    <t>_6HP0T5H6Y</t>
  </si>
  <si>
    <t>1394457</t>
  </si>
  <si>
    <t xml:space="preserve">EL.VYZBROJ 2POJ. IP20                                                                               </t>
  </si>
  <si>
    <t>_6HP0T5H7E</t>
  </si>
  <si>
    <t>210100151</t>
  </si>
  <si>
    <t xml:space="preserve">Ukončení kabelů smršťovací záklopkou nebo páskou se zapojením bez letování žíly do 4x16 mm2         </t>
  </si>
  <si>
    <t>_6HP0T5GVA</t>
  </si>
  <si>
    <t>210100173</t>
  </si>
  <si>
    <t>Ukončení kabelů smršťovací záklopkou nebo páskou se zapojením  bez letování počtu a průřezu žil do 3</t>
  </si>
  <si>
    <t>_6HP0T5GWA</t>
  </si>
  <si>
    <t xml:space="preserve"> x 1,5 až 4 mm2</t>
  </si>
  <si>
    <t>210202013</t>
  </si>
  <si>
    <t xml:space="preserve">Montáž svítidlo výbojkové průmyslové nebo venkovní na výložník                                      </t>
  </si>
  <si>
    <t>_6HP0T5GYG</t>
  </si>
  <si>
    <t>210204011</t>
  </si>
  <si>
    <t xml:space="preserve">Montáž stožárů osvětlení, bez zemních prací  ocelových samostatně stojících, délky do 12 m          </t>
  </si>
  <si>
    <t>_6HP0T5H11</t>
  </si>
  <si>
    <t>210204103</t>
  </si>
  <si>
    <t xml:space="preserve">Montáž výložníků osvětlení jednoramenných sloupových hmotnosti do 35 kg                             </t>
  </si>
  <si>
    <t>_6HP0T5H2W</t>
  </si>
  <si>
    <t>210204104</t>
  </si>
  <si>
    <t xml:space="preserve">Montáž výložníků osvětlení jednoramenných sloupových hmotnosti přes 35 kg                           </t>
  </si>
  <si>
    <t>_6HP0T5H3S</t>
  </si>
  <si>
    <t>210204201</t>
  </si>
  <si>
    <t xml:space="preserve">Montáž elektrovýzbroje stožárů osvětlení  1 okruh                                                   </t>
  </si>
  <si>
    <t>_6HP0T5H5F</t>
  </si>
  <si>
    <t>210204202</t>
  </si>
  <si>
    <t xml:space="preserve">Montáž elektrovýzbroje stožárů osvětlení  2 okruhy                                                  </t>
  </si>
  <si>
    <t>_6HP0T5H5X</t>
  </si>
  <si>
    <t>210220022</t>
  </si>
  <si>
    <t>Montáž uzemňovacího vedení s upevněním, propojením a připojením pomocí svorek  v zemi s izolací spoj</t>
  </si>
  <si>
    <t>_6HP0T5H7U</t>
  </si>
  <si>
    <t>ů vodičů FeZn drátem nebo lanem průměru do 10 mm v městské zástavbě</t>
  </si>
  <si>
    <t>210220301</t>
  </si>
  <si>
    <t xml:space="preserve">Montáž hromosvodného vedení  svorek se 2 šrouby                                                     </t>
  </si>
  <si>
    <t>_6HP0T5HGZ</t>
  </si>
  <si>
    <t>210280003</t>
  </si>
  <si>
    <t xml:space="preserve">Zkoušky a prohlídky el rozvodů a zařízení celková prohlídka pro objem mtž prací do 1 000 000 Kč     </t>
  </si>
  <si>
    <t>_6HP0T5HJR</t>
  </si>
  <si>
    <t>210280211</t>
  </si>
  <si>
    <t xml:space="preserve">Měření zemních odporů  zemniče prvního nebo samostatného                                            </t>
  </si>
  <si>
    <t>_6HP0T5HKA</t>
  </si>
  <si>
    <t>210280542</t>
  </si>
  <si>
    <t>Zkoušky a prohlídky elektrických přístrojů  měření impedance nulové smyčky okruhu vedení třífázového</t>
  </si>
  <si>
    <t>_6HP0T5HKR</t>
  </si>
  <si>
    <t>210812011</t>
  </si>
  <si>
    <t>Montáž izolovaných kabelů měděných do 1 kV bez ukončení plných a kulatých (např. CYKY, CHKE-R) ulože</t>
  </si>
  <si>
    <t>_6HP0T5HL7</t>
  </si>
  <si>
    <t>ných volně nebo v liště počtu a průřezu žil 3x1,5 až 6 mm2</t>
  </si>
  <si>
    <t>210902011</t>
  </si>
  <si>
    <t xml:space="preserve">Montáž kabelu Al do 1 kV plný kulatý průřezu 4x16 mm2 uložených volně (např. AYKY)                  </t>
  </si>
  <si>
    <t>_6HP0T5HNZ</t>
  </si>
  <si>
    <t>31673000</t>
  </si>
  <si>
    <t xml:space="preserve">výložník obloukový jednoduchý k osvětlovacím stožárům uličním vyložení 1000mm                       </t>
  </si>
  <si>
    <t>_6HP0T5H3D</t>
  </si>
  <si>
    <t>31674001</t>
  </si>
  <si>
    <t xml:space="preserve">výložník rovný pro přechody UD 1-1000                                                               </t>
  </si>
  <si>
    <t>_6HP0T5H49</t>
  </si>
  <si>
    <t>31674004</t>
  </si>
  <si>
    <t xml:space="preserve">výložník rovný pro přechody UD 1-2500                                                               </t>
  </si>
  <si>
    <t>_6HP0T5H4S</t>
  </si>
  <si>
    <t>31674067</t>
  </si>
  <si>
    <t xml:space="preserve">stožár osvětlovací sadový Pz 133/108/89 v 6,0m                                                      </t>
  </si>
  <si>
    <t>_6HP0T5H1Y</t>
  </si>
  <si>
    <t>31674069</t>
  </si>
  <si>
    <t xml:space="preserve">stožár osvětlovací sadový Pz 133/89/60 v 8,0m                                                       </t>
  </si>
  <si>
    <t>_6HP0T5H1I</t>
  </si>
  <si>
    <t>34111030</t>
  </si>
  <si>
    <t xml:space="preserve">kabel instalační jádro Cu plné izolace PVC plášť PVC 450/750V (CYKY) 3x1,5mm2                       </t>
  </si>
  <si>
    <t>_6HP0T5HMD</t>
  </si>
  <si>
    <t>34111036</t>
  </si>
  <si>
    <t xml:space="preserve">kabel instalační jádro Cu plné izolace PVC plášť PVC 450/750V (CYKY) 3x2,5mm2                       </t>
  </si>
  <si>
    <t>_6HP0T5HN6</t>
  </si>
  <si>
    <t>34113079</t>
  </si>
  <si>
    <t xml:space="preserve">kabel silový jádro Al izolace PVC plášť PVC 0,6/1kV (1-AYKY) 4x16mm2                                </t>
  </si>
  <si>
    <t>_6HP0T5HOF</t>
  </si>
  <si>
    <t>34774007</t>
  </si>
  <si>
    <t xml:space="preserve">svítidlo veřejného osvětlení na dřík/výložník zdroj LED 40W, chromatičnosti 2700K                   </t>
  </si>
  <si>
    <t>_6HP0T5GZ1</t>
  </si>
  <si>
    <t>34774009</t>
  </si>
  <si>
    <t xml:space="preserve">svítidlo veřejného osvětlení na dřík/výložník zdroj LED 65W 4000/5000K - přechodové                 </t>
  </si>
  <si>
    <t>_6HP0T5GZM</t>
  </si>
  <si>
    <t>35441885</t>
  </si>
  <si>
    <t xml:space="preserve">svorka spojovací pro lano D 8-10mm                                                                  </t>
  </si>
  <si>
    <t>_6HP0T5HHZ</t>
  </si>
  <si>
    <t>35442036</t>
  </si>
  <si>
    <t xml:space="preserve">svorka uzemnění nerez připojovací                                                                   </t>
  </si>
  <si>
    <t>_6HP0T5HJ6</t>
  </si>
  <si>
    <t>460010025</t>
  </si>
  <si>
    <t xml:space="preserve">Vytyčení trasy inženýrských sítí v zastavěném prostoru                                              </t>
  </si>
  <si>
    <t xml:space="preserve">km   </t>
  </si>
  <si>
    <t>_6HP0T5HPI</t>
  </si>
  <si>
    <t>460080201</t>
  </si>
  <si>
    <t xml:space="preserve">Základové konstrukce zřízení bednění základových konstrukcí s případnými vzpěrami nezabudovaného    </t>
  </si>
  <si>
    <t>_6HP0T5HQC</t>
  </si>
  <si>
    <t>460080301</t>
  </si>
  <si>
    <t xml:space="preserve">Základové konstrukce odstranění bednění základových konstrukcí s případnými vzpěrami nezabudovaného </t>
  </si>
  <si>
    <t>_6HP0T5HR4</t>
  </si>
  <si>
    <t>460131113</t>
  </si>
  <si>
    <t xml:space="preserve">Hloubení nezapažených jam při elektromontážích ručně v hornině tř I skupiny 3                       </t>
  </si>
  <si>
    <t>_6HP0T5HRK</t>
  </si>
  <si>
    <t>460161172</t>
  </si>
  <si>
    <t xml:space="preserve">Hloubení kabelových rýh ručně š 35 cm hl 80 cm v hornině tř I skupiny 3                             </t>
  </si>
  <si>
    <t>_6HP0T5HT1</t>
  </si>
  <si>
    <t>460161312</t>
  </si>
  <si>
    <t xml:space="preserve">Hloubení kabelových rýh ručně š 50 cm hl 120 cm v hornině tř I skupiny 3                            </t>
  </si>
  <si>
    <t>_6HP0T5HTG</t>
  </si>
  <si>
    <t>460242111</t>
  </si>
  <si>
    <t xml:space="preserve">Provizorní zajištění potrubí ve výkopech při křížení s kabelem                                      </t>
  </si>
  <si>
    <t>_6HP0T5HTX</t>
  </si>
  <si>
    <t>460242121</t>
  </si>
  <si>
    <t xml:space="preserve">Provizorní zajištění potrubí ve výkopech při souběhu s kabelem                                      </t>
  </si>
  <si>
    <t>_6HP0T5HUD</t>
  </si>
  <si>
    <t>460242211</t>
  </si>
  <si>
    <t xml:space="preserve">Provizorní zajištění inženýrských sítí ve výkopech kabelů při křížení                               </t>
  </si>
  <si>
    <t>_6HP0T5HUU</t>
  </si>
  <si>
    <t>460242221</t>
  </si>
  <si>
    <t xml:space="preserve">Provizorní zajištění kabelů ve výkopech při jejich souběhu                                          </t>
  </si>
  <si>
    <t>_6HP0T5HVC</t>
  </si>
  <si>
    <t>460260001</t>
  </si>
  <si>
    <t xml:space="preserve">Zatažení kabelu do chráničky                                                                        </t>
  </si>
  <si>
    <t>_6HP0T5HY1</t>
  </si>
  <si>
    <t>460341113</t>
  </si>
  <si>
    <t>Vodorovné přemístění (odvoz) horniny dopravními prostředky včetně složení, bez naložení a rozprostře</t>
  </si>
  <si>
    <t>_6HP0T5HZE</t>
  </si>
  <si>
    <t>ní jakékoliv třídy, na vzdálenost přes 500 do 1000 m</t>
  </si>
  <si>
    <t>460341121</t>
  </si>
  <si>
    <t>_6HP0T5IHG</t>
  </si>
  <si>
    <t>ní jakékoliv třídy, na vzdálenost Příplatek k ceně -1113 za každých dalších i započatých 1000 m</t>
  </si>
  <si>
    <t>460361121</t>
  </si>
  <si>
    <t>Poplatek (skládkovné) za uložení zeminy na recyklační skládce zatříděné do Katalogu odpadů pod kódem</t>
  </si>
  <si>
    <t>_6HP0T5IID</t>
  </si>
  <si>
    <t xml:space="preserve"> 17 05 04</t>
  </si>
  <si>
    <t>460371121</t>
  </si>
  <si>
    <t xml:space="preserve">Naložení výkopku při elektromontážích strojně z hornin třídy I skupiny 1 až 3                       </t>
  </si>
  <si>
    <t>_6HP0T5IJE</t>
  </si>
  <si>
    <t>460451182</t>
  </si>
  <si>
    <t xml:space="preserve">Zásyp kabelových rýh strojně se zhutněním š 35 cm hl 80 cm z horniny tř I skupiny 3                 </t>
  </si>
  <si>
    <t>_6HP0T5HVT</t>
  </si>
  <si>
    <t>460451332</t>
  </si>
  <si>
    <t xml:space="preserve">Zásyp kabelových rýh strojně se zhutněním š 50 cm hl 120 cm z horniny tř I skupiny 3                </t>
  </si>
  <si>
    <t>_6HP0T5HW9</t>
  </si>
  <si>
    <t>460481121</t>
  </si>
  <si>
    <t xml:space="preserve">Úprava pláně při elektromontážích v hornině třídy těžitelnosti I skupiny 3 bez zhutnění ručně       </t>
  </si>
  <si>
    <t>_6HP0T5HWQ</t>
  </si>
  <si>
    <t>460641112</t>
  </si>
  <si>
    <t xml:space="preserve">Základové konstrukce základ bez bednění do rostlé zeminy z monolitického betonu tř. C 12/15         </t>
  </si>
  <si>
    <t>_6HP0T5IJV</t>
  </si>
  <si>
    <t>460661111</t>
  </si>
  <si>
    <t>Kabelové lože z písku včetně podsypu, zhutnění a urovnání povrchu pro kabely nn bez zakrytí, šířky d</t>
  </si>
  <si>
    <t>_6HP0T5IM7</t>
  </si>
  <si>
    <t>o 35 cm</t>
  </si>
  <si>
    <t>460661112</t>
  </si>
  <si>
    <t>Kabelové lože z písku včetně podsypu, zhutnění a urovnání povrchu pro kabely nn bez zakrytí, šířky p</t>
  </si>
  <si>
    <t>_6HP0T5IMU</t>
  </si>
  <si>
    <t>řes 35 do 50 cm</t>
  </si>
  <si>
    <t>460671112</t>
  </si>
  <si>
    <t>Výstražná fólie z PVC pro krytí kabelů včetně vyrovnání povrchu rýhy, rozvinutí a uložení fólie šířk</t>
  </si>
  <si>
    <t>_6HP0T5INF</t>
  </si>
  <si>
    <t>y do 25 cm</t>
  </si>
  <si>
    <t>460742111</t>
  </si>
  <si>
    <t>Osazení kabelových prostupů včetně utěsnění a spárování z trub plastových do rýhy, bez výkopových pr</t>
  </si>
  <si>
    <t>_6HP0T5INZ</t>
  </si>
  <si>
    <t>ací bez obsypu, vnitřního průměru do 10 cm</t>
  </si>
  <si>
    <t>460762111</t>
  </si>
  <si>
    <t xml:space="preserve">Křižovatka betonového kabelového žlabu s inženýrskými sítěmi bez zásypu                             </t>
  </si>
  <si>
    <t>_6HP0T5HXM</t>
  </si>
  <si>
    <t>460871154</t>
  </si>
  <si>
    <t xml:space="preserve">Podklad vozovky a chodníku z kameniva drceného se zhutněním při elektromontážích tloušťky do 25 cm  </t>
  </si>
  <si>
    <t>_6HP0T5IPQ</t>
  </si>
  <si>
    <t>460871164</t>
  </si>
  <si>
    <t xml:space="preserve">Podklad vozovky a chodníku z asfaltového betonu se zhutněním při elektromontážích tl do 20 cm       </t>
  </si>
  <si>
    <t>_6HP0T5IQ7</t>
  </si>
  <si>
    <t>468011144</t>
  </si>
  <si>
    <t xml:space="preserve">Odstranění podkladu nebo krytu komunikace při elektromontážích ze živice tloušťky do 30 cm          </t>
  </si>
  <si>
    <t>_6HP0T5IQO</t>
  </si>
  <si>
    <t>468041124</t>
  </si>
  <si>
    <t xml:space="preserve">Řezání živičného podkladu nebo krytu při elektromontážích hloubky do 20 cm                          </t>
  </si>
  <si>
    <t>_6HP0T5IRP</t>
  </si>
  <si>
    <t>469972111</t>
  </si>
  <si>
    <t xml:space="preserve">Odvoz suti a vybouraných hmot při elektromontážích do 1 km                                          </t>
  </si>
  <si>
    <t>_6HP0T5ISH</t>
  </si>
  <si>
    <t>469972121</t>
  </si>
  <si>
    <t xml:space="preserve">Příplatek k odvozu suti a vybouraných hmot při elektromontážích za každý další 1 km                 </t>
  </si>
  <si>
    <t>_6HP0T5ISW</t>
  </si>
  <si>
    <t>469973125</t>
  </si>
  <si>
    <t>Poplatek za uložení stavebního odpadu na recyklační skládce (skládkovné) asfaltového bez obsahu deht</t>
  </si>
  <si>
    <t>_6HP0T5ITO</t>
  </si>
  <si>
    <t>u zatříděného do Katalogu odpadů pod kódem 17 03 02</t>
  </si>
  <si>
    <t>469981111</t>
  </si>
  <si>
    <t xml:space="preserve">Přesun hmot pro pomocné stavební práce při elektromontážích dopravní vzdálenost do 1 000 m          </t>
  </si>
  <si>
    <t>_6HP0T5IU9</t>
  </si>
  <si>
    <t>8500068040v</t>
  </si>
  <si>
    <t xml:space="preserve">Drát zemnicí FeZn pr. 10mm (50kg/bal = 80,5bm)                                                      </t>
  </si>
  <si>
    <t xml:space="preserve">kg   </t>
  </si>
  <si>
    <t>_6HP0T5HG1</t>
  </si>
  <si>
    <t>945421110.1</t>
  </si>
  <si>
    <t xml:space="preserve">Hydraulická zvedací plošina na automobilovém podvozku výška zdvihu do 18 m včetně obsluhy           </t>
  </si>
  <si>
    <t xml:space="preserve">hod  </t>
  </si>
  <si>
    <t>_6HP0T5GTD</t>
  </si>
  <si>
    <t>945421112</t>
  </si>
  <si>
    <t xml:space="preserve">Hydraulický nakládací jeřáb na automobilovém podvozku do 5 t včetně obsluhy                         </t>
  </si>
  <si>
    <t>_6HP0T5GTW</t>
  </si>
  <si>
    <t>HZS2232</t>
  </si>
  <si>
    <t xml:space="preserve">Hodinové zúčtovací sazby profesí PSV  provádění stavebních instalací elektrikář odborný             </t>
  </si>
  <si>
    <t>_6HP0T5IV9</t>
  </si>
  <si>
    <t>WVN.DP415500W</t>
  </si>
  <si>
    <t xml:space="preserve">Trubka kanalizační plastová KGEM-315x5000 SN4                                                       </t>
  </si>
  <si>
    <t>_6HP0T5ILF</t>
  </si>
  <si>
    <t>210100151D</t>
  </si>
  <si>
    <t>Demontáž - Ukončení kabelů smršťovací záklopkou nebo páskou se zapojením bez letování žíly do 4x16 m</t>
  </si>
  <si>
    <t>_6HP0T7XMV</t>
  </si>
  <si>
    <t>m2</t>
  </si>
  <si>
    <t>210100173D</t>
  </si>
  <si>
    <t>Demontáž - Ukončení kabelů smršťovací záklopkou nebo páskou se zapojením bez letování žíly do 3x4 mm</t>
  </si>
  <si>
    <t>_6HP0T7XNF</t>
  </si>
  <si>
    <t>210202013D</t>
  </si>
  <si>
    <t xml:space="preserve">Demontáž svítidel výbojkových průmyslových na výložník                                              </t>
  </si>
  <si>
    <t>_6HP0T7XO8</t>
  </si>
  <si>
    <t>210204011D</t>
  </si>
  <si>
    <t xml:space="preserve">Demontáž stožárů osvětlení ocelových samostatně stojících délky do 12 m                             </t>
  </si>
  <si>
    <t>_6HP0T7XOQ</t>
  </si>
  <si>
    <t>210204101D</t>
  </si>
  <si>
    <t xml:space="preserve">Demontáž výložníků osvětlení jednoramenných nástěnných hmotnosti přes 35 kg                         </t>
  </si>
  <si>
    <t>_6HP0T7XP6</t>
  </si>
  <si>
    <t>210204201D</t>
  </si>
  <si>
    <t xml:space="preserve">Demontáž elektrovýzbroje stožárů osvětlení 1 okruh                                                  </t>
  </si>
  <si>
    <t>_6HP0T7XPN</t>
  </si>
  <si>
    <t>210220022D</t>
  </si>
  <si>
    <t xml:space="preserve">Demontáž uzemňovacího vedení vodičů FeZn pomocí svorek v zemi drátem do 10 mm ve městské zástavbě   </t>
  </si>
  <si>
    <t>_6HP0T7XQ6</t>
  </si>
  <si>
    <t>210220301D</t>
  </si>
  <si>
    <t xml:space="preserve">Demontáž svorek hromosvodných se 2 šrouby                                                           </t>
  </si>
  <si>
    <t>_6HP0T7XQZ</t>
  </si>
  <si>
    <t>460391123</t>
  </si>
  <si>
    <t xml:space="preserve">Zásyp jam při elektromontážích ručně se zhutněním z hornin třídy I skupiny 3                        </t>
  </si>
  <si>
    <t>_6HP0T7XS2</t>
  </si>
  <si>
    <t>468051121</t>
  </si>
  <si>
    <t xml:space="preserve">Bourání základu betonového při elektromontážích                                                     </t>
  </si>
  <si>
    <t>_6HP0T7XSY</t>
  </si>
  <si>
    <t>469973111</t>
  </si>
  <si>
    <t xml:space="preserve">Poplatek za uložení na skládce (skládkovné) stavebního odpadu betonového kód odpadu 17 01 01        </t>
  </si>
  <si>
    <t>_6HP0T7XTU</t>
  </si>
  <si>
    <t>741122851</t>
  </si>
  <si>
    <t>Demontáž kabel Cu plný kulatý žíla 2x1,5 až 6 mm2, 3x1,5 až 10 mm2, 4x1,5 až 10 mm2, 5x1,5 až 6 mm2,</t>
  </si>
  <si>
    <t>_6HP0T7XJS</t>
  </si>
  <si>
    <t xml:space="preserve"> 7x1,5 až 4 mm2, 12x1,5 mm2 uložený volně</t>
  </si>
  <si>
    <t>741126813</t>
  </si>
  <si>
    <t xml:space="preserve">Demontáž kabel Al plný nebo laněný kulatý žíla 4x16 až 25 mm2 uložený volně                         </t>
  </si>
  <si>
    <t>_6HP0T7XL2</t>
  </si>
  <si>
    <t>_6HP0T7XFO</t>
  </si>
  <si>
    <t>_6HP0T7XGE</t>
  </si>
  <si>
    <t>997221571</t>
  </si>
  <si>
    <t xml:space="preserve">Vodorovná doprava vybouraných hmot do 1 km                                                          </t>
  </si>
  <si>
    <t>_6HP0T7XHH</t>
  </si>
  <si>
    <t>997221612</t>
  </si>
  <si>
    <t xml:space="preserve">Nakládání vybouraných hmot na dopravní prostředky pro vodorovnou dopravu                            </t>
  </si>
  <si>
    <t>_6HP0T7XIF</t>
  </si>
  <si>
    <t xml:space="preserve">   SO 999  Všeobecné položky                                                                                   </t>
  </si>
  <si>
    <t>_6JE0SK3VH</t>
  </si>
  <si>
    <t xml:space="preserve">kpl  </t>
  </si>
  <si>
    <t>_6HN11C7JE</t>
  </si>
  <si>
    <t>vytyčení stavby</t>
  </si>
  <si>
    <t>012203000</t>
  </si>
  <si>
    <t xml:space="preserve">Geodetické práce při provádění stavby                                                               </t>
  </si>
  <si>
    <t>_6HN11D52R</t>
  </si>
  <si>
    <t>_6HN11EDUY</t>
  </si>
  <si>
    <t>Zaměření skutečného provedení</t>
  </si>
  <si>
    <t>030001000</t>
  </si>
  <si>
    <t xml:space="preserve">Zařízení staveniště                                                                                 </t>
  </si>
  <si>
    <t>_6HN11G9ZE</t>
  </si>
  <si>
    <t>_6HN11IW1E</t>
  </si>
  <si>
    <t>Pracovní místo vč vyřízení dočasné úpravy provozu</t>
  </si>
  <si>
    <t>043134000</t>
  </si>
  <si>
    <t xml:space="preserve">Zkoušky zatěžovací                                                                                  </t>
  </si>
  <si>
    <t xml:space="preserve">ks   </t>
  </si>
  <si>
    <t>_6HN11HCXK</t>
  </si>
  <si>
    <t xml:space="preserve">Vytyčení trasy inženýrských sítí v zastavěném prostoru                                              </t>
  </si>
  <si>
    <t>_5V90OGRVS</t>
  </si>
  <si>
    <t>STAVBA CELKEM</t>
  </si>
  <si>
    <t>Sazba DPH</t>
  </si>
  <si>
    <t>DPH celkem</t>
  </si>
  <si>
    <t>Odbytová cena s DPH:</t>
  </si>
  <si>
    <t>Nabídku zpracoval:</t>
  </si>
  <si>
    <t xml:space="preserve">                              </t>
  </si>
  <si>
    <t>Předáno dne:</t>
  </si>
  <si>
    <t xml:space="preserve">  .  .    </t>
  </si>
  <si>
    <t>II/132 Žirovnice - ulice Hradecká, rekonstrukce chodníků a VO</t>
  </si>
  <si>
    <t>SO 101  Chodník Hradecká</t>
  </si>
  <si>
    <t>SO 401  Veřejné osvětlení Hradecká</t>
  </si>
  <si>
    <t>SO 403  Veřejné osvětlení Hradecká- demontáž</t>
  </si>
  <si>
    <t xml:space="preserve">   SO 403  Veřejné osvětlení Hradecká - demontáž                                                                        </t>
  </si>
  <si>
    <t>cena bez DPH</t>
  </si>
  <si>
    <t>DPH</t>
  </si>
  <si>
    <t>cena vč DPH</t>
  </si>
  <si>
    <t xml:space="preserve">SO 999  Všeobecné položky </t>
  </si>
  <si>
    <t>Celková rekapitulace stavby - REKONSTRUKCE</t>
  </si>
  <si>
    <t>UL. HRADECKÁ (stav. povolení 1)</t>
  </si>
  <si>
    <t>Celkem UL. HRADECKÁ</t>
  </si>
  <si>
    <t xml:space="preserve">63+3+5                                                                                                </t>
  </si>
  <si>
    <t>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</si>
</sst>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4" fontId="3" fillId="0" borderId="0" xfId="0" applyNumberFormat="1" applyFont="1"/>
    <xf numFmtId="164" fontId="9" fillId="0" borderId="0" xfId="0" applyNumberFormat="1" applyFont="1"/>
    <xf numFmtId="0" fontId="5" fillId="3" borderId="0" xfId="0" applyFont="1" applyFill="1"/>
    <xf numFmtId="4" fontId="5" fillId="3" borderId="0" xfId="0" applyNumberFormat="1" applyFont="1" applyFill="1"/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0" fillId="5" borderId="0" xfId="0" applyFill="1"/>
    <xf numFmtId="4" fontId="0" fillId="5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4" fontId="1" fillId="5" borderId="0" xfId="0" applyNumberFormat="1" applyFont="1" applyFill="1" applyAlignment="1">
      <alignment horizontal="left"/>
    </xf>
    <xf numFmtId="0" fontId="13" fillId="6" borderId="0" xfId="0" applyFont="1" applyFill="1"/>
    <xf numFmtId="0" fontId="0" fillId="6" borderId="0" xfId="0" applyFill="1"/>
    <xf numFmtId="0" fontId="0" fillId="6" borderId="0" xfId="0" applyFill="1" applyAlignment="1">
      <alignment horizontal="left"/>
    </xf>
    <xf numFmtId="4" fontId="2" fillId="7" borderId="0" xfId="0" applyNumberFormat="1" applyFont="1" applyFill="1"/>
    <xf numFmtId="0" fontId="3" fillId="0" borderId="0" xfId="0" applyFont="1"/>
    <xf numFmtId="0" fontId="0" fillId="0" borderId="0" xfId="0"/>
    <xf numFmtId="0" fontId="4" fillId="0" borderId="1" xfId="0" applyFont="1" applyBorder="1" applyAlignment="1">
      <alignment horizontal="center" vertical="distributed" wrapText="1"/>
    </xf>
    <xf numFmtId="0" fontId="0" fillId="0" borderId="1" xfId="0" applyBorder="1" applyAlignment="1">
      <alignment horizontal="center" vertical="distributed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2" fillId="0" borderId="0" xfId="0" applyFont="1"/>
    <xf numFmtId="0" fontId="4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6" fillId="0" borderId="0" xfId="0" applyFont="1" applyAlignment="1">
      <alignment horizontal="left" shrinkToFit="1"/>
    </xf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5" fillId="3" borderId="0" xfId="0" applyFont="1" applyFill="1"/>
    <xf numFmtId="0" fontId="1" fillId="3" borderId="0" xfId="0" applyFont="1" applyFill="1"/>
    <xf numFmtId="0" fontId="2" fillId="4" borderId="0" xfId="0" applyFont="1" applyFill="1"/>
    <xf numFmtId="0" fontId="0" fillId="4" borderId="0" xfId="0" applyFill="1"/>
    <xf numFmtId="0" fontId="10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" fontId="5" fillId="3" borderId="0" xfId="0" applyNumberFormat="1" applyFont="1" applyFill="1" applyAlignment="1">
      <alignment horizontal="righ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" fontId="5" fillId="3" borderId="0" xfId="0" applyNumberFormat="1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workbookViewId="0">
      <selection activeCell="X11" sqref="X11"/>
    </sheetView>
  </sheetViews>
  <sheetFormatPr defaultRowHeight="14.4" x14ac:dyDescent="0.3"/>
  <cols>
    <col min="1" max="1" width="5.6640625" style="1" customWidth="1"/>
    <col min="2" max="2" width="8.88671875" style="1"/>
    <col min="3" max="4" width="9.77734375" style="1" customWidth="1"/>
    <col min="5" max="8" width="8.88671875" style="1"/>
    <col min="9" max="9" width="11.77734375" style="1" customWidth="1"/>
    <col min="10" max="10" width="6.33203125" style="1" customWidth="1"/>
    <col min="11" max="11" width="12.77734375" style="1" customWidth="1"/>
    <col min="12" max="12" width="13.77734375" style="1" customWidth="1"/>
    <col min="13" max="13" width="16.77734375" hidden="1" customWidth="1"/>
  </cols>
  <sheetData>
    <row r="1" spans="1:13" ht="15" thickBot="1" x14ac:dyDescent="0.35">
      <c r="A1" s="25" t="s">
        <v>0</v>
      </c>
      <c r="B1" s="26"/>
      <c r="C1" s="26"/>
      <c r="E1" s="27" t="s">
        <v>1</v>
      </c>
      <c r="F1" s="28"/>
      <c r="G1" s="28"/>
      <c r="H1" s="28"/>
      <c r="J1" s="2" t="s">
        <v>3</v>
      </c>
      <c r="K1" s="29" t="s">
        <v>5</v>
      </c>
      <c r="L1" s="30"/>
    </row>
    <row r="2" spans="1:13" ht="15" thickBot="1" x14ac:dyDescent="0.35">
      <c r="A2" s="1" t="s">
        <v>2</v>
      </c>
      <c r="C2" s="4"/>
      <c r="D2" s="5" t="s">
        <v>602</v>
      </c>
      <c r="E2" s="28"/>
      <c r="F2" s="28"/>
      <c r="G2" s="28"/>
      <c r="H2" s="28"/>
      <c r="J2" s="2" t="s">
        <v>4</v>
      </c>
      <c r="K2" s="29"/>
      <c r="L2" s="30"/>
    </row>
    <row r="3" spans="1:13" x14ac:dyDescent="0.3">
      <c r="A3" s="34" t="s">
        <v>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3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3" x14ac:dyDescent="0.3">
      <c r="A5" s="1" t="s">
        <v>7</v>
      </c>
      <c r="C5" s="1" t="s">
        <v>0</v>
      </c>
    </row>
    <row r="6" spans="1:13" ht="15" thickBot="1" x14ac:dyDescent="0.35"/>
    <row r="7" spans="1:13" ht="15" thickBot="1" x14ac:dyDescent="0.35">
      <c r="A7" s="36" t="s">
        <v>8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3" ht="15" thickBot="1" x14ac:dyDescent="0.35">
      <c r="A8" s="38" t="s">
        <v>9</v>
      </c>
      <c r="B8" s="39"/>
      <c r="C8" s="40" t="s">
        <v>10</v>
      </c>
      <c r="D8" s="41"/>
      <c r="E8" s="41"/>
      <c r="F8" s="41"/>
      <c r="G8" s="41"/>
      <c r="H8" s="41"/>
      <c r="I8" s="6" t="s">
        <v>11</v>
      </c>
      <c r="J8" s="7" t="s">
        <v>12</v>
      </c>
      <c r="K8" s="6" t="s">
        <v>13</v>
      </c>
      <c r="L8" s="6" t="s">
        <v>14</v>
      </c>
    </row>
    <row r="9" spans="1:13" x14ac:dyDescent="0.3">
      <c r="A9" s="5">
        <v>1</v>
      </c>
      <c r="B9" s="9" t="s">
        <v>15</v>
      </c>
      <c r="C9" s="42" t="s">
        <v>16</v>
      </c>
      <c r="D9" s="43"/>
      <c r="E9" s="43"/>
      <c r="F9" s="43"/>
      <c r="G9" s="43"/>
      <c r="H9" s="43"/>
      <c r="I9" s="10">
        <v>489</v>
      </c>
      <c r="J9" s="8" t="s">
        <v>17</v>
      </c>
      <c r="K9" s="10">
        <v>0</v>
      </c>
      <c r="L9" s="11">
        <f>ROUND(I9*K9,2)</f>
        <v>0</v>
      </c>
      <c r="M9" t="s">
        <v>18</v>
      </c>
    </row>
    <row r="10" spans="1:13" x14ac:dyDescent="0.3">
      <c r="A10" s="33"/>
      <c r="B10" s="26"/>
      <c r="C10" s="31" t="s">
        <v>19</v>
      </c>
      <c r="D10" s="32"/>
      <c r="E10" s="32"/>
      <c r="F10" s="32"/>
      <c r="G10" s="32"/>
      <c r="H10" s="32"/>
      <c r="I10" s="12">
        <v>485</v>
      </c>
      <c r="K10" s="33"/>
      <c r="L10" s="26"/>
    </row>
    <row r="11" spans="1:13" x14ac:dyDescent="0.3">
      <c r="A11" s="33"/>
      <c r="B11" s="26"/>
      <c r="C11" s="31" t="s">
        <v>20</v>
      </c>
      <c r="D11" s="32"/>
      <c r="E11" s="32"/>
      <c r="F11" s="32"/>
      <c r="G11" s="32"/>
      <c r="H11" s="32"/>
      <c r="I11" s="12">
        <v>4</v>
      </c>
      <c r="K11" s="33"/>
      <c r="L11" s="26"/>
    </row>
    <row r="12" spans="1:13" x14ac:dyDescent="0.3">
      <c r="A12" s="5">
        <v>2</v>
      </c>
      <c r="B12" s="9" t="s">
        <v>21</v>
      </c>
      <c r="C12" s="29" t="s">
        <v>22</v>
      </c>
      <c r="D12" s="30"/>
      <c r="E12" s="30"/>
      <c r="F12" s="30"/>
      <c r="G12" s="30"/>
      <c r="H12" s="30"/>
      <c r="I12" s="10">
        <v>533.5</v>
      </c>
      <c r="J12" s="8" t="s">
        <v>17</v>
      </c>
      <c r="K12" s="10">
        <v>0</v>
      </c>
      <c r="L12" s="11">
        <f>ROUND(I12*K12,2)</f>
        <v>0</v>
      </c>
      <c r="M12" t="s">
        <v>23</v>
      </c>
    </row>
    <row r="13" spans="1:13" x14ac:dyDescent="0.3">
      <c r="A13" s="33"/>
      <c r="B13" s="26"/>
      <c r="C13" s="31" t="s">
        <v>24</v>
      </c>
      <c r="D13" s="32"/>
      <c r="E13" s="32"/>
      <c r="F13" s="32"/>
      <c r="G13" s="32"/>
      <c r="H13" s="32"/>
      <c r="I13" s="12">
        <v>533.5</v>
      </c>
      <c r="K13" s="33"/>
      <c r="L13" s="26"/>
    </row>
    <row r="14" spans="1:13" x14ac:dyDescent="0.3">
      <c r="A14" s="5">
        <v>3</v>
      </c>
      <c r="B14" s="9" t="s">
        <v>25</v>
      </c>
      <c r="C14" s="29" t="s">
        <v>26</v>
      </c>
      <c r="D14" s="30"/>
      <c r="E14" s="30"/>
      <c r="F14" s="30"/>
      <c r="G14" s="30"/>
      <c r="H14" s="30"/>
      <c r="I14" s="10">
        <v>1117</v>
      </c>
      <c r="J14" s="8" t="s">
        <v>27</v>
      </c>
      <c r="K14" s="10">
        <v>0</v>
      </c>
      <c r="L14" s="11">
        <f>ROUND(I14*K14,2)</f>
        <v>0</v>
      </c>
      <c r="M14" t="s">
        <v>28</v>
      </c>
    </row>
    <row r="15" spans="1:13" x14ac:dyDescent="0.3">
      <c r="A15" s="33"/>
      <c r="B15" s="26"/>
      <c r="C15" s="31" t="s">
        <v>29</v>
      </c>
      <c r="D15" s="32"/>
      <c r="E15" s="32"/>
      <c r="F15" s="32"/>
      <c r="G15" s="32"/>
      <c r="H15" s="32"/>
      <c r="I15" s="12">
        <v>1094</v>
      </c>
      <c r="K15" s="33"/>
      <c r="L15" s="26"/>
    </row>
    <row r="16" spans="1:13" x14ac:dyDescent="0.3">
      <c r="A16" s="33"/>
      <c r="B16" s="26"/>
      <c r="C16" s="31" t="s">
        <v>30</v>
      </c>
      <c r="D16" s="32"/>
      <c r="E16" s="32"/>
      <c r="F16" s="32"/>
      <c r="G16" s="32"/>
      <c r="H16" s="32"/>
      <c r="I16" s="12">
        <v>23</v>
      </c>
      <c r="K16" s="33"/>
      <c r="L16" s="26"/>
    </row>
    <row r="17" spans="1:13" x14ac:dyDescent="0.3">
      <c r="A17" s="5">
        <v>4</v>
      </c>
      <c r="B17" s="9" t="s">
        <v>31</v>
      </c>
      <c r="C17" s="29" t="s">
        <v>32</v>
      </c>
      <c r="D17" s="30"/>
      <c r="E17" s="30"/>
      <c r="F17" s="30"/>
      <c r="G17" s="30"/>
      <c r="H17" s="30"/>
      <c r="I17" s="10">
        <v>97.5</v>
      </c>
      <c r="J17" s="8" t="s">
        <v>33</v>
      </c>
      <c r="K17" s="10">
        <v>0</v>
      </c>
      <c r="L17" s="11">
        <f>ROUND(I17*K17,2)</f>
        <v>0</v>
      </c>
      <c r="M17" t="s">
        <v>34</v>
      </c>
    </row>
    <row r="18" spans="1:13" x14ac:dyDescent="0.3">
      <c r="A18" s="33"/>
      <c r="B18" s="26"/>
      <c r="C18" s="31" t="s">
        <v>35</v>
      </c>
      <c r="D18" s="32"/>
      <c r="E18" s="32"/>
      <c r="F18" s="32"/>
      <c r="G18" s="32"/>
      <c r="H18" s="32"/>
      <c r="I18" s="12">
        <v>0</v>
      </c>
      <c r="K18" s="33"/>
      <c r="L18" s="26"/>
    </row>
    <row r="19" spans="1:13" x14ac:dyDescent="0.3">
      <c r="A19" s="33"/>
      <c r="B19" s="26"/>
      <c r="C19" s="31" t="s">
        <v>36</v>
      </c>
      <c r="D19" s="32"/>
      <c r="E19" s="32"/>
      <c r="F19" s="32"/>
      <c r="G19" s="32"/>
      <c r="H19" s="32"/>
      <c r="I19" s="12">
        <v>97.5</v>
      </c>
      <c r="K19" s="33"/>
      <c r="L19" s="26"/>
    </row>
    <row r="20" spans="1:13" x14ac:dyDescent="0.3">
      <c r="A20" s="5">
        <v>5</v>
      </c>
      <c r="B20" s="9" t="s">
        <v>37</v>
      </c>
      <c r="C20" s="29" t="s">
        <v>38</v>
      </c>
      <c r="D20" s="30"/>
      <c r="E20" s="30"/>
      <c r="F20" s="30"/>
      <c r="G20" s="30"/>
      <c r="H20" s="30"/>
      <c r="I20" s="10">
        <v>448.8</v>
      </c>
      <c r="J20" s="8" t="s">
        <v>33</v>
      </c>
      <c r="K20" s="10">
        <v>0</v>
      </c>
      <c r="L20" s="11">
        <f>ROUND(I20*K20,2)</f>
        <v>0</v>
      </c>
      <c r="M20" t="s">
        <v>39</v>
      </c>
    </row>
    <row r="21" spans="1:13" x14ac:dyDescent="0.3">
      <c r="A21" s="33"/>
      <c r="B21" s="26"/>
      <c r="C21" s="31" t="s">
        <v>40</v>
      </c>
      <c r="D21" s="32"/>
      <c r="E21" s="32"/>
      <c r="F21" s="32"/>
      <c r="G21" s="32"/>
      <c r="H21" s="32"/>
      <c r="I21" s="12">
        <v>0</v>
      </c>
      <c r="K21" s="33"/>
      <c r="L21" s="26"/>
    </row>
    <row r="22" spans="1:13" x14ac:dyDescent="0.3">
      <c r="A22" s="33"/>
      <c r="B22" s="26"/>
      <c r="C22" s="31" t="s">
        <v>41</v>
      </c>
      <c r="D22" s="32"/>
      <c r="E22" s="32"/>
      <c r="F22" s="32"/>
      <c r="G22" s="32"/>
      <c r="H22" s="32"/>
      <c r="I22" s="12">
        <v>118.8</v>
      </c>
      <c r="K22" s="33"/>
      <c r="L22" s="26"/>
    </row>
    <row r="23" spans="1:13" x14ac:dyDescent="0.3">
      <c r="A23" s="33"/>
      <c r="B23" s="26"/>
      <c r="C23" s="31" t="s">
        <v>42</v>
      </c>
      <c r="D23" s="32"/>
      <c r="E23" s="32"/>
      <c r="F23" s="32"/>
      <c r="G23" s="32"/>
      <c r="H23" s="32"/>
      <c r="I23" s="12">
        <v>0</v>
      </c>
      <c r="K23" s="33"/>
      <c r="L23" s="26"/>
    </row>
    <row r="24" spans="1:13" x14ac:dyDescent="0.3">
      <c r="A24" s="33"/>
      <c r="B24" s="26"/>
      <c r="C24" s="31" t="s">
        <v>43</v>
      </c>
      <c r="D24" s="32"/>
      <c r="E24" s="32"/>
      <c r="F24" s="32"/>
      <c r="G24" s="32"/>
      <c r="H24" s="32"/>
      <c r="I24" s="12">
        <v>330</v>
      </c>
      <c r="K24" s="33"/>
      <c r="L24" s="26"/>
    </row>
    <row r="25" spans="1:13" x14ac:dyDescent="0.3">
      <c r="A25" s="5">
        <v>6</v>
      </c>
      <c r="B25" s="9" t="s">
        <v>44</v>
      </c>
      <c r="C25" s="29" t="s">
        <v>45</v>
      </c>
      <c r="D25" s="30"/>
      <c r="E25" s="30"/>
      <c r="F25" s="30"/>
      <c r="G25" s="30"/>
      <c r="H25" s="30"/>
      <c r="I25" s="10">
        <v>149.6</v>
      </c>
      <c r="J25" s="8" t="s">
        <v>33</v>
      </c>
      <c r="K25" s="10">
        <v>0</v>
      </c>
      <c r="L25" s="11">
        <f>ROUND(I25*K25,2)</f>
        <v>0</v>
      </c>
      <c r="M25" t="s">
        <v>46</v>
      </c>
    </row>
    <row r="26" spans="1:13" x14ac:dyDescent="0.3">
      <c r="A26" s="33"/>
      <c r="B26" s="26"/>
      <c r="C26" s="31" t="s">
        <v>47</v>
      </c>
      <c r="D26" s="32"/>
      <c r="E26" s="32"/>
      <c r="F26" s="32"/>
      <c r="G26" s="32"/>
      <c r="H26" s="32"/>
      <c r="I26" s="12">
        <v>149.6</v>
      </c>
      <c r="K26" s="33"/>
      <c r="L26" s="26"/>
    </row>
    <row r="27" spans="1:13" x14ac:dyDescent="0.3">
      <c r="A27" s="5">
        <v>7</v>
      </c>
      <c r="B27" s="9" t="s">
        <v>48</v>
      </c>
      <c r="C27" s="29" t="s">
        <v>49</v>
      </c>
      <c r="D27" s="30"/>
      <c r="E27" s="30"/>
      <c r="F27" s="30"/>
      <c r="G27" s="30"/>
      <c r="H27" s="30"/>
      <c r="I27" s="10">
        <v>27.72</v>
      </c>
      <c r="J27" s="8" t="s">
        <v>33</v>
      </c>
      <c r="K27" s="10">
        <v>0</v>
      </c>
      <c r="L27" s="11">
        <f>ROUND(I27*K27,2)</f>
        <v>0</v>
      </c>
      <c r="M27" t="s">
        <v>50</v>
      </c>
    </row>
    <row r="28" spans="1:13" x14ac:dyDescent="0.3">
      <c r="A28" s="33"/>
      <c r="B28" s="26"/>
      <c r="C28" s="31" t="s">
        <v>51</v>
      </c>
      <c r="D28" s="32"/>
      <c r="E28" s="32"/>
      <c r="F28" s="32"/>
      <c r="G28" s="32"/>
      <c r="H28" s="32"/>
      <c r="I28" s="12">
        <v>27.72</v>
      </c>
      <c r="K28" s="33"/>
      <c r="L28" s="26"/>
    </row>
    <row r="29" spans="1:13" x14ac:dyDescent="0.3">
      <c r="A29" s="5">
        <v>8</v>
      </c>
      <c r="B29" s="9" t="s">
        <v>52</v>
      </c>
      <c r="C29" s="29" t="s">
        <v>53</v>
      </c>
      <c r="D29" s="30"/>
      <c r="E29" s="30"/>
      <c r="F29" s="30"/>
      <c r="G29" s="30"/>
      <c r="H29" s="30"/>
      <c r="I29" s="10">
        <v>87</v>
      </c>
      <c r="J29" s="8" t="s">
        <v>33</v>
      </c>
      <c r="K29" s="10">
        <v>0</v>
      </c>
      <c r="L29" s="11">
        <f>ROUND(I29*K29,2)</f>
        <v>0</v>
      </c>
      <c r="M29" t="s">
        <v>54</v>
      </c>
    </row>
    <row r="30" spans="1:13" x14ac:dyDescent="0.3">
      <c r="A30" s="33"/>
      <c r="B30" s="26"/>
      <c r="C30" s="31" t="s">
        <v>55</v>
      </c>
      <c r="D30" s="32"/>
      <c r="E30" s="32"/>
      <c r="F30" s="32"/>
      <c r="G30" s="32"/>
      <c r="H30" s="32"/>
      <c r="I30" s="12">
        <v>0</v>
      </c>
      <c r="K30" s="33"/>
      <c r="L30" s="26"/>
    </row>
    <row r="31" spans="1:13" x14ac:dyDescent="0.3">
      <c r="A31" s="33"/>
      <c r="B31" s="26"/>
      <c r="C31" s="31" t="s">
        <v>56</v>
      </c>
      <c r="D31" s="32"/>
      <c r="E31" s="32"/>
      <c r="F31" s="32"/>
      <c r="G31" s="32"/>
      <c r="H31" s="32"/>
      <c r="I31" s="12">
        <v>87</v>
      </c>
      <c r="K31" s="33"/>
      <c r="L31" s="26"/>
    </row>
    <row r="32" spans="1:13" x14ac:dyDescent="0.3">
      <c r="A32" s="5">
        <v>9</v>
      </c>
      <c r="B32" s="9" t="s">
        <v>57</v>
      </c>
      <c r="C32" s="29" t="s">
        <v>58</v>
      </c>
      <c r="D32" s="30"/>
      <c r="E32" s="30"/>
      <c r="F32" s="30"/>
      <c r="G32" s="30"/>
      <c r="H32" s="30"/>
      <c r="I32" s="10">
        <v>574.02</v>
      </c>
      <c r="J32" s="8" t="s">
        <v>33</v>
      </c>
      <c r="K32" s="10">
        <v>0</v>
      </c>
      <c r="L32" s="11">
        <f>ROUND(I32*K32,2)</f>
        <v>0</v>
      </c>
      <c r="M32" t="s">
        <v>59</v>
      </c>
    </row>
    <row r="33" spans="1:13" x14ac:dyDescent="0.3">
      <c r="A33" s="33"/>
      <c r="B33" s="26"/>
      <c r="C33" s="31" t="s">
        <v>60</v>
      </c>
      <c r="D33" s="32"/>
      <c r="E33" s="32"/>
      <c r="F33" s="32"/>
      <c r="G33" s="32"/>
      <c r="H33" s="32"/>
      <c r="I33" s="12">
        <v>574.02</v>
      </c>
      <c r="K33" s="33"/>
      <c r="L33" s="26"/>
    </row>
    <row r="34" spans="1:13" x14ac:dyDescent="0.3">
      <c r="A34" s="33"/>
      <c r="B34" s="26"/>
      <c r="C34" s="31" t="s">
        <v>61</v>
      </c>
      <c r="D34" s="32"/>
      <c r="E34" s="32"/>
      <c r="F34" s="32"/>
      <c r="G34" s="32"/>
      <c r="H34" s="32"/>
      <c r="I34" s="12">
        <v>0</v>
      </c>
      <c r="K34" s="33"/>
      <c r="L34" s="26"/>
    </row>
    <row r="35" spans="1:13" x14ac:dyDescent="0.3">
      <c r="A35" s="5">
        <v>10</v>
      </c>
      <c r="B35" s="9" t="s">
        <v>62</v>
      </c>
      <c r="C35" s="29" t="s">
        <v>63</v>
      </c>
      <c r="D35" s="30"/>
      <c r="E35" s="30"/>
      <c r="F35" s="30"/>
      <c r="G35" s="30"/>
      <c r="H35" s="30"/>
      <c r="I35" s="10">
        <v>87</v>
      </c>
      <c r="J35" s="8" t="s">
        <v>33</v>
      </c>
      <c r="K35" s="10">
        <v>0</v>
      </c>
      <c r="L35" s="11">
        <f>ROUND(I35*K35,2)</f>
        <v>0</v>
      </c>
      <c r="M35" t="s">
        <v>64</v>
      </c>
    </row>
    <row r="36" spans="1:13" x14ac:dyDescent="0.3">
      <c r="A36" s="33"/>
      <c r="B36" s="26"/>
      <c r="C36" s="31">
        <v>87</v>
      </c>
      <c r="D36" s="32"/>
      <c r="E36" s="32"/>
      <c r="F36" s="32"/>
      <c r="G36" s="32"/>
      <c r="H36" s="32"/>
      <c r="I36" s="12">
        <v>87</v>
      </c>
      <c r="K36" s="33"/>
      <c r="L36" s="26"/>
    </row>
    <row r="37" spans="1:13" x14ac:dyDescent="0.3">
      <c r="A37" s="5">
        <v>11</v>
      </c>
      <c r="B37" s="9" t="s">
        <v>65</v>
      </c>
      <c r="C37" s="29" t="s">
        <v>66</v>
      </c>
      <c r="D37" s="30"/>
      <c r="E37" s="30"/>
      <c r="F37" s="30"/>
      <c r="G37" s="30"/>
      <c r="H37" s="30"/>
      <c r="I37" s="10">
        <v>574.02</v>
      </c>
      <c r="J37" s="8" t="s">
        <v>33</v>
      </c>
      <c r="K37" s="10">
        <v>0</v>
      </c>
      <c r="L37" s="11">
        <f>ROUND(I37*K37,2)</f>
        <v>0</v>
      </c>
      <c r="M37" t="s">
        <v>67</v>
      </c>
    </row>
    <row r="38" spans="1:13" x14ac:dyDescent="0.3">
      <c r="A38" s="33"/>
      <c r="B38" s="26"/>
      <c r="C38" s="31" t="s">
        <v>68</v>
      </c>
      <c r="D38" s="32"/>
      <c r="E38" s="32"/>
      <c r="F38" s="32"/>
      <c r="G38" s="32"/>
      <c r="H38" s="32"/>
      <c r="I38" s="12">
        <v>574.02</v>
      </c>
      <c r="K38" s="33"/>
      <c r="L38" s="26"/>
    </row>
    <row r="39" spans="1:13" x14ac:dyDescent="0.3">
      <c r="A39" s="5">
        <v>12</v>
      </c>
      <c r="B39" s="9" t="s">
        <v>69</v>
      </c>
      <c r="C39" s="29" t="s">
        <v>70</v>
      </c>
      <c r="D39" s="30"/>
      <c r="E39" s="30"/>
      <c r="F39" s="30"/>
      <c r="G39" s="30"/>
      <c r="H39" s="30"/>
      <c r="I39" s="10">
        <v>870</v>
      </c>
      <c r="J39" s="8" t="s">
        <v>17</v>
      </c>
      <c r="K39" s="10">
        <v>0</v>
      </c>
      <c r="L39" s="11">
        <f>ROUND(I39*K39,2)</f>
        <v>0</v>
      </c>
      <c r="M39" t="s">
        <v>71</v>
      </c>
    </row>
    <row r="40" spans="1:13" x14ac:dyDescent="0.3">
      <c r="A40" s="33"/>
      <c r="B40" s="26"/>
      <c r="C40" s="31" t="s">
        <v>72</v>
      </c>
      <c r="D40" s="32"/>
      <c r="E40" s="32"/>
      <c r="F40" s="32"/>
      <c r="G40" s="32"/>
      <c r="H40" s="32"/>
      <c r="I40" s="12">
        <v>870</v>
      </c>
      <c r="K40" s="33"/>
      <c r="L40" s="26"/>
    </row>
    <row r="41" spans="1:13" x14ac:dyDescent="0.3">
      <c r="A41" s="5">
        <v>13</v>
      </c>
      <c r="B41" s="9" t="s">
        <v>73</v>
      </c>
      <c r="C41" s="29" t="s">
        <v>74</v>
      </c>
      <c r="D41" s="30"/>
      <c r="E41" s="30"/>
      <c r="F41" s="30"/>
      <c r="G41" s="30"/>
      <c r="H41" s="30"/>
      <c r="I41" s="10">
        <v>1523.5</v>
      </c>
      <c r="J41" s="8" t="s">
        <v>17</v>
      </c>
      <c r="K41" s="10">
        <v>0</v>
      </c>
      <c r="L41" s="11">
        <f>ROUND(I41*K41,2)</f>
        <v>0</v>
      </c>
      <c r="M41" t="s">
        <v>75</v>
      </c>
    </row>
    <row r="42" spans="1:13" x14ac:dyDescent="0.3">
      <c r="A42" s="33"/>
      <c r="B42" s="26"/>
      <c r="C42" s="31" t="s">
        <v>76</v>
      </c>
      <c r="D42" s="32"/>
      <c r="E42" s="32"/>
      <c r="F42" s="32"/>
      <c r="G42" s="32"/>
      <c r="H42" s="32"/>
      <c r="I42" s="12">
        <v>0</v>
      </c>
      <c r="K42" s="33"/>
      <c r="L42" s="26"/>
    </row>
    <row r="43" spans="1:13" x14ac:dyDescent="0.3">
      <c r="A43" s="33"/>
      <c r="B43" s="26"/>
      <c r="C43" s="31" t="s">
        <v>77</v>
      </c>
      <c r="D43" s="32"/>
      <c r="E43" s="32"/>
      <c r="F43" s="32"/>
      <c r="G43" s="32"/>
      <c r="H43" s="32"/>
      <c r="I43" s="12">
        <v>1523.5</v>
      </c>
      <c r="K43" s="33"/>
      <c r="L43" s="26"/>
    </row>
    <row r="44" spans="1:13" x14ac:dyDescent="0.3">
      <c r="A44" s="5">
        <v>14</v>
      </c>
      <c r="B44" s="9" t="s">
        <v>78</v>
      </c>
      <c r="C44" s="29" t="s">
        <v>79</v>
      </c>
      <c r="D44" s="30"/>
      <c r="E44" s="30"/>
      <c r="F44" s="30"/>
      <c r="G44" s="30"/>
      <c r="H44" s="30"/>
      <c r="I44" s="10">
        <v>15.12</v>
      </c>
      <c r="J44" s="8" t="s">
        <v>33</v>
      </c>
      <c r="K44" s="10">
        <v>0</v>
      </c>
      <c r="L44" s="11">
        <f>ROUND(I44*K44,2)</f>
        <v>0</v>
      </c>
      <c r="M44" t="s">
        <v>80</v>
      </c>
    </row>
    <row r="45" spans="1:13" x14ac:dyDescent="0.3">
      <c r="A45" s="33"/>
      <c r="B45" s="26"/>
      <c r="C45" s="31" t="s">
        <v>81</v>
      </c>
      <c r="D45" s="32"/>
      <c r="E45" s="32"/>
      <c r="F45" s="32"/>
      <c r="G45" s="32"/>
      <c r="H45" s="32"/>
      <c r="I45" s="12">
        <v>15.12</v>
      </c>
      <c r="K45" s="33"/>
      <c r="L45" s="26"/>
    </row>
    <row r="46" spans="1:13" x14ac:dyDescent="0.3">
      <c r="A46" s="5">
        <v>15</v>
      </c>
      <c r="B46" s="9" t="s">
        <v>82</v>
      </c>
      <c r="C46" s="29" t="s">
        <v>83</v>
      </c>
      <c r="D46" s="30"/>
      <c r="E46" s="30"/>
      <c r="F46" s="30"/>
      <c r="G46" s="30"/>
      <c r="H46" s="30"/>
      <c r="I46" s="10">
        <v>31.5</v>
      </c>
      <c r="J46" s="8" t="s">
        <v>17</v>
      </c>
      <c r="K46" s="10">
        <v>0</v>
      </c>
      <c r="L46" s="11">
        <f>ROUND(I46*K46,2)</f>
        <v>0</v>
      </c>
      <c r="M46" t="s">
        <v>84</v>
      </c>
    </row>
    <row r="47" spans="1:13" x14ac:dyDescent="0.3">
      <c r="A47" s="33"/>
      <c r="B47" s="26"/>
      <c r="C47" s="31" t="s">
        <v>85</v>
      </c>
      <c r="D47" s="32"/>
      <c r="E47" s="32"/>
      <c r="F47" s="32"/>
      <c r="G47" s="32"/>
      <c r="H47" s="32"/>
      <c r="I47" s="12">
        <v>31.5</v>
      </c>
      <c r="K47" s="33"/>
      <c r="L47" s="26"/>
    </row>
    <row r="48" spans="1:13" x14ac:dyDescent="0.3">
      <c r="A48" s="5">
        <v>16</v>
      </c>
      <c r="B48" s="9" t="s">
        <v>86</v>
      </c>
      <c r="C48" s="29" t="s">
        <v>87</v>
      </c>
      <c r="D48" s="30"/>
      <c r="E48" s="30"/>
      <c r="F48" s="30"/>
      <c r="G48" s="30"/>
      <c r="H48" s="30"/>
      <c r="I48" s="10">
        <v>0.18690000000000001</v>
      </c>
      <c r="J48" s="8" t="s">
        <v>88</v>
      </c>
      <c r="K48" s="10">
        <v>0</v>
      </c>
      <c r="L48" s="11">
        <f>ROUND(I48*K48,2)</f>
        <v>0</v>
      </c>
      <c r="M48" t="s">
        <v>89</v>
      </c>
    </row>
    <row r="49" spans="1:13" x14ac:dyDescent="0.3">
      <c r="A49" s="33"/>
      <c r="B49" s="26"/>
      <c r="C49" s="31" t="s">
        <v>90</v>
      </c>
      <c r="D49" s="32"/>
      <c r="E49" s="32"/>
      <c r="F49" s="32"/>
      <c r="G49" s="32"/>
      <c r="H49" s="32"/>
      <c r="I49" s="12">
        <v>0</v>
      </c>
      <c r="K49" s="33"/>
      <c r="L49" s="26"/>
    </row>
    <row r="50" spans="1:13" x14ac:dyDescent="0.3">
      <c r="A50" s="33"/>
      <c r="B50" s="26"/>
      <c r="C50" s="31" t="s">
        <v>91</v>
      </c>
      <c r="D50" s="32"/>
      <c r="E50" s="32"/>
      <c r="F50" s="32"/>
      <c r="G50" s="32"/>
      <c r="H50" s="32"/>
      <c r="I50" s="12">
        <v>0.18690000000000001</v>
      </c>
      <c r="K50" s="33"/>
      <c r="L50" s="26"/>
    </row>
    <row r="51" spans="1:13" x14ac:dyDescent="0.3">
      <c r="A51" s="5">
        <v>17</v>
      </c>
      <c r="B51" s="9" t="s">
        <v>92</v>
      </c>
      <c r="C51" s="29" t="s">
        <v>93</v>
      </c>
      <c r="D51" s="30"/>
      <c r="E51" s="30"/>
      <c r="F51" s="30"/>
      <c r="G51" s="30"/>
      <c r="H51" s="30"/>
      <c r="I51" s="10">
        <v>3.78</v>
      </c>
      <c r="J51" s="8" t="s">
        <v>33</v>
      </c>
      <c r="K51" s="10">
        <v>0</v>
      </c>
      <c r="L51" s="11">
        <f>ROUND(I51*K51,2)</f>
        <v>0</v>
      </c>
      <c r="M51" t="s">
        <v>94</v>
      </c>
    </row>
    <row r="52" spans="1:13" x14ac:dyDescent="0.3">
      <c r="A52" s="33"/>
      <c r="B52" s="26"/>
      <c r="C52" s="31" t="s">
        <v>95</v>
      </c>
      <c r="D52" s="32"/>
      <c r="E52" s="32"/>
      <c r="F52" s="32"/>
      <c r="G52" s="32"/>
      <c r="H52" s="32"/>
      <c r="I52" s="12">
        <v>3.78</v>
      </c>
      <c r="K52" s="33"/>
      <c r="L52" s="26"/>
    </row>
    <row r="53" spans="1:13" x14ac:dyDescent="0.3">
      <c r="A53" s="5">
        <v>18</v>
      </c>
      <c r="B53" s="9" t="s">
        <v>96</v>
      </c>
      <c r="C53" s="29" t="s">
        <v>97</v>
      </c>
      <c r="D53" s="30"/>
      <c r="E53" s="30"/>
      <c r="F53" s="30"/>
      <c r="G53" s="30"/>
      <c r="H53" s="30"/>
      <c r="I53" s="10">
        <v>31.5</v>
      </c>
      <c r="J53" s="8" t="s">
        <v>17</v>
      </c>
      <c r="K53" s="10">
        <v>0</v>
      </c>
      <c r="L53" s="11">
        <f>ROUND(I53*K53,2)</f>
        <v>0</v>
      </c>
      <c r="M53" t="s">
        <v>98</v>
      </c>
    </row>
    <row r="54" spans="1:13" x14ac:dyDescent="0.3">
      <c r="A54" s="33"/>
      <c r="B54" s="26"/>
      <c r="C54" s="31" t="s">
        <v>99</v>
      </c>
      <c r="D54" s="32"/>
      <c r="E54" s="32"/>
      <c r="F54" s="32"/>
      <c r="G54" s="32"/>
      <c r="H54" s="32"/>
      <c r="I54" s="12">
        <v>31.5</v>
      </c>
      <c r="K54" s="33"/>
      <c r="L54" s="26"/>
    </row>
    <row r="55" spans="1:13" x14ac:dyDescent="0.3">
      <c r="A55" s="5">
        <v>19</v>
      </c>
      <c r="B55" s="9" t="s">
        <v>100</v>
      </c>
      <c r="C55" s="29" t="s">
        <v>101</v>
      </c>
      <c r="D55" s="30"/>
      <c r="E55" s="30"/>
      <c r="F55" s="30"/>
      <c r="G55" s="30"/>
      <c r="H55" s="30"/>
      <c r="I55" s="10">
        <v>31.5</v>
      </c>
      <c r="J55" s="8" t="s">
        <v>17</v>
      </c>
      <c r="K55" s="10">
        <v>0</v>
      </c>
      <c r="L55" s="11">
        <f>ROUND(I55*K55,2)</f>
        <v>0</v>
      </c>
      <c r="M55" t="s">
        <v>102</v>
      </c>
    </row>
    <row r="56" spans="1:13" x14ac:dyDescent="0.3">
      <c r="A56" s="33"/>
      <c r="B56" s="26"/>
      <c r="C56" s="31" t="s">
        <v>103</v>
      </c>
      <c r="D56" s="32"/>
      <c r="E56" s="32"/>
      <c r="F56" s="32"/>
      <c r="G56" s="32"/>
      <c r="H56" s="32"/>
      <c r="I56" s="12">
        <v>31.5</v>
      </c>
      <c r="K56" s="33"/>
      <c r="L56" s="26"/>
    </row>
    <row r="57" spans="1:13" x14ac:dyDescent="0.3">
      <c r="A57" s="5">
        <v>20</v>
      </c>
      <c r="B57" s="9" t="s">
        <v>104</v>
      </c>
      <c r="C57" s="29" t="s">
        <v>105</v>
      </c>
      <c r="D57" s="30"/>
      <c r="E57" s="30"/>
      <c r="F57" s="30"/>
      <c r="G57" s="30"/>
      <c r="H57" s="30"/>
      <c r="I57" s="10">
        <v>0.378</v>
      </c>
      <c r="J57" s="8" t="s">
        <v>88</v>
      </c>
      <c r="K57" s="10">
        <v>0</v>
      </c>
      <c r="L57" s="11">
        <f>ROUND(I57*K57,2)</f>
        <v>0</v>
      </c>
      <c r="M57" t="s">
        <v>106</v>
      </c>
    </row>
    <row r="58" spans="1:13" x14ac:dyDescent="0.3">
      <c r="A58" s="33"/>
      <c r="B58" s="26"/>
      <c r="C58" s="31" t="s">
        <v>107</v>
      </c>
      <c r="D58" s="32"/>
      <c r="E58" s="32"/>
      <c r="F58" s="32"/>
      <c r="G58" s="32"/>
      <c r="H58" s="32"/>
      <c r="I58" s="12">
        <v>0.378</v>
      </c>
      <c r="K58" s="33"/>
      <c r="L58" s="26"/>
    </row>
    <row r="59" spans="1:13" x14ac:dyDescent="0.3">
      <c r="A59" s="5">
        <v>22</v>
      </c>
      <c r="B59" s="9" t="s">
        <v>108</v>
      </c>
      <c r="C59" s="29" t="s">
        <v>109</v>
      </c>
      <c r="D59" s="30"/>
      <c r="E59" s="30"/>
      <c r="F59" s="30"/>
      <c r="G59" s="30"/>
      <c r="H59" s="30"/>
      <c r="I59" s="10">
        <v>4</v>
      </c>
      <c r="J59" s="8" t="s">
        <v>110</v>
      </c>
      <c r="K59" s="10">
        <v>0</v>
      </c>
      <c r="L59" s="11">
        <f>ROUND(I59*K59,2)</f>
        <v>0</v>
      </c>
      <c r="M59" t="s">
        <v>111</v>
      </c>
    </row>
    <row r="60" spans="1:13" x14ac:dyDescent="0.3">
      <c r="A60" s="33"/>
      <c r="B60" s="26"/>
      <c r="C60" s="31" t="s">
        <v>112</v>
      </c>
      <c r="D60" s="32"/>
      <c r="E60" s="32"/>
      <c r="F60" s="32"/>
      <c r="G60" s="32"/>
      <c r="H60" s="32"/>
      <c r="I60" s="12">
        <v>0</v>
      </c>
      <c r="K60" s="33"/>
      <c r="L60" s="26"/>
    </row>
    <row r="61" spans="1:13" x14ac:dyDescent="0.3">
      <c r="A61" s="33"/>
      <c r="B61" s="26"/>
      <c r="C61" s="31">
        <v>4</v>
      </c>
      <c r="D61" s="32"/>
      <c r="E61" s="32"/>
      <c r="F61" s="32"/>
      <c r="G61" s="32"/>
      <c r="H61" s="32"/>
      <c r="I61" s="12">
        <v>4</v>
      </c>
      <c r="K61" s="33"/>
      <c r="L61" s="26"/>
    </row>
    <row r="62" spans="1:13" x14ac:dyDescent="0.3">
      <c r="A62" s="5">
        <v>23</v>
      </c>
      <c r="B62" s="9" t="s">
        <v>113</v>
      </c>
      <c r="C62" s="29" t="s">
        <v>114</v>
      </c>
      <c r="D62" s="30"/>
      <c r="E62" s="30"/>
      <c r="F62" s="30"/>
      <c r="G62" s="30"/>
      <c r="H62" s="30"/>
      <c r="I62" s="10">
        <v>1.575</v>
      </c>
      <c r="J62" s="8" t="s">
        <v>33</v>
      </c>
      <c r="K62" s="10">
        <v>0</v>
      </c>
      <c r="L62" s="11">
        <f>ROUND(I62*K62,2)</f>
        <v>0</v>
      </c>
      <c r="M62" t="s">
        <v>115</v>
      </c>
    </row>
    <row r="63" spans="1:13" x14ac:dyDescent="0.3">
      <c r="A63" s="33"/>
      <c r="B63" s="26"/>
      <c r="C63" s="31" t="s">
        <v>116</v>
      </c>
      <c r="D63" s="32"/>
      <c r="E63" s="32"/>
      <c r="F63" s="32"/>
      <c r="G63" s="32"/>
      <c r="H63" s="32"/>
      <c r="I63" s="12">
        <v>0</v>
      </c>
      <c r="K63" s="33"/>
      <c r="L63" s="26"/>
    </row>
    <row r="64" spans="1:13" x14ac:dyDescent="0.3">
      <c r="A64" s="33"/>
      <c r="B64" s="26"/>
      <c r="C64" s="31" t="s">
        <v>117</v>
      </c>
      <c r="D64" s="32"/>
      <c r="E64" s="32"/>
      <c r="F64" s="32"/>
      <c r="G64" s="32"/>
      <c r="H64" s="32"/>
      <c r="I64" s="12">
        <v>1.575</v>
      </c>
      <c r="K64" s="33"/>
      <c r="L64" s="26"/>
    </row>
    <row r="65" spans="1:13" x14ac:dyDescent="0.3">
      <c r="A65" s="5">
        <v>24</v>
      </c>
      <c r="B65" s="9" t="s">
        <v>118</v>
      </c>
      <c r="C65" s="29" t="s">
        <v>119</v>
      </c>
      <c r="D65" s="30"/>
      <c r="E65" s="30"/>
      <c r="F65" s="30"/>
      <c r="G65" s="30"/>
      <c r="H65" s="30"/>
      <c r="I65" s="10">
        <v>0.189</v>
      </c>
      <c r="J65" s="8" t="s">
        <v>88</v>
      </c>
      <c r="K65" s="10">
        <v>0</v>
      </c>
      <c r="L65" s="11">
        <f>ROUND(I65*K65,2)</f>
        <v>0</v>
      </c>
      <c r="M65" t="s">
        <v>120</v>
      </c>
    </row>
    <row r="66" spans="1:13" x14ac:dyDescent="0.3">
      <c r="A66" s="33"/>
      <c r="B66" s="26"/>
      <c r="C66" s="31" t="s">
        <v>121</v>
      </c>
      <c r="D66" s="32"/>
      <c r="E66" s="32"/>
      <c r="F66" s="32"/>
      <c r="G66" s="32"/>
      <c r="H66" s="32"/>
      <c r="I66" s="12">
        <v>0</v>
      </c>
      <c r="K66" s="33"/>
      <c r="L66" s="26"/>
    </row>
    <row r="67" spans="1:13" x14ac:dyDescent="0.3">
      <c r="A67" s="33"/>
      <c r="B67" s="26"/>
      <c r="C67" s="31" t="s">
        <v>122</v>
      </c>
      <c r="D67" s="32"/>
      <c r="E67" s="32"/>
      <c r="F67" s="32"/>
      <c r="G67" s="32"/>
      <c r="H67" s="32"/>
      <c r="I67" s="12">
        <v>0.189</v>
      </c>
      <c r="K67" s="33"/>
      <c r="L67" s="26"/>
    </row>
    <row r="68" spans="1:13" x14ac:dyDescent="0.3">
      <c r="A68" s="5">
        <v>25</v>
      </c>
      <c r="B68" s="9" t="s">
        <v>123</v>
      </c>
      <c r="C68" s="29" t="s">
        <v>124</v>
      </c>
      <c r="D68" s="30"/>
      <c r="E68" s="30"/>
      <c r="F68" s="30"/>
      <c r="G68" s="30"/>
      <c r="H68" s="30"/>
      <c r="I68" s="10">
        <v>330</v>
      </c>
      <c r="J68" s="8" t="s">
        <v>27</v>
      </c>
      <c r="K68" s="10">
        <v>0</v>
      </c>
      <c r="L68" s="11">
        <f>ROUND(I68*K68,2)</f>
        <v>0</v>
      </c>
      <c r="M68" t="s">
        <v>125</v>
      </c>
    </row>
    <row r="69" spans="1:13" x14ac:dyDescent="0.3">
      <c r="A69" s="33"/>
      <c r="B69" s="26"/>
      <c r="C69" s="31" t="s">
        <v>126</v>
      </c>
      <c r="D69" s="32"/>
      <c r="E69" s="32"/>
      <c r="F69" s="32"/>
      <c r="G69" s="32"/>
      <c r="H69" s="32"/>
      <c r="I69" s="12">
        <v>330</v>
      </c>
      <c r="K69" s="33"/>
      <c r="L69" s="26"/>
    </row>
    <row r="70" spans="1:13" x14ac:dyDescent="0.3">
      <c r="A70" s="5">
        <v>26</v>
      </c>
      <c r="B70" s="9" t="s">
        <v>127</v>
      </c>
      <c r="C70" s="29" t="s">
        <v>128</v>
      </c>
      <c r="D70" s="30"/>
      <c r="E70" s="30"/>
      <c r="F70" s="30"/>
      <c r="G70" s="30"/>
      <c r="H70" s="30"/>
      <c r="I70" s="10">
        <v>102.2</v>
      </c>
      <c r="J70" s="8" t="s">
        <v>33</v>
      </c>
      <c r="K70" s="10">
        <v>0</v>
      </c>
      <c r="L70" s="11">
        <f>ROUND(I70*K70,2)</f>
        <v>0</v>
      </c>
      <c r="M70" t="s">
        <v>129</v>
      </c>
    </row>
    <row r="71" spans="1:13" x14ac:dyDescent="0.3">
      <c r="A71" s="33"/>
      <c r="B71" s="26"/>
      <c r="C71" s="31" t="s">
        <v>130</v>
      </c>
      <c r="D71" s="32"/>
      <c r="E71" s="32"/>
      <c r="F71" s="32"/>
      <c r="G71" s="32"/>
      <c r="H71" s="32"/>
      <c r="I71" s="12">
        <v>102.2</v>
      </c>
      <c r="K71" s="33"/>
      <c r="L71" s="26"/>
    </row>
    <row r="72" spans="1:13" x14ac:dyDescent="0.3">
      <c r="A72" s="33"/>
      <c r="B72" s="26"/>
      <c r="C72" s="31" t="s">
        <v>131</v>
      </c>
      <c r="D72" s="32"/>
      <c r="E72" s="32"/>
      <c r="F72" s="32"/>
      <c r="G72" s="32"/>
      <c r="H72" s="32"/>
      <c r="I72" s="12">
        <v>0</v>
      </c>
      <c r="K72" s="33"/>
      <c r="L72" s="26"/>
    </row>
    <row r="73" spans="1:13" x14ac:dyDescent="0.3">
      <c r="A73" s="5">
        <v>27</v>
      </c>
      <c r="B73" s="9" t="s">
        <v>132</v>
      </c>
      <c r="C73" s="29" t="s">
        <v>133</v>
      </c>
      <c r="D73" s="30"/>
      <c r="E73" s="30"/>
      <c r="F73" s="30"/>
      <c r="G73" s="30"/>
      <c r="H73" s="30"/>
      <c r="I73" s="10">
        <v>1526.8</v>
      </c>
      <c r="J73" s="8" t="s">
        <v>17</v>
      </c>
      <c r="K73" s="10">
        <v>0</v>
      </c>
      <c r="L73" s="11">
        <f>ROUND(I73*K73,2)</f>
        <v>0</v>
      </c>
      <c r="M73" t="s">
        <v>134</v>
      </c>
    </row>
    <row r="74" spans="1:13" x14ac:dyDescent="0.3">
      <c r="A74" s="33"/>
      <c r="B74" s="26"/>
      <c r="C74" s="31" t="s">
        <v>135</v>
      </c>
      <c r="D74" s="32"/>
      <c r="E74" s="32"/>
      <c r="F74" s="32"/>
      <c r="G74" s="32"/>
      <c r="H74" s="32"/>
      <c r="I74" s="12">
        <v>1526.8</v>
      </c>
      <c r="K74" s="33"/>
      <c r="L74" s="26"/>
    </row>
    <row r="75" spans="1:13" x14ac:dyDescent="0.3">
      <c r="A75" s="5">
        <v>28</v>
      </c>
      <c r="B75" s="9" t="s">
        <v>136</v>
      </c>
      <c r="C75" s="29" t="s">
        <v>137</v>
      </c>
      <c r="D75" s="30"/>
      <c r="E75" s="30"/>
      <c r="F75" s="30"/>
      <c r="G75" s="30"/>
      <c r="H75" s="30"/>
      <c r="I75" s="10">
        <v>1388</v>
      </c>
      <c r="J75" s="8" t="s">
        <v>17</v>
      </c>
      <c r="K75" s="10">
        <v>0</v>
      </c>
      <c r="L75" s="11">
        <f>ROUND(I75*K75,2)</f>
        <v>0</v>
      </c>
      <c r="M75" t="s">
        <v>138</v>
      </c>
    </row>
    <row r="76" spans="1:13" x14ac:dyDescent="0.3">
      <c r="A76" s="33"/>
      <c r="B76" s="26"/>
      <c r="C76" s="31">
        <v>1388</v>
      </c>
      <c r="D76" s="32"/>
      <c r="E76" s="32"/>
      <c r="F76" s="32"/>
      <c r="G76" s="32"/>
      <c r="H76" s="32"/>
      <c r="I76" s="12">
        <v>1388</v>
      </c>
      <c r="K76" s="33"/>
      <c r="L76" s="26"/>
    </row>
    <row r="77" spans="1:13" x14ac:dyDescent="0.3">
      <c r="A77" s="5">
        <v>29</v>
      </c>
      <c r="B77" s="9" t="s">
        <v>139</v>
      </c>
      <c r="C77" s="29" t="s">
        <v>140</v>
      </c>
      <c r="D77" s="30"/>
      <c r="E77" s="30"/>
      <c r="F77" s="30"/>
      <c r="G77" s="30"/>
      <c r="H77" s="30"/>
      <c r="I77" s="10">
        <v>54</v>
      </c>
      <c r="J77" s="8" t="s">
        <v>17</v>
      </c>
      <c r="K77" s="10">
        <v>0</v>
      </c>
      <c r="L77" s="11">
        <f>ROUND(I77*K77,2)</f>
        <v>0</v>
      </c>
      <c r="M77" t="s">
        <v>141</v>
      </c>
    </row>
    <row r="78" spans="1:13" x14ac:dyDescent="0.3">
      <c r="A78" s="33"/>
      <c r="B78" s="26"/>
      <c r="C78" s="31" t="s">
        <v>142</v>
      </c>
      <c r="D78" s="32"/>
      <c r="E78" s="32"/>
      <c r="F78" s="32"/>
      <c r="G78" s="32"/>
      <c r="H78" s="32"/>
      <c r="I78" s="12">
        <v>54</v>
      </c>
      <c r="K78" s="33"/>
      <c r="L78" s="26"/>
    </row>
    <row r="79" spans="1:13" x14ac:dyDescent="0.3">
      <c r="A79" s="33"/>
      <c r="B79" s="26"/>
      <c r="C79" s="31" t="s">
        <v>143</v>
      </c>
      <c r="D79" s="32"/>
      <c r="E79" s="32"/>
      <c r="F79" s="32"/>
      <c r="G79" s="32"/>
      <c r="H79" s="32"/>
      <c r="I79" s="12">
        <v>0</v>
      </c>
      <c r="K79" s="33"/>
      <c r="L79" s="26"/>
    </row>
    <row r="80" spans="1:13" x14ac:dyDescent="0.3">
      <c r="A80" s="5">
        <v>30</v>
      </c>
      <c r="B80" s="9" t="s">
        <v>144</v>
      </c>
      <c r="C80" s="29" t="s">
        <v>145</v>
      </c>
      <c r="D80" s="30"/>
      <c r="E80" s="30"/>
      <c r="F80" s="30"/>
      <c r="G80" s="30"/>
      <c r="H80" s="30"/>
      <c r="I80" s="10">
        <v>54</v>
      </c>
      <c r="J80" s="8" t="s">
        <v>17</v>
      </c>
      <c r="K80" s="10">
        <v>0</v>
      </c>
      <c r="L80" s="11">
        <f>ROUND(I80*K80,2)</f>
        <v>0</v>
      </c>
      <c r="M80" t="s">
        <v>146</v>
      </c>
    </row>
    <row r="81" spans="1:13" x14ac:dyDescent="0.3">
      <c r="A81" s="33"/>
      <c r="B81" s="26"/>
      <c r="C81" s="31" t="s">
        <v>142</v>
      </c>
      <c r="D81" s="32"/>
      <c r="E81" s="32"/>
      <c r="F81" s="32"/>
      <c r="G81" s="32"/>
      <c r="H81" s="32"/>
      <c r="I81" s="12">
        <v>54</v>
      </c>
      <c r="K81" s="33"/>
      <c r="L81" s="26"/>
    </row>
    <row r="82" spans="1:13" x14ac:dyDescent="0.3">
      <c r="A82" s="5">
        <v>31</v>
      </c>
      <c r="B82" s="9" t="s">
        <v>147</v>
      </c>
      <c r="C82" s="29" t="s">
        <v>148</v>
      </c>
      <c r="D82" s="30"/>
      <c r="E82" s="30"/>
      <c r="F82" s="30"/>
      <c r="G82" s="30"/>
      <c r="H82" s="30"/>
      <c r="I82" s="10">
        <v>67.2</v>
      </c>
      <c r="J82" s="8" t="s">
        <v>110</v>
      </c>
      <c r="K82" s="10">
        <v>0</v>
      </c>
      <c r="L82" s="11">
        <f>ROUND(I82*K82,2)</f>
        <v>0</v>
      </c>
      <c r="M82" t="s">
        <v>149</v>
      </c>
    </row>
    <row r="83" spans="1:13" x14ac:dyDescent="0.3">
      <c r="A83" s="33"/>
      <c r="B83" s="26"/>
      <c r="C83" s="31" t="s">
        <v>150</v>
      </c>
      <c r="D83" s="32"/>
      <c r="E83" s="32"/>
      <c r="F83" s="32"/>
      <c r="G83" s="32"/>
      <c r="H83" s="32"/>
      <c r="I83" s="12">
        <v>67.2</v>
      </c>
      <c r="K83" s="33"/>
      <c r="L83" s="26"/>
    </row>
    <row r="84" spans="1:13" x14ac:dyDescent="0.3">
      <c r="A84" s="5">
        <v>32</v>
      </c>
      <c r="B84" s="9" t="s">
        <v>151</v>
      </c>
      <c r="C84" s="29" t="s">
        <v>152</v>
      </c>
      <c r="D84" s="30"/>
      <c r="E84" s="30"/>
      <c r="F84" s="30"/>
      <c r="G84" s="30"/>
      <c r="H84" s="30"/>
      <c r="I84" s="10">
        <v>20</v>
      </c>
      <c r="J84" s="8" t="s">
        <v>110</v>
      </c>
      <c r="K84" s="10">
        <v>0</v>
      </c>
      <c r="L84" s="11">
        <f>ROUND(I84*K84,2)</f>
        <v>0</v>
      </c>
      <c r="M84" t="s">
        <v>153</v>
      </c>
    </row>
    <row r="85" spans="1:13" x14ac:dyDescent="0.3">
      <c r="A85" s="33"/>
      <c r="B85" s="26"/>
      <c r="C85" s="31" t="s">
        <v>154</v>
      </c>
      <c r="D85" s="32"/>
      <c r="E85" s="32"/>
      <c r="F85" s="32"/>
      <c r="G85" s="32"/>
      <c r="H85" s="32"/>
      <c r="I85" s="12">
        <v>10</v>
      </c>
      <c r="K85" s="33"/>
      <c r="L85" s="26"/>
    </row>
    <row r="86" spans="1:13" x14ac:dyDescent="0.3">
      <c r="A86" s="33"/>
      <c r="B86" s="26"/>
      <c r="C86" s="31" t="s">
        <v>155</v>
      </c>
      <c r="D86" s="32"/>
      <c r="E86" s="32"/>
      <c r="F86" s="32"/>
      <c r="G86" s="32"/>
      <c r="H86" s="32"/>
      <c r="I86" s="12">
        <v>10</v>
      </c>
      <c r="K86" s="33"/>
      <c r="L86" s="26"/>
    </row>
    <row r="87" spans="1:13" x14ac:dyDescent="0.3">
      <c r="A87" s="5">
        <v>33</v>
      </c>
      <c r="B87" s="9" t="s">
        <v>156</v>
      </c>
      <c r="C87" s="29" t="s">
        <v>157</v>
      </c>
      <c r="D87" s="30"/>
      <c r="E87" s="30"/>
      <c r="F87" s="30"/>
      <c r="G87" s="30"/>
      <c r="H87" s="30"/>
      <c r="I87" s="10">
        <v>214.2</v>
      </c>
      <c r="J87" s="8" t="s">
        <v>110</v>
      </c>
      <c r="K87" s="10">
        <v>0</v>
      </c>
      <c r="L87" s="11">
        <f>ROUND(I87*K87,2)</f>
        <v>0</v>
      </c>
      <c r="M87" t="s">
        <v>158</v>
      </c>
    </row>
    <row r="88" spans="1:13" x14ac:dyDescent="0.3">
      <c r="A88" s="33"/>
      <c r="B88" s="26"/>
      <c r="C88" s="31" t="s">
        <v>159</v>
      </c>
      <c r="D88" s="32"/>
      <c r="E88" s="32"/>
      <c r="F88" s="32"/>
      <c r="G88" s="32"/>
      <c r="H88" s="32"/>
      <c r="I88" s="12">
        <v>214.2</v>
      </c>
      <c r="K88" s="33"/>
      <c r="L88" s="26"/>
    </row>
    <row r="89" spans="1:13" x14ac:dyDescent="0.3">
      <c r="A89" s="5">
        <v>34</v>
      </c>
      <c r="B89" s="9" t="s">
        <v>160</v>
      </c>
      <c r="C89" s="29" t="s">
        <v>161</v>
      </c>
      <c r="D89" s="30"/>
      <c r="E89" s="30"/>
      <c r="F89" s="30"/>
      <c r="G89" s="30"/>
      <c r="H89" s="30"/>
      <c r="I89" s="10">
        <v>916.65</v>
      </c>
      <c r="J89" s="8" t="s">
        <v>110</v>
      </c>
      <c r="K89" s="10">
        <v>0</v>
      </c>
      <c r="L89" s="11">
        <f>ROUND(I89*K89,2)</f>
        <v>0</v>
      </c>
      <c r="M89" t="s">
        <v>162</v>
      </c>
    </row>
    <row r="90" spans="1:13" x14ac:dyDescent="0.3">
      <c r="A90" s="33"/>
      <c r="B90" s="26"/>
      <c r="C90" s="31" t="s">
        <v>163</v>
      </c>
      <c r="D90" s="32"/>
      <c r="E90" s="32"/>
      <c r="F90" s="32"/>
      <c r="G90" s="32"/>
      <c r="H90" s="32"/>
      <c r="I90" s="12">
        <v>916.65</v>
      </c>
      <c r="K90" s="33"/>
      <c r="L90" s="26"/>
    </row>
    <row r="91" spans="1:13" x14ac:dyDescent="0.3">
      <c r="A91" s="5">
        <v>35</v>
      </c>
      <c r="B91" s="9" t="s">
        <v>164</v>
      </c>
      <c r="C91" s="29" t="s">
        <v>165</v>
      </c>
      <c r="D91" s="30"/>
      <c r="E91" s="30"/>
      <c r="F91" s="30"/>
      <c r="G91" s="30"/>
      <c r="H91" s="30"/>
      <c r="I91" s="10">
        <v>24</v>
      </c>
      <c r="J91" s="8" t="s">
        <v>110</v>
      </c>
      <c r="K91" s="10">
        <v>0</v>
      </c>
      <c r="L91" s="11">
        <f>ROUND(I91*K91,2)</f>
        <v>0</v>
      </c>
      <c r="M91" t="s">
        <v>166</v>
      </c>
    </row>
    <row r="92" spans="1:13" x14ac:dyDescent="0.3">
      <c r="A92" s="33"/>
      <c r="B92" s="26"/>
      <c r="C92" s="31" t="s">
        <v>167</v>
      </c>
      <c r="D92" s="32"/>
      <c r="E92" s="32"/>
      <c r="F92" s="32"/>
      <c r="G92" s="32"/>
      <c r="H92" s="32"/>
      <c r="I92" s="12">
        <v>24</v>
      </c>
      <c r="K92" s="33"/>
      <c r="L92" s="26"/>
    </row>
    <row r="93" spans="1:13" x14ac:dyDescent="0.3">
      <c r="A93" s="5">
        <v>36</v>
      </c>
      <c r="B93" s="9" t="s">
        <v>168</v>
      </c>
      <c r="C93" s="29" t="s">
        <v>169</v>
      </c>
      <c r="D93" s="30"/>
      <c r="E93" s="30"/>
      <c r="F93" s="30"/>
      <c r="G93" s="30"/>
      <c r="H93" s="30"/>
      <c r="I93" s="10">
        <v>8</v>
      </c>
      <c r="J93" s="8" t="s">
        <v>110</v>
      </c>
      <c r="K93" s="10">
        <v>0</v>
      </c>
      <c r="L93" s="11">
        <f>ROUND(I93*K93,2)</f>
        <v>0</v>
      </c>
      <c r="M93" t="s">
        <v>170</v>
      </c>
    </row>
    <row r="94" spans="1:13" x14ac:dyDescent="0.3">
      <c r="A94" s="33"/>
      <c r="B94" s="26"/>
      <c r="C94" s="31" t="s">
        <v>171</v>
      </c>
      <c r="D94" s="32"/>
      <c r="E94" s="32"/>
      <c r="F94" s="32"/>
      <c r="G94" s="32"/>
      <c r="H94" s="32"/>
      <c r="I94" s="12">
        <v>8</v>
      </c>
      <c r="K94" s="33"/>
      <c r="L94" s="26"/>
    </row>
    <row r="95" spans="1:13" x14ac:dyDescent="0.3">
      <c r="A95" s="5">
        <v>37</v>
      </c>
      <c r="B95" s="9" t="s">
        <v>172</v>
      </c>
      <c r="C95" s="29" t="s">
        <v>173</v>
      </c>
      <c r="D95" s="30"/>
      <c r="E95" s="30"/>
      <c r="F95" s="30"/>
      <c r="G95" s="30"/>
      <c r="H95" s="30"/>
      <c r="I95" s="10">
        <v>1395.45</v>
      </c>
      <c r="J95" s="8" t="s">
        <v>17</v>
      </c>
      <c r="K95" s="10">
        <v>0</v>
      </c>
      <c r="L95" s="11">
        <f>ROUND(I95*K95,2)</f>
        <v>0</v>
      </c>
      <c r="M95" t="s">
        <v>174</v>
      </c>
    </row>
    <row r="96" spans="1:13" x14ac:dyDescent="0.3">
      <c r="A96" s="33"/>
      <c r="B96" s="26"/>
      <c r="C96" s="31" t="s">
        <v>175</v>
      </c>
      <c r="D96" s="32"/>
      <c r="E96" s="32"/>
      <c r="F96" s="32"/>
      <c r="G96" s="32"/>
      <c r="H96" s="32"/>
      <c r="I96" s="12">
        <v>1395.45</v>
      </c>
      <c r="K96" s="33"/>
      <c r="L96" s="26"/>
    </row>
    <row r="97" spans="1:13" x14ac:dyDescent="0.3">
      <c r="A97" s="5">
        <v>38</v>
      </c>
      <c r="B97" s="9" t="s">
        <v>176</v>
      </c>
      <c r="C97" s="29" t="s">
        <v>177</v>
      </c>
      <c r="D97" s="30"/>
      <c r="E97" s="30"/>
      <c r="F97" s="30"/>
      <c r="G97" s="30"/>
      <c r="H97" s="30"/>
      <c r="I97" s="10">
        <v>14</v>
      </c>
      <c r="J97" s="8" t="s">
        <v>17</v>
      </c>
      <c r="K97" s="10">
        <v>0</v>
      </c>
      <c r="L97" s="11">
        <f>ROUND(I97*K97,2)</f>
        <v>0</v>
      </c>
      <c r="M97" t="s">
        <v>178</v>
      </c>
    </row>
    <row r="98" spans="1:13" x14ac:dyDescent="0.3">
      <c r="A98" s="33"/>
      <c r="B98" s="26"/>
      <c r="C98" s="31" t="s">
        <v>179</v>
      </c>
      <c r="D98" s="32"/>
      <c r="E98" s="32"/>
      <c r="F98" s="32"/>
      <c r="G98" s="32"/>
      <c r="H98" s="32"/>
      <c r="I98" s="12">
        <v>14</v>
      </c>
      <c r="K98" s="33"/>
      <c r="L98" s="26"/>
    </row>
    <row r="99" spans="1:13" x14ac:dyDescent="0.3">
      <c r="A99" s="5">
        <v>39</v>
      </c>
      <c r="B99" s="9" t="s">
        <v>180</v>
      </c>
      <c r="C99" s="29" t="s">
        <v>181</v>
      </c>
      <c r="D99" s="30"/>
      <c r="E99" s="30"/>
      <c r="F99" s="30"/>
      <c r="G99" s="30"/>
      <c r="H99" s="30"/>
      <c r="I99" s="10">
        <v>39.299999999999997</v>
      </c>
      <c r="J99" s="8" t="s">
        <v>17</v>
      </c>
      <c r="K99" s="10">
        <v>0</v>
      </c>
      <c r="L99" s="11">
        <f>ROUND(I99*K99,2)</f>
        <v>0</v>
      </c>
      <c r="M99" t="s">
        <v>182</v>
      </c>
    </row>
    <row r="100" spans="1:13" x14ac:dyDescent="0.3">
      <c r="A100" s="33"/>
      <c r="B100" s="26"/>
      <c r="C100" s="31" t="s">
        <v>183</v>
      </c>
      <c r="D100" s="32"/>
      <c r="E100" s="32"/>
      <c r="F100" s="32"/>
      <c r="G100" s="32"/>
      <c r="H100" s="32"/>
      <c r="I100" s="12">
        <v>38.5</v>
      </c>
      <c r="K100" s="33"/>
      <c r="L100" s="26"/>
    </row>
    <row r="101" spans="1:13" x14ac:dyDescent="0.3">
      <c r="A101" s="33"/>
      <c r="B101" s="26"/>
      <c r="C101" s="31" t="s">
        <v>184</v>
      </c>
      <c r="D101" s="32"/>
      <c r="E101" s="32"/>
      <c r="F101" s="32"/>
      <c r="G101" s="32"/>
      <c r="H101" s="32"/>
      <c r="I101" s="12">
        <v>0.8</v>
      </c>
      <c r="K101" s="33"/>
      <c r="L101" s="26"/>
    </row>
    <row r="102" spans="1:13" x14ac:dyDescent="0.3">
      <c r="A102" s="5">
        <v>40</v>
      </c>
      <c r="B102" s="9" t="s">
        <v>185</v>
      </c>
      <c r="C102" s="29" t="s">
        <v>186</v>
      </c>
      <c r="D102" s="30"/>
      <c r="E102" s="30"/>
      <c r="F102" s="30"/>
      <c r="G102" s="30"/>
      <c r="H102" s="30"/>
      <c r="I102" s="10">
        <v>10</v>
      </c>
      <c r="J102" s="8" t="s">
        <v>17</v>
      </c>
      <c r="K102" s="10">
        <v>0</v>
      </c>
      <c r="L102" s="11">
        <f>ROUND(I102*K102,2)</f>
        <v>0</v>
      </c>
      <c r="M102" t="s">
        <v>187</v>
      </c>
    </row>
    <row r="103" spans="1:13" x14ac:dyDescent="0.3">
      <c r="A103" s="33"/>
      <c r="B103" s="26"/>
      <c r="C103" s="31" t="s">
        <v>188</v>
      </c>
      <c r="D103" s="32"/>
      <c r="E103" s="32"/>
      <c r="F103" s="32"/>
      <c r="G103" s="32"/>
      <c r="H103" s="32"/>
      <c r="I103" s="12">
        <v>10</v>
      </c>
      <c r="K103" s="33"/>
      <c r="L103" s="26"/>
    </row>
    <row r="104" spans="1:13" x14ac:dyDescent="0.3">
      <c r="A104" s="5">
        <v>41</v>
      </c>
      <c r="B104" s="9" t="s">
        <v>189</v>
      </c>
      <c r="C104" s="29" t="s">
        <v>190</v>
      </c>
      <c r="D104" s="30"/>
      <c r="E104" s="30"/>
      <c r="F104" s="30"/>
      <c r="G104" s="30"/>
      <c r="H104" s="30"/>
      <c r="I104" s="10">
        <v>1388</v>
      </c>
      <c r="J104" s="8" t="s">
        <v>17</v>
      </c>
      <c r="K104" s="10">
        <v>0</v>
      </c>
      <c r="L104" s="11">
        <f>ROUND(I104*K104,2)</f>
        <v>0</v>
      </c>
      <c r="M104" t="s">
        <v>191</v>
      </c>
    </row>
    <row r="105" spans="1:13" x14ac:dyDescent="0.3">
      <c r="A105" s="33"/>
      <c r="B105" s="26"/>
      <c r="C105" s="31" t="s">
        <v>192</v>
      </c>
      <c r="D105" s="32"/>
      <c r="E105" s="32"/>
      <c r="F105" s="32"/>
      <c r="G105" s="32"/>
      <c r="H105" s="32"/>
      <c r="I105" s="12">
        <v>1384</v>
      </c>
      <c r="K105" s="33"/>
      <c r="L105" s="26"/>
    </row>
    <row r="106" spans="1:13" x14ac:dyDescent="0.3">
      <c r="A106" s="33"/>
      <c r="B106" s="26"/>
      <c r="C106" s="31" t="s">
        <v>193</v>
      </c>
      <c r="D106" s="32"/>
      <c r="E106" s="32"/>
      <c r="F106" s="32"/>
      <c r="G106" s="32"/>
      <c r="H106" s="32"/>
      <c r="I106" s="12">
        <v>4</v>
      </c>
      <c r="K106" s="33"/>
      <c r="L106" s="26"/>
    </row>
    <row r="107" spans="1:13" x14ac:dyDescent="0.3">
      <c r="A107" s="5">
        <v>42</v>
      </c>
      <c r="B107" s="9" t="s">
        <v>194</v>
      </c>
      <c r="C107" s="29" t="s">
        <v>195</v>
      </c>
      <c r="D107" s="30"/>
      <c r="E107" s="30"/>
      <c r="F107" s="30"/>
      <c r="G107" s="30"/>
      <c r="H107" s="30"/>
      <c r="I107" s="10">
        <v>47.25</v>
      </c>
      <c r="J107" s="8" t="s">
        <v>17</v>
      </c>
      <c r="K107" s="10">
        <v>0</v>
      </c>
      <c r="L107" s="11">
        <f>ROUND(I107*K107,2)</f>
        <v>0</v>
      </c>
      <c r="M107" t="s">
        <v>196</v>
      </c>
    </row>
    <row r="108" spans="1:13" x14ac:dyDescent="0.3">
      <c r="A108" s="33"/>
      <c r="B108" s="26"/>
      <c r="C108" s="31" t="s">
        <v>197</v>
      </c>
      <c r="D108" s="32"/>
      <c r="E108" s="32"/>
      <c r="F108" s="32"/>
      <c r="G108" s="32"/>
      <c r="H108" s="32"/>
      <c r="I108" s="12">
        <v>0</v>
      </c>
      <c r="K108" s="33"/>
      <c r="L108" s="26"/>
    </row>
    <row r="109" spans="1:13" x14ac:dyDescent="0.3">
      <c r="A109" s="33"/>
      <c r="B109" s="26"/>
      <c r="C109" s="31" t="s">
        <v>198</v>
      </c>
      <c r="D109" s="32"/>
      <c r="E109" s="32"/>
      <c r="F109" s="32"/>
      <c r="G109" s="32"/>
      <c r="H109" s="32"/>
      <c r="I109" s="12">
        <v>47.25</v>
      </c>
      <c r="K109" s="33"/>
      <c r="L109" s="26"/>
    </row>
    <row r="110" spans="1:13" x14ac:dyDescent="0.3">
      <c r="A110" s="5">
        <v>43</v>
      </c>
      <c r="B110" s="9" t="s">
        <v>199</v>
      </c>
      <c r="C110" s="29" t="s">
        <v>200</v>
      </c>
      <c r="D110" s="30"/>
      <c r="E110" s="30"/>
      <c r="F110" s="30"/>
      <c r="G110" s="30"/>
      <c r="H110" s="30"/>
      <c r="I110" s="24">
        <v>71</v>
      </c>
      <c r="J110" s="8" t="s">
        <v>27</v>
      </c>
      <c r="K110" s="10">
        <v>0</v>
      </c>
      <c r="L110" s="11">
        <f>ROUND(I110*K110,2)</f>
        <v>0</v>
      </c>
      <c r="M110" t="s">
        <v>201</v>
      </c>
    </row>
    <row r="111" spans="1:13" x14ac:dyDescent="0.3">
      <c r="A111" s="33"/>
      <c r="B111" s="26"/>
      <c r="C111" s="31" t="s">
        <v>601</v>
      </c>
      <c r="D111" s="32"/>
      <c r="E111" s="32"/>
      <c r="F111" s="32"/>
      <c r="G111" s="32"/>
      <c r="H111" s="32"/>
      <c r="I111" s="12">
        <f>63+5+3</f>
        <v>71</v>
      </c>
      <c r="K111" s="33"/>
      <c r="L111" s="26"/>
    </row>
    <row r="112" spans="1:13" x14ac:dyDescent="0.3">
      <c r="A112" s="5">
        <v>44</v>
      </c>
      <c r="B112" s="9" t="s">
        <v>202</v>
      </c>
      <c r="C112" s="29" t="s">
        <v>203</v>
      </c>
      <c r="D112" s="30"/>
      <c r="E112" s="30"/>
      <c r="F112" s="30"/>
      <c r="G112" s="30"/>
      <c r="H112" s="30"/>
      <c r="I112" s="10">
        <v>7</v>
      </c>
      <c r="J112" s="8" t="s">
        <v>110</v>
      </c>
      <c r="K112" s="10">
        <v>0</v>
      </c>
      <c r="L112" s="11">
        <f>ROUND(I112*K112,2)</f>
        <v>0</v>
      </c>
      <c r="M112" t="s">
        <v>204</v>
      </c>
    </row>
    <row r="113" spans="1:13" x14ac:dyDescent="0.3">
      <c r="A113" s="33"/>
      <c r="B113" s="26"/>
      <c r="C113" s="31" t="s">
        <v>205</v>
      </c>
      <c r="D113" s="32"/>
      <c r="E113" s="32"/>
      <c r="F113" s="32"/>
      <c r="G113" s="32"/>
      <c r="H113" s="32"/>
      <c r="I113" s="12">
        <v>6</v>
      </c>
      <c r="K113" s="33"/>
      <c r="L113" s="26"/>
    </row>
    <row r="114" spans="1:13" x14ac:dyDescent="0.3">
      <c r="A114" s="33"/>
      <c r="B114" s="26"/>
      <c r="C114" s="31" t="s">
        <v>206</v>
      </c>
      <c r="D114" s="32"/>
      <c r="E114" s="32"/>
      <c r="F114" s="32"/>
      <c r="G114" s="32"/>
      <c r="H114" s="32"/>
      <c r="I114" s="12">
        <v>1</v>
      </c>
      <c r="K114" s="33"/>
      <c r="L114" s="26"/>
    </row>
    <row r="115" spans="1:13" x14ac:dyDescent="0.3">
      <c r="A115" s="5">
        <v>45</v>
      </c>
      <c r="B115" s="9" t="s">
        <v>207</v>
      </c>
      <c r="C115" s="29" t="s">
        <v>208</v>
      </c>
      <c r="D115" s="30"/>
      <c r="E115" s="30"/>
      <c r="F115" s="30"/>
      <c r="G115" s="30"/>
      <c r="H115" s="30"/>
      <c r="I115" s="10">
        <v>6</v>
      </c>
      <c r="J115" s="8" t="s">
        <v>110</v>
      </c>
      <c r="K115" s="10">
        <v>0</v>
      </c>
      <c r="L115" s="11">
        <f>ROUND(I115*K115,2)</f>
        <v>0</v>
      </c>
      <c r="M115" t="s">
        <v>209</v>
      </c>
    </row>
    <row r="116" spans="1:13" x14ac:dyDescent="0.3">
      <c r="A116" s="33"/>
      <c r="B116" s="26"/>
      <c r="C116" s="31" t="s">
        <v>210</v>
      </c>
      <c r="D116" s="32"/>
      <c r="E116" s="32"/>
      <c r="F116" s="32"/>
      <c r="G116" s="32"/>
      <c r="H116" s="32"/>
      <c r="I116" s="12">
        <v>0</v>
      </c>
      <c r="K116" s="33"/>
      <c r="L116" s="26"/>
    </row>
    <row r="117" spans="1:13" x14ac:dyDescent="0.3">
      <c r="A117" s="33"/>
      <c r="B117" s="26"/>
      <c r="C117" s="31">
        <v>1</v>
      </c>
      <c r="D117" s="32"/>
      <c r="E117" s="32"/>
      <c r="F117" s="32"/>
      <c r="G117" s="32"/>
      <c r="H117" s="32"/>
      <c r="I117" s="12">
        <v>1</v>
      </c>
      <c r="K117" s="33"/>
      <c r="L117" s="26"/>
    </row>
    <row r="118" spans="1:13" x14ac:dyDescent="0.3">
      <c r="A118" s="33"/>
      <c r="B118" s="26"/>
      <c r="C118" s="31" t="s">
        <v>211</v>
      </c>
      <c r="D118" s="32"/>
      <c r="E118" s="32"/>
      <c r="F118" s="32"/>
      <c r="G118" s="32"/>
      <c r="H118" s="32"/>
      <c r="I118" s="12">
        <v>0</v>
      </c>
      <c r="K118" s="33"/>
      <c r="L118" s="26"/>
    </row>
    <row r="119" spans="1:13" x14ac:dyDescent="0.3">
      <c r="A119" s="33"/>
      <c r="B119" s="26"/>
      <c r="C119" s="31">
        <v>2</v>
      </c>
      <c r="D119" s="32"/>
      <c r="E119" s="32"/>
      <c r="F119" s="32"/>
      <c r="G119" s="32"/>
      <c r="H119" s="32"/>
      <c r="I119" s="12">
        <v>2</v>
      </c>
      <c r="K119" s="33"/>
      <c r="L119" s="26"/>
    </row>
    <row r="120" spans="1:13" x14ac:dyDescent="0.3">
      <c r="A120" s="33"/>
      <c r="B120" s="26"/>
      <c r="C120" s="31" t="s">
        <v>212</v>
      </c>
      <c r="D120" s="32"/>
      <c r="E120" s="32"/>
      <c r="F120" s="32"/>
      <c r="G120" s="32"/>
      <c r="H120" s="32"/>
      <c r="I120" s="12">
        <v>0</v>
      </c>
      <c r="K120" s="33"/>
      <c r="L120" s="26"/>
    </row>
    <row r="121" spans="1:13" x14ac:dyDescent="0.3">
      <c r="A121" s="33"/>
      <c r="B121" s="26"/>
      <c r="C121" s="31">
        <v>3</v>
      </c>
      <c r="D121" s="32"/>
      <c r="E121" s="32"/>
      <c r="F121" s="32"/>
      <c r="G121" s="32"/>
      <c r="H121" s="32"/>
      <c r="I121" s="12">
        <v>3</v>
      </c>
      <c r="K121" s="33"/>
      <c r="L121" s="26"/>
    </row>
    <row r="122" spans="1:13" x14ac:dyDescent="0.3">
      <c r="A122" s="5">
        <v>46</v>
      </c>
      <c r="B122" s="9" t="s">
        <v>213</v>
      </c>
      <c r="C122" s="29" t="s">
        <v>214</v>
      </c>
      <c r="D122" s="30"/>
      <c r="E122" s="30"/>
      <c r="F122" s="30"/>
      <c r="G122" s="30"/>
      <c r="H122" s="30"/>
      <c r="I122" s="10">
        <v>45.5</v>
      </c>
      <c r="J122" s="8" t="s">
        <v>17</v>
      </c>
      <c r="K122" s="10">
        <v>0</v>
      </c>
      <c r="L122" s="11">
        <f>ROUND(I122*K122,2)</f>
        <v>0</v>
      </c>
      <c r="M122" t="s">
        <v>215</v>
      </c>
    </row>
    <row r="123" spans="1:13" x14ac:dyDescent="0.3">
      <c r="A123" s="33"/>
      <c r="B123" s="26"/>
      <c r="C123" s="31" t="s">
        <v>216</v>
      </c>
      <c r="D123" s="32"/>
      <c r="E123" s="32"/>
      <c r="F123" s="32"/>
      <c r="G123" s="32"/>
      <c r="H123" s="32"/>
      <c r="I123" s="12">
        <v>0</v>
      </c>
      <c r="K123" s="33"/>
      <c r="L123" s="26"/>
    </row>
    <row r="124" spans="1:13" x14ac:dyDescent="0.3">
      <c r="A124" s="33"/>
      <c r="B124" s="26"/>
      <c r="C124" s="31" t="s">
        <v>217</v>
      </c>
      <c r="D124" s="32"/>
      <c r="E124" s="32"/>
      <c r="F124" s="32"/>
      <c r="G124" s="32"/>
      <c r="H124" s="32"/>
      <c r="I124" s="12">
        <v>12</v>
      </c>
      <c r="K124" s="33"/>
      <c r="L124" s="26"/>
    </row>
    <row r="125" spans="1:13" x14ac:dyDescent="0.3">
      <c r="A125" s="33"/>
      <c r="B125" s="26"/>
      <c r="C125" s="31" t="s">
        <v>218</v>
      </c>
      <c r="D125" s="32"/>
      <c r="E125" s="32"/>
      <c r="F125" s="32"/>
      <c r="G125" s="32"/>
      <c r="H125" s="32"/>
      <c r="I125" s="12">
        <v>3.5</v>
      </c>
      <c r="K125" s="33"/>
      <c r="L125" s="26"/>
    </row>
    <row r="126" spans="1:13" x14ac:dyDescent="0.3">
      <c r="A126" s="33"/>
      <c r="B126" s="26"/>
      <c r="C126" s="31" t="s">
        <v>219</v>
      </c>
      <c r="D126" s="32"/>
      <c r="E126" s="32"/>
      <c r="F126" s="32"/>
      <c r="G126" s="32"/>
      <c r="H126" s="32"/>
      <c r="I126" s="12">
        <v>30</v>
      </c>
      <c r="K126" s="33"/>
      <c r="L126" s="26"/>
    </row>
    <row r="127" spans="1:13" x14ac:dyDescent="0.3">
      <c r="A127" s="5">
        <v>47</v>
      </c>
      <c r="B127" s="9" t="s">
        <v>220</v>
      </c>
      <c r="C127" s="29" t="s">
        <v>221</v>
      </c>
      <c r="D127" s="30"/>
      <c r="E127" s="30"/>
      <c r="F127" s="30"/>
      <c r="G127" s="30"/>
      <c r="H127" s="30"/>
      <c r="I127" s="10">
        <v>322</v>
      </c>
      <c r="J127" s="8" t="s">
        <v>27</v>
      </c>
      <c r="K127" s="10">
        <v>0</v>
      </c>
      <c r="L127" s="11">
        <f>ROUND(I127*K127,2)</f>
        <v>0</v>
      </c>
      <c r="M127" t="s">
        <v>222</v>
      </c>
    </row>
    <row r="128" spans="1:13" x14ac:dyDescent="0.3">
      <c r="A128" s="33"/>
      <c r="B128" s="26"/>
      <c r="C128" s="44" t="s">
        <v>223</v>
      </c>
      <c r="D128" s="32"/>
      <c r="E128" s="32"/>
      <c r="F128" s="32"/>
      <c r="G128" s="32"/>
      <c r="H128" s="32"/>
      <c r="J128" s="33"/>
      <c r="K128" s="26"/>
      <c r="L128" s="26"/>
    </row>
    <row r="129" spans="1:13" x14ac:dyDescent="0.3">
      <c r="A129" s="33"/>
      <c r="B129" s="26"/>
      <c r="C129" s="31" t="s">
        <v>224</v>
      </c>
      <c r="D129" s="32"/>
      <c r="E129" s="32"/>
      <c r="F129" s="32"/>
      <c r="G129" s="32"/>
      <c r="H129" s="32"/>
      <c r="I129" s="12">
        <v>322</v>
      </c>
      <c r="K129" s="33"/>
      <c r="L129" s="26"/>
    </row>
    <row r="130" spans="1:13" x14ac:dyDescent="0.3">
      <c r="A130" s="5">
        <v>48</v>
      </c>
      <c r="B130" s="9" t="s">
        <v>225</v>
      </c>
      <c r="C130" s="29" t="s">
        <v>226</v>
      </c>
      <c r="D130" s="30"/>
      <c r="E130" s="30"/>
      <c r="F130" s="30"/>
      <c r="G130" s="30"/>
      <c r="H130" s="30"/>
      <c r="I130" s="10">
        <v>896</v>
      </c>
      <c r="J130" s="8" t="s">
        <v>27</v>
      </c>
      <c r="K130" s="10">
        <v>0</v>
      </c>
      <c r="L130" s="11">
        <f>ROUND(I130*K130,2)</f>
        <v>0</v>
      </c>
      <c r="M130" t="s">
        <v>227</v>
      </c>
    </row>
    <row r="131" spans="1:13" x14ac:dyDescent="0.3">
      <c r="A131" s="33"/>
      <c r="B131" s="26"/>
      <c r="C131" s="31" t="s">
        <v>228</v>
      </c>
      <c r="D131" s="32"/>
      <c r="E131" s="32"/>
      <c r="F131" s="32"/>
      <c r="G131" s="32"/>
      <c r="H131" s="32"/>
      <c r="I131" s="12">
        <v>873</v>
      </c>
      <c r="K131" s="33"/>
      <c r="L131" s="26"/>
    </row>
    <row r="132" spans="1:13" x14ac:dyDescent="0.3">
      <c r="A132" s="33"/>
      <c r="B132" s="26"/>
      <c r="C132" s="31" t="s">
        <v>229</v>
      </c>
      <c r="D132" s="32"/>
      <c r="E132" s="32"/>
      <c r="F132" s="32"/>
      <c r="G132" s="32"/>
      <c r="H132" s="32"/>
      <c r="I132" s="12">
        <v>23</v>
      </c>
      <c r="K132" s="33"/>
      <c r="L132" s="26"/>
    </row>
    <row r="133" spans="1:13" x14ac:dyDescent="0.3">
      <c r="A133" s="5">
        <v>49</v>
      </c>
      <c r="B133" s="9" t="s">
        <v>230</v>
      </c>
      <c r="C133" s="29" t="s">
        <v>231</v>
      </c>
      <c r="D133" s="30"/>
      <c r="E133" s="30"/>
      <c r="F133" s="30"/>
      <c r="G133" s="30"/>
      <c r="H133" s="30"/>
      <c r="I133" s="10">
        <v>270</v>
      </c>
      <c r="J133" s="8" t="s">
        <v>27</v>
      </c>
      <c r="K133" s="10">
        <v>0</v>
      </c>
      <c r="L133" s="11">
        <f>ROUND(I133*K133,2)</f>
        <v>0</v>
      </c>
      <c r="M133" t="s">
        <v>232</v>
      </c>
    </row>
    <row r="134" spans="1:13" x14ac:dyDescent="0.3">
      <c r="A134" s="33"/>
      <c r="B134" s="26"/>
      <c r="C134" s="31">
        <v>270</v>
      </c>
      <c r="D134" s="32"/>
      <c r="E134" s="32"/>
      <c r="F134" s="32"/>
      <c r="G134" s="32"/>
      <c r="H134" s="32"/>
      <c r="I134" s="12">
        <v>270</v>
      </c>
      <c r="K134" s="33"/>
      <c r="L134" s="26"/>
    </row>
    <row r="135" spans="1:13" x14ac:dyDescent="0.3">
      <c r="A135" s="5">
        <v>50</v>
      </c>
      <c r="B135" s="9" t="s">
        <v>233</v>
      </c>
      <c r="C135" s="29" t="s">
        <v>234</v>
      </c>
      <c r="D135" s="30"/>
      <c r="E135" s="30"/>
      <c r="F135" s="30"/>
      <c r="G135" s="30"/>
      <c r="H135" s="30"/>
      <c r="I135" s="10">
        <v>270</v>
      </c>
      <c r="J135" s="8" t="s">
        <v>27</v>
      </c>
      <c r="K135" s="10">
        <v>0</v>
      </c>
      <c r="L135" s="11">
        <f>ROUND(I135*K135,2)</f>
        <v>0</v>
      </c>
      <c r="M135" t="s">
        <v>235</v>
      </c>
    </row>
    <row r="136" spans="1:13" x14ac:dyDescent="0.3">
      <c r="A136" s="33"/>
      <c r="B136" s="26"/>
      <c r="C136" s="31">
        <v>270</v>
      </c>
      <c r="D136" s="32"/>
      <c r="E136" s="32"/>
      <c r="F136" s="32"/>
      <c r="G136" s="32"/>
      <c r="H136" s="32"/>
      <c r="I136" s="12">
        <v>270</v>
      </c>
      <c r="K136" s="33"/>
      <c r="L136" s="26"/>
    </row>
    <row r="137" spans="1:13" x14ac:dyDescent="0.3">
      <c r="A137" s="5">
        <v>51</v>
      </c>
      <c r="B137" s="9" t="s">
        <v>236</v>
      </c>
      <c r="C137" s="29" t="s">
        <v>237</v>
      </c>
      <c r="D137" s="30"/>
      <c r="E137" s="30"/>
      <c r="F137" s="30"/>
      <c r="G137" s="30"/>
      <c r="H137" s="30"/>
      <c r="I137" s="10">
        <v>270</v>
      </c>
      <c r="J137" s="8" t="s">
        <v>27</v>
      </c>
      <c r="K137" s="10">
        <v>0</v>
      </c>
      <c r="L137" s="11">
        <f>ROUND(I137*K137,2)</f>
        <v>0</v>
      </c>
      <c r="M137" t="s">
        <v>238</v>
      </c>
    </row>
    <row r="138" spans="1:13" x14ac:dyDescent="0.3">
      <c r="A138" s="33"/>
      <c r="B138" s="26"/>
      <c r="C138" s="31" t="s">
        <v>239</v>
      </c>
      <c r="D138" s="32"/>
      <c r="E138" s="32"/>
      <c r="F138" s="32"/>
      <c r="G138" s="32"/>
      <c r="H138" s="32"/>
      <c r="I138" s="12">
        <v>270</v>
      </c>
      <c r="K138" s="33"/>
      <c r="L138" s="26"/>
    </row>
    <row r="139" spans="1:13" x14ac:dyDescent="0.3">
      <c r="A139" s="5">
        <v>52</v>
      </c>
      <c r="B139" s="9" t="s">
        <v>240</v>
      </c>
      <c r="C139" s="29" t="s">
        <v>241</v>
      </c>
      <c r="D139" s="30"/>
      <c r="E139" s="30"/>
      <c r="F139" s="30"/>
      <c r="G139" s="30"/>
      <c r="H139" s="30"/>
      <c r="I139" s="10">
        <v>15.75</v>
      </c>
      <c r="J139" s="8" t="s">
        <v>33</v>
      </c>
      <c r="K139" s="10">
        <v>0</v>
      </c>
      <c r="L139" s="11">
        <f>ROUND(I139*K139,2)</f>
        <v>0</v>
      </c>
      <c r="M139" t="s">
        <v>242</v>
      </c>
    </row>
    <row r="140" spans="1:13" x14ac:dyDescent="0.3">
      <c r="A140" s="33"/>
      <c r="B140" s="26"/>
      <c r="C140" s="31" t="s">
        <v>243</v>
      </c>
      <c r="D140" s="32"/>
      <c r="E140" s="32"/>
      <c r="F140" s="32"/>
      <c r="G140" s="32"/>
      <c r="H140" s="32"/>
      <c r="I140" s="12">
        <v>15.75</v>
      </c>
      <c r="K140" s="33"/>
      <c r="L140" s="26"/>
    </row>
    <row r="141" spans="1:13" x14ac:dyDescent="0.3">
      <c r="A141" s="33"/>
      <c r="B141" s="26"/>
      <c r="C141" s="31" t="s">
        <v>244</v>
      </c>
      <c r="D141" s="32"/>
      <c r="E141" s="32"/>
      <c r="F141" s="32"/>
      <c r="G141" s="32"/>
      <c r="H141" s="32"/>
      <c r="I141" s="12">
        <v>0</v>
      </c>
      <c r="K141" s="33"/>
      <c r="L141" s="26"/>
    </row>
    <row r="142" spans="1:13" x14ac:dyDescent="0.3">
      <c r="A142" s="5">
        <v>53</v>
      </c>
      <c r="B142" s="9" t="s">
        <v>245</v>
      </c>
      <c r="C142" s="29" t="s">
        <v>246</v>
      </c>
      <c r="D142" s="30"/>
      <c r="E142" s="30"/>
      <c r="F142" s="30"/>
      <c r="G142" s="30"/>
      <c r="H142" s="30"/>
      <c r="I142" s="10">
        <v>71</v>
      </c>
      <c r="J142" s="8" t="s">
        <v>27</v>
      </c>
      <c r="K142" s="10">
        <v>0</v>
      </c>
      <c r="L142" s="11">
        <f>ROUND(I142*K142,2)</f>
        <v>0</v>
      </c>
      <c r="M142" t="s">
        <v>247</v>
      </c>
    </row>
    <row r="143" spans="1:13" x14ac:dyDescent="0.3">
      <c r="A143" s="33"/>
      <c r="B143" s="26"/>
      <c r="C143" s="44" t="s">
        <v>248</v>
      </c>
      <c r="D143" s="32"/>
      <c r="E143" s="32"/>
      <c r="F143" s="32"/>
      <c r="G143" s="32"/>
      <c r="H143" s="32"/>
      <c r="J143" s="33"/>
      <c r="K143" s="26"/>
      <c r="L143" s="26"/>
    </row>
    <row r="144" spans="1:13" x14ac:dyDescent="0.3">
      <c r="A144" s="33"/>
      <c r="B144" s="26"/>
      <c r="C144" s="31" t="s">
        <v>249</v>
      </c>
      <c r="D144" s="32"/>
      <c r="E144" s="32"/>
      <c r="F144" s="32"/>
      <c r="G144" s="32"/>
      <c r="H144" s="32"/>
      <c r="I144" s="12">
        <v>68</v>
      </c>
      <c r="K144" s="33"/>
      <c r="L144" s="26"/>
    </row>
    <row r="145" spans="1:13" x14ac:dyDescent="0.3">
      <c r="A145" s="33"/>
      <c r="B145" s="26"/>
      <c r="C145" s="31" t="s">
        <v>250</v>
      </c>
      <c r="D145" s="32"/>
      <c r="E145" s="32"/>
      <c r="F145" s="32"/>
      <c r="G145" s="32"/>
      <c r="H145" s="32"/>
      <c r="I145" s="12">
        <v>0</v>
      </c>
      <c r="K145" s="33"/>
      <c r="L145" s="26"/>
    </row>
    <row r="146" spans="1:13" x14ac:dyDescent="0.3">
      <c r="A146" s="33"/>
      <c r="B146" s="26"/>
      <c r="C146" s="31" t="s">
        <v>251</v>
      </c>
      <c r="D146" s="32"/>
      <c r="E146" s="32"/>
      <c r="F146" s="32"/>
      <c r="G146" s="32"/>
      <c r="H146" s="32"/>
      <c r="I146" s="12">
        <v>3</v>
      </c>
      <c r="K146" s="33"/>
      <c r="L146" s="26"/>
    </row>
    <row r="147" spans="1:13" x14ac:dyDescent="0.3">
      <c r="A147" s="5">
        <v>54</v>
      </c>
      <c r="B147" s="9" t="s">
        <v>252</v>
      </c>
      <c r="C147" s="29" t="s">
        <v>253</v>
      </c>
      <c r="D147" s="30"/>
      <c r="E147" s="30"/>
      <c r="F147" s="30"/>
      <c r="G147" s="30"/>
      <c r="H147" s="30"/>
      <c r="I147" s="10">
        <v>428.22699999999998</v>
      </c>
      <c r="J147" s="8" t="s">
        <v>88</v>
      </c>
      <c r="K147" s="10">
        <v>0</v>
      </c>
      <c r="L147" s="11">
        <f>ROUND(I147*K147,2)</f>
        <v>0</v>
      </c>
      <c r="M147" t="s">
        <v>254</v>
      </c>
    </row>
    <row r="148" spans="1:13" x14ac:dyDescent="0.3">
      <c r="A148" s="33"/>
      <c r="B148" s="26"/>
      <c r="C148" s="31" t="s">
        <v>255</v>
      </c>
      <c r="D148" s="32"/>
      <c r="E148" s="32"/>
      <c r="F148" s="32"/>
      <c r="G148" s="32"/>
      <c r="H148" s="32"/>
      <c r="I148" s="12">
        <v>224.00700000000001</v>
      </c>
      <c r="K148" s="33"/>
      <c r="L148" s="26"/>
    </row>
    <row r="149" spans="1:13" x14ac:dyDescent="0.3">
      <c r="A149" s="33"/>
      <c r="B149" s="26"/>
      <c r="C149" s="31" t="s">
        <v>256</v>
      </c>
      <c r="D149" s="32"/>
      <c r="E149" s="32"/>
      <c r="F149" s="32"/>
      <c r="G149" s="32"/>
      <c r="H149" s="32"/>
      <c r="I149" s="12">
        <v>87.52</v>
      </c>
      <c r="K149" s="33"/>
      <c r="L149" s="26"/>
    </row>
    <row r="150" spans="1:13" x14ac:dyDescent="0.3">
      <c r="A150" s="33"/>
      <c r="B150" s="26"/>
      <c r="C150" s="31" t="s">
        <v>257</v>
      </c>
      <c r="D150" s="32"/>
      <c r="E150" s="32"/>
      <c r="F150" s="32"/>
      <c r="G150" s="32"/>
      <c r="H150" s="32"/>
      <c r="I150" s="12">
        <v>106.7</v>
      </c>
      <c r="K150" s="33"/>
      <c r="L150" s="26"/>
    </row>
    <row r="151" spans="1:13" x14ac:dyDescent="0.3">
      <c r="A151" s="33"/>
      <c r="B151" s="26"/>
      <c r="C151" s="31" t="s">
        <v>258</v>
      </c>
      <c r="D151" s="32"/>
      <c r="E151" s="32"/>
      <c r="F151" s="32"/>
      <c r="G151" s="32"/>
      <c r="H151" s="32"/>
      <c r="I151" s="12">
        <v>10</v>
      </c>
      <c r="K151" s="33"/>
      <c r="L151" s="26"/>
    </row>
    <row r="152" spans="1:13" x14ac:dyDescent="0.3">
      <c r="A152" s="5">
        <v>55</v>
      </c>
      <c r="B152" s="9" t="s">
        <v>259</v>
      </c>
      <c r="C152" s="29" t="s">
        <v>260</v>
      </c>
      <c r="D152" s="30"/>
      <c r="E152" s="30"/>
      <c r="F152" s="30"/>
      <c r="G152" s="30"/>
      <c r="H152" s="30"/>
      <c r="I152" s="10">
        <v>1712.9079999999999</v>
      </c>
      <c r="J152" s="8" t="s">
        <v>88</v>
      </c>
      <c r="K152" s="10">
        <v>0</v>
      </c>
      <c r="L152" s="11">
        <f>ROUND(I152*K152,2)</f>
        <v>0</v>
      </c>
      <c r="M152" t="s">
        <v>261</v>
      </c>
    </row>
    <row r="153" spans="1:13" x14ac:dyDescent="0.3">
      <c r="A153" s="33"/>
      <c r="B153" s="26"/>
      <c r="C153" s="31" t="s">
        <v>262</v>
      </c>
      <c r="D153" s="32"/>
      <c r="E153" s="32"/>
      <c r="F153" s="32"/>
      <c r="G153" s="32"/>
      <c r="H153" s="32"/>
      <c r="I153" s="12">
        <v>1712.9079999999999</v>
      </c>
      <c r="K153" s="33"/>
      <c r="L153" s="26"/>
    </row>
    <row r="154" spans="1:13" x14ac:dyDescent="0.3">
      <c r="A154" s="5">
        <v>56</v>
      </c>
      <c r="B154" s="9" t="s">
        <v>263</v>
      </c>
      <c r="C154" s="29" t="s">
        <v>264</v>
      </c>
      <c r="D154" s="30"/>
      <c r="E154" s="30"/>
      <c r="F154" s="30"/>
      <c r="G154" s="30"/>
      <c r="H154" s="30"/>
      <c r="I154" s="10">
        <v>2055.4499999999998</v>
      </c>
      <c r="J154" s="8" t="s">
        <v>88</v>
      </c>
      <c r="K154" s="10">
        <v>0</v>
      </c>
      <c r="L154" s="11">
        <f>ROUND(I154*K154,2)</f>
        <v>0</v>
      </c>
      <c r="M154" t="s">
        <v>265</v>
      </c>
    </row>
    <row r="155" spans="1:13" x14ac:dyDescent="0.3">
      <c r="A155" s="33"/>
      <c r="B155" s="26"/>
      <c r="C155" s="31" t="s">
        <v>266</v>
      </c>
      <c r="D155" s="32"/>
      <c r="E155" s="32"/>
      <c r="F155" s="32"/>
      <c r="G155" s="32"/>
      <c r="H155" s="32"/>
      <c r="I155" s="12">
        <v>2055.4499999999998</v>
      </c>
      <c r="K155" s="33"/>
      <c r="L155" s="26"/>
    </row>
    <row r="156" spans="1:13" x14ac:dyDescent="0.3">
      <c r="A156" s="45" t="s">
        <v>14</v>
      </c>
      <c r="B156" s="46"/>
      <c r="C156" s="13"/>
      <c r="D156" s="49"/>
      <c r="E156" s="50"/>
      <c r="F156" s="49"/>
      <c r="G156" s="50"/>
      <c r="H156" s="47" t="s">
        <v>267</v>
      </c>
      <c r="I156" s="48"/>
      <c r="J156" s="48"/>
      <c r="L156" s="14">
        <f>L9+L12+L14+L17+L20+L25+L27+L29+L32+L35+L37+L39+L41+L44+L46+L48+L51+L53+L55+L57+L59+L62+L65+L68+L70+L73+L75+L77+L80+L82+L84+L87+L89+L91+L93+L95+L97+L99+L102+L104+L107+L110+L112+L115+L122+L127+L130+L133+L135+L137+L139+L142+L147+L152+L154</f>
        <v>0</v>
      </c>
    </row>
    <row r="157" spans="1:13" x14ac:dyDescent="0.3">
      <c r="A157" s="33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</row>
  </sheetData>
  <mergeCells count="344">
    <mergeCell ref="A157:L157"/>
    <mergeCell ref="C154:H154"/>
    <mergeCell ref="C155:H155"/>
    <mergeCell ref="A155:B155"/>
    <mergeCell ref="K155:L155"/>
    <mergeCell ref="A156:B156"/>
    <mergeCell ref="H156:J156"/>
    <mergeCell ref="D156:E156"/>
    <mergeCell ref="F156:G156"/>
    <mergeCell ref="C151:H151"/>
    <mergeCell ref="A151:B151"/>
    <mergeCell ref="K151:L151"/>
    <mergeCell ref="C152:H152"/>
    <mergeCell ref="C153:H153"/>
    <mergeCell ref="A153:B153"/>
    <mergeCell ref="K153:L153"/>
    <mergeCell ref="C149:H149"/>
    <mergeCell ref="A149:B149"/>
    <mergeCell ref="K149:L149"/>
    <mergeCell ref="C150:H150"/>
    <mergeCell ref="A150:B150"/>
    <mergeCell ref="K150:L150"/>
    <mergeCell ref="C146:H146"/>
    <mergeCell ref="A146:B146"/>
    <mergeCell ref="K146:L146"/>
    <mergeCell ref="C147:H147"/>
    <mergeCell ref="C148:H148"/>
    <mergeCell ref="A148:B148"/>
    <mergeCell ref="K148:L148"/>
    <mergeCell ref="C144:H144"/>
    <mergeCell ref="A144:B144"/>
    <mergeCell ref="K144:L144"/>
    <mergeCell ref="C145:H145"/>
    <mergeCell ref="A145:B145"/>
    <mergeCell ref="K145:L145"/>
    <mergeCell ref="C141:H141"/>
    <mergeCell ref="A141:B141"/>
    <mergeCell ref="K141:L141"/>
    <mergeCell ref="C142:H142"/>
    <mergeCell ref="C143:H143"/>
    <mergeCell ref="A143:B143"/>
    <mergeCell ref="J143:L143"/>
    <mergeCell ref="C137:H137"/>
    <mergeCell ref="C138:H138"/>
    <mergeCell ref="A138:B138"/>
    <mergeCell ref="K138:L138"/>
    <mergeCell ref="C139:H139"/>
    <mergeCell ref="C140:H140"/>
    <mergeCell ref="A140:B140"/>
    <mergeCell ref="K140:L140"/>
    <mergeCell ref="C133:H133"/>
    <mergeCell ref="C134:H134"/>
    <mergeCell ref="A134:B134"/>
    <mergeCell ref="K134:L134"/>
    <mergeCell ref="C135:H135"/>
    <mergeCell ref="C136:H136"/>
    <mergeCell ref="A136:B136"/>
    <mergeCell ref="K136:L136"/>
    <mergeCell ref="C130:H130"/>
    <mergeCell ref="C131:H131"/>
    <mergeCell ref="A131:B131"/>
    <mergeCell ref="K131:L131"/>
    <mergeCell ref="C132:H132"/>
    <mergeCell ref="A132:B132"/>
    <mergeCell ref="K132:L132"/>
    <mergeCell ref="C127:H127"/>
    <mergeCell ref="C128:H128"/>
    <mergeCell ref="A128:B128"/>
    <mergeCell ref="J128:L128"/>
    <mergeCell ref="C129:H129"/>
    <mergeCell ref="A129:B129"/>
    <mergeCell ref="K129:L129"/>
    <mergeCell ref="C125:H125"/>
    <mergeCell ref="A125:B125"/>
    <mergeCell ref="K125:L125"/>
    <mergeCell ref="C126:H126"/>
    <mergeCell ref="A126:B126"/>
    <mergeCell ref="K126:L126"/>
    <mergeCell ref="C122:H122"/>
    <mergeCell ref="C123:H123"/>
    <mergeCell ref="A123:B123"/>
    <mergeCell ref="K123:L123"/>
    <mergeCell ref="C124:H124"/>
    <mergeCell ref="A124:B124"/>
    <mergeCell ref="K124:L124"/>
    <mergeCell ref="C120:H120"/>
    <mergeCell ref="A120:B120"/>
    <mergeCell ref="K120:L120"/>
    <mergeCell ref="C121:H121"/>
    <mergeCell ref="A121:B121"/>
    <mergeCell ref="K121:L121"/>
    <mergeCell ref="C118:H118"/>
    <mergeCell ref="A118:B118"/>
    <mergeCell ref="K118:L118"/>
    <mergeCell ref="C119:H119"/>
    <mergeCell ref="A119:B119"/>
    <mergeCell ref="K119:L119"/>
    <mergeCell ref="C115:H115"/>
    <mergeCell ref="C116:H116"/>
    <mergeCell ref="A116:B116"/>
    <mergeCell ref="K116:L116"/>
    <mergeCell ref="C117:H117"/>
    <mergeCell ref="A117:B117"/>
    <mergeCell ref="K117:L117"/>
    <mergeCell ref="C112:H112"/>
    <mergeCell ref="C113:H113"/>
    <mergeCell ref="A113:B113"/>
    <mergeCell ref="K113:L113"/>
    <mergeCell ref="C114:H114"/>
    <mergeCell ref="A114:B114"/>
    <mergeCell ref="K114:L114"/>
    <mergeCell ref="C109:H109"/>
    <mergeCell ref="A109:B109"/>
    <mergeCell ref="K109:L109"/>
    <mergeCell ref="C110:H110"/>
    <mergeCell ref="C111:H111"/>
    <mergeCell ref="A111:B111"/>
    <mergeCell ref="K111:L111"/>
    <mergeCell ref="C106:H106"/>
    <mergeCell ref="A106:B106"/>
    <mergeCell ref="K106:L106"/>
    <mergeCell ref="C107:H107"/>
    <mergeCell ref="C108:H108"/>
    <mergeCell ref="A108:B108"/>
    <mergeCell ref="K108:L108"/>
    <mergeCell ref="C102:H102"/>
    <mergeCell ref="C103:H103"/>
    <mergeCell ref="A103:B103"/>
    <mergeCell ref="K103:L103"/>
    <mergeCell ref="C104:H104"/>
    <mergeCell ref="C105:H105"/>
    <mergeCell ref="A105:B105"/>
    <mergeCell ref="K105:L105"/>
    <mergeCell ref="C99:H99"/>
    <mergeCell ref="C100:H100"/>
    <mergeCell ref="A100:B100"/>
    <mergeCell ref="K100:L100"/>
    <mergeCell ref="C101:H101"/>
    <mergeCell ref="A101:B101"/>
    <mergeCell ref="K101:L101"/>
    <mergeCell ref="C95:H95"/>
    <mergeCell ref="C96:H96"/>
    <mergeCell ref="A96:B96"/>
    <mergeCell ref="K96:L96"/>
    <mergeCell ref="C97:H97"/>
    <mergeCell ref="C98:H98"/>
    <mergeCell ref="A98:B98"/>
    <mergeCell ref="K98:L98"/>
    <mergeCell ref="C91:H91"/>
    <mergeCell ref="C92:H92"/>
    <mergeCell ref="A92:B92"/>
    <mergeCell ref="K92:L92"/>
    <mergeCell ref="C93:H93"/>
    <mergeCell ref="C94:H94"/>
    <mergeCell ref="A94:B94"/>
    <mergeCell ref="K94:L94"/>
    <mergeCell ref="C87:H87"/>
    <mergeCell ref="C88:H88"/>
    <mergeCell ref="A88:B88"/>
    <mergeCell ref="K88:L88"/>
    <mergeCell ref="C89:H89"/>
    <mergeCell ref="C90:H90"/>
    <mergeCell ref="A90:B90"/>
    <mergeCell ref="K90:L90"/>
    <mergeCell ref="C84:H84"/>
    <mergeCell ref="C85:H85"/>
    <mergeCell ref="A85:B85"/>
    <mergeCell ref="K85:L85"/>
    <mergeCell ref="C86:H86"/>
    <mergeCell ref="A86:B86"/>
    <mergeCell ref="K86:L86"/>
    <mergeCell ref="C80:H80"/>
    <mergeCell ref="C81:H81"/>
    <mergeCell ref="A81:B81"/>
    <mergeCell ref="K81:L81"/>
    <mergeCell ref="C82:H82"/>
    <mergeCell ref="C83:H83"/>
    <mergeCell ref="A83:B83"/>
    <mergeCell ref="K83:L83"/>
    <mergeCell ref="C77:H77"/>
    <mergeCell ref="C78:H78"/>
    <mergeCell ref="A78:B78"/>
    <mergeCell ref="K78:L78"/>
    <mergeCell ref="C79:H79"/>
    <mergeCell ref="A79:B79"/>
    <mergeCell ref="K79:L79"/>
    <mergeCell ref="C73:H73"/>
    <mergeCell ref="C74:H74"/>
    <mergeCell ref="A74:B74"/>
    <mergeCell ref="K74:L74"/>
    <mergeCell ref="C75:H75"/>
    <mergeCell ref="C76:H76"/>
    <mergeCell ref="A76:B76"/>
    <mergeCell ref="K76:L76"/>
    <mergeCell ref="C70:H70"/>
    <mergeCell ref="C71:H71"/>
    <mergeCell ref="A71:B71"/>
    <mergeCell ref="K71:L71"/>
    <mergeCell ref="C72:H72"/>
    <mergeCell ref="A72:B72"/>
    <mergeCell ref="K72:L72"/>
    <mergeCell ref="C67:H67"/>
    <mergeCell ref="A67:B67"/>
    <mergeCell ref="K67:L67"/>
    <mergeCell ref="C68:H68"/>
    <mergeCell ref="C69:H69"/>
    <mergeCell ref="A69:B69"/>
    <mergeCell ref="K69:L69"/>
    <mergeCell ref="C64:H64"/>
    <mergeCell ref="A64:B64"/>
    <mergeCell ref="K64:L64"/>
    <mergeCell ref="C65:H65"/>
    <mergeCell ref="C66:H66"/>
    <mergeCell ref="A66:B66"/>
    <mergeCell ref="K66:L66"/>
    <mergeCell ref="C61:H61"/>
    <mergeCell ref="A61:B61"/>
    <mergeCell ref="K61:L61"/>
    <mergeCell ref="C62:H62"/>
    <mergeCell ref="C63:H63"/>
    <mergeCell ref="A63:B63"/>
    <mergeCell ref="K63:L63"/>
    <mergeCell ref="C59:H59"/>
    <mergeCell ref="C60:H60"/>
    <mergeCell ref="A60:B60"/>
    <mergeCell ref="K60:L60"/>
    <mergeCell ref="C57:H57"/>
    <mergeCell ref="C58:H58"/>
    <mergeCell ref="A58:B58"/>
    <mergeCell ref="K58:L58"/>
    <mergeCell ref="C53:H53"/>
    <mergeCell ref="C54:H54"/>
    <mergeCell ref="A54:B54"/>
    <mergeCell ref="K54:L54"/>
    <mergeCell ref="C55:H55"/>
    <mergeCell ref="C56:H56"/>
    <mergeCell ref="A56:B56"/>
    <mergeCell ref="K56:L56"/>
    <mergeCell ref="C50:H50"/>
    <mergeCell ref="A50:B50"/>
    <mergeCell ref="K50:L50"/>
    <mergeCell ref="C51:H51"/>
    <mergeCell ref="C52:H52"/>
    <mergeCell ref="A52:B52"/>
    <mergeCell ref="K52:L52"/>
    <mergeCell ref="C46:H46"/>
    <mergeCell ref="C47:H47"/>
    <mergeCell ref="A47:B47"/>
    <mergeCell ref="K47:L47"/>
    <mergeCell ref="C48:H48"/>
    <mergeCell ref="C49:H49"/>
    <mergeCell ref="A49:B49"/>
    <mergeCell ref="K49:L49"/>
    <mergeCell ref="C43:H43"/>
    <mergeCell ref="A43:B43"/>
    <mergeCell ref="K43:L43"/>
    <mergeCell ref="C44:H44"/>
    <mergeCell ref="C45:H45"/>
    <mergeCell ref="A45:B45"/>
    <mergeCell ref="K45:L45"/>
    <mergeCell ref="C39:H39"/>
    <mergeCell ref="C40:H40"/>
    <mergeCell ref="A40:B40"/>
    <mergeCell ref="K40:L40"/>
    <mergeCell ref="C41:H41"/>
    <mergeCell ref="C42:H42"/>
    <mergeCell ref="A42:B42"/>
    <mergeCell ref="K42:L42"/>
    <mergeCell ref="C35:H35"/>
    <mergeCell ref="C36:H36"/>
    <mergeCell ref="A36:B36"/>
    <mergeCell ref="K36:L36"/>
    <mergeCell ref="C37:H37"/>
    <mergeCell ref="C38:H38"/>
    <mergeCell ref="A38:B38"/>
    <mergeCell ref="K38:L38"/>
    <mergeCell ref="C32:H32"/>
    <mergeCell ref="C33:H33"/>
    <mergeCell ref="A33:B33"/>
    <mergeCell ref="K33:L33"/>
    <mergeCell ref="C34:H34"/>
    <mergeCell ref="A34:B34"/>
    <mergeCell ref="K34:L34"/>
    <mergeCell ref="C29:H29"/>
    <mergeCell ref="C30:H30"/>
    <mergeCell ref="A30:B30"/>
    <mergeCell ref="K30:L30"/>
    <mergeCell ref="C31:H31"/>
    <mergeCell ref="A31:B31"/>
    <mergeCell ref="K31:L31"/>
    <mergeCell ref="C25:H25"/>
    <mergeCell ref="C26:H26"/>
    <mergeCell ref="A26:B26"/>
    <mergeCell ref="K26:L26"/>
    <mergeCell ref="C27:H27"/>
    <mergeCell ref="C28:H28"/>
    <mergeCell ref="A28:B28"/>
    <mergeCell ref="K28:L28"/>
    <mergeCell ref="C23:H23"/>
    <mergeCell ref="A23:B23"/>
    <mergeCell ref="K23:L23"/>
    <mergeCell ref="C24:H24"/>
    <mergeCell ref="A24:B24"/>
    <mergeCell ref="K24:L24"/>
    <mergeCell ref="C20:H20"/>
    <mergeCell ref="C21:H21"/>
    <mergeCell ref="A21:B21"/>
    <mergeCell ref="K21:L21"/>
    <mergeCell ref="C22:H22"/>
    <mergeCell ref="A22:B22"/>
    <mergeCell ref="K22:L22"/>
    <mergeCell ref="C17:H17"/>
    <mergeCell ref="C18:H18"/>
    <mergeCell ref="A18:B18"/>
    <mergeCell ref="K18:L18"/>
    <mergeCell ref="C19:H19"/>
    <mergeCell ref="A19:B19"/>
    <mergeCell ref="K19:L19"/>
    <mergeCell ref="C14:H14"/>
    <mergeCell ref="C15:H15"/>
    <mergeCell ref="A15:B15"/>
    <mergeCell ref="K15:L15"/>
    <mergeCell ref="C16:H16"/>
    <mergeCell ref="A16:B16"/>
    <mergeCell ref="K16:L16"/>
    <mergeCell ref="A1:C1"/>
    <mergeCell ref="E1:H2"/>
    <mergeCell ref="K1:L1"/>
    <mergeCell ref="K2:L2"/>
    <mergeCell ref="C11:H11"/>
    <mergeCell ref="A11:B11"/>
    <mergeCell ref="K11:L11"/>
    <mergeCell ref="C12:H12"/>
    <mergeCell ref="C13:H13"/>
    <mergeCell ref="A13:B13"/>
    <mergeCell ref="K13:L13"/>
    <mergeCell ref="A3:L4"/>
    <mergeCell ref="A7:L7"/>
    <mergeCell ref="A8:B8"/>
    <mergeCell ref="C8:H8"/>
    <mergeCell ref="C9:H9"/>
    <mergeCell ref="C10:H10"/>
    <mergeCell ref="A10:B10"/>
    <mergeCell ref="K10:L10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7"/>
  <sheetViews>
    <sheetView workbookViewId="0">
      <selection activeCell="C2" sqref="C2"/>
    </sheetView>
  </sheetViews>
  <sheetFormatPr defaultRowHeight="14.4" x14ac:dyDescent="0.3"/>
  <cols>
    <col min="1" max="1" width="5.6640625" style="1" customWidth="1"/>
    <col min="2" max="2" width="8.88671875" style="1"/>
    <col min="3" max="4" width="9.77734375" style="1" customWidth="1"/>
    <col min="5" max="8" width="8.88671875" style="1"/>
    <col min="9" max="9" width="11.77734375" style="1" customWidth="1"/>
    <col min="10" max="10" width="6.33203125" style="1" customWidth="1"/>
    <col min="11" max="11" width="12.77734375" style="1" customWidth="1"/>
    <col min="12" max="12" width="13.77734375" style="1" customWidth="1"/>
    <col min="13" max="13" width="16.77734375" hidden="1" customWidth="1"/>
  </cols>
  <sheetData>
    <row r="1" spans="1:13" ht="15" thickBot="1" x14ac:dyDescent="0.35">
      <c r="A1" s="25" t="s">
        <v>0</v>
      </c>
      <c r="B1" s="26"/>
      <c r="C1" s="26"/>
      <c r="E1" s="27" t="s">
        <v>1</v>
      </c>
      <c r="F1" s="28"/>
      <c r="G1" s="28"/>
      <c r="H1" s="28"/>
      <c r="J1" s="2" t="s">
        <v>3</v>
      </c>
      <c r="K1" s="29" t="s">
        <v>5</v>
      </c>
      <c r="L1" s="30"/>
    </row>
    <row r="2" spans="1:13" ht="15" thickBot="1" x14ac:dyDescent="0.35">
      <c r="A2" s="1" t="s">
        <v>2</v>
      </c>
      <c r="C2" s="4"/>
      <c r="E2" s="28"/>
      <c r="F2" s="28"/>
      <c r="G2" s="28"/>
      <c r="H2" s="28"/>
      <c r="J2" s="2" t="s">
        <v>4</v>
      </c>
      <c r="K2" s="29"/>
      <c r="L2" s="30"/>
    </row>
    <row r="3" spans="1:13" x14ac:dyDescent="0.3">
      <c r="A3" s="34" t="s">
        <v>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3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3" x14ac:dyDescent="0.3">
      <c r="A5" s="1" t="s">
        <v>7</v>
      </c>
      <c r="C5" s="1" t="s">
        <v>0</v>
      </c>
    </row>
    <row r="6" spans="1:13" ht="15" thickBot="1" x14ac:dyDescent="0.35"/>
    <row r="7" spans="1:13" ht="15" thickBot="1" x14ac:dyDescent="0.35">
      <c r="A7" s="36" t="s">
        <v>268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3" ht="15" thickBot="1" x14ac:dyDescent="0.35">
      <c r="A8" s="38" t="s">
        <v>9</v>
      </c>
      <c r="B8" s="39"/>
      <c r="C8" s="40" t="s">
        <v>10</v>
      </c>
      <c r="D8" s="41"/>
      <c r="E8" s="41"/>
      <c r="F8" s="41"/>
      <c r="G8" s="41"/>
      <c r="H8" s="41"/>
      <c r="I8" s="6" t="s">
        <v>11</v>
      </c>
      <c r="J8" s="7" t="s">
        <v>12</v>
      </c>
      <c r="K8" s="6" t="s">
        <v>13</v>
      </c>
      <c r="L8" s="6" t="s">
        <v>14</v>
      </c>
    </row>
    <row r="9" spans="1:13" x14ac:dyDescent="0.3">
      <c r="A9" s="5">
        <v>1</v>
      </c>
      <c r="B9" s="9" t="s">
        <v>269</v>
      </c>
      <c r="C9" s="42" t="s">
        <v>270</v>
      </c>
      <c r="D9" s="43"/>
      <c r="E9" s="43"/>
      <c r="F9" s="43"/>
      <c r="G9" s="43"/>
      <c r="H9" s="43"/>
      <c r="I9" s="10">
        <v>1</v>
      </c>
      <c r="J9" s="8" t="s">
        <v>271</v>
      </c>
      <c r="K9" s="10">
        <v>0</v>
      </c>
      <c r="L9" s="11">
        <f t="shared" ref="L9:L22" si="0">ROUND(I9*K9,2)</f>
        <v>0</v>
      </c>
      <c r="M9" t="s">
        <v>272</v>
      </c>
    </row>
    <row r="10" spans="1:13" x14ac:dyDescent="0.3">
      <c r="A10" s="5">
        <v>2</v>
      </c>
      <c r="B10" s="9" t="s">
        <v>273</v>
      </c>
      <c r="C10" s="29" t="s">
        <v>274</v>
      </c>
      <c r="D10" s="30"/>
      <c r="E10" s="30"/>
      <c r="F10" s="30"/>
      <c r="G10" s="30"/>
      <c r="H10" s="30"/>
      <c r="I10" s="10">
        <v>1</v>
      </c>
      <c r="J10" s="8" t="s">
        <v>271</v>
      </c>
      <c r="K10" s="10">
        <v>0</v>
      </c>
      <c r="L10" s="11">
        <f t="shared" si="0"/>
        <v>0</v>
      </c>
      <c r="M10" t="s">
        <v>275</v>
      </c>
    </row>
    <row r="11" spans="1:13" x14ac:dyDescent="0.3">
      <c r="A11" s="5">
        <v>3</v>
      </c>
      <c r="B11" s="9" t="s">
        <v>276</v>
      </c>
      <c r="C11" s="29" t="s">
        <v>277</v>
      </c>
      <c r="D11" s="30"/>
      <c r="E11" s="30"/>
      <c r="F11" s="30"/>
      <c r="G11" s="30"/>
      <c r="H11" s="30"/>
      <c r="I11" s="10">
        <v>1</v>
      </c>
      <c r="J11" s="8" t="s">
        <v>271</v>
      </c>
      <c r="K11" s="10">
        <v>0</v>
      </c>
      <c r="L11" s="11">
        <f t="shared" si="0"/>
        <v>0</v>
      </c>
      <c r="M11" t="s">
        <v>278</v>
      </c>
    </row>
    <row r="12" spans="1:13" x14ac:dyDescent="0.3">
      <c r="A12" s="5">
        <v>4</v>
      </c>
      <c r="B12" s="9" t="s">
        <v>279</v>
      </c>
      <c r="C12" s="29" t="s">
        <v>280</v>
      </c>
      <c r="D12" s="30"/>
      <c r="E12" s="30"/>
      <c r="F12" s="30"/>
      <c r="G12" s="30"/>
      <c r="H12" s="30"/>
      <c r="I12" s="10">
        <v>1</v>
      </c>
      <c r="J12" s="8" t="s">
        <v>271</v>
      </c>
      <c r="K12" s="10">
        <v>0</v>
      </c>
      <c r="L12" s="11">
        <f t="shared" si="0"/>
        <v>0</v>
      </c>
      <c r="M12" t="s">
        <v>281</v>
      </c>
    </row>
    <row r="13" spans="1:13" x14ac:dyDescent="0.3">
      <c r="A13" s="5">
        <v>5</v>
      </c>
      <c r="B13" s="9" t="s">
        <v>282</v>
      </c>
      <c r="C13" s="29" t="s">
        <v>283</v>
      </c>
      <c r="D13" s="30"/>
      <c r="E13" s="30"/>
      <c r="F13" s="30"/>
      <c r="G13" s="30"/>
      <c r="H13" s="30"/>
      <c r="I13" s="10">
        <v>1</v>
      </c>
      <c r="J13" s="8" t="s">
        <v>271</v>
      </c>
      <c r="K13" s="10">
        <v>0</v>
      </c>
      <c r="L13" s="11">
        <f t="shared" si="0"/>
        <v>0</v>
      </c>
      <c r="M13" t="s">
        <v>284</v>
      </c>
    </row>
    <row r="14" spans="1:13" x14ac:dyDescent="0.3">
      <c r="A14" s="5">
        <v>6</v>
      </c>
      <c r="B14" s="9" t="s">
        <v>285</v>
      </c>
      <c r="C14" s="29" t="s">
        <v>286</v>
      </c>
      <c r="D14" s="30"/>
      <c r="E14" s="30"/>
      <c r="F14" s="30"/>
      <c r="G14" s="30"/>
      <c r="H14" s="30"/>
      <c r="I14" s="10">
        <v>1</v>
      </c>
      <c r="J14" s="8" t="s">
        <v>271</v>
      </c>
      <c r="K14" s="10">
        <v>0</v>
      </c>
      <c r="L14" s="11">
        <f t="shared" si="0"/>
        <v>0</v>
      </c>
      <c r="M14" t="s">
        <v>287</v>
      </c>
    </row>
    <row r="15" spans="1:13" x14ac:dyDescent="0.3">
      <c r="A15" s="5">
        <v>7</v>
      </c>
      <c r="B15" s="9" t="s">
        <v>288</v>
      </c>
      <c r="C15" s="29" t="s">
        <v>289</v>
      </c>
      <c r="D15" s="30"/>
      <c r="E15" s="30"/>
      <c r="F15" s="30"/>
      <c r="G15" s="30"/>
      <c r="H15" s="30"/>
      <c r="I15" s="10">
        <v>1</v>
      </c>
      <c r="J15" s="8" t="s">
        <v>271</v>
      </c>
      <c r="K15" s="10">
        <v>0</v>
      </c>
      <c r="L15" s="11">
        <f t="shared" si="0"/>
        <v>0</v>
      </c>
      <c r="M15" t="s">
        <v>290</v>
      </c>
    </row>
    <row r="16" spans="1:13" x14ac:dyDescent="0.3">
      <c r="A16" s="5">
        <v>8</v>
      </c>
      <c r="B16" s="9" t="s">
        <v>291</v>
      </c>
      <c r="C16" s="29" t="s">
        <v>292</v>
      </c>
      <c r="D16" s="30"/>
      <c r="E16" s="30"/>
      <c r="F16" s="30"/>
      <c r="G16" s="30"/>
      <c r="H16" s="30"/>
      <c r="I16" s="10">
        <v>1</v>
      </c>
      <c r="J16" s="8" t="s">
        <v>271</v>
      </c>
      <c r="K16" s="10">
        <v>0</v>
      </c>
      <c r="L16" s="11">
        <f t="shared" si="0"/>
        <v>0</v>
      </c>
      <c r="M16" t="s">
        <v>293</v>
      </c>
    </row>
    <row r="17" spans="1:13" x14ac:dyDescent="0.3">
      <c r="A17" s="5">
        <v>9</v>
      </c>
      <c r="B17" s="9" t="s">
        <v>294</v>
      </c>
      <c r="C17" s="29" t="s">
        <v>295</v>
      </c>
      <c r="D17" s="30"/>
      <c r="E17" s="30"/>
      <c r="F17" s="30"/>
      <c r="G17" s="30"/>
      <c r="H17" s="30"/>
      <c r="I17" s="10">
        <v>1</v>
      </c>
      <c r="J17" s="8" t="s">
        <v>271</v>
      </c>
      <c r="K17" s="10">
        <v>0</v>
      </c>
      <c r="L17" s="11">
        <f t="shared" si="0"/>
        <v>0</v>
      </c>
      <c r="M17" t="s">
        <v>296</v>
      </c>
    </row>
    <row r="18" spans="1:13" x14ac:dyDescent="0.3">
      <c r="A18" s="5">
        <v>10</v>
      </c>
      <c r="B18" s="9" t="s">
        <v>297</v>
      </c>
      <c r="C18" s="29" t="s">
        <v>298</v>
      </c>
      <c r="D18" s="30"/>
      <c r="E18" s="30"/>
      <c r="F18" s="30"/>
      <c r="G18" s="30"/>
      <c r="H18" s="30"/>
      <c r="I18" s="10">
        <v>438.45</v>
      </c>
      <c r="J18" s="8" t="s">
        <v>27</v>
      </c>
      <c r="K18" s="10">
        <v>0</v>
      </c>
      <c r="L18" s="11">
        <f t="shared" si="0"/>
        <v>0</v>
      </c>
      <c r="M18" t="s">
        <v>299</v>
      </c>
    </row>
    <row r="19" spans="1:13" x14ac:dyDescent="0.3">
      <c r="A19" s="5">
        <v>11</v>
      </c>
      <c r="B19" s="9" t="s">
        <v>300</v>
      </c>
      <c r="C19" s="29" t="s">
        <v>301</v>
      </c>
      <c r="D19" s="30"/>
      <c r="E19" s="30"/>
      <c r="F19" s="30"/>
      <c r="G19" s="30"/>
      <c r="H19" s="30"/>
      <c r="I19" s="10">
        <v>20</v>
      </c>
      <c r="J19" s="8" t="s">
        <v>110</v>
      </c>
      <c r="K19" s="10">
        <v>0</v>
      </c>
      <c r="L19" s="11">
        <f t="shared" si="0"/>
        <v>0</v>
      </c>
      <c r="M19" t="s">
        <v>302</v>
      </c>
    </row>
    <row r="20" spans="1:13" x14ac:dyDescent="0.3">
      <c r="A20" s="5">
        <v>12</v>
      </c>
      <c r="B20" s="9" t="s">
        <v>303</v>
      </c>
      <c r="C20" s="29" t="s">
        <v>304</v>
      </c>
      <c r="D20" s="30"/>
      <c r="E20" s="30"/>
      <c r="F20" s="30"/>
      <c r="G20" s="30"/>
      <c r="H20" s="30"/>
      <c r="I20" s="10">
        <v>2</v>
      </c>
      <c r="J20" s="8" t="s">
        <v>110</v>
      </c>
      <c r="K20" s="10">
        <v>0</v>
      </c>
      <c r="L20" s="11">
        <f t="shared" si="0"/>
        <v>0</v>
      </c>
      <c r="M20" t="s">
        <v>305</v>
      </c>
    </row>
    <row r="21" spans="1:13" x14ac:dyDescent="0.3">
      <c r="A21" s="5">
        <v>13</v>
      </c>
      <c r="B21" s="9" t="s">
        <v>306</v>
      </c>
      <c r="C21" s="29" t="s">
        <v>307</v>
      </c>
      <c r="D21" s="30"/>
      <c r="E21" s="30"/>
      <c r="F21" s="30"/>
      <c r="G21" s="30"/>
      <c r="H21" s="30"/>
      <c r="I21" s="10">
        <v>24</v>
      </c>
      <c r="J21" s="8" t="s">
        <v>110</v>
      </c>
      <c r="K21" s="10">
        <v>0</v>
      </c>
      <c r="L21" s="11">
        <f t="shared" si="0"/>
        <v>0</v>
      </c>
      <c r="M21" t="s">
        <v>308</v>
      </c>
    </row>
    <row r="22" spans="1:13" x14ac:dyDescent="0.3">
      <c r="A22" s="5">
        <v>14</v>
      </c>
      <c r="B22" s="9" t="s">
        <v>309</v>
      </c>
      <c r="C22" s="29" t="s">
        <v>310</v>
      </c>
      <c r="D22" s="30"/>
      <c r="E22" s="30"/>
      <c r="F22" s="30"/>
      <c r="G22" s="30"/>
      <c r="H22" s="30"/>
      <c r="I22" s="10">
        <v>48</v>
      </c>
      <c r="J22" s="8" t="s">
        <v>110</v>
      </c>
      <c r="K22" s="10">
        <v>0</v>
      </c>
      <c r="L22" s="11">
        <f t="shared" si="0"/>
        <v>0</v>
      </c>
      <c r="M22" t="s">
        <v>311</v>
      </c>
    </row>
    <row r="23" spans="1:13" x14ac:dyDescent="0.3">
      <c r="A23" s="33"/>
      <c r="B23" s="26"/>
      <c r="C23" s="44" t="s">
        <v>312</v>
      </c>
      <c r="D23" s="32"/>
      <c r="E23" s="32"/>
      <c r="F23" s="32"/>
      <c r="G23" s="32"/>
      <c r="H23" s="32"/>
      <c r="J23" s="33"/>
      <c r="K23" s="26"/>
      <c r="L23" s="26"/>
    </row>
    <row r="24" spans="1:13" x14ac:dyDescent="0.3">
      <c r="A24" s="5">
        <v>15</v>
      </c>
      <c r="B24" s="9" t="s">
        <v>313</v>
      </c>
      <c r="C24" s="29" t="s">
        <v>314</v>
      </c>
      <c r="D24" s="30"/>
      <c r="E24" s="30"/>
      <c r="F24" s="30"/>
      <c r="G24" s="30"/>
      <c r="H24" s="30"/>
      <c r="I24" s="10">
        <v>10</v>
      </c>
      <c r="J24" s="8" t="s">
        <v>110</v>
      </c>
      <c r="K24" s="10">
        <v>0</v>
      </c>
      <c r="L24" s="11">
        <f t="shared" ref="L24:L30" si="1">ROUND(I24*K24,2)</f>
        <v>0</v>
      </c>
      <c r="M24" t="s">
        <v>315</v>
      </c>
    </row>
    <row r="25" spans="1:13" x14ac:dyDescent="0.3">
      <c r="A25" s="5">
        <v>16</v>
      </c>
      <c r="B25" s="9" t="s">
        <v>316</v>
      </c>
      <c r="C25" s="29" t="s">
        <v>317</v>
      </c>
      <c r="D25" s="30"/>
      <c r="E25" s="30"/>
      <c r="F25" s="30"/>
      <c r="G25" s="30"/>
      <c r="H25" s="30"/>
      <c r="I25" s="10">
        <v>10</v>
      </c>
      <c r="J25" s="8" t="s">
        <v>110</v>
      </c>
      <c r="K25" s="10">
        <v>0</v>
      </c>
      <c r="L25" s="11">
        <f t="shared" si="1"/>
        <v>0</v>
      </c>
      <c r="M25" t="s">
        <v>318</v>
      </c>
    </row>
    <row r="26" spans="1:13" x14ac:dyDescent="0.3">
      <c r="A26" s="5">
        <v>17</v>
      </c>
      <c r="B26" s="9" t="s">
        <v>319</v>
      </c>
      <c r="C26" s="29" t="s">
        <v>320</v>
      </c>
      <c r="D26" s="30"/>
      <c r="E26" s="30"/>
      <c r="F26" s="30"/>
      <c r="G26" s="30"/>
      <c r="H26" s="30"/>
      <c r="I26" s="10">
        <v>8</v>
      </c>
      <c r="J26" s="8" t="s">
        <v>110</v>
      </c>
      <c r="K26" s="10">
        <v>0</v>
      </c>
      <c r="L26" s="11">
        <f t="shared" si="1"/>
        <v>0</v>
      </c>
      <c r="M26" t="s">
        <v>321</v>
      </c>
    </row>
    <row r="27" spans="1:13" x14ac:dyDescent="0.3">
      <c r="A27" s="5">
        <v>18</v>
      </c>
      <c r="B27" s="9" t="s">
        <v>322</v>
      </c>
      <c r="C27" s="29" t="s">
        <v>323</v>
      </c>
      <c r="D27" s="30"/>
      <c r="E27" s="30"/>
      <c r="F27" s="30"/>
      <c r="G27" s="30"/>
      <c r="H27" s="30"/>
      <c r="I27" s="10">
        <v>2</v>
      </c>
      <c r="J27" s="8" t="s">
        <v>110</v>
      </c>
      <c r="K27" s="10">
        <v>0</v>
      </c>
      <c r="L27" s="11">
        <f t="shared" si="1"/>
        <v>0</v>
      </c>
      <c r="M27" t="s">
        <v>324</v>
      </c>
    </row>
    <row r="28" spans="1:13" x14ac:dyDescent="0.3">
      <c r="A28" s="5">
        <v>19</v>
      </c>
      <c r="B28" s="9" t="s">
        <v>325</v>
      </c>
      <c r="C28" s="29" t="s">
        <v>326</v>
      </c>
      <c r="D28" s="30"/>
      <c r="E28" s="30"/>
      <c r="F28" s="30"/>
      <c r="G28" s="30"/>
      <c r="H28" s="30"/>
      <c r="I28" s="10">
        <v>20</v>
      </c>
      <c r="J28" s="8" t="s">
        <v>110</v>
      </c>
      <c r="K28" s="10">
        <v>0</v>
      </c>
      <c r="L28" s="11">
        <f t="shared" si="1"/>
        <v>0</v>
      </c>
      <c r="M28" t="s">
        <v>327</v>
      </c>
    </row>
    <row r="29" spans="1:13" x14ac:dyDescent="0.3">
      <c r="A29" s="5">
        <v>20</v>
      </c>
      <c r="B29" s="9" t="s">
        <v>328</v>
      </c>
      <c r="C29" s="29" t="s">
        <v>329</v>
      </c>
      <c r="D29" s="30"/>
      <c r="E29" s="30"/>
      <c r="F29" s="30"/>
      <c r="G29" s="30"/>
      <c r="H29" s="30"/>
      <c r="I29" s="10">
        <v>2</v>
      </c>
      <c r="J29" s="8" t="s">
        <v>110</v>
      </c>
      <c r="K29" s="10">
        <v>0</v>
      </c>
      <c r="L29" s="11">
        <f t="shared" si="1"/>
        <v>0</v>
      </c>
      <c r="M29" t="s">
        <v>330</v>
      </c>
    </row>
    <row r="30" spans="1:13" x14ac:dyDescent="0.3">
      <c r="A30" s="5">
        <v>21</v>
      </c>
      <c r="B30" s="9" t="s">
        <v>331</v>
      </c>
      <c r="C30" s="29" t="s">
        <v>332</v>
      </c>
      <c r="D30" s="30"/>
      <c r="E30" s="30"/>
      <c r="F30" s="30"/>
      <c r="G30" s="30"/>
      <c r="H30" s="30"/>
      <c r="I30" s="10">
        <v>316</v>
      </c>
      <c r="J30" s="8" t="s">
        <v>27</v>
      </c>
      <c r="K30" s="10">
        <v>0</v>
      </c>
      <c r="L30" s="11">
        <f t="shared" si="1"/>
        <v>0</v>
      </c>
      <c r="M30" t="s">
        <v>333</v>
      </c>
    </row>
    <row r="31" spans="1:13" x14ac:dyDescent="0.3">
      <c r="A31" s="33"/>
      <c r="B31" s="26"/>
      <c r="C31" s="44" t="s">
        <v>334</v>
      </c>
      <c r="D31" s="32"/>
      <c r="E31" s="32"/>
      <c r="F31" s="32"/>
      <c r="G31" s="32"/>
      <c r="H31" s="32"/>
      <c r="J31" s="33"/>
      <c r="K31" s="26"/>
      <c r="L31" s="26"/>
    </row>
    <row r="32" spans="1:13" x14ac:dyDescent="0.3">
      <c r="A32" s="5">
        <v>22</v>
      </c>
      <c r="B32" s="9" t="s">
        <v>335</v>
      </c>
      <c r="C32" s="29" t="s">
        <v>336</v>
      </c>
      <c r="D32" s="30"/>
      <c r="E32" s="30"/>
      <c r="F32" s="30"/>
      <c r="G32" s="30"/>
      <c r="H32" s="30"/>
      <c r="I32" s="10">
        <v>50</v>
      </c>
      <c r="J32" s="8" t="s">
        <v>110</v>
      </c>
      <c r="K32" s="10">
        <v>0</v>
      </c>
      <c r="L32" s="11">
        <f>ROUND(I32*K32,2)</f>
        <v>0</v>
      </c>
      <c r="M32" t="s">
        <v>337</v>
      </c>
    </row>
    <row r="33" spans="1:13" x14ac:dyDescent="0.3">
      <c r="A33" s="5">
        <v>23</v>
      </c>
      <c r="B33" s="9" t="s">
        <v>338</v>
      </c>
      <c r="C33" s="29" t="s">
        <v>339</v>
      </c>
      <c r="D33" s="30"/>
      <c r="E33" s="30"/>
      <c r="F33" s="30"/>
      <c r="G33" s="30"/>
      <c r="H33" s="30"/>
      <c r="I33" s="10">
        <v>1</v>
      </c>
      <c r="J33" s="8" t="s">
        <v>110</v>
      </c>
      <c r="K33" s="10">
        <v>0</v>
      </c>
      <c r="L33" s="11">
        <f>ROUND(I33*K33,2)</f>
        <v>0</v>
      </c>
      <c r="M33" t="s">
        <v>340</v>
      </c>
    </row>
    <row r="34" spans="1:13" x14ac:dyDescent="0.3">
      <c r="A34" s="5">
        <v>24</v>
      </c>
      <c r="B34" s="9" t="s">
        <v>341</v>
      </c>
      <c r="C34" s="29" t="s">
        <v>342</v>
      </c>
      <c r="D34" s="30"/>
      <c r="E34" s="30"/>
      <c r="F34" s="30"/>
      <c r="G34" s="30"/>
      <c r="H34" s="30"/>
      <c r="I34" s="10">
        <v>1</v>
      </c>
      <c r="J34" s="8" t="s">
        <v>110</v>
      </c>
      <c r="K34" s="10">
        <v>0</v>
      </c>
      <c r="L34" s="11">
        <f>ROUND(I34*K34,2)</f>
        <v>0</v>
      </c>
      <c r="M34" t="s">
        <v>343</v>
      </c>
    </row>
    <row r="35" spans="1:13" x14ac:dyDescent="0.3">
      <c r="A35" s="5">
        <v>25</v>
      </c>
      <c r="B35" s="9" t="s">
        <v>344</v>
      </c>
      <c r="C35" s="29" t="s">
        <v>345</v>
      </c>
      <c r="D35" s="30"/>
      <c r="E35" s="30"/>
      <c r="F35" s="30"/>
      <c r="G35" s="30"/>
      <c r="H35" s="30"/>
      <c r="I35" s="10">
        <v>1</v>
      </c>
      <c r="J35" s="8" t="s">
        <v>110</v>
      </c>
      <c r="K35" s="10">
        <v>0</v>
      </c>
      <c r="L35" s="11">
        <f>ROUND(I35*K35,2)</f>
        <v>0</v>
      </c>
      <c r="M35" t="s">
        <v>346</v>
      </c>
    </row>
    <row r="36" spans="1:13" x14ac:dyDescent="0.3">
      <c r="A36" s="5">
        <v>26</v>
      </c>
      <c r="B36" s="9" t="s">
        <v>347</v>
      </c>
      <c r="C36" s="29" t="s">
        <v>348</v>
      </c>
      <c r="D36" s="30"/>
      <c r="E36" s="30"/>
      <c r="F36" s="30"/>
      <c r="G36" s="30"/>
      <c r="H36" s="30"/>
      <c r="I36" s="10">
        <v>328</v>
      </c>
      <c r="J36" s="8" t="s">
        <v>27</v>
      </c>
      <c r="K36" s="10">
        <v>0</v>
      </c>
      <c r="L36" s="11">
        <f>ROUND(I36*K36,2)</f>
        <v>0</v>
      </c>
      <c r="M36" t="s">
        <v>349</v>
      </c>
    </row>
    <row r="37" spans="1:13" x14ac:dyDescent="0.3">
      <c r="A37" s="33"/>
      <c r="B37" s="26"/>
      <c r="C37" s="44" t="s">
        <v>350</v>
      </c>
      <c r="D37" s="32"/>
      <c r="E37" s="32"/>
      <c r="F37" s="32"/>
      <c r="G37" s="32"/>
      <c r="H37" s="32"/>
      <c r="J37" s="33"/>
      <c r="K37" s="26"/>
      <c r="L37" s="26"/>
    </row>
    <row r="38" spans="1:13" x14ac:dyDescent="0.3">
      <c r="A38" s="5">
        <v>27</v>
      </c>
      <c r="B38" s="9" t="s">
        <v>351</v>
      </c>
      <c r="C38" s="29" t="s">
        <v>352</v>
      </c>
      <c r="D38" s="30"/>
      <c r="E38" s="30"/>
      <c r="F38" s="30"/>
      <c r="G38" s="30"/>
      <c r="H38" s="30"/>
      <c r="I38" s="10">
        <v>328</v>
      </c>
      <c r="J38" s="8" t="s">
        <v>27</v>
      </c>
      <c r="K38" s="10">
        <v>0</v>
      </c>
      <c r="L38" s="11">
        <f t="shared" ref="L38:L62" si="2">ROUND(I38*K38,2)</f>
        <v>0</v>
      </c>
      <c r="M38" t="s">
        <v>353</v>
      </c>
    </row>
    <row r="39" spans="1:13" x14ac:dyDescent="0.3">
      <c r="A39" s="5">
        <v>28</v>
      </c>
      <c r="B39" s="9" t="s">
        <v>354</v>
      </c>
      <c r="C39" s="29" t="s">
        <v>355</v>
      </c>
      <c r="D39" s="30"/>
      <c r="E39" s="30"/>
      <c r="F39" s="30"/>
      <c r="G39" s="30"/>
      <c r="H39" s="30"/>
      <c r="I39" s="10">
        <v>8</v>
      </c>
      <c r="J39" s="8" t="s">
        <v>110</v>
      </c>
      <c r="K39" s="10">
        <v>0</v>
      </c>
      <c r="L39" s="11">
        <f t="shared" si="2"/>
        <v>0</v>
      </c>
      <c r="M39" t="s">
        <v>356</v>
      </c>
    </row>
    <row r="40" spans="1:13" x14ac:dyDescent="0.3">
      <c r="A40" s="5">
        <v>29</v>
      </c>
      <c r="B40" s="9" t="s">
        <v>357</v>
      </c>
      <c r="C40" s="29" t="s">
        <v>358</v>
      </c>
      <c r="D40" s="30"/>
      <c r="E40" s="30"/>
      <c r="F40" s="30"/>
      <c r="G40" s="30"/>
      <c r="H40" s="30"/>
      <c r="I40" s="10">
        <v>1</v>
      </c>
      <c r="J40" s="8" t="s">
        <v>110</v>
      </c>
      <c r="K40" s="10">
        <v>0</v>
      </c>
      <c r="L40" s="11">
        <f t="shared" si="2"/>
        <v>0</v>
      </c>
      <c r="M40" t="s">
        <v>359</v>
      </c>
    </row>
    <row r="41" spans="1:13" x14ac:dyDescent="0.3">
      <c r="A41" s="5">
        <v>30</v>
      </c>
      <c r="B41" s="9" t="s">
        <v>360</v>
      </c>
      <c r="C41" s="29" t="s">
        <v>361</v>
      </c>
      <c r="D41" s="30"/>
      <c r="E41" s="30"/>
      <c r="F41" s="30"/>
      <c r="G41" s="30"/>
      <c r="H41" s="30"/>
      <c r="I41" s="10">
        <v>1</v>
      </c>
      <c r="J41" s="8" t="s">
        <v>110</v>
      </c>
      <c r="K41" s="10">
        <v>0</v>
      </c>
      <c r="L41" s="11">
        <f t="shared" si="2"/>
        <v>0</v>
      </c>
      <c r="M41" t="s">
        <v>362</v>
      </c>
    </row>
    <row r="42" spans="1:13" x14ac:dyDescent="0.3">
      <c r="A42" s="5">
        <v>31</v>
      </c>
      <c r="B42" s="9" t="s">
        <v>363</v>
      </c>
      <c r="C42" s="29" t="s">
        <v>364</v>
      </c>
      <c r="D42" s="30"/>
      <c r="E42" s="30"/>
      <c r="F42" s="30"/>
      <c r="G42" s="30"/>
      <c r="H42" s="30"/>
      <c r="I42" s="10">
        <v>2</v>
      </c>
      <c r="J42" s="8" t="s">
        <v>110</v>
      </c>
      <c r="K42" s="10">
        <v>0</v>
      </c>
      <c r="L42" s="11">
        <f t="shared" si="2"/>
        <v>0</v>
      </c>
      <c r="M42" t="s">
        <v>365</v>
      </c>
    </row>
    <row r="43" spans="1:13" x14ac:dyDescent="0.3">
      <c r="A43" s="5">
        <v>32</v>
      </c>
      <c r="B43" s="9" t="s">
        <v>366</v>
      </c>
      <c r="C43" s="29" t="s">
        <v>367</v>
      </c>
      <c r="D43" s="30"/>
      <c r="E43" s="30"/>
      <c r="F43" s="30"/>
      <c r="G43" s="30"/>
      <c r="H43" s="30"/>
      <c r="I43" s="10">
        <v>8</v>
      </c>
      <c r="J43" s="8" t="s">
        <v>110</v>
      </c>
      <c r="K43" s="10">
        <v>0</v>
      </c>
      <c r="L43" s="11">
        <f t="shared" si="2"/>
        <v>0</v>
      </c>
      <c r="M43" t="s">
        <v>368</v>
      </c>
    </row>
    <row r="44" spans="1:13" x14ac:dyDescent="0.3">
      <c r="A44" s="5">
        <v>33</v>
      </c>
      <c r="B44" s="9" t="s">
        <v>369</v>
      </c>
      <c r="C44" s="29" t="s">
        <v>370</v>
      </c>
      <c r="D44" s="30"/>
      <c r="E44" s="30"/>
      <c r="F44" s="30"/>
      <c r="G44" s="30"/>
      <c r="H44" s="30"/>
      <c r="I44" s="10">
        <v>123.9</v>
      </c>
      <c r="J44" s="8" t="s">
        <v>27</v>
      </c>
      <c r="K44" s="10">
        <v>0</v>
      </c>
      <c r="L44" s="11">
        <f t="shared" si="2"/>
        <v>0</v>
      </c>
      <c r="M44" t="s">
        <v>371</v>
      </c>
    </row>
    <row r="45" spans="1:13" x14ac:dyDescent="0.3">
      <c r="A45" s="5">
        <v>34</v>
      </c>
      <c r="B45" s="9" t="s">
        <v>372</v>
      </c>
      <c r="C45" s="29" t="s">
        <v>373</v>
      </c>
      <c r="D45" s="30"/>
      <c r="E45" s="30"/>
      <c r="F45" s="30"/>
      <c r="G45" s="30"/>
      <c r="H45" s="30"/>
      <c r="I45" s="10">
        <v>328</v>
      </c>
      <c r="J45" s="8" t="s">
        <v>27</v>
      </c>
      <c r="K45" s="10">
        <v>0</v>
      </c>
      <c r="L45" s="11">
        <f t="shared" si="2"/>
        <v>0</v>
      </c>
      <c r="M45" t="s">
        <v>374</v>
      </c>
    </row>
    <row r="46" spans="1:13" x14ac:dyDescent="0.3">
      <c r="A46" s="5">
        <v>35</v>
      </c>
      <c r="B46" s="9" t="s">
        <v>375</v>
      </c>
      <c r="C46" s="29" t="s">
        <v>376</v>
      </c>
      <c r="D46" s="30"/>
      <c r="E46" s="30"/>
      <c r="F46" s="30"/>
      <c r="G46" s="30"/>
      <c r="H46" s="30"/>
      <c r="I46" s="10">
        <v>328</v>
      </c>
      <c r="J46" s="8" t="s">
        <v>27</v>
      </c>
      <c r="K46" s="10">
        <v>0</v>
      </c>
      <c r="L46" s="11">
        <f t="shared" si="2"/>
        <v>0</v>
      </c>
      <c r="M46" t="s">
        <v>377</v>
      </c>
    </row>
    <row r="47" spans="1:13" x14ac:dyDescent="0.3">
      <c r="A47" s="5">
        <v>36</v>
      </c>
      <c r="B47" s="9" t="s">
        <v>378</v>
      </c>
      <c r="C47" s="29" t="s">
        <v>379</v>
      </c>
      <c r="D47" s="30"/>
      <c r="E47" s="30"/>
      <c r="F47" s="30"/>
      <c r="G47" s="30"/>
      <c r="H47" s="30"/>
      <c r="I47" s="10">
        <v>8</v>
      </c>
      <c r="J47" s="8" t="s">
        <v>110</v>
      </c>
      <c r="K47" s="10">
        <v>0</v>
      </c>
      <c r="L47" s="11">
        <f t="shared" si="2"/>
        <v>0</v>
      </c>
      <c r="M47" t="s">
        <v>380</v>
      </c>
    </row>
    <row r="48" spans="1:13" x14ac:dyDescent="0.3">
      <c r="A48" s="5">
        <v>37</v>
      </c>
      <c r="B48" s="9" t="s">
        <v>381</v>
      </c>
      <c r="C48" s="29" t="s">
        <v>382</v>
      </c>
      <c r="D48" s="30"/>
      <c r="E48" s="30"/>
      <c r="F48" s="30"/>
      <c r="G48" s="30"/>
      <c r="H48" s="30"/>
      <c r="I48" s="10">
        <v>2</v>
      </c>
      <c r="J48" s="8" t="s">
        <v>110</v>
      </c>
      <c r="K48" s="10">
        <v>0</v>
      </c>
      <c r="L48" s="11">
        <f t="shared" si="2"/>
        <v>0</v>
      </c>
      <c r="M48" t="s">
        <v>383</v>
      </c>
    </row>
    <row r="49" spans="1:13" x14ac:dyDescent="0.3">
      <c r="A49" s="5">
        <v>38</v>
      </c>
      <c r="B49" s="9" t="s">
        <v>384</v>
      </c>
      <c r="C49" s="29" t="s">
        <v>385</v>
      </c>
      <c r="D49" s="30"/>
      <c r="E49" s="30"/>
      <c r="F49" s="30"/>
      <c r="G49" s="30"/>
      <c r="H49" s="30"/>
      <c r="I49" s="10">
        <v>38</v>
      </c>
      <c r="J49" s="8" t="s">
        <v>110</v>
      </c>
      <c r="K49" s="10">
        <v>0</v>
      </c>
      <c r="L49" s="11">
        <f t="shared" si="2"/>
        <v>0</v>
      </c>
      <c r="M49" t="s">
        <v>386</v>
      </c>
    </row>
    <row r="50" spans="1:13" x14ac:dyDescent="0.3">
      <c r="A50" s="5">
        <v>39</v>
      </c>
      <c r="B50" s="9" t="s">
        <v>387</v>
      </c>
      <c r="C50" s="29" t="s">
        <v>388</v>
      </c>
      <c r="D50" s="30"/>
      <c r="E50" s="30"/>
      <c r="F50" s="30"/>
      <c r="G50" s="30"/>
      <c r="H50" s="30"/>
      <c r="I50" s="10">
        <v>10</v>
      </c>
      <c r="J50" s="8" t="s">
        <v>110</v>
      </c>
      <c r="K50" s="10">
        <v>0</v>
      </c>
      <c r="L50" s="11">
        <f t="shared" si="2"/>
        <v>0</v>
      </c>
      <c r="M50" t="s">
        <v>389</v>
      </c>
    </row>
    <row r="51" spans="1:13" x14ac:dyDescent="0.3">
      <c r="A51" s="5">
        <v>40</v>
      </c>
      <c r="B51" s="9" t="s">
        <v>390</v>
      </c>
      <c r="C51" s="29" t="s">
        <v>391</v>
      </c>
      <c r="D51" s="30"/>
      <c r="E51" s="30"/>
      <c r="F51" s="30"/>
      <c r="G51" s="30"/>
      <c r="H51" s="30"/>
      <c r="I51" s="10">
        <v>0.28000000000000003</v>
      </c>
      <c r="J51" s="8" t="s">
        <v>392</v>
      </c>
      <c r="K51" s="10">
        <v>0</v>
      </c>
      <c r="L51" s="11">
        <f t="shared" si="2"/>
        <v>0</v>
      </c>
      <c r="M51" t="s">
        <v>393</v>
      </c>
    </row>
    <row r="52" spans="1:13" x14ac:dyDescent="0.3">
      <c r="A52" s="5">
        <v>41</v>
      </c>
      <c r="B52" s="9" t="s">
        <v>394</v>
      </c>
      <c r="C52" s="29" t="s">
        <v>395</v>
      </c>
      <c r="D52" s="30"/>
      <c r="E52" s="30"/>
      <c r="F52" s="30"/>
      <c r="G52" s="30"/>
      <c r="H52" s="30"/>
      <c r="I52" s="10">
        <v>9.11</v>
      </c>
      <c r="J52" s="8" t="s">
        <v>17</v>
      </c>
      <c r="K52" s="10">
        <v>0</v>
      </c>
      <c r="L52" s="11">
        <f t="shared" si="2"/>
        <v>0</v>
      </c>
      <c r="M52" t="s">
        <v>396</v>
      </c>
    </row>
    <row r="53" spans="1:13" x14ac:dyDescent="0.3">
      <c r="A53" s="5">
        <v>42</v>
      </c>
      <c r="B53" s="9" t="s">
        <v>397</v>
      </c>
      <c r="C53" s="29" t="s">
        <v>398</v>
      </c>
      <c r="D53" s="30"/>
      <c r="E53" s="30"/>
      <c r="F53" s="30"/>
      <c r="G53" s="30"/>
      <c r="H53" s="30"/>
      <c r="I53" s="10">
        <v>9.11</v>
      </c>
      <c r="J53" s="8" t="s">
        <v>17</v>
      </c>
      <c r="K53" s="10">
        <v>0</v>
      </c>
      <c r="L53" s="11">
        <f t="shared" si="2"/>
        <v>0</v>
      </c>
      <c r="M53" t="s">
        <v>399</v>
      </c>
    </row>
    <row r="54" spans="1:13" x14ac:dyDescent="0.3">
      <c r="A54" s="5">
        <v>43</v>
      </c>
      <c r="B54" s="9" t="s">
        <v>400</v>
      </c>
      <c r="C54" s="29" t="s">
        <v>401</v>
      </c>
      <c r="D54" s="30"/>
      <c r="E54" s="30"/>
      <c r="F54" s="30"/>
      <c r="G54" s="30"/>
      <c r="H54" s="30"/>
      <c r="I54" s="10">
        <v>9.75</v>
      </c>
      <c r="J54" s="8" t="s">
        <v>33</v>
      </c>
      <c r="K54" s="10">
        <v>0</v>
      </c>
      <c r="L54" s="11">
        <f t="shared" si="2"/>
        <v>0</v>
      </c>
      <c r="M54" t="s">
        <v>402</v>
      </c>
    </row>
    <row r="55" spans="1:13" x14ac:dyDescent="0.3">
      <c r="A55" s="5">
        <v>44</v>
      </c>
      <c r="B55" s="9" t="s">
        <v>403</v>
      </c>
      <c r="C55" s="29" t="s">
        <v>404</v>
      </c>
      <c r="D55" s="30"/>
      <c r="E55" s="30"/>
      <c r="F55" s="30"/>
      <c r="G55" s="30"/>
      <c r="H55" s="30"/>
      <c r="I55" s="10">
        <v>270</v>
      </c>
      <c r="J55" s="8" t="s">
        <v>27</v>
      </c>
      <c r="K55" s="10">
        <v>0</v>
      </c>
      <c r="L55" s="11">
        <f t="shared" si="2"/>
        <v>0</v>
      </c>
      <c r="M55" t="s">
        <v>405</v>
      </c>
    </row>
    <row r="56" spans="1:13" x14ac:dyDescent="0.3">
      <c r="A56" s="5">
        <v>45</v>
      </c>
      <c r="B56" s="9" t="s">
        <v>406</v>
      </c>
      <c r="C56" s="29" t="s">
        <v>407</v>
      </c>
      <c r="D56" s="30"/>
      <c r="E56" s="30"/>
      <c r="F56" s="30"/>
      <c r="G56" s="30"/>
      <c r="H56" s="30"/>
      <c r="I56" s="10">
        <v>10</v>
      </c>
      <c r="J56" s="8" t="s">
        <v>27</v>
      </c>
      <c r="K56" s="10">
        <v>0</v>
      </c>
      <c r="L56" s="11">
        <f t="shared" si="2"/>
        <v>0</v>
      </c>
      <c r="M56" t="s">
        <v>408</v>
      </c>
    </row>
    <row r="57" spans="1:13" x14ac:dyDescent="0.3">
      <c r="A57" s="5">
        <v>46</v>
      </c>
      <c r="B57" s="9" t="s">
        <v>409</v>
      </c>
      <c r="C57" s="29" t="s">
        <v>410</v>
      </c>
      <c r="D57" s="30"/>
      <c r="E57" s="30"/>
      <c r="F57" s="30"/>
      <c r="G57" s="30"/>
      <c r="H57" s="30"/>
      <c r="I57" s="10">
        <v>10</v>
      </c>
      <c r="J57" s="8" t="s">
        <v>110</v>
      </c>
      <c r="K57" s="10">
        <v>0</v>
      </c>
      <c r="L57" s="11">
        <f t="shared" si="2"/>
        <v>0</v>
      </c>
      <c r="M57" t="s">
        <v>411</v>
      </c>
    </row>
    <row r="58" spans="1:13" x14ac:dyDescent="0.3">
      <c r="A58" s="5">
        <v>47</v>
      </c>
      <c r="B58" s="9" t="s">
        <v>412</v>
      </c>
      <c r="C58" s="29" t="s">
        <v>413</v>
      </c>
      <c r="D58" s="30"/>
      <c r="E58" s="30"/>
      <c r="F58" s="30"/>
      <c r="G58" s="30"/>
      <c r="H58" s="30"/>
      <c r="I58" s="10">
        <v>25</v>
      </c>
      <c r="J58" s="8" t="s">
        <v>27</v>
      </c>
      <c r="K58" s="10">
        <v>0</v>
      </c>
      <c r="L58" s="11">
        <f t="shared" si="2"/>
        <v>0</v>
      </c>
      <c r="M58" t="s">
        <v>414</v>
      </c>
    </row>
    <row r="59" spans="1:13" x14ac:dyDescent="0.3">
      <c r="A59" s="5">
        <v>48</v>
      </c>
      <c r="B59" s="9" t="s">
        <v>415</v>
      </c>
      <c r="C59" s="29" t="s">
        <v>416</v>
      </c>
      <c r="D59" s="30"/>
      <c r="E59" s="30"/>
      <c r="F59" s="30"/>
      <c r="G59" s="30"/>
      <c r="H59" s="30"/>
      <c r="I59" s="10">
        <v>30</v>
      </c>
      <c r="J59" s="8" t="s">
        <v>110</v>
      </c>
      <c r="K59" s="10">
        <v>0</v>
      </c>
      <c r="L59" s="11">
        <f t="shared" si="2"/>
        <v>0</v>
      </c>
      <c r="M59" t="s">
        <v>417</v>
      </c>
    </row>
    <row r="60" spans="1:13" x14ac:dyDescent="0.3">
      <c r="A60" s="5">
        <v>49</v>
      </c>
      <c r="B60" s="9" t="s">
        <v>418</v>
      </c>
      <c r="C60" s="29" t="s">
        <v>419</v>
      </c>
      <c r="D60" s="30"/>
      <c r="E60" s="30"/>
      <c r="F60" s="30"/>
      <c r="G60" s="30"/>
      <c r="H60" s="30"/>
      <c r="I60" s="10">
        <v>245</v>
      </c>
      <c r="J60" s="8" t="s">
        <v>27</v>
      </c>
      <c r="K60" s="10">
        <v>0</v>
      </c>
      <c r="L60" s="11">
        <f t="shared" si="2"/>
        <v>0</v>
      </c>
      <c r="M60" t="s">
        <v>420</v>
      </c>
    </row>
    <row r="61" spans="1:13" x14ac:dyDescent="0.3">
      <c r="A61" s="5">
        <v>50</v>
      </c>
      <c r="B61" s="9" t="s">
        <v>421</v>
      </c>
      <c r="C61" s="29" t="s">
        <v>422</v>
      </c>
      <c r="D61" s="30"/>
      <c r="E61" s="30"/>
      <c r="F61" s="30"/>
      <c r="G61" s="30"/>
      <c r="H61" s="30"/>
      <c r="I61" s="10">
        <v>328</v>
      </c>
      <c r="J61" s="8" t="s">
        <v>27</v>
      </c>
      <c r="K61" s="10">
        <v>0</v>
      </c>
      <c r="L61" s="11">
        <f t="shared" si="2"/>
        <v>0</v>
      </c>
      <c r="M61" t="s">
        <v>423</v>
      </c>
    </row>
    <row r="62" spans="1:13" x14ac:dyDescent="0.3">
      <c r="A62" s="5">
        <v>51</v>
      </c>
      <c r="B62" s="9" t="s">
        <v>424</v>
      </c>
      <c r="C62" s="29" t="s">
        <v>425</v>
      </c>
      <c r="D62" s="30"/>
      <c r="E62" s="30"/>
      <c r="F62" s="30"/>
      <c r="G62" s="30"/>
      <c r="H62" s="30"/>
      <c r="I62" s="10">
        <v>20.617999999999999</v>
      </c>
      <c r="J62" s="8" t="s">
        <v>33</v>
      </c>
      <c r="K62" s="10">
        <v>0</v>
      </c>
      <c r="L62" s="11">
        <f t="shared" si="2"/>
        <v>0</v>
      </c>
      <c r="M62" t="s">
        <v>426</v>
      </c>
    </row>
    <row r="63" spans="1:13" x14ac:dyDescent="0.3">
      <c r="A63" s="33"/>
      <c r="B63" s="26"/>
      <c r="C63" s="44" t="s">
        <v>427</v>
      </c>
      <c r="D63" s="32"/>
      <c r="E63" s="32"/>
      <c r="F63" s="32"/>
      <c r="G63" s="32"/>
      <c r="H63" s="32"/>
      <c r="J63" s="33"/>
      <c r="K63" s="26"/>
      <c r="L63" s="26"/>
    </row>
    <row r="64" spans="1:13" x14ac:dyDescent="0.3">
      <c r="A64" s="5">
        <v>52</v>
      </c>
      <c r="B64" s="9" t="s">
        <v>428</v>
      </c>
      <c r="C64" s="29" t="s">
        <v>425</v>
      </c>
      <c r="D64" s="30"/>
      <c r="E64" s="30"/>
      <c r="F64" s="30"/>
      <c r="G64" s="30"/>
      <c r="H64" s="30"/>
      <c r="I64" s="10">
        <v>515.45000000000005</v>
      </c>
      <c r="J64" s="8" t="s">
        <v>33</v>
      </c>
      <c r="K64" s="10">
        <v>0</v>
      </c>
      <c r="L64" s="11">
        <f>ROUND(I64*K64,2)</f>
        <v>0</v>
      </c>
      <c r="M64" t="s">
        <v>429</v>
      </c>
    </row>
    <row r="65" spans="1:13" x14ac:dyDescent="0.3">
      <c r="A65" s="33"/>
      <c r="B65" s="26"/>
      <c r="C65" s="44" t="s">
        <v>430</v>
      </c>
      <c r="D65" s="32"/>
      <c r="E65" s="32"/>
      <c r="F65" s="32"/>
      <c r="G65" s="32"/>
      <c r="H65" s="32"/>
      <c r="J65" s="33"/>
      <c r="K65" s="26"/>
      <c r="L65" s="26"/>
    </row>
    <row r="66" spans="1:13" x14ac:dyDescent="0.3">
      <c r="A66" s="5">
        <v>53</v>
      </c>
      <c r="B66" s="9" t="s">
        <v>431</v>
      </c>
      <c r="C66" s="29" t="s">
        <v>432</v>
      </c>
      <c r="D66" s="30"/>
      <c r="E66" s="30"/>
      <c r="F66" s="30"/>
      <c r="G66" s="30"/>
      <c r="H66" s="30"/>
      <c r="I66" s="10">
        <v>37.112000000000002</v>
      </c>
      <c r="J66" s="8" t="s">
        <v>88</v>
      </c>
      <c r="K66" s="10">
        <v>0</v>
      </c>
      <c r="L66" s="11">
        <f>ROUND(I66*K66,2)</f>
        <v>0</v>
      </c>
      <c r="M66" t="s">
        <v>433</v>
      </c>
    </row>
    <row r="67" spans="1:13" x14ac:dyDescent="0.3">
      <c r="A67" s="33"/>
      <c r="B67" s="26"/>
      <c r="C67" s="44" t="s">
        <v>434</v>
      </c>
      <c r="D67" s="32"/>
      <c r="E67" s="32"/>
      <c r="F67" s="32"/>
      <c r="G67" s="32"/>
      <c r="H67" s="32"/>
      <c r="J67" s="33"/>
      <c r="K67" s="26"/>
      <c r="L67" s="26"/>
    </row>
    <row r="68" spans="1:13" x14ac:dyDescent="0.3">
      <c r="A68" s="5">
        <v>54</v>
      </c>
      <c r="B68" s="9" t="s">
        <v>435</v>
      </c>
      <c r="C68" s="29" t="s">
        <v>436</v>
      </c>
      <c r="D68" s="30"/>
      <c r="E68" s="30"/>
      <c r="F68" s="30"/>
      <c r="G68" s="30"/>
      <c r="H68" s="30"/>
      <c r="I68" s="10">
        <v>20.617999999999999</v>
      </c>
      <c r="J68" s="8" t="s">
        <v>33</v>
      </c>
      <c r="K68" s="10">
        <v>0</v>
      </c>
      <c r="L68" s="11">
        <f t="shared" ref="L68:L73" si="3">ROUND(I68*K68,2)</f>
        <v>0</v>
      </c>
      <c r="M68" t="s">
        <v>437</v>
      </c>
    </row>
    <row r="69" spans="1:13" x14ac:dyDescent="0.3">
      <c r="A69" s="5">
        <v>55</v>
      </c>
      <c r="B69" s="9" t="s">
        <v>438</v>
      </c>
      <c r="C69" s="29" t="s">
        <v>439</v>
      </c>
      <c r="D69" s="30"/>
      <c r="E69" s="30"/>
      <c r="F69" s="30"/>
      <c r="G69" s="30"/>
      <c r="H69" s="30"/>
      <c r="I69" s="10">
        <v>270</v>
      </c>
      <c r="J69" s="8" t="s">
        <v>27</v>
      </c>
      <c r="K69" s="10">
        <v>0</v>
      </c>
      <c r="L69" s="11">
        <f t="shared" si="3"/>
        <v>0</v>
      </c>
      <c r="M69" t="s">
        <v>440</v>
      </c>
    </row>
    <row r="70" spans="1:13" x14ac:dyDescent="0.3">
      <c r="A70" s="5">
        <v>56</v>
      </c>
      <c r="B70" s="9" t="s">
        <v>441</v>
      </c>
      <c r="C70" s="29" t="s">
        <v>442</v>
      </c>
      <c r="D70" s="30"/>
      <c r="E70" s="30"/>
      <c r="F70" s="30"/>
      <c r="G70" s="30"/>
      <c r="H70" s="30"/>
      <c r="I70" s="10">
        <v>10</v>
      </c>
      <c r="J70" s="8" t="s">
        <v>27</v>
      </c>
      <c r="K70" s="10">
        <v>0</v>
      </c>
      <c r="L70" s="11">
        <f t="shared" si="3"/>
        <v>0</v>
      </c>
      <c r="M70" t="s">
        <v>443</v>
      </c>
    </row>
    <row r="71" spans="1:13" x14ac:dyDescent="0.3">
      <c r="A71" s="5">
        <v>57</v>
      </c>
      <c r="B71" s="9" t="s">
        <v>444</v>
      </c>
      <c r="C71" s="29" t="s">
        <v>445</v>
      </c>
      <c r="D71" s="30"/>
      <c r="E71" s="30"/>
      <c r="F71" s="30"/>
      <c r="G71" s="30"/>
      <c r="H71" s="30"/>
      <c r="I71" s="10">
        <v>108</v>
      </c>
      <c r="J71" s="8" t="s">
        <v>17</v>
      </c>
      <c r="K71" s="10">
        <v>0</v>
      </c>
      <c r="L71" s="11">
        <f t="shared" si="3"/>
        <v>0</v>
      </c>
      <c r="M71" t="s">
        <v>446</v>
      </c>
    </row>
    <row r="72" spans="1:13" x14ac:dyDescent="0.3">
      <c r="A72" s="5">
        <v>58</v>
      </c>
      <c r="B72" s="9" t="s">
        <v>447</v>
      </c>
      <c r="C72" s="29" t="s">
        <v>448</v>
      </c>
      <c r="D72" s="30"/>
      <c r="E72" s="30"/>
      <c r="F72" s="30"/>
      <c r="G72" s="30"/>
      <c r="H72" s="30"/>
      <c r="I72" s="10">
        <v>4.8</v>
      </c>
      <c r="J72" s="8" t="s">
        <v>33</v>
      </c>
      <c r="K72" s="10">
        <v>0</v>
      </c>
      <c r="L72" s="11">
        <f t="shared" si="3"/>
        <v>0</v>
      </c>
      <c r="M72" t="s">
        <v>449</v>
      </c>
    </row>
    <row r="73" spans="1:13" x14ac:dyDescent="0.3">
      <c r="A73" s="5">
        <v>59</v>
      </c>
      <c r="B73" s="9" t="s">
        <v>450</v>
      </c>
      <c r="C73" s="29" t="s">
        <v>451</v>
      </c>
      <c r="D73" s="30"/>
      <c r="E73" s="30"/>
      <c r="F73" s="30"/>
      <c r="G73" s="30"/>
      <c r="H73" s="30"/>
      <c r="I73" s="10">
        <v>270</v>
      </c>
      <c r="J73" s="8" t="s">
        <v>27</v>
      </c>
      <c r="K73" s="10">
        <v>0</v>
      </c>
      <c r="L73" s="11">
        <f t="shared" si="3"/>
        <v>0</v>
      </c>
      <c r="M73" t="s">
        <v>452</v>
      </c>
    </row>
    <row r="74" spans="1:13" x14ac:dyDescent="0.3">
      <c r="A74" s="33"/>
      <c r="B74" s="26"/>
      <c r="C74" s="44" t="s">
        <v>453</v>
      </c>
      <c r="D74" s="32"/>
      <c r="E74" s="32"/>
      <c r="F74" s="32"/>
      <c r="G74" s="32"/>
      <c r="H74" s="32"/>
      <c r="J74" s="33"/>
      <c r="K74" s="26"/>
      <c r="L74" s="26"/>
    </row>
    <row r="75" spans="1:13" x14ac:dyDescent="0.3">
      <c r="A75" s="5">
        <v>60</v>
      </c>
      <c r="B75" s="9" t="s">
        <v>454</v>
      </c>
      <c r="C75" s="29" t="s">
        <v>455</v>
      </c>
      <c r="D75" s="30"/>
      <c r="E75" s="30"/>
      <c r="F75" s="30"/>
      <c r="G75" s="30"/>
      <c r="H75" s="30"/>
      <c r="I75" s="10">
        <v>10</v>
      </c>
      <c r="J75" s="8" t="s">
        <v>27</v>
      </c>
      <c r="K75" s="10">
        <v>0</v>
      </c>
      <c r="L75" s="11">
        <f>ROUND(I75*K75,2)</f>
        <v>0</v>
      </c>
      <c r="M75" t="s">
        <v>456</v>
      </c>
    </row>
    <row r="76" spans="1:13" x14ac:dyDescent="0.3">
      <c r="A76" s="33"/>
      <c r="B76" s="26"/>
      <c r="C76" s="44" t="s">
        <v>457</v>
      </c>
      <c r="D76" s="32"/>
      <c r="E76" s="32"/>
      <c r="F76" s="32"/>
      <c r="G76" s="32"/>
      <c r="H76" s="32"/>
      <c r="J76" s="33"/>
      <c r="K76" s="26"/>
      <c r="L76" s="26"/>
    </row>
    <row r="77" spans="1:13" x14ac:dyDescent="0.3">
      <c r="A77" s="5">
        <v>61</v>
      </c>
      <c r="B77" s="9" t="s">
        <v>458</v>
      </c>
      <c r="C77" s="29" t="s">
        <v>459</v>
      </c>
      <c r="D77" s="30"/>
      <c r="E77" s="30"/>
      <c r="F77" s="30"/>
      <c r="G77" s="30"/>
      <c r="H77" s="30"/>
      <c r="I77" s="10">
        <v>280</v>
      </c>
      <c r="J77" s="8" t="s">
        <v>27</v>
      </c>
      <c r="K77" s="10">
        <v>0</v>
      </c>
      <c r="L77" s="11">
        <f>ROUND(I77*K77,2)</f>
        <v>0</v>
      </c>
      <c r="M77" t="s">
        <v>460</v>
      </c>
    </row>
    <row r="78" spans="1:13" x14ac:dyDescent="0.3">
      <c r="A78" s="33"/>
      <c r="B78" s="26"/>
      <c r="C78" s="44" t="s">
        <v>461</v>
      </c>
      <c r="D78" s="32"/>
      <c r="E78" s="32"/>
      <c r="F78" s="32"/>
      <c r="G78" s="32"/>
      <c r="H78" s="32"/>
      <c r="J78" s="33"/>
      <c r="K78" s="26"/>
      <c r="L78" s="26"/>
    </row>
    <row r="79" spans="1:13" x14ac:dyDescent="0.3">
      <c r="A79" s="5">
        <v>62</v>
      </c>
      <c r="B79" s="9" t="s">
        <v>462</v>
      </c>
      <c r="C79" s="29" t="s">
        <v>463</v>
      </c>
      <c r="D79" s="30"/>
      <c r="E79" s="30"/>
      <c r="F79" s="30"/>
      <c r="G79" s="30"/>
      <c r="H79" s="30"/>
      <c r="I79" s="10">
        <v>325</v>
      </c>
      <c r="J79" s="8" t="s">
        <v>27</v>
      </c>
      <c r="K79" s="10">
        <v>0</v>
      </c>
      <c r="L79" s="11">
        <f>ROUND(I79*K79,2)</f>
        <v>0</v>
      </c>
      <c r="M79" t="s">
        <v>464</v>
      </c>
    </row>
    <row r="80" spans="1:13" x14ac:dyDescent="0.3">
      <c r="A80" s="33"/>
      <c r="B80" s="26"/>
      <c r="C80" s="44" t="s">
        <v>465</v>
      </c>
      <c r="D80" s="32"/>
      <c r="E80" s="32"/>
      <c r="F80" s="32"/>
      <c r="G80" s="32"/>
      <c r="H80" s="32"/>
      <c r="J80" s="33"/>
      <c r="K80" s="26"/>
      <c r="L80" s="26"/>
    </row>
    <row r="81" spans="1:13" x14ac:dyDescent="0.3">
      <c r="A81" s="5">
        <v>63</v>
      </c>
      <c r="B81" s="9" t="s">
        <v>466</v>
      </c>
      <c r="C81" s="29" t="s">
        <v>467</v>
      </c>
      <c r="D81" s="30"/>
      <c r="E81" s="30"/>
      <c r="F81" s="30"/>
      <c r="G81" s="30"/>
      <c r="H81" s="30"/>
      <c r="I81" s="10">
        <v>2</v>
      </c>
      <c r="J81" s="8" t="s">
        <v>110</v>
      </c>
      <c r="K81" s="10">
        <v>0</v>
      </c>
      <c r="L81" s="11">
        <f t="shared" ref="L81:L88" si="4">ROUND(I81*K81,2)</f>
        <v>0</v>
      </c>
      <c r="M81" t="s">
        <v>468</v>
      </c>
    </row>
    <row r="82" spans="1:13" x14ac:dyDescent="0.3">
      <c r="A82" s="5">
        <v>64</v>
      </c>
      <c r="B82" s="9" t="s">
        <v>469</v>
      </c>
      <c r="C82" s="29" t="s">
        <v>470</v>
      </c>
      <c r="D82" s="30"/>
      <c r="E82" s="30"/>
      <c r="F82" s="30"/>
      <c r="G82" s="30"/>
      <c r="H82" s="30"/>
      <c r="I82" s="10">
        <v>5</v>
      </c>
      <c r="J82" s="8" t="s">
        <v>17</v>
      </c>
      <c r="K82" s="10">
        <v>0</v>
      </c>
      <c r="L82" s="11">
        <f t="shared" si="4"/>
        <v>0</v>
      </c>
      <c r="M82" t="s">
        <v>471</v>
      </c>
    </row>
    <row r="83" spans="1:13" x14ac:dyDescent="0.3">
      <c r="A83" s="5">
        <v>65</v>
      </c>
      <c r="B83" s="9" t="s">
        <v>472</v>
      </c>
      <c r="C83" s="29" t="s">
        <v>473</v>
      </c>
      <c r="D83" s="30"/>
      <c r="E83" s="30"/>
      <c r="F83" s="30"/>
      <c r="G83" s="30"/>
      <c r="H83" s="30"/>
      <c r="I83" s="10">
        <v>5</v>
      </c>
      <c r="J83" s="8" t="s">
        <v>17</v>
      </c>
      <c r="K83" s="10">
        <v>0</v>
      </c>
      <c r="L83" s="11">
        <f t="shared" si="4"/>
        <v>0</v>
      </c>
      <c r="M83" t="s">
        <v>474</v>
      </c>
    </row>
    <row r="84" spans="1:13" x14ac:dyDescent="0.3">
      <c r="A84" s="5">
        <v>66</v>
      </c>
      <c r="B84" s="9" t="s">
        <v>475</v>
      </c>
      <c r="C84" s="29" t="s">
        <v>476</v>
      </c>
      <c r="D84" s="30"/>
      <c r="E84" s="30"/>
      <c r="F84" s="30"/>
      <c r="G84" s="30"/>
      <c r="H84" s="30"/>
      <c r="I84" s="10">
        <v>5</v>
      </c>
      <c r="J84" s="8" t="s">
        <v>17</v>
      </c>
      <c r="K84" s="10">
        <v>0</v>
      </c>
      <c r="L84" s="11">
        <f t="shared" si="4"/>
        <v>0</v>
      </c>
      <c r="M84" t="s">
        <v>477</v>
      </c>
    </row>
    <row r="85" spans="1:13" x14ac:dyDescent="0.3">
      <c r="A85" s="5">
        <v>67</v>
      </c>
      <c r="B85" s="9" t="s">
        <v>478</v>
      </c>
      <c r="C85" s="29" t="s">
        <v>479</v>
      </c>
      <c r="D85" s="30"/>
      <c r="E85" s="30"/>
      <c r="F85" s="30"/>
      <c r="G85" s="30"/>
      <c r="H85" s="30"/>
      <c r="I85" s="10">
        <v>20</v>
      </c>
      <c r="J85" s="8" t="s">
        <v>27</v>
      </c>
      <c r="K85" s="10">
        <v>0</v>
      </c>
      <c r="L85" s="11">
        <f t="shared" si="4"/>
        <v>0</v>
      </c>
      <c r="M85" t="s">
        <v>480</v>
      </c>
    </row>
    <row r="86" spans="1:13" x14ac:dyDescent="0.3">
      <c r="A86" s="5">
        <v>68</v>
      </c>
      <c r="B86" s="9" t="s">
        <v>481</v>
      </c>
      <c r="C86" s="29" t="s">
        <v>482</v>
      </c>
      <c r="D86" s="30"/>
      <c r="E86" s="30"/>
      <c r="F86" s="30"/>
      <c r="G86" s="30"/>
      <c r="H86" s="30"/>
      <c r="I86" s="10">
        <v>3.5449999999999999</v>
      </c>
      <c r="J86" s="8" t="s">
        <v>88</v>
      </c>
      <c r="K86" s="10">
        <v>0</v>
      </c>
      <c r="L86" s="11">
        <f t="shared" si="4"/>
        <v>0</v>
      </c>
      <c r="M86" t="s">
        <v>483</v>
      </c>
    </row>
    <row r="87" spans="1:13" x14ac:dyDescent="0.3">
      <c r="A87" s="5">
        <v>69</v>
      </c>
      <c r="B87" s="9" t="s">
        <v>484</v>
      </c>
      <c r="C87" s="29" t="s">
        <v>485</v>
      </c>
      <c r="D87" s="30"/>
      <c r="E87" s="30"/>
      <c r="F87" s="30"/>
      <c r="G87" s="30"/>
      <c r="H87" s="30"/>
      <c r="I87" s="10">
        <v>88.625</v>
      </c>
      <c r="J87" s="8" t="s">
        <v>88</v>
      </c>
      <c r="K87" s="10">
        <v>0</v>
      </c>
      <c r="L87" s="11">
        <f t="shared" si="4"/>
        <v>0</v>
      </c>
      <c r="M87" t="s">
        <v>486</v>
      </c>
    </row>
    <row r="88" spans="1:13" x14ac:dyDescent="0.3">
      <c r="A88" s="5">
        <v>70</v>
      </c>
      <c r="B88" s="9" t="s">
        <v>487</v>
      </c>
      <c r="C88" s="29" t="s">
        <v>488</v>
      </c>
      <c r="D88" s="30"/>
      <c r="E88" s="30"/>
      <c r="F88" s="30"/>
      <c r="G88" s="30"/>
      <c r="H88" s="30"/>
      <c r="I88" s="10">
        <v>3.5449999999999999</v>
      </c>
      <c r="J88" s="8" t="s">
        <v>88</v>
      </c>
      <c r="K88" s="10">
        <v>0</v>
      </c>
      <c r="L88" s="11">
        <f t="shared" si="4"/>
        <v>0</v>
      </c>
      <c r="M88" t="s">
        <v>489</v>
      </c>
    </row>
    <row r="89" spans="1:13" x14ac:dyDescent="0.3">
      <c r="A89" s="33"/>
      <c r="B89" s="26"/>
      <c r="C89" s="44" t="s">
        <v>490</v>
      </c>
      <c r="D89" s="32"/>
      <c r="E89" s="32"/>
      <c r="F89" s="32"/>
      <c r="G89" s="32"/>
      <c r="H89" s="32"/>
      <c r="J89" s="33"/>
      <c r="K89" s="26"/>
      <c r="L89" s="26"/>
    </row>
    <row r="90" spans="1:13" x14ac:dyDescent="0.3">
      <c r="A90" s="5">
        <v>71</v>
      </c>
      <c r="B90" s="9" t="s">
        <v>491</v>
      </c>
      <c r="C90" s="29" t="s">
        <v>492</v>
      </c>
      <c r="D90" s="30"/>
      <c r="E90" s="30"/>
      <c r="F90" s="30"/>
      <c r="G90" s="30"/>
      <c r="H90" s="30"/>
      <c r="I90" s="10">
        <v>71.131</v>
      </c>
      <c r="J90" s="8" t="s">
        <v>88</v>
      </c>
      <c r="K90" s="10">
        <v>0</v>
      </c>
      <c r="L90" s="11">
        <f t="shared" ref="L90:L95" si="5">ROUND(I90*K90,2)</f>
        <v>0</v>
      </c>
      <c r="M90" t="s">
        <v>493</v>
      </c>
    </row>
    <row r="91" spans="1:13" x14ac:dyDescent="0.3">
      <c r="A91" s="5">
        <v>72</v>
      </c>
      <c r="B91" s="9" t="s">
        <v>494</v>
      </c>
      <c r="C91" s="29" t="s">
        <v>495</v>
      </c>
      <c r="D91" s="30"/>
      <c r="E91" s="30"/>
      <c r="F91" s="30"/>
      <c r="G91" s="30"/>
      <c r="H91" s="30"/>
      <c r="I91" s="10">
        <v>221</v>
      </c>
      <c r="J91" s="8" t="s">
        <v>496</v>
      </c>
      <c r="K91" s="10">
        <v>0</v>
      </c>
      <c r="L91" s="11">
        <f t="shared" si="5"/>
        <v>0</v>
      </c>
      <c r="M91" t="s">
        <v>497</v>
      </c>
    </row>
    <row r="92" spans="1:13" x14ac:dyDescent="0.3">
      <c r="A92" s="5">
        <v>73</v>
      </c>
      <c r="B92" s="9" t="s">
        <v>498</v>
      </c>
      <c r="C92" s="29" t="s">
        <v>499</v>
      </c>
      <c r="D92" s="30"/>
      <c r="E92" s="30"/>
      <c r="F92" s="30"/>
      <c r="G92" s="30"/>
      <c r="H92" s="30"/>
      <c r="I92" s="10">
        <v>10</v>
      </c>
      <c r="J92" s="8" t="s">
        <v>500</v>
      </c>
      <c r="K92" s="10">
        <v>0</v>
      </c>
      <c r="L92" s="11">
        <f t="shared" si="5"/>
        <v>0</v>
      </c>
      <c r="M92" t="s">
        <v>501</v>
      </c>
    </row>
    <row r="93" spans="1:13" x14ac:dyDescent="0.3">
      <c r="A93" s="5">
        <v>74</v>
      </c>
      <c r="B93" s="9" t="s">
        <v>502</v>
      </c>
      <c r="C93" s="29" t="s">
        <v>503</v>
      </c>
      <c r="D93" s="30"/>
      <c r="E93" s="30"/>
      <c r="F93" s="30"/>
      <c r="G93" s="30"/>
      <c r="H93" s="30"/>
      <c r="I93" s="10">
        <v>10</v>
      </c>
      <c r="J93" s="8" t="s">
        <v>500</v>
      </c>
      <c r="K93" s="10">
        <v>0</v>
      </c>
      <c r="L93" s="11">
        <f t="shared" si="5"/>
        <v>0</v>
      </c>
      <c r="M93" t="s">
        <v>504</v>
      </c>
    </row>
    <row r="94" spans="1:13" x14ac:dyDescent="0.3">
      <c r="A94" s="5">
        <v>75</v>
      </c>
      <c r="B94" s="9" t="s">
        <v>505</v>
      </c>
      <c r="C94" s="29" t="s">
        <v>506</v>
      </c>
      <c r="D94" s="30"/>
      <c r="E94" s="30"/>
      <c r="F94" s="30"/>
      <c r="G94" s="30"/>
      <c r="H94" s="30"/>
      <c r="I94" s="10">
        <v>10</v>
      </c>
      <c r="J94" s="8" t="s">
        <v>500</v>
      </c>
      <c r="K94" s="10">
        <v>0</v>
      </c>
      <c r="L94" s="11">
        <f t="shared" si="5"/>
        <v>0</v>
      </c>
      <c r="M94" t="s">
        <v>507</v>
      </c>
    </row>
    <row r="95" spans="1:13" x14ac:dyDescent="0.3">
      <c r="A95" s="5">
        <v>76</v>
      </c>
      <c r="B95" s="9" t="s">
        <v>508</v>
      </c>
      <c r="C95" s="29" t="s">
        <v>509</v>
      </c>
      <c r="D95" s="30"/>
      <c r="E95" s="30"/>
      <c r="F95" s="30"/>
      <c r="G95" s="30"/>
      <c r="H95" s="30"/>
      <c r="I95" s="10">
        <v>3.14</v>
      </c>
      <c r="J95" s="8" t="s">
        <v>110</v>
      </c>
      <c r="K95" s="10">
        <v>0</v>
      </c>
      <c r="L95" s="11">
        <f t="shared" si="5"/>
        <v>0</v>
      </c>
      <c r="M95" t="s">
        <v>510</v>
      </c>
    </row>
    <row r="96" spans="1:13" x14ac:dyDescent="0.3">
      <c r="A96" s="45" t="s">
        <v>14</v>
      </c>
      <c r="B96" s="46"/>
      <c r="C96" s="13"/>
      <c r="D96" s="49"/>
      <c r="E96" s="50"/>
      <c r="F96" s="49"/>
      <c r="G96" s="50"/>
      <c r="H96" s="47" t="s">
        <v>267</v>
      </c>
      <c r="I96" s="48"/>
      <c r="J96" s="48"/>
      <c r="L96" s="14">
        <f>+SUM(L9:L22)+SUM(L24:L30)+SUM(L32:L36)+SUM(L38:L62)+L64+L66+SUM(L68:L73)+L75+L77+L79+SUM(L81:L88)+SUM(L90:L95)</f>
        <v>0</v>
      </c>
    </row>
    <row r="97" spans="1:12" x14ac:dyDescent="0.3">
      <c r="A97" s="33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</row>
  </sheetData>
  <mergeCells count="122">
    <mergeCell ref="A97:L97"/>
    <mergeCell ref="C93:H93"/>
    <mergeCell ref="C94:H94"/>
    <mergeCell ref="C95:H95"/>
    <mergeCell ref="A96:B96"/>
    <mergeCell ref="H96:J96"/>
    <mergeCell ref="D96:E96"/>
    <mergeCell ref="F96:G96"/>
    <mergeCell ref="C89:H89"/>
    <mergeCell ref="A89:B89"/>
    <mergeCell ref="J89:L89"/>
    <mergeCell ref="C90:H90"/>
    <mergeCell ref="C91:H91"/>
    <mergeCell ref="C92:H92"/>
    <mergeCell ref="C83:H83"/>
    <mergeCell ref="C84:H84"/>
    <mergeCell ref="C85:H85"/>
    <mergeCell ref="C86:H86"/>
    <mergeCell ref="C87:H87"/>
    <mergeCell ref="C88:H88"/>
    <mergeCell ref="C79:H79"/>
    <mergeCell ref="C80:H80"/>
    <mergeCell ref="A80:B80"/>
    <mergeCell ref="J80:L80"/>
    <mergeCell ref="C81:H81"/>
    <mergeCell ref="C82:H82"/>
    <mergeCell ref="C75:H75"/>
    <mergeCell ref="C76:H76"/>
    <mergeCell ref="A76:B76"/>
    <mergeCell ref="J76:L76"/>
    <mergeCell ref="C77:H77"/>
    <mergeCell ref="C78:H78"/>
    <mergeCell ref="A78:B78"/>
    <mergeCell ref="J78:L78"/>
    <mergeCell ref="C71:H71"/>
    <mergeCell ref="C72:H72"/>
    <mergeCell ref="C73:H73"/>
    <mergeCell ref="C74:H74"/>
    <mergeCell ref="A74:B74"/>
    <mergeCell ref="J74:L74"/>
    <mergeCell ref="C67:H67"/>
    <mergeCell ref="A67:B67"/>
    <mergeCell ref="J67:L67"/>
    <mergeCell ref="C68:H68"/>
    <mergeCell ref="C69:H69"/>
    <mergeCell ref="C70:H70"/>
    <mergeCell ref="J63:L63"/>
    <mergeCell ref="C64:H64"/>
    <mergeCell ref="C65:H65"/>
    <mergeCell ref="A65:B65"/>
    <mergeCell ref="J65:L65"/>
    <mergeCell ref="C66:H66"/>
    <mergeCell ref="C59:H59"/>
    <mergeCell ref="C60:H60"/>
    <mergeCell ref="C61:H61"/>
    <mergeCell ref="C62:H62"/>
    <mergeCell ref="C63:H63"/>
    <mergeCell ref="A63:B63"/>
    <mergeCell ref="C53:H53"/>
    <mergeCell ref="C54:H54"/>
    <mergeCell ref="C55:H55"/>
    <mergeCell ref="C56:H56"/>
    <mergeCell ref="C57:H57"/>
    <mergeCell ref="C58:H58"/>
    <mergeCell ref="C47:H47"/>
    <mergeCell ref="C48:H48"/>
    <mergeCell ref="C49:H49"/>
    <mergeCell ref="C50:H50"/>
    <mergeCell ref="C51:H51"/>
    <mergeCell ref="C52:H52"/>
    <mergeCell ref="C41:H41"/>
    <mergeCell ref="C42:H42"/>
    <mergeCell ref="C43:H43"/>
    <mergeCell ref="C44:H44"/>
    <mergeCell ref="C45:H45"/>
    <mergeCell ref="C46:H46"/>
    <mergeCell ref="C37:H37"/>
    <mergeCell ref="A37:B37"/>
    <mergeCell ref="J37:L37"/>
    <mergeCell ref="C38:H38"/>
    <mergeCell ref="C39:H39"/>
    <mergeCell ref="C40:H40"/>
    <mergeCell ref="C32:H32"/>
    <mergeCell ref="C33:H33"/>
    <mergeCell ref="C34:H34"/>
    <mergeCell ref="C35:H35"/>
    <mergeCell ref="C36:H36"/>
    <mergeCell ref="C27:H27"/>
    <mergeCell ref="C28:H28"/>
    <mergeCell ref="C29:H29"/>
    <mergeCell ref="C30:H30"/>
    <mergeCell ref="C31:H31"/>
    <mergeCell ref="C16:H16"/>
    <mergeCell ref="A3:L4"/>
    <mergeCell ref="A7:L7"/>
    <mergeCell ref="A8:B8"/>
    <mergeCell ref="C8:H8"/>
    <mergeCell ref="C9:H9"/>
    <mergeCell ref="C10:H10"/>
    <mergeCell ref="A31:B31"/>
    <mergeCell ref="C23:H23"/>
    <mergeCell ref="A23:B23"/>
    <mergeCell ref="J23:L23"/>
    <mergeCell ref="C24:H24"/>
    <mergeCell ref="C25:H25"/>
    <mergeCell ref="C26:H26"/>
    <mergeCell ref="C17:H17"/>
    <mergeCell ref="C18:H18"/>
    <mergeCell ref="C19:H19"/>
    <mergeCell ref="C20:H20"/>
    <mergeCell ref="C21:H21"/>
    <mergeCell ref="C22:H22"/>
    <mergeCell ref="J31:L31"/>
    <mergeCell ref="A1:C1"/>
    <mergeCell ref="E1:H2"/>
    <mergeCell ref="K1:L1"/>
    <mergeCell ref="K2:L2"/>
    <mergeCell ref="C11:H11"/>
    <mergeCell ref="C12:H12"/>
    <mergeCell ref="C13:H13"/>
    <mergeCell ref="C14:H14"/>
    <mergeCell ref="C15:H15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0"/>
  <sheetViews>
    <sheetView workbookViewId="0">
      <selection activeCell="C2" sqref="C2"/>
    </sheetView>
  </sheetViews>
  <sheetFormatPr defaultRowHeight="14.4" x14ac:dyDescent="0.3"/>
  <cols>
    <col min="1" max="1" width="5.6640625" style="1" customWidth="1"/>
    <col min="2" max="2" width="8.88671875" style="1"/>
    <col min="3" max="4" width="9.77734375" style="1" customWidth="1"/>
    <col min="5" max="8" width="8.88671875" style="1"/>
    <col min="9" max="9" width="11.77734375" style="1" customWidth="1"/>
    <col min="10" max="10" width="6.33203125" style="1" customWidth="1"/>
    <col min="11" max="11" width="12.77734375" style="1" customWidth="1"/>
    <col min="12" max="12" width="13.77734375" style="1" customWidth="1"/>
    <col min="13" max="13" width="16.77734375" hidden="1" customWidth="1"/>
  </cols>
  <sheetData>
    <row r="1" spans="1:13" ht="15" thickBot="1" x14ac:dyDescent="0.35">
      <c r="A1" s="25" t="s">
        <v>0</v>
      </c>
      <c r="B1" s="26"/>
      <c r="C1" s="26"/>
      <c r="E1" s="27" t="s">
        <v>1</v>
      </c>
      <c r="F1" s="28"/>
      <c r="G1" s="28"/>
      <c r="H1" s="28"/>
      <c r="J1" s="2" t="s">
        <v>3</v>
      </c>
      <c r="K1" s="29" t="s">
        <v>5</v>
      </c>
      <c r="L1" s="30"/>
    </row>
    <row r="2" spans="1:13" ht="15" thickBot="1" x14ac:dyDescent="0.35">
      <c r="A2" s="1" t="s">
        <v>2</v>
      </c>
      <c r="C2" s="4"/>
      <c r="E2" s="28"/>
      <c r="F2" s="28"/>
      <c r="G2" s="28"/>
      <c r="H2" s="28"/>
      <c r="J2" s="2" t="s">
        <v>4</v>
      </c>
      <c r="K2" s="29"/>
      <c r="L2" s="30"/>
    </row>
    <row r="3" spans="1:13" x14ac:dyDescent="0.3">
      <c r="A3" s="34" t="s">
        <v>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3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3" x14ac:dyDescent="0.3">
      <c r="A5" s="1" t="s">
        <v>7</v>
      </c>
      <c r="C5" s="1" t="s">
        <v>0</v>
      </c>
    </row>
    <row r="6" spans="1:13" ht="15" thickBot="1" x14ac:dyDescent="0.35"/>
    <row r="7" spans="1:13" ht="15" thickBot="1" x14ac:dyDescent="0.35">
      <c r="A7" s="36" t="s">
        <v>593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3" ht="15" thickBot="1" x14ac:dyDescent="0.35">
      <c r="A8" s="38" t="s">
        <v>9</v>
      </c>
      <c r="B8" s="39"/>
      <c r="C8" s="40" t="s">
        <v>10</v>
      </c>
      <c r="D8" s="41"/>
      <c r="E8" s="41"/>
      <c r="F8" s="41"/>
      <c r="G8" s="41"/>
      <c r="H8" s="41"/>
      <c r="I8" s="6" t="s">
        <v>11</v>
      </c>
      <c r="J8" s="7" t="s">
        <v>12</v>
      </c>
      <c r="K8" s="6" t="s">
        <v>13</v>
      </c>
      <c r="L8" s="6" t="s">
        <v>14</v>
      </c>
    </row>
    <row r="9" spans="1:13" x14ac:dyDescent="0.3">
      <c r="A9" s="5">
        <v>1</v>
      </c>
      <c r="B9" s="9" t="s">
        <v>511</v>
      </c>
      <c r="C9" s="42" t="s">
        <v>512</v>
      </c>
      <c r="D9" s="43"/>
      <c r="E9" s="43"/>
      <c r="F9" s="43"/>
      <c r="G9" s="43"/>
      <c r="H9" s="43"/>
      <c r="I9" s="10">
        <v>12</v>
      </c>
      <c r="J9" s="8" t="s">
        <v>110</v>
      </c>
      <c r="K9" s="10">
        <v>0</v>
      </c>
      <c r="L9" s="11">
        <f>ROUND(I9*K9,2)</f>
        <v>0</v>
      </c>
      <c r="M9" t="s">
        <v>513</v>
      </c>
    </row>
    <row r="10" spans="1:13" x14ac:dyDescent="0.3">
      <c r="A10" s="33"/>
      <c r="B10" s="26"/>
      <c r="C10" s="44" t="s">
        <v>514</v>
      </c>
      <c r="D10" s="32"/>
      <c r="E10" s="32"/>
      <c r="F10" s="32"/>
      <c r="G10" s="32"/>
      <c r="H10" s="32"/>
      <c r="J10" s="33"/>
      <c r="K10" s="26"/>
      <c r="L10" s="26"/>
    </row>
    <row r="11" spans="1:13" x14ac:dyDescent="0.3">
      <c r="A11" s="5">
        <v>2</v>
      </c>
      <c r="B11" s="9" t="s">
        <v>515</v>
      </c>
      <c r="C11" s="29" t="s">
        <v>516</v>
      </c>
      <c r="D11" s="30"/>
      <c r="E11" s="30"/>
      <c r="F11" s="30"/>
      <c r="G11" s="30"/>
      <c r="H11" s="30"/>
      <c r="I11" s="10">
        <v>12</v>
      </c>
      <c r="J11" s="8" t="s">
        <v>110</v>
      </c>
      <c r="K11" s="10">
        <v>0</v>
      </c>
      <c r="L11" s="11">
        <f>ROUND(I11*K11,2)</f>
        <v>0</v>
      </c>
      <c r="M11" t="s">
        <v>517</v>
      </c>
    </row>
    <row r="12" spans="1:13" x14ac:dyDescent="0.3">
      <c r="A12" s="33"/>
      <c r="B12" s="26"/>
      <c r="C12" s="44">
        <v>2</v>
      </c>
      <c r="D12" s="32"/>
      <c r="E12" s="32"/>
      <c r="F12" s="32"/>
      <c r="G12" s="32"/>
      <c r="H12" s="32"/>
      <c r="J12" s="33"/>
      <c r="K12" s="26"/>
      <c r="L12" s="26"/>
    </row>
    <row r="13" spans="1:13" x14ac:dyDescent="0.3">
      <c r="A13" s="5">
        <v>3</v>
      </c>
      <c r="B13" s="9" t="s">
        <v>518</v>
      </c>
      <c r="C13" s="29" t="s">
        <v>519</v>
      </c>
      <c r="D13" s="30"/>
      <c r="E13" s="30"/>
      <c r="F13" s="30"/>
      <c r="G13" s="30"/>
      <c r="H13" s="30"/>
      <c r="I13" s="10">
        <v>6</v>
      </c>
      <c r="J13" s="8" t="s">
        <v>110</v>
      </c>
      <c r="K13" s="10">
        <v>0</v>
      </c>
      <c r="L13" s="11">
        <f t="shared" ref="L13:L22" si="0">ROUND(I13*K13,2)</f>
        <v>0</v>
      </c>
      <c r="M13" t="s">
        <v>520</v>
      </c>
    </row>
    <row r="14" spans="1:13" x14ac:dyDescent="0.3">
      <c r="A14" s="5">
        <v>4</v>
      </c>
      <c r="B14" s="9" t="s">
        <v>521</v>
      </c>
      <c r="C14" s="29" t="s">
        <v>522</v>
      </c>
      <c r="D14" s="30"/>
      <c r="E14" s="30"/>
      <c r="F14" s="30"/>
      <c r="G14" s="30"/>
      <c r="H14" s="30"/>
      <c r="I14" s="10">
        <v>6</v>
      </c>
      <c r="J14" s="8" t="s">
        <v>110</v>
      </c>
      <c r="K14" s="10">
        <v>0</v>
      </c>
      <c r="L14" s="11">
        <f t="shared" si="0"/>
        <v>0</v>
      </c>
      <c r="M14" t="s">
        <v>523</v>
      </c>
    </row>
    <row r="15" spans="1:13" x14ac:dyDescent="0.3">
      <c r="A15" s="5">
        <v>5</v>
      </c>
      <c r="B15" s="9" t="s">
        <v>524</v>
      </c>
      <c r="C15" s="29" t="s">
        <v>525</v>
      </c>
      <c r="D15" s="30"/>
      <c r="E15" s="30"/>
      <c r="F15" s="30"/>
      <c r="G15" s="30"/>
      <c r="H15" s="30"/>
      <c r="I15" s="10">
        <v>6</v>
      </c>
      <c r="J15" s="8" t="s">
        <v>110</v>
      </c>
      <c r="K15" s="10">
        <v>0</v>
      </c>
      <c r="L15" s="11">
        <f t="shared" si="0"/>
        <v>0</v>
      </c>
      <c r="M15" t="s">
        <v>526</v>
      </c>
    </row>
    <row r="16" spans="1:13" x14ac:dyDescent="0.3">
      <c r="A16" s="5">
        <v>6</v>
      </c>
      <c r="B16" s="9" t="s">
        <v>527</v>
      </c>
      <c r="C16" s="29" t="s">
        <v>528</v>
      </c>
      <c r="D16" s="30"/>
      <c r="E16" s="30"/>
      <c r="F16" s="30"/>
      <c r="G16" s="30"/>
      <c r="H16" s="30"/>
      <c r="I16" s="10">
        <v>6</v>
      </c>
      <c r="J16" s="8" t="s">
        <v>110</v>
      </c>
      <c r="K16" s="10">
        <v>0</v>
      </c>
      <c r="L16" s="11">
        <f t="shared" si="0"/>
        <v>0</v>
      </c>
      <c r="M16" t="s">
        <v>529</v>
      </c>
    </row>
    <row r="17" spans="1:13" x14ac:dyDescent="0.3">
      <c r="A17" s="5">
        <v>7</v>
      </c>
      <c r="B17" s="9" t="s">
        <v>530</v>
      </c>
      <c r="C17" s="29" t="s">
        <v>531</v>
      </c>
      <c r="D17" s="30"/>
      <c r="E17" s="30"/>
      <c r="F17" s="30"/>
      <c r="G17" s="30"/>
      <c r="H17" s="30"/>
      <c r="I17" s="10">
        <v>3</v>
      </c>
      <c r="J17" s="8" t="s">
        <v>27</v>
      </c>
      <c r="K17" s="10">
        <v>0</v>
      </c>
      <c r="L17" s="11">
        <f t="shared" si="0"/>
        <v>0</v>
      </c>
      <c r="M17" t="s">
        <v>532</v>
      </c>
    </row>
    <row r="18" spans="1:13" x14ac:dyDescent="0.3">
      <c r="A18" s="5">
        <v>8</v>
      </c>
      <c r="B18" s="9" t="s">
        <v>533</v>
      </c>
      <c r="C18" s="29" t="s">
        <v>534</v>
      </c>
      <c r="D18" s="30"/>
      <c r="E18" s="30"/>
      <c r="F18" s="30"/>
      <c r="G18" s="30"/>
      <c r="H18" s="30"/>
      <c r="I18" s="10">
        <v>6</v>
      </c>
      <c r="J18" s="8" t="s">
        <v>110</v>
      </c>
      <c r="K18" s="10">
        <v>0</v>
      </c>
      <c r="L18" s="11">
        <f t="shared" si="0"/>
        <v>0</v>
      </c>
      <c r="M18" t="s">
        <v>535</v>
      </c>
    </row>
    <row r="19" spans="1:13" x14ac:dyDescent="0.3">
      <c r="A19" s="5">
        <v>9</v>
      </c>
      <c r="B19" s="9" t="s">
        <v>536</v>
      </c>
      <c r="C19" s="29" t="s">
        <v>537</v>
      </c>
      <c r="D19" s="30"/>
      <c r="E19" s="30"/>
      <c r="F19" s="30"/>
      <c r="G19" s="30"/>
      <c r="H19" s="30"/>
      <c r="I19" s="10">
        <v>1.8</v>
      </c>
      <c r="J19" s="8" t="s">
        <v>33</v>
      </c>
      <c r="K19" s="10">
        <v>0</v>
      </c>
      <c r="L19" s="11">
        <f t="shared" si="0"/>
        <v>0</v>
      </c>
      <c r="M19" t="s">
        <v>538</v>
      </c>
    </row>
    <row r="20" spans="1:13" x14ac:dyDescent="0.3">
      <c r="A20" s="5">
        <v>10</v>
      </c>
      <c r="B20" s="9" t="s">
        <v>539</v>
      </c>
      <c r="C20" s="29" t="s">
        <v>540</v>
      </c>
      <c r="D20" s="30"/>
      <c r="E20" s="30"/>
      <c r="F20" s="30"/>
      <c r="G20" s="30"/>
      <c r="H20" s="30"/>
      <c r="I20" s="10">
        <v>1.8</v>
      </c>
      <c r="J20" s="8" t="s">
        <v>33</v>
      </c>
      <c r="K20" s="10">
        <v>0</v>
      </c>
      <c r="L20" s="11">
        <f t="shared" si="0"/>
        <v>0</v>
      </c>
      <c r="M20" t="s">
        <v>541</v>
      </c>
    </row>
    <row r="21" spans="1:13" x14ac:dyDescent="0.3">
      <c r="A21" s="5">
        <v>11</v>
      </c>
      <c r="B21" s="9" t="s">
        <v>542</v>
      </c>
      <c r="C21" s="29" t="s">
        <v>543</v>
      </c>
      <c r="D21" s="30"/>
      <c r="E21" s="30"/>
      <c r="F21" s="30"/>
      <c r="G21" s="30"/>
      <c r="H21" s="30"/>
      <c r="I21" s="10">
        <v>4.5</v>
      </c>
      <c r="J21" s="8" t="s">
        <v>88</v>
      </c>
      <c r="K21" s="10">
        <v>0</v>
      </c>
      <c r="L21" s="11">
        <f t="shared" si="0"/>
        <v>0</v>
      </c>
      <c r="M21" t="s">
        <v>544</v>
      </c>
    </row>
    <row r="22" spans="1:13" x14ac:dyDescent="0.3">
      <c r="A22" s="5">
        <v>12</v>
      </c>
      <c r="B22" s="9" t="s">
        <v>545</v>
      </c>
      <c r="C22" s="29" t="s">
        <v>546</v>
      </c>
      <c r="D22" s="30"/>
      <c r="E22" s="30"/>
      <c r="F22" s="30"/>
      <c r="G22" s="30"/>
      <c r="H22" s="30"/>
      <c r="I22" s="10">
        <v>60</v>
      </c>
      <c r="J22" s="8" t="s">
        <v>27</v>
      </c>
      <c r="K22" s="10">
        <v>0</v>
      </c>
      <c r="L22" s="11">
        <f t="shared" si="0"/>
        <v>0</v>
      </c>
      <c r="M22" t="s">
        <v>547</v>
      </c>
    </row>
    <row r="23" spans="1:13" x14ac:dyDescent="0.3">
      <c r="A23" s="33"/>
      <c r="B23" s="26"/>
      <c r="C23" s="44" t="s">
        <v>548</v>
      </c>
      <c r="D23" s="32"/>
      <c r="E23" s="32"/>
      <c r="F23" s="32"/>
      <c r="G23" s="32"/>
      <c r="H23" s="32"/>
      <c r="J23" s="33"/>
      <c r="K23" s="26"/>
      <c r="L23" s="26"/>
    </row>
    <row r="24" spans="1:13" x14ac:dyDescent="0.3">
      <c r="A24" s="5">
        <v>13</v>
      </c>
      <c r="B24" s="9" t="s">
        <v>549</v>
      </c>
      <c r="C24" s="29" t="s">
        <v>550</v>
      </c>
      <c r="D24" s="30"/>
      <c r="E24" s="30"/>
      <c r="F24" s="30"/>
      <c r="G24" s="30"/>
      <c r="H24" s="30"/>
      <c r="I24" s="10">
        <v>18</v>
      </c>
      <c r="J24" s="8" t="s">
        <v>27</v>
      </c>
      <c r="K24" s="10">
        <v>0</v>
      </c>
      <c r="L24" s="11">
        <f>ROUND(I24*K24,2)</f>
        <v>0</v>
      </c>
      <c r="M24" t="s">
        <v>551</v>
      </c>
    </row>
    <row r="25" spans="1:13" x14ac:dyDescent="0.3">
      <c r="A25" s="5">
        <v>14</v>
      </c>
      <c r="B25" s="9" t="s">
        <v>498</v>
      </c>
      <c r="C25" s="29" t="s">
        <v>499</v>
      </c>
      <c r="D25" s="30"/>
      <c r="E25" s="30"/>
      <c r="F25" s="30"/>
      <c r="G25" s="30"/>
      <c r="H25" s="30"/>
      <c r="I25" s="10">
        <v>6</v>
      </c>
      <c r="J25" s="8" t="s">
        <v>500</v>
      </c>
      <c r="K25" s="10">
        <v>0</v>
      </c>
      <c r="L25" s="11">
        <f>ROUND(I25*K25,2)</f>
        <v>0</v>
      </c>
      <c r="M25" t="s">
        <v>552</v>
      </c>
    </row>
    <row r="26" spans="1:13" x14ac:dyDescent="0.3">
      <c r="A26" s="5">
        <v>15</v>
      </c>
      <c r="B26" s="9" t="s">
        <v>502</v>
      </c>
      <c r="C26" s="29" t="s">
        <v>503</v>
      </c>
      <c r="D26" s="30"/>
      <c r="E26" s="30"/>
      <c r="F26" s="30"/>
      <c r="G26" s="30"/>
      <c r="H26" s="30"/>
      <c r="I26" s="10">
        <v>6</v>
      </c>
      <c r="J26" s="8" t="s">
        <v>500</v>
      </c>
      <c r="K26" s="10">
        <v>0</v>
      </c>
      <c r="L26" s="11">
        <f>ROUND(I26*K26,2)</f>
        <v>0</v>
      </c>
      <c r="M26" t="s">
        <v>553</v>
      </c>
    </row>
    <row r="27" spans="1:13" x14ac:dyDescent="0.3">
      <c r="A27" s="5">
        <v>16</v>
      </c>
      <c r="B27" s="9" t="s">
        <v>554</v>
      </c>
      <c r="C27" s="29" t="s">
        <v>555</v>
      </c>
      <c r="D27" s="30"/>
      <c r="E27" s="30"/>
      <c r="F27" s="30"/>
      <c r="G27" s="30"/>
      <c r="H27" s="30"/>
      <c r="I27" s="10">
        <v>2.4</v>
      </c>
      <c r="J27" s="8" t="s">
        <v>88</v>
      </c>
      <c r="K27" s="10">
        <v>0</v>
      </c>
      <c r="L27" s="11">
        <f>ROUND(I27*K27,2)</f>
        <v>0</v>
      </c>
      <c r="M27" t="s">
        <v>556</v>
      </c>
    </row>
    <row r="28" spans="1:13" x14ac:dyDescent="0.3">
      <c r="A28" s="5">
        <v>17</v>
      </c>
      <c r="B28" s="9" t="s">
        <v>557</v>
      </c>
      <c r="C28" s="29" t="s">
        <v>558</v>
      </c>
      <c r="D28" s="30"/>
      <c r="E28" s="30"/>
      <c r="F28" s="30"/>
      <c r="G28" s="30"/>
      <c r="H28" s="30"/>
      <c r="I28" s="10">
        <v>2.4</v>
      </c>
      <c r="J28" s="8" t="s">
        <v>88</v>
      </c>
      <c r="K28" s="10">
        <v>0</v>
      </c>
      <c r="L28" s="11">
        <f>ROUND(I28*K28,2)</f>
        <v>0</v>
      </c>
      <c r="M28" t="s">
        <v>559</v>
      </c>
    </row>
    <row r="29" spans="1:13" x14ac:dyDescent="0.3">
      <c r="A29" s="45" t="s">
        <v>14</v>
      </c>
      <c r="B29" s="46"/>
      <c r="C29" s="13"/>
      <c r="D29" s="49"/>
      <c r="E29" s="50"/>
      <c r="F29" s="49"/>
      <c r="G29" s="50"/>
      <c r="H29" s="47" t="s">
        <v>267</v>
      </c>
      <c r="I29" s="48"/>
      <c r="J29" s="48"/>
      <c r="L29" s="14">
        <f>L9+L11+SUM(L13:L22)+SUM(L24:L28)</f>
        <v>0</v>
      </c>
    </row>
    <row r="30" spans="1:13" x14ac:dyDescent="0.3">
      <c r="A30" s="33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</sheetData>
  <mergeCells count="39">
    <mergeCell ref="A23:B23"/>
    <mergeCell ref="J23:L23"/>
    <mergeCell ref="D29:E29"/>
    <mergeCell ref="F29:G29"/>
    <mergeCell ref="A30:L30"/>
    <mergeCell ref="C25:H25"/>
    <mergeCell ref="C26:H26"/>
    <mergeCell ref="C27:H27"/>
    <mergeCell ref="C28:H28"/>
    <mergeCell ref="A29:B29"/>
    <mergeCell ref="H29:J29"/>
    <mergeCell ref="J12:L12"/>
    <mergeCell ref="C13:H13"/>
    <mergeCell ref="C24:H2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A1:C1"/>
    <mergeCell ref="E1:H2"/>
    <mergeCell ref="K1:L1"/>
    <mergeCell ref="K2:L2"/>
    <mergeCell ref="C14:H14"/>
    <mergeCell ref="A3:L4"/>
    <mergeCell ref="A7:L7"/>
    <mergeCell ref="A8:B8"/>
    <mergeCell ref="C8:H8"/>
    <mergeCell ref="C9:H9"/>
    <mergeCell ref="C10:H10"/>
    <mergeCell ref="A10:B10"/>
    <mergeCell ref="J10:L10"/>
    <mergeCell ref="C11:H11"/>
    <mergeCell ref="C12:H12"/>
    <mergeCell ref="A12:B12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workbookViewId="0">
      <selection activeCell="C2" sqref="C2"/>
    </sheetView>
  </sheetViews>
  <sheetFormatPr defaultRowHeight="14.4" x14ac:dyDescent="0.3"/>
  <cols>
    <col min="1" max="1" width="5.6640625" style="1" customWidth="1"/>
    <col min="2" max="2" width="8.88671875" style="1"/>
    <col min="3" max="4" width="9.77734375" style="1" customWidth="1"/>
    <col min="5" max="8" width="8.88671875" style="1"/>
    <col min="9" max="9" width="11.77734375" style="1" customWidth="1"/>
    <col min="10" max="10" width="6.33203125" style="1" customWidth="1"/>
    <col min="11" max="11" width="12.77734375" style="1" customWidth="1"/>
    <col min="12" max="12" width="13.77734375" style="1" customWidth="1"/>
    <col min="13" max="13" width="16.77734375" hidden="1" customWidth="1"/>
  </cols>
  <sheetData>
    <row r="1" spans="1:13" ht="15" thickBot="1" x14ac:dyDescent="0.35">
      <c r="A1" s="25" t="s">
        <v>0</v>
      </c>
      <c r="B1" s="26"/>
      <c r="C1" s="26"/>
      <c r="E1" s="27" t="s">
        <v>1</v>
      </c>
      <c r="F1" s="28"/>
      <c r="G1" s="28"/>
      <c r="H1" s="28"/>
      <c r="J1" s="2" t="s">
        <v>3</v>
      </c>
      <c r="K1" s="29" t="s">
        <v>5</v>
      </c>
      <c r="L1" s="30"/>
    </row>
    <row r="2" spans="1:13" ht="15" thickBot="1" x14ac:dyDescent="0.35">
      <c r="A2" s="1" t="s">
        <v>2</v>
      </c>
      <c r="C2" s="4"/>
      <c r="E2" s="28"/>
      <c r="F2" s="28"/>
      <c r="G2" s="28"/>
      <c r="H2" s="28"/>
      <c r="J2" s="2" t="s">
        <v>4</v>
      </c>
      <c r="K2" s="29"/>
      <c r="L2" s="30"/>
    </row>
    <row r="3" spans="1:13" x14ac:dyDescent="0.3">
      <c r="A3" s="34" t="s">
        <v>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3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3" x14ac:dyDescent="0.3">
      <c r="A5" s="1" t="s">
        <v>7</v>
      </c>
      <c r="C5" s="1" t="s">
        <v>0</v>
      </c>
    </row>
    <row r="6" spans="1:13" ht="15" thickBot="1" x14ac:dyDescent="0.35"/>
    <row r="7" spans="1:13" ht="15" thickBot="1" x14ac:dyDescent="0.35">
      <c r="A7" s="36" t="s">
        <v>560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3" ht="15" thickBot="1" x14ac:dyDescent="0.35">
      <c r="A8" s="38" t="s">
        <v>9</v>
      </c>
      <c r="B8" s="39"/>
      <c r="C8" s="40" t="s">
        <v>10</v>
      </c>
      <c r="D8" s="41"/>
      <c r="E8" s="41"/>
      <c r="F8" s="41"/>
      <c r="G8" s="41"/>
      <c r="H8" s="41"/>
      <c r="I8" s="6" t="s">
        <v>11</v>
      </c>
      <c r="J8" s="7" t="s">
        <v>12</v>
      </c>
      <c r="K8" s="6" t="s">
        <v>13</v>
      </c>
      <c r="L8" s="6" t="s">
        <v>14</v>
      </c>
    </row>
    <row r="9" spans="1:13" x14ac:dyDescent="0.3">
      <c r="A9" s="5">
        <v>0</v>
      </c>
      <c r="B9" s="9" t="s">
        <v>276</v>
      </c>
      <c r="C9" s="42" t="s">
        <v>277</v>
      </c>
      <c r="D9" s="43"/>
      <c r="E9" s="43"/>
      <c r="F9" s="43"/>
      <c r="G9" s="43"/>
      <c r="H9" s="43"/>
      <c r="I9" s="10">
        <v>1</v>
      </c>
      <c r="J9" s="8" t="s">
        <v>271</v>
      </c>
      <c r="K9" s="10">
        <v>0</v>
      </c>
      <c r="L9" s="11">
        <f>ROUND(I9*K9,2)</f>
        <v>0</v>
      </c>
      <c r="M9" t="s">
        <v>561</v>
      </c>
    </row>
    <row r="10" spans="1:13" x14ac:dyDescent="0.3">
      <c r="A10" s="5">
        <v>1</v>
      </c>
      <c r="B10" s="9" t="s">
        <v>269</v>
      </c>
      <c r="C10" s="29" t="s">
        <v>270</v>
      </c>
      <c r="D10" s="30"/>
      <c r="E10" s="30"/>
      <c r="F10" s="30"/>
      <c r="G10" s="30"/>
      <c r="H10" s="30"/>
      <c r="I10" s="10">
        <v>1</v>
      </c>
      <c r="J10" s="8" t="s">
        <v>562</v>
      </c>
      <c r="K10" s="10">
        <v>0</v>
      </c>
      <c r="L10" s="11">
        <f>ROUND(I10*K10,2)</f>
        <v>0</v>
      </c>
      <c r="M10" t="s">
        <v>563</v>
      </c>
    </row>
    <row r="11" spans="1:13" x14ac:dyDescent="0.3">
      <c r="A11" s="33"/>
      <c r="B11" s="26"/>
      <c r="C11" s="44" t="s">
        <v>564</v>
      </c>
      <c r="D11" s="32"/>
      <c r="E11" s="32"/>
      <c r="F11" s="32"/>
      <c r="G11" s="32"/>
      <c r="H11" s="32"/>
      <c r="J11" s="33"/>
      <c r="K11" s="26"/>
      <c r="L11" s="26"/>
    </row>
    <row r="12" spans="1:13" x14ac:dyDescent="0.3">
      <c r="A12" s="5">
        <v>2</v>
      </c>
      <c r="B12" s="9" t="s">
        <v>565</v>
      </c>
      <c r="C12" s="29" t="s">
        <v>566</v>
      </c>
      <c r="D12" s="30"/>
      <c r="E12" s="30"/>
      <c r="F12" s="30"/>
      <c r="G12" s="30"/>
      <c r="H12" s="30"/>
      <c r="I12" s="10">
        <v>1</v>
      </c>
      <c r="J12" s="8" t="s">
        <v>562</v>
      </c>
      <c r="K12" s="10">
        <v>0</v>
      </c>
      <c r="L12" s="11">
        <f>ROUND(I12*K12,2)</f>
        <v>0</v>
      </c>
      <c r="M12" t="s">
        <v>567</v>
      </c>
    </row>
    <row r="13" spans="1:13" x14ac:dyDescent="0.3">
      <c r="A13" s="5">
        <v>3</v>
      </c>
      <c r="B13" s="9" t="s">
        <v>273</v>
      </c>
      <c r="C13" s="29" t="s">
        <v>274</v>
      </c>
      <c r="D13" s="30"/>
      <c r="E13" s="30"/>
      <c r="F13" s="30"/>
      <c r="G13" s="30"/>
      <c r="H13" s="30"/>
      <c r="I13" s="10">
        <v>1</v>
      </c>
      <c r="J13" s="8" t="s">
        <v>562</v>
      </c>
      <c r="K13" s="10">
        <v>0</v>
      </c>
      <c r="L13" s="11">
        <f>ROUND(I13*K13,2)</f>
        <v>0</v>
      </c>
      <c r="M13" t="s">
        <v>568</v>
      </c>
    </row>
    <row r="14" spans="1:13" x14ac:dyDescent="0.3">
      <c r="A14" s="33"/>
      <c r="B14" s="26"/>
      <c r="C14" s="44" t="s">
        <v>569</v>
      </c>
      <c r="D14" s="32"/>
      <c r="E14" s="32"/>
      <c r="F14" s="32"/>
      <c r="G14" s="32"/>
      <c r="H14" s="32"/>
      <c r="J14" s="33"/>
      <c r="K14" s="26"/>
      <c r="L14" s="26"/>
    </row>
    <row r="15" spans="1:13" x14ac:dyDescent="0.3">
      <c r="A15" s="5">
        <v>4</v>
      </c>
      <c r="B15" s="9" t="s">
        <v>570</v>
      </c>
      <c r="C15" s="29" t="s">
        <v>571</v>
      </c>
      <c r="D15" s="30"/>
      <c r="E15" s="30"/>
      <c r="F15" s="30"/>
      <c r="G15" s="30"/>
      <c r="H15" s="30"/>
      <c r="I15" s="10">
        <v>1</v>
      </c>
      <c r="J15" s="8" t="s">
        <v>562</v>
      </c>
      <c r="K15" s="10">
        <v>0</v>
      </c>
      <c r="L15" s="11">
        <f>ROUND(I15*K15,2)</f>
        <v>0</v>
      </c>
      <c r="M15" t="s">
        <v>572</v>
      </c>
    </row>
    <row r="16" spans="1:13" x14ac:dyDescent="0.3">
      <c r="A16" s="5">
        <v>5</v>
      </c>
      <c r="B16" s="9" t="s">
        <v>282</v>
      </c>
      <c r="C16" s="29" t="s">
        <v>283</v>
      </c>
      <c r="D16" s="30"/>
      <c r="E16" s="30"/>
      <c r="F16" s="30"/>
      <c r="G16" s="30"/>
      <c r="H16" s="30"/>
      <c r="I16" s="10">
        <v>1</v>
      </c>
      <c r="J16" s="8" t="s">
        <v>562</v>
      </c>
      <c r="K16" s="10">
        <v>0</v>
      </c>
      <c r="L16" s="11">
        <f>ROUND(I16*K16,2)</f>
        <v>0</v>
      </c>
      <c r="M16" t="s">
        <v>573</v>
      </c>
    </row>
    <row r="17" spans="1:13" x14ac:dyDescent="0.3">
      <c r="A17" s="33"/>
      <c r="B17" s="26"/>
      <c r="C17" s="44" t="s">
        <v>574</v>
      </c>
      <c r="D17" s="32"/>
      <c r="E17" s="32"/>
      <c r="F17" s="32"/>
      <c r="G17" s="32"/>
      <c r="H17" s="32"/>
      <c r="J17" s="33"/>
      <c r="K17" s="26"/>
      <c r="L17" s="26"/>
    </row>
    <row r="18" spans="1:13" x14ac:dyDescent="0.3">
      <c r="A18" s="5">
        <v>6</v>
      </c>
      <c r="B18" s="9" t="s">
        <v>575</v>
      </c>
      <c r="C18" s="29" t="s">
        <v>576</v>
      </c>
      <c r="D18" s="30"/>
      <c r="E18" s="30"/>
      <c r="F18" s="30"/>
      <c r="G18" s="30"/>
      <c r="H18" s="30"/>
      <c r="I18" s="10">
        <v>5</v>
      </c>
      <c r="J18" s="8" t="s">
        <v>577</v>
      </c>
      <c r="K18" s="10">
        <v>0</v>
      </c>
      <c r="L18" s="11">
        <f>ROUND(I18*K18,2)</f>
        <v>0</v>
      </c>
      <c r="M18" t="s">
        <v>578</v>
      </c>
    </row>
    <row r="19" spans="1:13" x14ac:dyDescent="0.3">
      <c r="A19" s="5">
        <v>7</v>
      </c>
      <c r="B19" s="9" t="s">
        <v>390</v>
      </c>
      <c r="C19" s="29" t="s">
        <v>579</v>
      </c>
      <c r="D19" s="30"/>
      <c r="E19" s="30"/>
      <c r="F19" s="30"/>
      <c r="G19" s="30"/>
      <c r="H19" s="30"/>
      <c r="I19" s="10">
        <v>1</v>
      </c>
      <c r="J19" s="8" t="s">
        <v>392</v>
      </c>
      <c r="K19" s="10">
        <v>0</v>
      </c>
      <c r="L19" s="11">
        <f>ROUND(I19*K19,2)</f>
        <v>0</v>
      </c>
      <c r="M19" t="s">
        <v>580</v>
      </c>
    </row>
    <row r="20" spans="1:13" x14ac:dyDescent="0.3">
      <c r="A20" s="33"/>
      <c r="B20" s="26"/>
      <c r="C20" s="31">
        <v>1</v>
      </c>
      <c r="D20" s="32"/>
      <c r="E20" s="32"/>
      <c r="F20" s="32"/>
      <c r="G20" s="32"/>
      <c r="H20" s="32"/>
      <c r="I20" s="12">
        <v>1</v>
      </c>
      <c r="K20" s="33"/>
      <c r="L20" s="26"/>
    </row>
    <row r="21" spans="1:13" x14ac:dyDescent="0.3">
      <c r="A21" s="45" t="s">
        <v>14</v>
      </c>
      <c r="B21" s="46"/>
      <c r="C21" s="13"/>
      <c r="D21" s="49"/>
      <c r="E21" s="50"/>
      <c r="F21" s="49"/>
      <c r="G21" s="50"/>
      <c r="H21" s="47" t="s">
        <v>267</v>
      </c>
      <c r="I21" s="48"/>
      <c r="J21" s="48"/>
      <c r="L21" s="14">
        <f>+SUM(L9:L10)+SUM(L12:L13)+SUM(L15:L16)+SUM(L18:L19)</f>
        <v>0</v>
      </c>
    </row>
    <row r="22" spans="1:13" x14ac:dyDescent="0.3">
      <c r="A22" s="33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3" x14ac:dyDescent="0.3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3" x14ac:dyDescent="0.3">
      <c r="A24" s="53" t="s">
        <v>581</v>
      </c>
      <c r="B24" s="54"/>
      <c r="C24" s="54"/>
      <c r="D24" s="45" t="s">
        <v>582</v>
      </c>
      <c r="E24" s="46"/>
      <c r="F24" s="45" t="s">
        <v>583</v>
      </c>
      <c r="G24" s="46"/>
      <c r="H24" s="47" t="s">
        <v>267</v>
      </c>
      <c r="I24" s="48"/>
      <c r="J24" s="13"/>
      <c r="K24" s="56">
        <f>'SO 101'!L156+'SO 401'!L96+'SO 403'!L29+'SO 999'!L21</f>
        <v>0</v>
      </c>
      <c r="L24" s="48"/>
    </row>
    <row r="25" spans="1:13" x14ac:dyDescent="0.3">
      <c r="A25" s="55"/>
      <c r="B25" s="55"/>
      <c r="C25" s="55"/>
      <c r="D25" s="49"/>
      <c r="E25" s="50"/>
      <c r="F25" s="49"/>
      <c r="G25" s="50"/>
      <c r="H25" s="49"/>
      <c r="I25" s="50"/>
      <c r="J25" s="50"/>
      <c r="K25" s="50"/>
      <c r="L25" s="50"/>
    </row>
    <row r="26" spans="1:13" x14ac:dyDescent="0.3">
      <c r="A26" s="55"/>
      <c r="B26" s="55"/>
      <c r="C26" s="55"/>
      <c r="D26" s="59">
        <v>21</v>
      </c>
      <c r="E26" s="46"/>
      <c r="F26" s="59">
        <f>ROUNDUP(K24*0.21,2)</f>
        <v>0</v>
      </c>
      <c r="G26" s="46"/>
      <c r="H26" s="47" t="s">
        <v>584</v>
      </c>
      <c r="I26" s="48"/>
      <c r="J26" s="13"/>
      <c r="K26" s="56">
        <f>K24+F26+F25</f>
        <v>0</v>
      </c>
      <c r="L26" s="48"/>
    </row>
    <row r="27" spans="1:13" x14ac:dyDescent="0.3">
      <c r="A27" s="51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</row>
    <row r="28" spans="1:13" x14ac:dyDescent="0.3">
      <c r="A28" s="33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spans="1:13" x14ac:dyDescent="0.3">
      <c r="A29" s="57" t="s">
        <v>585</v>
      </c>
      <c r="B29" s="58"/>
      <c r="C29" s="57" t="s">
        <v>586</v>
      </c>
      <c r="D29" s="58"/>
      <c r="E29" s="58"/>
      <c r="F29" s="33"/>
      <c r="G29" s="26"/>
      <c r="H29" s="26"/>
      <c r="I29" s="26"/>
      <c r="J29" s="26"/>
      <c r="K29" s="26"/>
      <c r="L29" s="26"/>
    </row>
    <row r="30" spans="1:13" x14ac:dyDescent="0.3">
      <c r="A30" s="57" t="s">
        <v>587</v>
      </c>
      <c r="B30" s="58"/>
      <c r="C30" s="57" t="s">
        <v>588</v>
      </c>
      <c r="D30" s="58"/>
      <c r="E30" s="58"/>
      <c r="F30" s="33"/>
      <c r="G30" s="26"/>
      <c r="H30" s="26"/>
      <c r="I30" s="26"/>
      <c r="J30" s="26"/>
      <c r="K30" s="26"/>
      <c r="L30" s="26"/>
    </row>
  </sheetData>
  <mergeCells count="54">
    <mergeCell ref="A30:B30"/>
    <mergeCell ref="C30:E30"/>
    <mergeCell ref="F30:L30"/>
    <mergeCell ref="H25:L25"/>
    <mergeCell ref="D25:E25"/>
    <mergeCell ref="F25:G25"/>
    <mergeCell ref="H26:I26"/>
    <mergeCell ref="K26:L26"/>
    <mergeCell ref="D26:E26"/>
    <mergeCell ref="F26:G26"/>
    <mergeCell ref="A27:L27"/>
    <mergeCell ref="A28:L28"/>
    <mergeCell ref="A29:B29"/>
    <mergeCell ref="C29:E29"/>
    <mergeCell ref="F29:L29"/>
    <mergeCell ref="A22:L22"/>
    <mergeCell ref="A23:L23"/>
    <mergeCell ref="A24:C26"/>
    <mergeCell ref="H24:I24"/>
    <mergeCell ref="K24:L24"/>
    <mergeCell ref="D24:E24"/>
    <mergeCell ref="F24:G24"/>
    <mergeCell ref="C19:H19"/>
    <mergeCell ref="C20:H20"/>
    <mergeCell ref="A20:B20"/>
    <mergeCell ref="K20:L20"/>
    <mergeCell ref="A21:B21"/>
    <mergeCell ref="H21:J21"/>
    <mergeCell ref="D21:E21"/>
    <mergeCell ref="F21:G21"/>
    <mergeCell ref="C18:H18"/>
    <mergeCell ref="C11:H11"/>
    <mergeCell ref="A11:B11"/>
    <mergeCell ref="J11:L11"/>
    <mergeCell ref="C12:H12"/>
    <mergeCell ref="C13:H13"/>
    <mergeCell ref="C14:H14"/>
    <mergeCell ref="A14:B14"/>
    <mergeCell ref="J14:L14"/>
    <mergeCell ref="C15:H15"/>
    <mergeCell ref="C16:H16"/>
    <mergeCell ref="C17:H17"/>
    <mergeCell ref="A17:B17"/>
    <mergeCell ref="J17:L17"/>
    <mergeCell ref="C10:H10"/>
    <mergeCell ref="A1:C1"/>
    <mergeCell ref="E1:H2"/>
    <mergeCell ref="K1:L1"/>
    <mergeCell ref="K2:L2"/>
    <mergeCell ref="A3:L4"/>
    <mergeCell ref="A7:L7"/>
    <mergeCell ref="A8:B8"/>
    <mergeCell ref="C8:H8"/>
    <mergeCell ref="C9:H9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"/>
  <sheetViews>
    <sheetView workbookViewId="0">
      <selection activeCell="G22" sqref="G22"/>
    </sheetView>
  </sheetViews>
  <sheetFormatPr defaultRowHeight="14.4" x14ac:dyDescent="0.3"/>
  <cols>
    <col min="7" max="7" width="13.88671875" style="3" customWidth="1"/>
    <col min="8" max="8" width="11.21875" style="3" bestFit="1" customWidth="1"/>
    <col min="9" max="9" width="11.5546875" style="3" customWidth="1"/>
  </cols>
  <sheetData>
    <row r="1" spans="1:9" ht="24" customHeight="1" x14ac:dyDescent="0.3">
      <c r="A1" s="21" t="s">
        <v>589</v>
      </c>
      <c r="B1" s="22"/>
      <c r="C1" s="22"/>
      <c r="D1" s="22"/>
      <c r="E1" s="22"/>
      <c r="F1" s="22"/>
      <c r="G1" s="23"/>
      <c r="H1" s="23"/>
      <c r="I1" s="23"/>
    </row>
    <row r="2" spans="1:9" x14ac:dyDescent="0.3">
      <c r="A2" s="22"/>
      <c r="B2" s="22"/>
      <c r="C2" s="22"/>
      <c r="D2" s="22"/>
      <c r="E2" s="22"/>
      <c r="F2" s="22"/>
      <c r="G2" s="23"/>
      <c r="H2" s="23"/>
      <c r="I2" s="23"/>
    </row>
    <row r="3" spans="1:9" ht="15.6" x14ac:dyDescent="0.3">
      <c r="A3" s="21" t="s">
        <v>598</v>
      </c>
      <c r="B3" s="22"/>
      <c r="C3" s="22"/>
      <c r="D3" s="22"/>
      <c r="E3" s="22"/>
      <c r="F3" s="22"/>
      <c r="G3" s="23"/>
      <c r="H3" s="23"/>
      <c r="I3" s="23"/>
    </row>
    <row r="4" spans="1:9" x14ac:dyDescent="0.3">
      <c r="A4" s="22"/>
      <c r="B4" s="22"/>
      <c r="C4" s="22"/>
      <c r="D4" s="22"/>
      <c r="E4" s="22"/>
      <c r="F4" s="22"/>
      <c r="G4" s="23"/>
      <c r="H4" s="23"/>
      <c r="I4" s="23"/>
    </row>
    <row r="5" spans="1:9" x14ac:dyDescent="0.3">
      <c r="A5" s="15" t="s">
        <v>599</v>
      </c>
      <c r="B5" s="15"/>
      <c r="C5" s="15"/>
      <c r="D5" s="15"/>
      <c r="E5" s="15"/>
      <c r="F5" s="15"/>
      <c r="G5" s="16" t="s">
        <v>594</v>
      </c>
      <c r="H5" s="16" t="s">
        <v>595</v>
      </c>
      <c r="I5" s="16" t="s">
        <v>596</v>
      </c>
    </row>
    <row r="6" spans="1:9" x14ac:dyDescent="0.3">
      <c r="A6" s="17" t="s">
        <v>590</v>
      </c>
      <c r="B6" s="17"/>
      <c r="C6" s="17"/>
      <c r="D6" s="17"/>
      <c r="E6" s="17"/>
      <c r="F6" s="17"/>
      <c r="G6" s="18">
        <f>'SO 101'!L156:L156</f>
        <v>0</v>
      </c>
      <c r="H6" s="19">
        <f>0.21*G6</f>
        <v>0</v>
      </c>
      <c r="I6" s="18">
        <f>G6+H6</f>
        <v>0</v>
      </c>
    </row>
    <row r="7" spans="1:9" x14ac:dyDescent="0.3">
      <c r="A7" s="17" t="s">
        <v>591</v>
      </c>
      <c r="B7" s="17"/>
      <c r="C7" s="17"/>
      <c r="D7" s="17"/>
      <c r="E7" s="17"/>
      <c r="F7" s="17"/>
      <c r="G7" s="18">
        <f>'SO 401'!L96:L96</f>
        <v>0</v>
      </c>
      <c r="H7" s="19">
        <f t="shared" ref="H7:H9" si="0">0.21*G7</f>
        <v>0</v>
      </c>
      <c r="I7" s="18">
        <f t="shared" ref="I7:I8" si="1">G7+H7</f>
        <v>0</v>
      </c>
    </row>
    <row r="8" spans="1:9" x14ac:dyDescent="0.3">
      <c r="A8" s="17" t="s">
        <v>592</v>
      </c>
      <c r="B8" s="17"/>
      <c r="C8" s="17"/>
      <c r="D8" s="17"/>
      <c r="E8" s="17"/>
      <c r="F8" s="17"/>
      <c r="G8" s="18">
        <f>'SO 403'!L29:L29</f>
        <v>0</v>
      </c>
      <c r="H8" s="19">
        <f t="shared" si="0"/>
        <v>0</v>
      </c>
      <c r="I8" s="18">
        <f t="shared" si="1"/>
        <v>0</v>
      </c>
    </row>
    <row r="9" spans="1:9" x14ac:dyDescent="0.3">
      <c r="A9" s="17" t="s">
        <v>597</v>
      </c>
      <c r="B9" s="17"/>
      <c r="C9" s="17"/>
      <c r="D9" s="17"/>
      <c r="E9" s="17"/>
      <c r="F9" s="17"/>
      <c r="G9" s="18">
        <f>'SO 999'!L21</f>
        <v>0</v>
      </c>
      <c r="H9" s="19">
        <f t="shared" si="0"/>
        <v>0</v>
      </c>
      <c r="I9" s="18">
        <f t="shared" ref="I9" si="2">G9+H9</f>
        <v>0</v>
      </c>
    </row>
    <row r="10" spans="1:9" x14ac:dyDescent="0.3">
      <c r="A10" s="15" t="s">
        <v>600</v>
      </c>
      <c r="B10" s="15"/>
      <c r="C10" s="15"/>
      <c r="D10" s="15"/>
      <c r="E10" s="15"/>
      <c r="F10" s="15"/>
      <c r="G10" s="20">
        <f>SUM(G6:G9)</f>
        <v>0</v>
      </c>
      <c r="H10" s="20">
        <f t="shared" ref="H10:I10" si="3">SUM(H6:H9)</f>
        <v>0</v>
      </c>
      <c r="I10" s="20">
        <f t="shared" si="3"/>
        <v>0</v>
      </c>
    </row>
    <row r="11" spans="1:9" x14ac:dyDescent="0.3">
      <c r="A11" s="17"/>
      <c r="B11" s="17"/>
      <c r="C11" s="17"/>
      <c r="D11" s="17"/>
      <c r="E11" s="17"/>
      <c r="F11" s="17"/>
      <c r="G11" s="19"/>
      <c r="H11" s="19"/>
      <c r="I11" s="19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 101</vt:lpstr>
      <vt:lpstr>SO 401</vt:lpstr>
      <vt:lpstr>SO 403</vt:lpstr>
      <vt:lpstr>SO 999</vt:lpstr>
      <vt:lpstr>REKAPITULACE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Vláďa</dc:creator>
  <cp:lastModifiedBy>Michaela Šustrová</cp:lastModifiedBy>
  <dcterms:created xsi:type="dcterms:W3CDTF">2023-02-02T12:33:38Z</dcterms:created>
  <dcterms:modified xsi:type="dcterms:W3CDTF">2024-09-19T15:02:53Z</dcterms:modified>
</cp:coreProperties>
</file>