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D:\KrosData\Export\"/>
    </mc:Choice>
  </mc:AlternateContent>
  <bookViews>
    <workbookView xWindow="0" yWindow="0" windowWidth="0" windowHeight="0"/>
  </bookViews>
  <sheets>
    <sheet name="Rekapitulace stavby" sheetId="1" r:id="rId1"/>
    <sheet name="VEVERKOVA - Oprava komuni..." sheetId="2" r:id="rId2"/>
  </sheets>
  <definedNames>
    <definedName name="_xlnm.Print_Area" localSheetId="0">'Rekapitulace stavby'!$D$4:$AO$76,'Rekapitulace stavby'!$C$82:$AQ$96</definedName>
    <definedName name="_xlnm.Print_Titles" localSheetId="0">'Rekapitulace stavby'!$92:$92</definedName>
    <definedName name="_xlnm._FilterDatabase" localSheetId="1" hidden="1">'VEVERKOVA - Oprava komuni...'!$C$123:$K$331</definedName>
    <definedName name="_xlnm.Print_Area" localSheetId="1">'VEVERKOVA - Oprava komuni...'!$C$4:$J$76,'VEVERKOVA - Oprava komuni...'!$C$82:$J$105,'VEVERKOVA - Oprava komuni...'!$C$111:$J$331</definedName>
    <definedName name="_xlnm.Print_Titles" localSheetId="1">'VEVERKOVA - Oprava komuni...'!$123:$123</definedName>
  </definedNames>
  <calcPr/>
</workbook>
</file>

<file path=xl/calcChain.xml><?xml version="1.0" encoding="utf-8"?>
<calcChain xmlns="http://schemas.openxmlformats.org/spreadsheetml/2006/main">
  <c i="2" l="1" r="J37"/>
  <c r="J36"/>
  <c i="1" r="AY95"/>
  <c i="2" r="J35"/>
  <c i="1" r="AX95"/>
  <c i="2" r="BI331"/>
  <c r="BH331"/>
  <c r="BG331"/>
  <c r="BF331"/>
  <c r="T331"/>
  <c r="T330"/>
  <c r="R331"/>
  <c r="R330"/>
  <c r="P331"/>
  <c r="P330"/>
  <c r="BI328"/>
  <c r="BH328"/>
  <c r="BG328"/>
  <c r="BF328"/>
  <c r="T328"/>
  <c r="R328"/>
  <c r="P328"/>
  <c r="BI326"/>
  <c r="BH326"/>
  <c r="BG326"/>
  <c r="BF326"/>
  <c r="T326"/>
  <c r="R326"/>
  <c r="P326"/>
  <c r="BI324"/>
  <c r="BH324"/>
  <c r="BG324"/>
  <c r="BF324"/>
  <c r="T324"/>
  <c r="R324"/>
  <c r="P324"/>
  <c r="BI322"/>
  <c r="BH322"/>
  <c r="BG322"/>
  <c r="BF322"/>
  <c r="T322"/>
  <c r="R322"/>
  <c r="P322"/>
  <c r="BI318"/>
  <c r="BH318"/>
  <c r="BG318"/>
  <c r="BF318"/>
  <c r="T318"/>
  <c r="R318"/>
  <c r="P318"/>
  <c r="BI316"/>
  <c r="BH316"/>
  <c r="BG316"/>
  <c r="BF316"/>
  <c r="T316"/>
  <c r="R316"/>
  <c r="P316"/>
  <c r="BI312"/>
  <c r="BH312"/>
  <c r="BG312"/>
  <c r="BF312"/>
  <c r="T312"/>
  <c r="R312"/>
  <c r="P312"/>
  <c r="BI309"/>
  <c r="BH309"/>
  <c r="BG309"/>
  <c r="BF309"/>
  <c r="T309"/>
  <c r="R309"/>
  <c r="P309"/>
  <c r="BI308"/>
  <c r="BH308"/>
  <c r="BG308"/>
  <c r="BF308"/>
  <c r="T308"/>
  <c r="R308"/>
  <c r="P308"/>
  <c r="BI306"/>
  <c r="BH306"/>
  <c r="BG306"/>
  <c r="BF306"/>
  <c r="T306"/>
  <c r="R306"/>
  <c r="P306"/>
  <c r="BI304"/>
  <c r="BH304"/>
  <c r="BG304"/>
  <c r="BF304"/>
  <c r="T304"/>
  <c r="R304"/>
  <c r="P304"/>
  <c r="BI302"/>
  <c r="BH302"/>
  <c r="BG302"/>
  <c r="BF302"/>
  <c r="T302"/>
  <c r="R302"/>
  <c r="P302"/>
  <c r="BI300"/>
  <c r="BH300"/>
  <c r="BG300"/>
  <c r="BF300"/>
  <c r="T300"/>
  <c r="R300"/>
  <c r="P300"/>
  <c r="BI296"/>
  <c r="BH296"/>
  <c r="BG296"/>
  <c r="BF296"/>
  <c r="T296"/>
  <c r="R296"/>
  <c r="P296"/>
  <c r="BI294"/>
  <c r="BH294"/>
  <c r="BG294"/>
  <c r="BF294"/>
  <c r="T294"/>
  <c r="R294"/>
  <c r="P294"/>
  <c r="BI292"/>
  <c r="BH292"/>
  <c r="BG292"/>
  <c r="BF292"/>
  <c r="T292"/>
  <c r="R292"/>
  <c r="P292"/>
  <c r="BI290"/>
  <c r="BH290"/>
  <c r="BG290"/>
  <c r="BF290"/>
  <c r="T290"/>
  <c r="R290"/>
  <c r="P290"/>
  <c r="BI289"/>
  <c r="BH289"/>
  <c r="BG289"/>
  <c r="BF289"/>
  <c r="T289"/>
  <c r="R289"/>
  <c r="P289"/>
  <c r="BI287"/>
  <c r="BH287"/>
  <c r="BG287"/>
  <c r="BF287"/>
  <c r="T287"/>
  <c r="R287"/>
  <c r="P287"/>
  <c r="BI285"/>
  <c r="BH285"/>
  <c r="BG285"/>
  <c r="BF285"/>
  <c r="T285"/>
  <c r="R285"/>
  <c r="P285"/>
  <c r="BI284"/>
  <c r="BH284"/>
  <c r="BG284"/>
  <c r="BF284"/>
  <c r="T284"/>
  <c r="R284"/>
  <c r="P284"/>
  <c r="BI283"/>
  <c r="BH283"/>
  <c r="BG283"/>
  <c r="BF283"/>
  <c r="T283"/>
  <c r="R283"/>
  <c r="P283"/>
  <c r="BI282"/>
  <c r="BH282"/>
  <c r="BG282"/>
  <c r="BF282"/>
  <c r="T282"/>
  <c r="R282"/>
  <c r="P282"/>
  <c r="BI280"/>
  <c r="BH280"/>
  <c r="BG280"/>
  <c r="BF280"/>
  <c r="T280"/>
  <c r="R280"/>
  <c r="P280"/>
  <c r="BI278"/>
  <c r="BH278"/>
  <c r="BG278"/>
  <c r="BF278"/>
  <c r="T278"/>
  <c r="R278"/>
  <c r="P278"/>
  <c r="BI277"/>
  <c r="BH277"/>
  <c r="BG277"/>
  <c r="BF277"/>
  <c r="T277"/>
  <c r="R277"/>
  <c r="P277"/>
  <c r="BI275"/>
  <c r="BH275"/>
  <c r="BG275"/>
  <c r="BF275"/>
  <c r="T275"/>
  <c r="R275"/>
  <c r="P275"/>
  <c r="BI273"/>
  <c r="BH273"/>
  <c r="BG273"/>
  <c r="BF273"/>
  <c r="T273"/>
  <c r="R273"/>
  <c r="P273"/>
  <c r="BI272"/>
  <c r="BH272"/>
  <c r="BG272"/>
  <c r="BF272"/>
  <c r="T272"/>
  <c r="R272"/>
  <c r="P272"/>
  <c r="BI270"/>
  <c r="BH270"/>
  <c r="BG270"/>
  <c r="BF270"/>
  <c r="T270"/>
  <c r="R270"/>
  <c r="P270"/>
  <c r="BI268"/>
  <c r="BH268"/>
  <c r="BG268"/>
  <c r="BF268"/>
  <c r="T268"/>
  <c r="R268"/>
  <c r="P268"/>
  <c r="BI266"/>
  <c r="BH266"/>
  <c r="BG266"/>
  <c r="BF266"/>
  <c r="T266"/>
  <c r="R266"/>
  <c r="P266"/>
  <c r="BI261"/>
  <c r="BH261"/>
  <c r="BG261"/>
  <c r="BF261"/>
  <c r="T261"/>
  <c r="R261"/>
  <c r="P261"/>
  <c r="BI257"/>
  <c r="BH257"/>
  <c r="BG257"/>
  <c r="BF257"/>
  <c r="T257"/>
  <c r="R257"/>
  <c r="P257"/>
  <c r="BI253"/>
  <c r="BH253"/>
  <c r="BG253"/>
  <c r="BF253"/>
  <c r="T253"/>
  <c r="R253"/>
  <c r="P253"/>
  <c r="BI251"/>
  <c r="BH251"/>
  <c r="BG251"/>
  <c r="BF251"/>
  <c r="T251"/>
  <c r="R251"/>
  <c r="P251"/>
  <c r="BI250"/>
  <c r="BH250"/>
  <c r="BG250"/>
  <c r="BF250"/>
  <c r="T250"/>
  <c r="R250"/>
  <c r="P250"/>
  <c r="BI249"/>
  <c r="BH249"/>
  <c r="BG249"/>
  <c r="BF249"/>
  <c r="T249"/>
  <c r="R249"/>
  <c r="P249"/>
  <c r="BI248"/>
  <c r="BH248"/>
  <c r="BG248"/>
  <c r="BF248"/>
  <c r="T248"/>
  <c r="R248"/>
  <c r="P248"/>
  <c r="BI246"/>
  <c r="BH246"/>
  <c r="BG246"/>
  <c r="BF246"/>
  <c r="T246"/>
  <c r="R246"/>
  <c r="P246"/>
  <c r="BI245"/>
  <c r="BH245"/>
  <c r="BG245"/>
  <c r="BF245"/>
  <c r="T245"/>
  <c r="R245"/>
  <c r="P245"/>
  <c r="BI240"/>
  <c r="BH240"/>
  <c r="BG240"/>
  <c r="BF240"/>
  <c r="T240"/>
  <c r="R240"/>
  <c r="P240"/>
  <c r="BI238"/>
  <c r="BH238"/>
  <c r="BG238"/>
  <c r="BF238"/>
  <c r="T238"/>
  <c r="R238"/>
  <c r="P238"/>
  <c r="BI234"/>
  <c r="BH234"/>
  <c r="BG234"/>
  <c r="BF234"/>
  <c r="T234"/>
  <c r="R234"/>
  <c r="P234"/>
  <c r="BI230"/>
  <c r="BH230"/>
  <c r="BG230"/>
  <c r="BF230"/>
  <c r="T230"/>
  <c r="R230"/>
  <c r="P230"/>
  <c r="BI229"/>
  <c r="BH229"/>
  <c r="BG229"/>
  <c r="BF229"/>
  <c r="T229"/>
  <c r="R229"/>
  <c r="P229"/>
  <c r="BI228"/>
  <c r="BH228"/>
  <c r="BG228"/>
  <c r="BF228"/>
  <c r="T228"/>
  <c r="R228"/>
  <c r="P228"/>
  <c r="BI227"/>
  <c r="BH227"/>
  <c r="BG227"/>
  <c r="BF227"/>
  <c r="T227"/>
  <c r="R227"/>
  <c r="P227"/>
  <c r="BI226"/>
  <c r="BH226"/>
  <c r="BG226"/>
  <c r="BF226"/>
  <c r="T226"/>
  <c r="R226"/>
  <c r="P226"/>
  <c r="BI225"/>
  <c r="BH225"/>
  <c r="BG225"/>
  <c r="BF225"/>
  <c r="T225"/>
  <c r="R225"/>
  <c r="P225"/>
  <c r="BI224"/>
  <c r="BH224"/>
  <c r="BG224"/>
  <c r="BF224"/>
  <c r="T224"/>
  <c r="R224"/>
  <c r="P224"/>
  <c r="BI223"/>
  <c r="BH223"/>
  <c r="BG223"/>
  <c r="BF223"/>
  <c r="T223"/>
  <c r="R223"/>
  <c r="P223"/>
  <c r="BI222"/>
  <c r="BH222"/>
  <c r="BG222"/>
  <c r="BF222"/>
  <c r="T222"/>
  <c r="R222"/>
  <c r="P222"/>
  <c r="BI221"/>
  <c r="BH221"/>
  <c r="BG221"/>
  <c r="BF221"/>
  <c r="T221"/>
  <c r="R221"/>
  <c r="P221"/>
  <c r="BI219"/>
  <c r="BH219"/>
  <c r="BG219"/>
  <c r="BF219"/>
  <c r="T219"/>
  <c r="R219"/>
  <c r="P219"/>
  <c r="BI217"/>
  <c r="BH217"/>
  <c r="BG217"/>
  <c r="BF217"/>
  <c r="T217"/>
  <c r="R217"/>
  <c r="P217"/>
  <c r="BI215"/>
  <c r="BH215"/>
  <c r="BG215"/>
  <c r="BF215"/>
  <c r="T215"/>
  <c r="R215"/>
  <c r="P215"/>
  <c r="BI213"/>
  <c r="BH213"/>
  <c r="BG213"/>
  <c r="BF213"/>
  <c r="T213"/>
  <c r="R213"/>
  <c r="P213"/>
  <c r="BI212"/>
  <c r="BH212"/>
  <c r="BG212"/>
  <c r="BF212"/>
  <c r="T212"/>
  <c r="R212"/>
  <c r="P212"/>
  <c r="BI210"/>
  <c r="BH210"/>
  <c r="BG210"/>
  <c r="BF210"/>
  <c r="T210"/>
  <c r="R210"/>
  <c r="P210"/>
  <c r="BI209"/>
  <c r="BH209"/>
  <c r="BG209"/>
  <c r="BF209"/>
  <c r="T209"/>
  <c r="R209"/>
  <c r="P209"/>
  <c r="BI208"/>
  <c r="BH208"/>
  <c r="BG208"/>
  <c r="BF208"/>
  <c r="T208"/>
  <c r="R208"/>
  <c r="P208"/>
  <c r="BI206"/>
  <c r="BH206"/>
  <c r="BG206"/>
  <c r="BF206"/>
  <c r="T206"/>
  <c r="R206"/>
  <c r="P206"/>
  <c r="BI205"/>
  <c r="BH205"/>
  <c r="BG205"/>
  <c r="BF205"/>
  <c r="T205"/>
  <c r="R205"/>
  <c r="P205"/>
  <c r="BI203"/>
  <c r="BH203"/>
  <c r="BG203"/>
  <c r="BF203"/>
  <c r="T203"/>
  <c r="R203"/>
  <c r="P203"/>
  <c r="BI201"/>
  <c r="BH201"/>
  <c r="BG201"/>
  <c r="BF201"/>
  <c r="T201"/>
  <c r="R201"/>
  <c r="P201"/>
  <c r="BI199"/>
  <c r="BH199"/>
  <c r="BG199"/>
  <c r="BF199"/>
  <c r="T199"/>
  <c r="R199"/>
  <c r="P199"/>
  <c r="BI197"/>
  <c r="BH197"/>
  <c r="BG197"/>
  <c r="BF197"/>
  <c r="T197"/>
  <c r="R197"/>
  <c r="P197"/>
  <c r="BI195"/>
  <c r="BH195"/>
  <c r="BG195"/>
  <c r="BF195"/>
  <c r="T195"/>
  <c r="R195"/>
  <c r="P195"/>
  <c r="BI193"/>
  <c r="BH193"/>
  <c r="BG193"/>
  <c r="BF193"/>
  <c r="T193"/>
  <c r="R193"/>
  <c r="P193"/>
  <c r="BI191"/>
  <c r="BH191"/>
  <c r="BG191"/>
  <c r="BF191"/>
  <c r="T191"/>
  <c r="R191"/>
  <c r="P191"/>
  <c r="BI189"/>
  <c r="BH189"/>
  <c r="BG189"/>
  <c r="BF189"/>
  <c r="T189"/>
  <c r="R189"/>
  <c r="P189"/>
  <c r="BI188"/>
  <c r="BH188"/>
  <c r="BG188"/>
  <c r="BF188"/>
  <c r="T188"/>
  <c r="R188"/>
  <c r="P188"/>
  <c r="BI187"/>
  <c r="BH187"/>
  <c r="BG187"/>
  <c r="BF187"/>
  <c r="T187"/>
  <c r="R187"/>
  <c r="P187"/>
  <c r="BI185"/>
  <c r="BH185"/>
  <c r="BG185"/>
  <c r="BF185"/>
  <c r="T185"/>
  <c r="R185"/>
  <c r="P185"/>
  <c r="BI183"/>
  <c r="BH183"/>
  <c r="BG183"/>
  <c r="BF183"/>
  <c r="T183"/>
  <c r="R183"/>
  <c r="P183"/>
  <c r="BI182"/>
  <c r="BH182"/>
  <c r="BG182"/>
  <c r="BF182"/>
  <c r="T182"/>
  <c r="R182"/>
  <c r="P182"/>
  <c r="BI178"/>
  <c r="BH178"/>
  <c r="BG178"/>
  <c r="BF178"/>
  <c r="T178"/>
  <c r="R178"/>
  <c r="P178"/>
  <c r="BI176"/>
  <c r="BH176"/>
  <c r="BG176"/>
  <c r="BF176"/>
  <c r="T176"/>
  <c r="R176"/>
  <c r="P176"/>
  <c r="BI174"/>
  <c r="BH174"/>
  <c r="BG174"/>
  <c r="BF174"/>
  <c r="T174"/>
  <c r="R174"/>
  <c r="P174"/>
  <c r="BI172"/>
  <c r="BH172"/>
  <c r="BG172"/>
  <c r="BF172"/>
  <c r="T172"/>
  <c r="R172"/>
  <c r="P172"/>
  <c r="BI170"/>
  <c r="BH170"/>
  <c r="BG170"/>
  <c r="BF170"/>
  <c r="T170"/>
  <c r="R170"/>
  <c r="P170"/>
  <c r="BI168"/>
  <c r="BH168"/>
  <c r="BG168"/>
  <c r="BF168"/>
  <c r="T168"/>
  <c r="R168"/>
  <c r="P168"/>
  <c r="BI161"/>
  <c r="BH161"/>
  <c r="BG161"/>
  <c r="BF161"/>
  <c r="T161"/>
  <c r="R161"/>
  <c r="P161"/>
  <c r="BI159"/>
  <c r="BH159"/>
  <c r="BG159"/>
  <c r="BF159"/>
  <c r="T159"/>
  <c r="R159"/>
  <c r="P159"/>
  <c r="BI158"/>
  <c r="BH158"/>
  <c r="BG158"/>
  <c r="BF158"/>
  <c r="T158"/>
  <c r="R158"/>
  <c r="P158"/>
  <c r="BI156"/>
  <c r="BH156"/>
  <c r="BG156"/>
  <c r="BF156"/>
  <c r="T156"/>
  <c r="R156"/>
  <c r="P156"/>
  <c r="BI154"/>
  <c r="BH154"/>
  <c r="BG154"/>
  <c r="BF154"/>
  <c r="T154"/>
  <c r="R154"/>
  <c r="P154"/>
  <c r="BI152"/>
  <c r="BH152"/>
  <c r="BG152"/>
  <c r="BF152"/>
  <c r="T152"/>
  <c r="R152"/>
  <c r="P152"/>
  <c r="BI146"/>
  <c r="BH146"/>
  <c r="BG146"/>
  <c r="BF146"/>
  <c r="T146"/>
  <c r="R146"/>
  <c r="P146"/>
  <c r="BI144"/>
  <c r="BH144"/>
  <c r="BG144"/>
  <c r="BF144"/>
  <c r="T144"/>
  <c r="R144"/>
  <c r="P144"/>
  <c r="BI143"/>
  <c r="BH143"/>
  <c r="BG143"/>
  <c r="BF143"/>
  <c r="T143"/>
  <c r="R143"/>
  <c r="P143"/>
  <c r="BI142"/>
  <c r="BH142"/>
  <c r="BG142"/>
  <c r="BF142"/>
  <c r="T142"/>
  <c r="R142"/>
  <c r="P142"/>
  <c r="BI140"/>
  <c r="BH140"/>
  <c r="BG140"/>
  <c r="BF140"/>
  <c r="T140"/>
  <c r="R140"/>
  <c r="P140"/>
  <c r="BI139"/>
  <c r="BH139"/>
  <c r="BG139"/>
  <c r="BF139"/>
  <c r="T139"/>
  <c r="R139"/>
  <c r="P139"/>
  <c r="BI137"/>
  <c r="BH137"/>
  <c r="BG137"/>
  <c r="BF137"/>
  <c r="T137"/>
  <c r="R137"/>
  <c r="P137"/>
  <c r="BI132"/>
  <c r="BH132"/>
  <c r="BG132"/>
  <c r="BF132"/>
  <c r="T132"/>
  <c r="R132"/>
  <c r="P132"/>
  <c r="BI130"/>
  <c r="BH130"/>
  <c r="BG130"/>
  <c r="BF130"/>
  <c r="T130"/>
  <c r="R130"/>
  <c r="P130"/>
  <c r="BI128"/>
  <c r="BH128"/>
  <c r="BG128"/>
  <c r="BF128"/>
  <c r="T128"/>
  <c r="R128"/>
  <c r="P128"/>
  <c r="BI127"/>
  <c r="BH127"/>
  <c r="BG127"/>
  <c r="BF127"/>
  <c r="T127"/>
  <c r="R127"/>
  <c r="P127"/>
  <c r="F118"/>
  <c r="E116"/>
  <c r="F89"/>
  <c r="E87"/>
  <c r="J24"/>
  <c r="E24"/>
  <c r="J92"/>
  <c r="J23"/>
  <c r="J21"/>
  <c r="E21"/>
  <c r="J120"/>
  <c r="J20"/>
  <c r="J18"/>
  <c r="E18"/>
  <c r="F121"/>
  <c r="J17"/>
  <c r="J15"/>
  <c r="E15"/>
  <c r="F91"/>
  <c r="J14"/>
  <c r="J12"/>
  <c r="J89"/>
  <c r="E7"/>
  <c r="E85"/>
  <c i="1" r="L90"/>
  <c r="AM90"/>
  <c r="AM89"/>
  <c r="L89"/>
  <c r="AM87"/>
  <c r="L87"/>
  <c r="L85"/>
  <c r="L84"/>
  <c i="2" r="J284"/>
  <c r="BK226"/>
  <c r="J176"/>
  <c r="BK324"/>
  <c r="BK225"/>
  <c r="BK168"/>
  <c r="J296"/>
  <c r="BK249"/>
  <c r="J203"/>
  <c r="J127"/>
  <c r="J245"/>
  <c r="J212"/>
  <c r="BK142"/>
  <c r="BK287"/>
  <c r="BK227"/>
  <c r="BK183"/>
  <c r="BK127"/>
  <c r="BK280"/>
  <c r="BK205"/>
  <c r="BK144"/>
  <c r="BK300"/>
  <c r="BK250"/>
  <c r="BK176"/>
  <c r="J222"/>
  <c r="J142"/>
  <c r="BK308"/>
  <c r="J277"/>
  <c r="BK215"/>
  <c r="BK178"/>
  <c i="1" r="AS94"/>
  <c i="2" r="J261"/>
  <c r="BK212"/>
  <c r="J140"/>
  <c r="BK290"/>
  <c r="BK245"/>
  <c r="BK159"/>
  <c r="BK306"/>
  <c r="J234"/>
  <c r="BK187"/>
  <c r="BK316"/>
  <c r="BK282"/>
  <c r="BK213"/>
  <c r="BK172"/>
  <c r="BK289"/>
  <c r="J249"/>
  <c r="J199"/>
  <c r="BK140"/>
  <c r="J309"/>
  <c r="BK230"/>
  <c r="BK203"/>
  <c r="BK210"/>
  <c r="J331"/>
  <c r="BK275"/>
  <c r="J210"/>
  <c r="BK161"/>
  <c r="BK318"/>
  <c r="BK217"/>
  <c r="J189"/>
  <c r="J324"/>
  <c r="BK284"/>
  <c r="J205"/>
  <c r="BK139"/>
  <c r="J268"/>
  <c r="BK224"/>
  <c r="BK189"/>
  <c r="J312"/>
  <c r="BK234"/>
  <c r="BK206"/>
  <c r="J168"/>
  <c r="BK277"/>
  <c r="J209"/>
  <c r="BK154"/>
  <c r="J318"/>
  <c r="BK272"/>
  <c r="BK222"/>
  <c r="J159"/>
  <c r="J143"/>
  <c r="J283"/>
  <c r="J270"/>
  <c r="BK197"/>
  <c r="J144"/>
  <c r="BK257"/>
  <c r="BK199"/>
  <c r="J132"/>
  <c r="J294"/>
  <c r="BK246"/>
  <c r="J174"/>
  <c r="J290"/>
  <c r="BK238"/>
  <c r="BK195"/>
  <c r="BK128"/>
  <c r="BK285"/>
  <c r="BK219"/>
  <c r="BK174"/>
  <c r="BK302"/>
  <c r="J221"/>
  <c r="J182"/>
  <c r="BK137"/>
  <c r="BK296"/>
  <c r="J240"/>
  <c r="BK209"/>
  <c r="J215"/>
  <c r="J137"/>
  <c r="J289"/>
  <c r="J280"/>
  <c r="J225"/>
  <c r="J185"/>
  <c r="BK328"/>
  <c r="BK248"/>
  <c r="J183"/>
  <c r="J304"/>
  <c r="BK251"/>
  <c r="BK158"/>
  <c r="J275"/>
  <c r="J217"/>
  <c r="BK185"/>
  <c r="J326"/>
  <c r="BK278"/>
  <c r="J230"/>
  <c r="J197"/>
  <c r="BK152"/>
  <c r="J272"/>
  <c r="J219"/>
  <c r="J172"/>
  <c r="J328"/>
  <c r="BK292"/>
  <c r="J223"/>
  <c r="J152"/>
  <c r="J178"/>
  <c r="J285"/>
  <c r="J257"/>
  <c r="J193"/>
  <c r="J302"/>
  <c r="J201"/>
  <c r="J156"/>
  <c r="J316"/>
  <c r="BK270"/>
  <c r="J227"/>
  <c r="BK143"/>
  <c r="J251"/>
  <c r="J206"/>
  <c r="J146"/>
  <c r="J292"/>
  <c r="BK266"/>
  <c r="J208"/>
  <c r="BK182"/>
  <c r="BK312"/>
  <c r="J253"/>
  <c r="J158"/>
  <c r="BK326"/>
  <c r="BK253"/>
  <c r="J213"/>
  <c r="J229"/>
  <c r="J128"/>
  <c r="J282"/>
  <c r="BK221"/>
  <c r="BK170"/>
  <c r="J306"/>
  <c r="J228"/>
  <c r="BK188"/>
  <c r="J322"/>
  <c r="J287"/>
  <c r="BK240"/>
  <c r="BK146"/>
  <c r="J278"/>
  <c r="BK228"/>
  <c r="BK193"/>
  <c r="J308"/>
  <c r="J248"/>
  <c r="J195"/>
  <c r="BK283"/>
  <c r="J226"/>
  <c r="BK191"/>
  <c r="BK132"/>
  <c r="BK273"/>
  <c r="J224"/>
  <c r="J130"/>
  <c r="BK156"/>
  <c r="J300"/>
  <c r="J273"/>
  <c r="BK208"/>
  <c r="J154"/>
  <c r="BK309"/>
  <c r="J246"/>
  <c r="J191"/>
  <c r="BK331"/>
  <c r="J266"/>
  <c r="J238"/>
  <c r="BK130"/>
  <c r="BK261"/>
  <c r="BK223"/>
  <c r="J161"/>
  <c r="BK304"/>
  <c r="J250"/>
  <c r="BK201"/>
  <c r="BK322"/>
  <c r="BK268"/>
  <c r="J187"/>
  <c r="J139"/>
  <c r="BK294"/>
  <c r="BK229"/>
  <c r="J170"/>
  <c r="J188"/>
  <c l="1" r="R126"/>
  <c r="T192"/>
  <c r="BK220"/>
  <c r="J220"/>
  <c r="J101"/>
  <c r="P247"/>
  <c r="R247"/>
  <c r="BK126"/>
  <c r="J126"/>
  <c r="J98"/>
  <c r="BK192"/>
  <c r="J192"/>
  <c r="J99"/>
  <c r="T196"/>
  <c r="T247"/>
  <c r="T126"/>
  <c r="BK196"/>
  <c r="J196"/>
  <c r="J100"/>
  <c r="P220"/>
  <c r="R311"/>
  <c r="P126"/>
  <c r="P192"/>
  <c r="P196"/>
  <c r="R220"/>
  <c r="T311"/>
  <c r="BK247"/>
  <c r="J247"/>
  <c r="J102"/>
  <c r="BK311"/>
  <c r="J311"/>
  <c r="J103"/>
  <c r="R192"/>
  <c r="R196"/>
  <c r="T220"/>
  <c r="P311"/>
  <c r="BK330"/>
  <c r="J330"/>
  <c r="J104"/>
  <c r="J91"/>
  <c r="J118"/>
  <c r="J121"/>
  <c r="BE146"/>
  <c r="BE197"/>
  <c r="BE199"/>
  <c r="BE201"/>
  <c r="BE206"/>
  <c r="BE219"/>
  <c r="BE294"/>
  <c r="E114"/>
  <c r="BE137"/>
  <c r="BE144"/>
  <c r="BE154"/>
  <c r="BE161"/>
  <c r="BE182"/>
  <c r="BE183"/>
  <c r="BE191"/>
  <c r="BE195"/>
  <c r="BE261"/>
  <c r="BE268"/>
  <c r="BE270"/>
  <c r="BE277"/>
  <c r="BE278"/>
  <c r="BE280"/>
  <c r="BE306"/>
  <c r="BE308"/>
  <c r="BE312"/>
  <c r="BE324"/>
  <c r="F92"/>
  <c r="BE127"/>
  <c r="BE130"/>
  <c r="BE159"/>
  <c r="BE188"/>
  <c r="BE208"/>
  <c r="BE210"/>
  <c r="BE212"/>
  <c r="BE224"/>
  <c r="BE285"/>
  <c r="BE287"/>
  <c r="BE292"/>
  <c r="BE300"/>
  <c r="BE331"/>
  <c r="BE139"/>
  <c r="BE142"/>
  <c r="BE156"/>
  <c r="BE176"/>
  <c r="BE187"/>
  <c r="BE209"/>
  <c r="BE215"/>
  <c r="BE222"/>
  <c r="BE223"/>
  <c r="BE225"/>
  <c r="BE302"/>
  <c r="F120"/>
  <c r="BE132"/>
  <c r="BE158"/>
  <c r="BE203"/>
  <c r="BE213"/>
  <c r="BE226"/>
  <c r="BE248"/>
  <c r="BE249"/>
  <c r="BE257"/>
  <c r="BE296"/>
  <c r="BE316"/>
  <c r="BE318"/>
  <c r="BE322"/>
  <c r="BE326"/>
  <c r="BE168"/>
  <c r="BE185"/>
  <c r="BE193"/>
  <c r="BE275"/>
  <c r="BE309"/>
  <c r="BE328"/>
  <c r="BE143"/>
  <c r="BE152"/>
  <c r="BE170"/>
  <c r="BE172"/>
  <c r="BE174"/>
  <c r="BE178"/>
  <c r="BE205"/>
  <c r="BE221"/>
  <c r="BE229"/>
  <c r="BE230"/>
  <c r="BE234"/>
  <c r="BE250"/>
  <c r="BE251"/>
  <c r="BE253"/>
  <c r="BE272"/>
  <c r="BE273"/>
  <c r="BE282"/>
  <c r="BE283"/>
  <c r="BE284"/>
  <c r="BE289"/>
  <c r="BE290"/>
  <c r="BE128"/>
  <c r="BE140"/>
  <c r="BE189"/>
  <c r="BE217"/>
  <c r="BE227"/>
  <c r="BE228"/>
  <c r="BE238"/>
  <c r="BE240"/>
  <c r="BE245"/>
  <c r="BE246"/>
  <c r="BE266"/>
  <c r="BE304"/>
  <c r="F35"/>
  <c i="1" r="BB95"/>
  <c r="BB94"/>
  <c r="AX94"/>
  <c i="2" r="F36"/>
  <c i="1" r="BC95"/>
  <c r="BC94"/>
  <c r="AY94"/>
  <c i="2" r="F37"/>
  <c i="1" r="BD95"/>
  <c r="BD94"/>
  <c r="W33"/>
  <c i="2" r="F34"/>
  <c i="1" r="BA95"/>
  <c r="BA94"/>
  <c r="W30"/>
  <c i="2" r="J34"/>
  <c i="1" r="AW95"/>
  <c i="2" l="1" r="P125"/>
  <c r="P124"/>
  <c i="1" r="AU95"/>
  <c i="2" r="T125"/>
  <c r="T124"/>
  <c r="R125"/>
  <c r="R124"/>
  <c r="BK125"/>
  <c r="J125"/>
  <c r="J97"/>
  <c i="1" r="AU94"/>
  <c i="2" r="J33"/>
  <c i="1" r="AV95"/>
  <c r="AT95"/>
  <c r="AW94"/>
  <c r="AK30"/>
  <c r="W31"/>
  <c r="W32"/>
  <c i="2" r="F33"/>
  <c i="1" r="AZ95"/>
  <c r="AZ94"/>
  <c r="AV94"/>
  <c r="AK29"/>
  <c i="2" l="1" r="BK124"/>
  <c r="J124"/>
  <c r="J96"/>
  <c i="1" r="AT94"/>
  <c r="W29"/>
  <c i="2" l="1" r="J30"/>
  <c i="1" r="AG95"/>
  <c r="AG94"/>
  <c r="AK26"/>
  <c r="AK35"/>
  <c i="2" l="1" r="J39"/>
  <c i="1" r="AN95"/>
  <c r="AN94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<sst xmlns="http://schemas.openxmlformats.org/spreadsheetml/2006/main">
  <si>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</si>
  <si>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</si>
  <si>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</si>
  <si>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</si>
  <si>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</si>
  <si>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{8f68790f-6484-4b24-bfb3-7c5715610bba}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</si>
  <si>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</si>
  <si>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</si>
  <si>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</si>
  <si>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</si>
  <si>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</si>
  <si>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</si>
  <si>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</si>
  <si>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</si>
  <si>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TSHK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</si>
  <si>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</si>
  <si>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</si>
  <si>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Oprava komunikací v HK</t>
  </si>
  <si>
    <t>0,1</t>
  </si>
  <si>
    <t>KSO:</t>
  </si>
  <si>
    <t>CC-CZ:</t>
  </si>
  <si>
    <t>1</t>
  </si>
  <si>
    <t>Místo:</t>
  </si>
  <si>
    <t xml:space="preserve"> </t>
  </si>
  <si>
    <t>Datum:</t>
  </si>
  <si>
    <t>15. 8. 2018</t>
  </si>
  <si>
    <t>10</t>
  </si>
  <si>
    <t>100</t>
  </si>
  <si>
    <t>Zadavatel:</t>
  </si>
  <si>
    <t>IČ:</t>
  </si>
  <si>
    <t>DIČ:</t>
  </si>
  <si>
    <t>Uchazeč:</t>
  </si>
  <si>
    <t>Vyplň údaj</t>
  </si>
  <si>
    <t>Projektant: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</si>
  <si>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</si>
  <si>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</si>
  <si>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</si>
  <si>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</si>
  <si>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</si>
  <si>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</si>
  <si>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</si>
  <si>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</si>
  <si>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</si>
  <si>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</si>
  <si>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</si>
  <si>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</si>
  <si>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</si>
  <si>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</si>
  <si>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</si>
  <si>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</si>
  <si>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</si>
  <si>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</si>
  <si>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</si>
  <si>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</si>
  <si>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</si>
  <si>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</si>
  <si>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</si>
  <si>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</si>
  <si>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</si>
  <si>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</si>
  <si>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</si>
  <si>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</si>
  <si>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</si>
  <si>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</si>
  <si>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</si>
  <si>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</si>
  <si>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</si>
  <si>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</si>
  <si>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</si>
  <si>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</si>
  <si>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</si>
  <si>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</si>
  <si>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</si>
  <si>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</si>
  <si>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</si>
  <si>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</si>
  <si>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</si>
  <si>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</si>
  <si>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</si>
  <si>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</si>
  <si>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</si>
  <si>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</si>
  <si>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VEVERKOVA</t>
  </si>
  <si>
    <t>Oprava komunikací ve Veverkově ulici</t>
  </si>
  <si>
    <t>STA</t>
  </si>
  <si>
    <t>{33b1063b-49b9-4c4d-93e1-012fce2bc71a}</t>
  </si>
  <si>
    <t>2</t>
  </si>
  <si>
    <t>KRYCÍ LIST SOUPISU PRACÍ</t>
  </si>
  <si>
    <t>Objekt:</t>
  </si>
  <si>
    <t>VEVERKOVA - Oprava komunikací ve Veverkově ulici</t>
  </si>
  <si>
    <t>Hradec Králové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</si>
  <si>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</si>
  <si>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</si>
  <si>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</si>
  <si>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</si>
  <si>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</si>
  <si>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</si>
  <si>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</si>
  <si>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4 - Vodorovné konstrukce</t>
  </si>
  <si>
    <t xml:space="preserve">    5 - Komunikace pozemní</t>
  </si>
  <si>
    <t xml:space="preserve">    8 - Vedení trubní dálková a přípojná</t>
  </si>
  <si>
    <t xml:space="preserve">    9 - Ostatní konstrukce a práce, bourání</t>
  </si>
  <si>
    <t xml:space="preserve">    997 - Doprava suti a vybouraných hmot</t>
  </si>
  <si>
    <t xml:space="preserve">    998 - Přesun hmot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</si>
  <si>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</si>
  <si>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</si>
  <si>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</si>
  <si>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</si>
  <si>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</si>
  <si>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</si>
  <si>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</si>
  <si>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</si>
  <si>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</si>
  <si>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</si>
  <si>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</si>
  <si>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</si>
  <si>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</si>
  <si>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</si>
  <si>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</si>
  <si>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</si>
  <si>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</si>
  <si>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</si>
  <si>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101</t>
  </si>
  <si>
    <t>kontrolní zkoušky na zemní pláni</t>
  </si>
  <si>
    <t>sada</t>
  </si>
  <si>
    <t>4</t>
  </si>
  <si>
    <t>157381315</t>
  </si>
  <si>
    <t>113106134</t>
  </si>
  <si>
    <t>Rozebrání dlažeb komunikací pro pěší s přemístěním hmot na skládku na vzdálenost do 3 m nebo s naložením na dopravní prostředek s ložem z kameniva nebo živice a s jakoukoliv výplní spár strojně plochy jednotlivě do 50 m2 ze zámkové dlažby</t>
  </si>
  <si>
    <t>m2</t>
  </si>
  <si>
    <t>-818175321</t>
  </si>
  <si>
    <t>VV</t>
  </si>
  <si>
    <t>45,89+2,54</t>
  </si>
  <si>
    <t>3</t>
  </si>
  <si>
    <t>113107223</t>
  </si>
  <si>
    <t>Odstranění podkladů nebo krytů strojně plochy jednotlivě přes 200 m2 s přemístěním hmot na skládku na vzdálenost do 20 m nebo s naložením na dopravní prostředek z kameniva hrubého drceného, o tl. vrstvy přes 200 do 300 mm</t>
  </si>
  <si>
    <t>-1471979271</t>
  </si>
  <si>
    <t>"pod vozovkou, vodícími proužky a obrubami"3036,88+0,25*779,51+708,33*(0,13+0,15)</t>
  </si>
  <si>
    <t>113107231</t>
  </si>
  <si>
    <t>Odstranění podkladů nebo krytů strojně plochy jednotlivě přes 200 m2 s přemístěním hmot na skládku na vzdálenost do 20 m nebo s naložením na dopravní prostředek z betonu prostého, o tl. vrstvy přes 100 do 150 mm</t>
  </si>
  <si>
    <t>-1897868319</t>
  </si>
  <si>
    <t>"vozovka+vodící proužek"3036,88+779,51</t>
  </si>
  <si>
    <t>2,07+(0,48+0,53)+(0,44+0,36) +2,22</t>
  </si>
  <si>
    <t>"pod chodníky a sjezdy"(238,59+53,87)+71,4</t>
  </si>
  <si>
    <t>Součet</t>
  </si>
  <si>
    <t>5</t>
  </si>
  <si>
    <t>113107341</t>
  </si>
  <si>
    <t>Odstranění podkladů nebo krytů strojně plochy jednotlivě do 50 m2 s přemístěním hmot na skládku na vzdálenost do 3 m nebo s naložením na dopravní prostředek živičných, o tl. vrstvy do 50 mm</t>
  </si>
  <si>
    <t>305424997</t>
  </si>
  <si>
    <t>212,51+116,46</t>
  </si>
  <si>
    <t>6</t>
  </si>
  <si>
    <t>113154548</t>
  </si>
  <si>
    <t>Frézování živičného podkladu nebo krytu s naložením hmot na dopravní prostředek plochy přes 500 do 2 000 m2 pruhu šířky přes 1 m, tloušťky vrstvy 100 mm</t>
  </si>
  <si>
    <t>-883946975</t>
  </si>
  <si>
    <t>7</t>
  </si>
  <si>
    <t>113201112</t>
  </si>
  <si>
    <t>Vytrhání obrub s vybouráním lože, s přemístěním hmot na skládku na vzdálenost do 3 m nebo s naložením na dopravní prostředek silničních ležatých</t>
  </si>
  <si>
    <t>m</t>
  </si>
  <si>
    <t>-1811243622</t>
  </si>
  <si>
    <t>"vodící proužek"779,51</t>
  </si>
  <si>
    <t>8</t>
  </si>
  <si>
    <t>113202111</t>
  </si>
  <si>
    <t>Vytrhání obrub s vybouráním lože, s přemístěním hmot na skládku na vzdálenost do 3 m nebo s naložením na dopravní prostředek z krajníků nebo obrubníků stojatých</t>
  </si>
  <si>
    <t>1866284266</t>
  </si>
  <si>
    <t>9</t>
  </si>
  <si>
    <t>113204111</t>
  </si>
  <si>
    <t>Vytrhání obrub s vybouráním lože, s přemístěním hmot na skládku na vzdálenost do 3 m nebo s naložením na dopravní prostředek záhonových</t>
  </si>
  <si>
    <t>29989694</t>
  </si>
  <si>
    <t>121151103</t>
  </si>
  <si>
    <t>Sejmutí ornice strojně při souvislé ploše do 100 m2, tl. vrstvy do 200 mm</t>
  </si>
  <si>
    <t>540877246</t>
  </si>
  <si>
    <t>0,37*410,6</t>
  </si>
  <si>
    <t>11</t>
  </si>
  <si>
    <t>122252204</t>
  </si>
  <si>
    <t>Odkopávky a prokopávky nezapažené pro silnice a dálnice strojně v hornině třídy těžitelnosti I přes 100 do 500 m3</t>
  </si>
  <si>
    <t>m3</t>
  </si>
  <si>
    <t>1840210836</t>
  </si>
  <si>
    <t>"dle příčných řezů 1.část"4/5*53,85*0,4/2++55,47*(0,4+0,8)/2+40,92*(0,8+0,9)/2+55,73*(0,9+0,9)/2+40,9*(0,9+0,8)/2</t>
  </si>
  <si>
    <t>"dle příčných řezů 2.část"51,45+(0,8+0,1)/2+44,67*(0,1+0,6)/2+3,16*0,6+0,6*21,0+0,6*(7,0+15,5)/2</t>
  </si>
  <si>
    <t>"chodníky a sjezdy"(238,59+53,87)+71,4</t>
  </si>
  <si>
    <t>"výkop zeminy v podloží"0,3*3255,65+0,2*74,75</t>
  </si>
  <si>
    <t>132212132</t>
  </si>
  <si>
    <t>Hloubení nezapažených rýh šířky do 800 mm ručně s urovnáním dna do předepsaného profilu a spádu v hornině třídy těžitelnosti I skupiny 3 nesoudržných</t>
  </si>
  <si>
    <t>-1365161198</t>
  </si>
  <si>
    <t>"pro chráničky kabelů"62*0,6*0,9</t>
  </si>
  <si>
    <t>13</t>
  </si>
  <si>
    <t>133254101</t>
  </si>
  <si>
    <t>Hloubení zapažených šachet strojně v hornině třídy těžitelnosti I skupiny 3 do 20 m3</t>
  </si>
  <si>
    <t>-559851326</t>
  </si>
  <si>
    <t>"pro uliční vpusti"2*1,8*1,8*1,3</t>
  </si>
  <si>
    <t>14</t>
  </si>
  <si>
    <t>151101201</t>
  </si>
  <si>
    <t>Zřízení pažení stěn výkopu bez rozepření nebo vzepření příložné, hloubky do 4 m</t>
  </si>
  <si>
    <t>-1245807970</t>
  </si>
  <si>
    <t>"pro uliční vpusti"2*1,8*4*0,93</t>
  </si>
  <si>
    <t>15</t>
  </si>
  <si>
    <t>151101211</t>
  </si>
  <si>
    <t>Odstranění pažení stěn výkopu bez rozepření nebo vzepření s uložením pažin na vzdálenost do 3 m od okraje výkopu příložné, hloubky do 4 m</t>
  </si>
  <si>
    <t>-2026318274</t>
  </si>
  <si>
    <t>16</t>
  </si>
  <si>
    <t>162651112</t>
  </si>
  <si>
    <t>Vodorovné přemístění výkopku nebo sypaniny po suchu na obvyklém dopravním prostředku, bez naložení výkopku, avšak se složením bez rozhrnutí z horniny třídy těžitelnosti I skupiny 1 až 3 na vzdálenost přes 4 000 do 5 000 m</t>
  </si>
  <si>
    <t>1816213667</t>
  </si>
  <si>
    <t>"doprava ornice tama zpět"2*15,192</t>
  </si>
  <si>
    <t>17</t>
  </si>
  <si>
    <t>162751116</t>
  </si>
  <si>
    <t>Vodorovné přemístění výkopku nebo sypaniny po suchu na obvyklém dopravním prostředku, bez naložení výkopku, avšak se složením bez rozhrnutí z horniny třídy těžitelnosti I skupiny 1 až 3 na vzdálenost přes 8 000 do 9 000 m</t>
  </si>
  <si>
    <t>-1001856573</t>
  </si>
  <si>
    <t>"přebytek z vozovek"250,3823-1,607</t>
  </si>
  <si>
    <t>"výkop pro chodníky a sjezdy"36,386</t>
  </si>
  <si>
    <t>"přebytek z chrániček"33,48-16,678</t>
  </si>
  <si>
    <t>"přebytek z vpusíi"8,424-4,98</t>
  </si>
  <si>
    <t>"výkop v podloží"0,3*3255,65+0,2*74,75</t>
  </si>
  <si>
    <t>18</t>
  </si>
  <si>
    <t>167151101</t>
  </si>
  <si>
    <t>Nakládání, skládání a překládání neulehlého výkopku nebo sypaniny strojně nakládání, množství do 100 m3, z horniny třídy těžitelnosti I, skupiny 1 až 3</t>
  </si>
  <si>
    <t>-163560607</t>
  </si>
  <si>
    <t>"zpětný převoz ornice"15,192</t>
  </si>
  <si>
    <t>19</t>
  </si>
  <si>
    <t>M</t>
  </si>
  <si>
    <t>102</t>
  </si>
  <si>
    <t>zemina vhodná do podloží</t>
  </si>
  <si>
    <t>1801263568</t>
  </si>
  <si>
    <t>991,645</t>
  </si>
  <si>
    <t>20</t>
  </si>
  <si>
    <t>171152101</t>
  </si>
  <si>
    <t>Uložení sypaniny do zhutněných násypů pro silnice, dálnice a letiště s rozprostřením sypaniny ve vrstvách, s hrubým urovnáním a uzavřením povrchu násypu z hornin soudržných</t>
  </si>
  <si>
    <t>-412770702</t>
  </si>
  <si>
    <t>"násypy pod vozovkami dle příčných řezů"1/5*53,85*0,1/2+51,45*1/9*0,1+44,67*1/9*0,1</t>
  </si>
  <si>
    <t>171201231</t>
  </si>
  <si>
    <t>Poplatek za uložení stavebního odpadu na recyklační skládce (skládkovné) zeminy a kamení zatříděného do Katalogu odpadů pod kódem 17 05 04</t>
  </si>
  <si>
    <t>t</t>
  </si>
  <si>
    <t>-1813682142</t>
  </si>
  <si>
    <t>"objemová hmotnost 1,8t/m3"1297,052*1,8</t>
  </si>
  <si>
    <t>22</t>
  </si>
  <si>
    <t>171251201</t>
  </si>
  <si>
    <t>Uložení sypaniny na skládky nebo meziskládky bez hutnění s upravením uložené sypaniny do předepsaného tvaru</t>
  </si>
  <si>
    <t>-2116556570</t>
  </si>
  <si>
    <t>"zemina+ornice"1297,052+15,192</t>
  </si>
  <si>
    <t>23</t>
  </si>
  <si>
    <t>174151101</t>
  </si>
  <si>
    <t>Zásyp sypaninou z jakékoliv horniny strojně s uložením výkopku ve vrstvách se zhutněním jam, šachet, rýh nebo kolem objektů v těchto vykopávkách</t>
  </si>
  <si>
    <t>-944643430</t>
  </si>
  <si>
    <t>"vpusti"2*0,83*(1,8*1,8-0,24)</t>
  </si>
  <si>
    <t>"chráničky"(0,6*0,49-0,03)*62</t>
  </si>
  <si>
    <t>24</t>
  </si>
  <si>
    <t>59213001</t>
  </si>
  <si>
    <t>žlab kabelový betonový 100x18,5/10x10cm</t>
  </si>
  <si>
    <t>601050062</t>
  </si>
  <si>
    <t>25</t>
  </si>
  <si>
    <t>59213344</t>
  </si>
  <si>
    <t>poklop kabelového žlabu betonový 500x160x35mm</t>
  </si>
  <si>
    <t>kus</t>
  </si>
  <si>
    <t>-433865738</t>
  </si>
  <si>
    <t>62,000*2</t>
  </si>
  <si>
    <t>26</t>
  </si>
  <si>
    <t>181152302</t>
  </si>
  <si>
    <t>Úprava pláně na stavbách silnic a dálnic strojně v zářezech mimo skalních se zhutněním</t>
  </si>
  <si>
    <t>-1124607051</t>
  </si>
  <si>
    <t>"pod zpevněnými plochami"2870,84+767,9*0,25+688,7*(0,13+0,15)+238,59+53,87+71,4+74,75</t>
  </si>
  <si>
    <t>27</t>
  </si>
  <si>
    <t>181351003</t>
  </si>
  <si>
    <t>Rozprostření a urovnání ornice v rovině nebo ve svahu sklonu do 1:5 strojně při souvislé ploše do 100 m2, tl. vrstvy do 200 mm</t>
  </si>
  <si>
    <t>-944147178</t>
  </si>
  <si>
    <t>28</t>
  </si>
  <si>
    <t>181411131</t>
  </si>
  <si>
    <t>Založení trávníku na půdě předem připravené plochy do 1000 m2 výsevem včetně utažení parkového v rovině nebo na svahu do 1:5</t>
  </si>
  <si>
    <t>1446805440</t>
  </si>
  <si>
    <t>29</t>
  </si>
  <si>
    <t>00572410</t>
  </si>
  <si>
    <t>osivo směs travní parková</t>
  </si>
  <si>
    <t>kg</t>
  </si>
  <si>
    <t>280781698</t>
  </si>
  <si>
    <t>151,92*0,03</t>
  </si>
  <si>
    <t>30</t>
  </si>
  <si>
    <t>181951111</t>
  </si>
  <si>
    <t>Úprava pláně vyrovnáním výškových rozdílů strojně v hornině třídy těžitelnosti I, skupiny 1 až 3 bez zhutnění</t>
  </si>
  <si>
    <t>-980775911</t>
  </si>
  <si>
    <t>Vodorovné konstrukce</t>
  </si>
  <si>
    <t>31</t>
  </si>
  <si>
    <t>451317777</t>
  </si>
  <si>
    <t>Podklad nebo lože pod dlažbu (přídlažbu) v ploše vodorovné nebo ve sklonu do 1:5, tloušťky od 50 do 100 mm z betonu prostého</t>
  </si>
  <si>
    <t>825441664</t>
  </si>
  <si>
    <t>"lože pod vpust"0,6*0,6*3,14*2</t>
  </si>
  <si>
    <t>32</t>
  </si>
  <si>
    <t>452141112</t>
  </si>
  <si>
    <t>Osazení plastových podkladních a vyrovnávacích prvků pro šachty a vpusti prstenců nebo adaptérů včetně zalití cementovou maltou s kamenivem průměru do DN 500, výšky přes 50 do 100 mm</t>
  </si>
  <si>
    <t>824447912</t>
  </si>
  <si>
    <t>Komunikace pozemní</t>
  </si>
  <si>
    <t>33</t>
  </si>
  <si>
    <t>564861011</t>
  </si>
  <si>
    <t>Podklad ze štěrkodrti ŠD s rozprostřením a zhutněním plochy jednotlivě do 100 m2, po zhutnění tl. 200 mm</t>
  </si>
  <si>
    <t>1954617029</t>
  </si>
  <si>
    <t>"chodníky"238,59+53,87</t>
  </si>
  <si>
    <t>34</t>
  </si>
  <si>
    <t>564871011</t>
  </si>
  <si>
    <t>Podklad ze štěrkodrti ŠD s rozprostřením a zhutněním plochy jednotlivě do 100 m2, po zhutnění tl. 250 mm</t>
  </si>
  <si>
    <t>-1261391834</t>
  </si>
  <si>
    <t>"pod sjezdy, drátkobeton, vozovku s rozšířením pod vodící proužky a opěru obrub"71,4+74,75+2870,84+767,9*0,25+688,7*0,28</t>
  </si>
  <si>
    <t>35</t>
  </si>
  <si>
    <t>564910411</t>
  </si>
  <si>
    <t>Podklad nebo podsyp z asfaltového recyklátu s rozprostřením a zhutněním plochy jednotlivě do 100 m2, po zhutnění tl. 50 mm</t>
  </si>
  <si>
    <t>-1729743699</t>
  </si>
  <si>
    <t>"pod živičné chodníky a sjezdy"238,59+71,4</t>
  </si>
  <si>
    <t>36</t>
  </si>
  <si>
    <t>565155121</t>
  </si>
  <si>
    <t>Asfaltový beton vrstva podkladní ACP 16 (obalované kamenivo střednězrnné - OKS) s rozprostřením a zhutněním v pruhu šířky přes 3 m, po zhutnění tl. 70 mm</t>
  </si>
  <si>
    <t>-1908215769</t>
  </si>
  <si>
    <t>2504,02+91,55+61,29+72,95+45,65+41,97+53,41</t>
  </si>
  <si>
    <t>37</t>
  </si>
  <si>
    <t>573211108</t>
  </si>
  <si>
    <t>Postřik spojovací PS bez posypu kamenivem z asfaltu silničního, v množství 0,40 kg/m2</t>
  </si>
  <si>
    <t>-888548684</t>
  </si>
  <si>
    <t>38</t>
  </si>
  <si>
    <t>567122114</t>
  </si>
  <si>
    <t>Podklad ze směsi stmelené cementem SC bez dilatačních spár, s rozprostřením a zhutněním SC C 8/10 (KSC I), po zhutnění tl. 150 mm</t>
  </si>
  <si>
    <t>1102141051</t>
  </si>
  <si>
    <t>"pod drátkobetonem a vozovkou"74,75+2870,84</t>
  </si>
  <si>
    <t>39</t>
  </si>
  <si>
    <t>573111113</t>
  </si>
  <si>
    <t>Postřik infiltrační PI z asfaltu silničního s posypem kamenivem, v množství 1,50 kg/m2</t>
  </si>
  <si>
    <t>2080806678</t>
  </si>
  <si>
    <t>40</t>
  </si>
  <si>
    <t>577134221</t>
  </si>
  <si>
    <t>Asfaltový beton vrstva obrusná ACO 11 (ABS) s rozprostřením a se zhutněním z nemodifikovaného asfaltu v pruhu šířky přes 3 m tř. II, po zhutnění tl. 40 mm</t>
  </si>
  <si>
    <t>-442013168</t>
  </si>
  <si>
    <t>41</t>
  </si>
  <si>
    <t>577143111</t>
  </si>
  <si>
    <t>Asfaltový beton vrstva obrusná ACO 8 (ABJ) s rozprostřením a se zhutněním z nemodifikovaného asfaltu v pruhu šířky do 3 m, po zhutnění tl. 50 mm</t>
  </si>
  <si>
    <t>1152802609</t>
  </si>
  <si>
    <t>"živičné chodníky a sjezdy"238,59+71,4</t>
  </si>
  <si>
    <t>42</t>
  </si>
  <si>
    <t>581141213</t>
  </si>
  <si>
    <t>Kryt cementobetonový silničních komunikací skupiny CB II tl. 220 mm</t>
  </si>
  <si>
    <t>-299729329</t>
  </si>
  <si>
    <t>43</t>
  </si>
  <si>
    <t>596211210</t>
  </si>
  <si>
    <t>Kladení dlažby z betonových zámkových dlaždic komunikací pro pěší ručně s ložem z kameniva těženého nebo drceného tl. do 40 mm, s vyplněním spár s dvojitým hutněním, vibrováním a se smetením přebytečného materiálu na krajnici tl. 80 mm skupiny A, pro plochy do 50 m2</t>
  </si>
  <si>
    <t>192456268</t>
  </si>
  <si>
    <t>43,02+10,85</t>
  </si>
  <si>
    <t>44</t>
  </si>
  <si>
    <t>59245226</t>
  </si>
  <si>
    <t>dlažba pro nevidomé betonová 200x100mm tl 80mm barevná</t>
  </si>
  <si>
    <t>181487173</t>
  </si>
  <si>
    <t>53,87-3,89-5,18</t>
  </si>
  <si>
    <t>45</t>
  </si>
  <si>
    <t>BET.K08C02</t>
  </si>
  <si>
    <t>BEST-KLASIKO/8CM ČERVENÁ</t>
  </si>
  <si>
    <t>1108095590</t>
  </si>
  <si>
    <t>"pruh podél nástupní hrany zastávky MHD"5,18</t>
  </si>
  <si>
    <t>46</t>
  </si>
  <si>
    <t>BET.VL8C01</t>
  </si>
  <si>
    <t>BEST-VODÍCÍ LINIE/8CM PŘÍRODNÍ</t>
  </si>
  <si>
    <t>54948702</t>
  </si>
  <si>
    <t>Vedení trubní dálková a přípojná</t>
  </si>
  <si>
    <t>47</t>
  </si>
  <si>
    <t>895941302</t>
  </si>
  <si>
    <t>Osazení vpusti uliční z betonových dílců DN 450 dno s kalištěm</t>
  </si>
  <si>
    <t>1026745003</t>
  </si>
  <si>
    <t>48</t>
  </si>
  <si>
    <t>59223332</t>
  </si>
  <si>
    <t>vpusť uliční DN 450 kaliště 450/300x50mm</t>
  </si>
  <si>
    <t>925422988</t>
  </si>
  <si>
    <t>49</t>
  </si>
  <si>
    <t>895941313</t>
  </si>
  <si>
    <t>Osazení vpusti uliční z betonových dílců DN 450 skruž horní 295 mm</t>
  </si>
  <si>
    <t>-1145925066</t>
  </si>
  <si>
    <t>50</t>
  </si>
  <si>
    <t>59223857</t>
  </si>
  <si>
    <t>skruž betonová horní pro uliční vpusť 450x295x50mm</t>
  </si>
  <si>
    <t>-1678713051</t>
  </si>
  <si>
    <t>51</t>
  </si>
  <si>
    <t>895941321</t>
  </si>
  <si>
    <t>Osazení vpusti uliční z betonových dílců DN 450 skruž středová 195 mm</t>
  </si>
  <si>
    <t>944663632</t>
  </si>
  <si>
    <t>52</t>
  </si>
  <si>
    <t>59223860</t>
  </si>
  <si>
    <t>skruž betonová středová pro uliční vpusť 450x195x50mm</t>
  </si>
  <si>
    <t>-322264379</t>
  </si>
  <si>
    <t>53</t>
  </si>
  <si>
    <t>59223854</t>
  </si>
  <si>
    <t>skruž betonová s odtokem 150mm PVC pro uliční vpusť 450x350x50mm</t>
  </si>
  <si>
    <t>-296500935</t>
  </si>
  <si>
    <t>54</t>
  </si>
  <si>
    <t>59223864</t>
  </si>
  <si>
    <t>prstenec pro uliční vpusť vyrovnávací betonový 390x60x130mm</t>
  </si>
  <si>
    <t>-97546176</t>
  </si>
  <si>
    <t>55</t>
  </si>
  <si>
    <t>28661789</t>
  </si>
  <si>
    <t>koš kalový ocelový pro silniční vpusť 425mm vč. madla</t>
  </si>
  <si>
    <t>-459081925</t>
  </si>
  <si>
    <t>56</t>
  </si>
  <si>
    <t>899132121</t>
  </si>
  <si>
    <t>Výměna (výšková úprava) poklopu kanalizačního s rámem pevným s ošetřením podkladních vrstev hloubky do 25 cm</t>
  </si>
  <si>
    <t>-367946846</t>
  </si>
  <si>
    <t>"snížení"5</t>
  </si>
  <si>
    <t>"zvýšení"2</t>
  </si>
  <si>
    <t>57</t>
  </si>
  <si>
    <t>899132211</t>
  </si>
  <si>
    <t>Výměna (výšková úprava) poklopu vodovodního samonivelačního nebo pevného ventilového</t>
  </si>
  <si>
    <t>1615561534</t>
  </si>
  <si>
    <t>"snížení"6</t>
  </si>
  <si>
    <t>"zvýšení"3</t>
  </si>
  <si>
    <t>58</t>
  </si>
  <si>
    <t>899132213</t>
  </si>
  <si>
    <t>Výměna (výšková úprava) poklopu vodovodního samonivelačního nebo pevného hydrantového</t>
  </si>
  <si>
    <t>2146987697</t>
  </si>
  <si>
    <t>"snížení"1</t>
  </si>
  <si>
    <t>59</t>
  </si>
  <si>
    <t>899133211</t>
  </si>
  <si>
    <t>Výměna (výšková úprava) vtokové mříže uliční vpusti na betonové skruži s použitím betonových vyrovnávacích prvků</t>
  </si>
  <si>
    <t>1169458866</t>
  </si>
  <si>
    <t>60</t>
  </si>
  <si>
    <t>899204112</t>
  </si>
  <si>
    <t>Osazení mříží litinových včetně rámů a košů na bahno pro třídu zatížení D400, E600</t>
  </si>
  <si>
    <t>224354961</t>
  </si>
  <si>
    <t>61</t>
  </si>
  <si>
    <t>59224481</t>
  </si>
  <si>
    <t>mříž vtoková s rámem pro uliční vpusť 500x500, zatížení 40 tun</t>
  </si>
  <si>
    <t>-1523491825</t>
  </si>
  <si>
    <t>Ostatní konstrukce a práce, bourání</t>
  </si>
  <si>
    <t>62</t>
  </si>
  <si>
    <t>901</t>
  </si>
  <si>
    <t>posun označníku zastávky MHD</t>
  </si>
  <si>
    <t>-1985932160</t>
  </si>
  <si>
    <t>63</t>
  </si>
  <si>
    <t>913111115</t>
  </si>
  <si>
    <t>Montáž a demontáž dočasných dopravních značek samostatných značek základních</t>
  </si>
  <si>
    <t>-1336199233</t>
  </si>
  <si>
    <t>64</t>
  </si>
  <si>
    <t>913121111</t>
  </si>
  <si>
    <t>Montáž a demontáž dočasných dopravních značek kompletních značek vč. podstavce a sloupku základních</t>
  </si>
  <si>
    <t>1162454978</t>
  </si>
  <si>
    <t>65</t>
  </si>
  <si>
    <t>913211112</t>
  </si>
  <si>
    <t>Montáž a demontáž dočasných dopravních zábran reflexních, šířky 2,5 m</t>
  </si>
  <si>
    <t>416479965</t>
  </si>
  <si>
    <t>3+2*2+2*2+2+2+3</t>
  </si>
  <si>
    <t>66</t>
  </si>
  <si>
    <t>915111112</t>
  </si>
  <si>
    <t>Vodorovné dopravní značení stříkané barvou dělící čára šířky 125 mm souvislá bílá retroreflexní</t>
  </si>
  <si>
    <t>389569270</t>
  </si>
  <si>
    <t>"V10e"6,08*10+3,0*2+2,0*4+4*2,0</t>
  </si>
  <si>
    <t>"V13"8,8</t>
  </si>
  <si>
    <t>67</t>
  </si>
  <si>
    <t>915111116</t>
  </si>
  <si>
    <t>Vodorovné dopravní značení stříkané barvou dělící čára šířky 125 mm souvislá žlutá retroreflexní</t>
  </si>
  <si>
    <t>274516769</t>
  </si>
  <si>
    <t>"V12a"1,6*2+7,0+9,5+35*6+18,4+19,9+15,9+4,8</t>
  </si>
  <si>
    <t>"V15 červeně"8,7*3</t>
  </si>
  <si>
    <t>68</t>
  </si>
  <si>
    <t>915131112</t>
  </si>
  <si>
    <t>Vodorovné dopravní značení stříkané barvou přechody pro chodce, šipky, symboly bílé retroreflexní</t>
  </si>
  <si>
    <t>2042508246</t>
  </si>
  <si>
    <t>"V15 symboly"(0,32+0,36)*3</t>
  </si>
  <si>
    <t>"V13"0,5*(2,2+2,8+2,8+1,7)</t>
  </si>
  <si>
    <t>"V7a"0,86*(12+14+14)</t>
  </si>
  <si>
    <t>69</t>
  </si>
  <si>
    <t>915131116</t>
  </si>
  <si>
    <t>Vodorovné dopravní značení stříkané barvou přechody pro chodce, šipky, symboly žluté retroreflexní</t>
  </si>
  <si>
    <t>1829054651</t>
  </si>
  <si>
    <t>"V15 červeně"1,07*3</t>
  </si>
  <si>
    <t>70</t>
  </si>
  <si>
    <t>915321115</t>
  </si>
  <si>
    <t>Vodorovné značení předformovaným termoplastem vodící pás pro slabozraké z 6 proužků</t>
  </si>
  <si>
    <t>697771197</t>
  </si>
  <si>
    <t>7,5+7,5+8,1</t>
  </si>
  <si>
    <t>71</t>
  </si>
  <si>
    <t>915491211</t>
  </si>
  <si>
    <t>Osazení vodicího proužku z betonových prefabrikovaných desek tl. do 120 mm do lože z cementové malty tl. 20 mm, s vyplněním a zatřením spár cementovou maltou s podkladní vrstvou z betonu prostého tl. 50 až 100 mm šířka proužku 250 mm</t>
  </si>
  <si>
    <t>-1717574804</t>
  </si>
  <si>
    <t>658,7+109,2</t>
  </si>
  <si>
    <t>72</t>
  </si>
  <si>
    <t>59218001</t>
  </si>
  <si>
    <t>krajník betonový silniční 500x250x80mm</t>
  </si>
  <si>
    <t>1400037888</t>
  </si>
  <si>
    <t>73</t>
  </si>
  <si>
    <t>915611111</t>
  </si>
  <si>
    <t>Předznačení pro vodorovné značení stříkané barvou nebo prováděné z nátěrových hmot liniové dělicí čáry, vodicí proužky</t>
  </si>
  <si>
    <t>397695362</t>
  </si>
  <si>
    <t>91,6+288,7+26,1</t>
  </si>
  <si>
    <t>74</t>
  </si>
  <si>
    <t>915621111</t>
  </si>
  <si>
    <t>Předznačení pro vodorovné značení stříkané barvou nebo prováděné z nátěrových hmot plošné šipky, symboly, nápisy</t>
  </si>
  <si>
    <t>583522220</t>
  </si>
  <si>
    <t>41,19+3,21</t>
  </si>
  <si>
    <t>75</t>
  </si>
  <si>
    <t>916111113</t>
  </si>
  <si>
    <t>Osazení silniční obruby z dlažebních kostek v jedné řadě s ložem tl. přes 50 do 100 mm, s vyplněním a zatřením spár cementovou maltou z velkých kostek s boční opěrou z betonu prostého, do lože z betonu prostého téže značky</t>
  </si>
  <si>
    <t>-2053954546</t>
  </si>
  <si>
    <t>76</t>
  </si>
  <si>
    <t>916131213</t>
  </si>
  <si>
    <t>Osazení silničního obrubníku betonového se zřízením lože, s vyplněním a zatřením spár cementovou maltou stojatého s boční opěrou z betonu prostého, do lože z betonu prostého</t>
  </si>
  <si>
    <t>1579003822</t>
  </si>
  <si>
    <t>"podél okraje autobusové zastávky"6,3+6,0+14,1</t>
  </si>
  <si>
    <t>77</t>
  </si>
  <si>
    <t>59217031</t>
  </si>
  <si>
    <t>obrubník silniční betonový 1000x150x250mm</t>
  </si>
  <si>
    <t>1488853495</t>
  </si>
  <si>
    <t>6,3+2,0+14,1</t>
  </si>
  <si>
    <t>78</t>
  </si>
  <si>
    <t>59217029</t>
  </si>
  <si>
    <t>obrubník silniční betonový nájezdový 1000x150x150mm</t>
  </si>
  <si>
    <t>570085634</t>
  </si>
  <si>
    <t>79</t>
  </si>
  <si>
    <t>59217041</t>
  </si>
  <si>
    <t>obrubník betonový bezbariérový přímý 290mm</t>
  </si>
  <si>
    <t>2026978196</t>
  </si>
  <si>
    <t>80</t>
  </si>
  <si>
    <t>59217093</t>
  </si>
  <si>
    <t>obrubník betonový bezbarierový přechodový 250-290mm</t>
  </si>
  <si>
    <t>1956628544</t>
  </si>
  <si>
    <t>81</t>
  </si>
  <si>
    <t>916241213</t>
  </si>
  <si>
    <t>Osazení obrubníku kamenného se zřízením lože, s vyplněním a zatřením spár cementovou maltou stojatého s boční opěrou z betonu prostého, do lože z betonu prostého</t>
  </si>
  <si>
    <t>706435365</t>
  </si>
  <si>
    <t>(308,7-6,3)+384,5+1,8</t>
  </si>
  <si>
    <t>82</t>
  </si>
  <si>
    <t>916331112</t>
  </si>
  <si>
    <t>Osazení zahradního obrubníku betonového s ložem tl. od 50 do 100 mm z betonu prostého tř. C 12/15 s boční opěrou z betonu prostého tř. C 12/15</t>
  </si>
  <si>
    <t>1106891529</t>
  </si>
  <si>
    <t>1,0*(25+20)</t>
  </si>
  <si>
    <t>83</t>
  </si>
  <si>
    <t>59217002</t>
  </si>
  <si>
    <t>obrubník zahradní betonový šedý 1000x50x200mm</t>
  </si>
  <si>
    <t>-1917715935</t>
  </si>
  <si>
    <t>84</t>
  </si>
  <si>
    <t>916431112</t>
  </si>
  <si>
    <t>Osazení betonového bezbariérového obrubníku s ložem betonovým tl. 150 mm úložná šířka do 400 mm s boční opěrou</t>
  </si>
  <si>
    <t>-1684932065</t>
  </si>
  <si>
    <t>12+4</t>
  </si>
  <si>
    <t>85</t>
  </si>
  <si>
    <t>919111112</t>
  </si>
  <si>
    <t>Řezání dilatačních spár v čerstvém cementobetonovém krytu příčných nebo podélných, šířky 4 mm, hloubky přes 60 do 80 mm</t>
  </si>
  <si>
    <t>-482033607</t>
  </si>
  <si>
    <t>2,25*4+1,25+43,0</t>
  </si>
  <si>
    <t>86</t>
  </si>
  <si>
    <t>919112111</t>
  </si>
  <si>
    <t>Řezání dilatačních spár v živičném krytu příčných nebo podélných, šířky 4 mm, hloubky do 60 mm</t>
  </si>
  <si>
    <t>-1179846312</t>
  </si>
  <si>
    <t>"straně vodícího proužku a v napojeních příčných vozovek"52,8+767,9+(1,1+12,3+1,0)+(0,9+11,0+1,5)+(1,4+14,5+1,3)+(0,8+13,8+1,0)+(1,0+13,0+1,4)</t>
  </si>
  <si>
    <t>87</t>
  </si>
  <si>
    <t>919122111</t>
  </si>
  <si>
    <t>Utěsnění dilatačních spár zálivkou za tepla v cementobetonovém nebo živičném krytu včetně adhezního nátěru s těsnicím profilem pod zálivkou, pro komůrky šířky 10 mm, hloubky 20 mm</t>
  </si>
  <si>
    <t>1608606145</t>
  </si>
  <si>
    <t>"cementobetonový kryt"53,25</t>
  </si>
  <si>
    <t>"živičný kryt"896,7</t>
  </si>
  <si>
    <t>88</t>
  </si>
  <si>
    <t>919735111</t>
  </si>
  <si>
    <t>Řezání stávajícího živičného krytu nebo podkladu hloubky do 50 mm</t>
  </si>
  <si>
    <t>724553257</t>
  </si>
  <si>
    <t>129,2+133,4</t>
  </si>
  <si>
    <t>89</t>
  </si>
  <si>
    <t>919735112</t>
  </si>
  <si>
    <t>Řezání stávajícího živičného krytu nebo podkladu hloubky přes 50 do 100 mm</t>
  </si>
  <si>
    <t>-1343406089</t>
  </si>
  <si>
    <t>10,2+(5,4+5,6+7,4)+7,5+(5,8+5,5+5,4)</t>
  </si>
  <si>
    <t>90</t>
  </si>
  <si>
    <t>919735123</t>
  </si>
  <si>
    <t>Řezání stávajícího betonového krytu nebo podkladu hloubky přes 100 do 150 mm</t>
  </si>
  <si>
    <t>-972993095</t>
  </si>
  <si>
    <t>"nájezdové pruhy"(0,6+0,5)+(0,4+0,5)</t>
  </si>
  <si>
    <t>91</t>
  </si>
  <si>
    <t>938909311</t>
  </si>
  <si>
    <t>Čištění vozovek metením bláta, prachu nebo hlinitého nánosu s odklizením na hromady na vzdálenost do 20 m nebo naložením na dopravní prostředek strojně povrchu podkladu nebo krytu betonového nebo živičného</t>
  </si>
  <si>
    <t>1016153442</t>
  </si>
  <si>
    <t>"před pokládkou živičného krytu"2870,84+309,99</t>
  </si>
  <si>
    <t>92</t>
  </si>
  <si>
    <t>979024443</t>
  </si>
  <si>
    <t>Očištění vybouraných prvků komunikací od spojovacího materiálu s odklizením a uložením očištěných hmot a spojovacího materiálu na skládku na vzdálenost do 10 m obrubníků a krajníků, vybouraných z jakéhokoliv lože a s jakoukoliv výplní spár silničních</t>
  </si>
  <si>
    <t>2023923150</t>
  </si>
  <si>
    <t>93</t>
  </si>
  <si>
    <t>979071111</t>
  </si>
  <si>
    <t>Očištění vybouraných dlažebních kostek od spojovacího materiálu, s uložením očištěných kostek na skládku, s odklizením odpadových hmot na hromady a s odklizením vybouraných kostek na vzdálenost do 3 m velkých, s původním vyplněním spár kamenivem těženým</t>
  </si>
  <si>
    <t>852678949</t>
  </si>
  <si>
    <t>7,9+1,5</t>
  </si>
  <si>
    <t>997</t>
  </si>
  <si>
    <t>Doprava suti a vybouraných hmot</t>
  </si>
  <si>
    <t>94</t>
  </si>
  <si>
    <t>997221551</t>
  </si>
  <si>
    <t>Vodorovná doprava suti bez naložení, ale se složením a s hrubým urovnáním ze sypkých materiálů, na vzdálenost do 1 km</t>
  </si>
  <si>
    <t>82778418</t>
  </si>
  <si>
    <t>"suť z frézování"698,482</t>
  </si>
  <si>
    <t>"suť z kameniva"2446,467</t>
  </si>
  <si>
    <t>95</t>
  </si>
  <si>
    <t>997221559</t>
  </si>
  <si>
    <t>Vodorovná doprava suti bez naložení, ale se složením a s hrubým urovnáním Příplatek k ceně za každý další započatý 1 km přes 1 km</t>
  </si>
  <si>
    <t>1310253233</t>
  </si>
  <si>
    <t>"dalších 8km do předměřic"8*3144,949</t>
  </si>
  <si>
    <t>96</t>
  </si>
  <si>
    <t>997221561</t>
  </si>
  <si>
    <t>Vodorovná doprava suti bez naložení, ale se složením a s hrubým urovnáním z kusových materiálů, na vzdálenost do 1 km</t>
  </si>
  <si>
    <t>1567056471</t>
  </si>
  <si>
    <t>"suť betonová"1601,01</t>
  </si>
  <si>
    <t>"suť živičná v kusech"32,239</t>
  </si>
  <si>
    <t>97</t>
  </si>
  <si>
    <t>997221569</t>
  </si>
  <si>
    <t>1331508955</t>
  </si>
  <si>
    <t>"dalších 8km do Předměřic"8*1633,249</t>
  </si>
  <si>
    <t>98</t>
  </si>
  <si>
    <t>997221861</t>
  </si>
  <si>
    <t>Poplatek za uložení stavebního odpadu na recyklační skládce (skládkovné) z prostého betonu zatříděného do Katalogu odpadů pod kódem 17 01 01</t>
  </si>
  <si>
    <t>-510826628</t>
  </si>
  <si>
    <t>"betonová suť"48,43*0,26+4186,35*0,325+45*0,04+779,51*0,29</t>
  </si>
  <si>
    <t>99</t>
  </si>
  <si>
    <t>997221873</t>
  </si>
  <si>
    <t>-925553559</t>
  </si>
  <si>
    <t>"suť z kameniva"3231,758*0,29+(3231,798+198,332)*0,44</t>
  </si>
  <si>
    <t>997221875</t>
  </si>
  <si>
    <t>Poplatek za uložení stavebního odpadu na recyklační skládce (skládkovné) asfaltového bez obsahu dehtu zatříděného do Katalogu odpadů pod kódem 17 03 02</t>
  </si>
  <si>
    <t>333098761</t>
  </si>
  <si>
    <t>"živičná suť v kusech"328,97*0,098</t>
  </si>
  <si>
    <t>998</t>
  </si>
  <si>
    <t>Přesun hmot</t>
  </si>
  <si>
    <t>998225111</t>
  </si>
  <si>
    <t>Přesun hmot pro komunikace s krytem z kameniva, monolitickým betonovým nebo živičným dopravní vzdálenost do 200 m jakékoliv délky objektu</t>
  </si>
  <si>
    <t>1515564268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</si>
</sst>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7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6" fillId="0" borderId="0" applyNumberFormat="0" applyFill="0" applyBorder="0" applyAlignment="0" applyProtection="0"/>
  </cellStyleXfs>
  <cellXfs count="267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2" fillId="0" borderId="0" xfId="0" applyFont="1" applyAlignment="1" applyProtection="1">
      <alignment horizontal="left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6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6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7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8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6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0" fillId="0" borderId="14" xfId="0" applyFont="1" applyBorder="1" applyAlignment="1" applyProtection="1">
      <alignment horizontal="left" vertical="center"/>
    </xf>
    <xf numFmtId="0" fontId="20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1" fillId="4" borderId="6" xfId="0" applyFont="1" applyFill="1" applyBorder="1" applyAlignment="1" applyProtection="1">
      <alignment horizontal="center" vertical="center"/>
    </xf>
    <xf numFmtId="0" fontId="21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1" fillId="4" borderId="7" xfId="0" applyFont="1" applyFill="1" applyBorder="1" applyAlignment="1" applyProtection="1">
      <alignment horizontal="center" vertical="center"/>
    </xf>
    <xf numFmtId="0" fontId="21" fillId="4" borderId="7" xfId="0" applyFont="1" applyFill="1" applyBorder="1" applyAlignment="1" applyProtection="1">
      <alignment horizontal="right" vertical="center"/>
    </xf>
    <xf numFmtId="0" fontId="21" fillId="4" borderId="8" xfId="0" applyFont="1" applyFill="1" applyBorder="1" applyAlignment="1" applyProtection="1">
      <alignment horizontal="left" vertical="center"/>
    </xf>
    <xf numFmtId="0" fontId="21" fillId="4" borderId="0" xfId="0" applyFont="1" applyFill="1" applyAlignment="1" applyProtection="1">
      <alignment horizontal="center" vertical="center"/>
    </xf>
    <xf numFmtId="0" fontId="22" fillId="0" borderId="16" xfId="0" applyFont="1" applyBorder="1" applyAlignment="1" applyProtection="1">
      <alignment horizontal="center" vertical="center" wrapText="1"/>
    </xf>
    <xf numFmtId="0" fontId="22" fillId="0" borderId="17" xfId="0" applyFont="1" applyBorder="1" applyAlignment="1" applyProtection="1">
      <alignment horizontal="center" vertical="center" wrapText="1"/>
    </xf>
    <xf numFmtId="0" fontId="22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3" fillId="0" borderId="0" xfId="0" applyFont="1" applyAlignment="1" applyProtection="1">
      <alignment horizontal="left" vertical="center"/>
    </xf>
    <xf numFmtId="0" fontId="23" fillId="0" borderId="0" xfId="0" applyFont="1" applyAlignment="1" applyProtection="1">
      <alignment vertical="center"/>
    </xf>
    <xf numFmtId="4" fontId="23" fillId="0" borderId="0" xfId="0" applyNumberFormat="1" applyFont="1" applyAlignment="1" applyProtection="1">
      <alignment horizontal="right" vertical="center"/>
    </xf>
    <xf numFmtId="4" fontId="23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19" fillId="0" borderId="14" xfId="0" applyNumberFormat="1" applyFont="1" applyBorder="1" applyAlignment="1" applyProtection="1">
      <alignment vertical="center"/>
    </xf>
    <xf numFmtId="4" fontId="19" fillId="0" borderId="0" xfId="0" applyNumberFormat="1" applyFont="1" applyBorder="1" applyAlignment="1" applyProtection="1">
      <alignment vertical="center"/>
    </xf>
    <xf numFmtId="166" fontId="19" fillId="0" borderId="0" xfId="0" applyNumberFormat="1" applyFont="1" applyBorder="1" applyAlignment="1" applyProtection="1">
      <alignment vertical="center"/>
    </xf>
    <xf numFmtId="4" fontId="19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26" fillId="0" borderId="0" xfId="0" applyFont="1" applyAlignment="1" applyProtection="1">
      <alignment horizontal="left" vertical="center" wrapText="1"/>
    </xf>
    <xf numFmtId="0" fontId="27" fillId="0" borderId="0" xfId="0" applyFont="1" applyAlignment="1" applyProtection="1">
      <alignment vertical="center"/>
    </xf>
    <xf numFmtId="4" fontId="27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8" fillId="0" borderId="19" xfId="0" applyNumberFormat="1" applyFont="1" applyBorder="1" applyAlignment="1" applyProtection="1">
      <alignment vertical="center"/>
    </xf>
    <xf numFmtId="4" fontId="28" fillId="0" borderId="20" xfId="0" applyNumberFormat="1" applyFont="1" applyBorder="1" applyAlignment="1" applyProtection="1">
      <alignment vertical="center"/>
    </xf>
    <xf numFmtId="166" fontId="28" fillId="0" borderId="20" xfId="0" applyNumberFormat="1" applyFont="1" applyBorder="1" applyAlignment="1" applyProtection="1">
      <alignment vertical="center"/>
    </xf>
    <xf numFmtId="4" fontId="28" fillId="0" borderId="21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12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6" fillId="0" borderId="0" xfId="0" applyFont="1" applyAlignment="1">
      <alignment horizontal="left" vertical="center"/>
    </xf>
    <xf numFmtId="4" fontId="23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0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8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1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1" fillId="4" borderId="0" xfId="0" applyFont="1" applyFill="1" applyAlignment="1" applyProtection="1">
      <alignment horizontal="right" vertical="center"/>
    </xf>
    <xf numFmtId="0" fontId="30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1" fillId="4" borderId="16" xfId="0" applyFont="1" applyFill="1" applyBorder="1" applyAlignment="1" applyProtection="1">
      <alignment horizontal="center" vertical="center" wrapText="1"/>
    </xf>
    <xf numFmtId="0" fontId="21" fillId="4" borderId="17" xfId="0" applyFont="1" applyFill="1" applyBorder="1" applyAlignment="1" applyProtection="1">
      <alignment horizontal="center" vertical="center" wrapText="1"/>
    </xf>
    <xf numFmtId="0" fontId="21" fillId="4" borderId="18" xfId="0" applyFont="1" applyFill="1" applyBorder="1" applyAlignment="1" applyProtection="1">
      <alignment horizontal="center" vertical="center" wrapText="1"/>
    </xf>
    <xf numFmtId="0" fontId="21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3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1" fillId="0" borderId="12" xfId="0" applyNumberFormat="1" applyFont="1" applyBorder="1" applyAlignment="1" applyProtection="1"/>
    <xf numFmtId="166" fontId="31" fillId="0" borderId="13" xfId="0" applyNumberFormat="1" applyFont="1" applyBorder="1" applyAlignment="1" applyProtection="1"/>
    <xf numFmtId="4" fontId="32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1" fillId="0" borderId="22" xfId="0" applyFont="1" applyBorder="1" applyAlignment="1" applyProtection="1">
      <alignment horizontal="center" vertical="center"/>
    </xf>
    <xf numFmtId="49" fontId="21" fillId="0" borderId="22" xfId="0" applyNumberFormat="1" applyFont="1" applyBorder="1" applyAlignment="1" applyProtection="1">
      <alignment horizontal="left" vertical="center" wrapText="1"/>
    </xf>
    <xf numFmtId="0" fontId="21" fillId="0" borderId="22" xfId="0" applyFont="1" applyBorder="1" applyAlignment="1" applyProtection="1">
      <alignment horizontal="left" vertical="center" wrapText="1"/>
    </xf>
    <xf numFmtId="0" fontId="21" fillId="0" borderId="22" xfId="0" applyFont="1" applyBorder="1" applyAlignment="1" applyProtection="1">
      <alignment horizontal="center" vertical="center" wrapText="1"/>
    </xf>
    <xf numFmtId="167" fontId="21" fillId="0" borderId="22" xfId="0" applyNumberFormat="1" applyFont="1" applyBorder="1" applyAlignment="1" applyProtection="1">
      <alignment vertical="center"/>
    </xf>
    <xf numFmtId="4" fontId="21" fillId="2" borderId="22" xfId="0" applyNumberFormat="1" applyFont="1" applyFill="1" applyBorder="1" applyAlignment="1" applyProtection="1">
      <alignment vertical="center"/>
      <protection locked="0"/>
    </xf>
    <xf numFmtId="4" fontId="21" fillId="0" borderId="22" xfId="0" applyNumberFormat="1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2" fillId="2" borderId="14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 applyProtection="1">
      <alignment horizontal="center" vertical="center"/>
    </xf>
    <xf numFmtId="166" fontId="22" fillId="0" borderId="0" xfId="0" applyNumberFormat="1" applyFont="1" applyBorder="1" applyAlignment="1" applyProtection="1">
      <alignment vertical="center"/>
    </xf>
    <xf numFmtId="166" fontId="22" fillId="0" borderId="15" xfId="0" applyNumberFormat="1" applyFont="1" applyBorder="1" applyAlignment="1" applyProtection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3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34" fillId="0" borderId="22" xfId="0" applyFont="1" applyBorder="1" applyAlignment="1" applyProtection="1">
      <alignment horizontal="center" vertical="center"/>
    </xf>
    <xf numFmtId="49" fontId="34" fillId="0" borderId="22" xfId="0" applyNumberFormat="1" applyFont="1" applyBorder="1" applyAlignment="1" applyProtection="1">
      <alignment horizontal="left" vertical="center" wrapText="1"/>
    </xf>
    <xf numFmtId="0" fontId="34" fillId="0" borderId="22" xfId="0" applyFont="1" applyBorder="1" applyAlignment="1" applyProtection="1">
      <alignment horizontal="left" vertical="center" wrapText="1"/>
    </xf>
    <xf numFmtId="0" fontId="34" fillId="0" borderId="22" xfId="0" applyFont="1" applyBorder="1" applyAlignment="1" applyProtection="1">
      <alignment horizontal="center" vertical="center" wrapText="1"/>
    </xf>
    <xf numFmtId="167" fontId="34" fillId="0" borderId="22" xfId="0" applyNumberFormat="1" applyFont="1" applyBorder="1" applyAlignment="1" applyProtection="1">
      <alignment vertical="center"/>
    </xf>
    <xf numFmtId="4" fontId="34" fillId="2" borderId="22" xfId="0" applyNumberFormat="1" applyFont="1" applyFill="1" applyBorder="1" applyAlignment="1" applyProtection="1">
      <alignment vertical="center"/>
      <protection locked="0"/>
    </xf>
    <xf numFmtId="4" fontId="34" fillId="0" borderId="22" xfId="0" applyNumberFormat="1" applyFont="1" applyBorder="1" applyAlignment="1" applyProtection="1">
      <alignment vertical="center"/>
    </xf>
    <xf numFmtId="0" fontId="35" fillId="0" borderId="22" xfId="0" applyFont="1" applyBorder="1" applyAlignment="1" applyProtection="1">
      <alignment vertical="center"/>
    </xf>
    <xf numFmtId="0" fontId="35" fillId="0" borderId="3" xfId="0" applyFont="1" applyBorder="1" applyAlignment="1">
      <alignment vertical="center"/>
    </xf>
    <xf numFmtId="0" fontId="34" fillId="2" borderId="14" xfId="0" applyFont="1" applyFill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center" vertical="center"/>
    </xf>
    <xf numFmtId="0" fontId="22" fillId="2" borderId="19" xfId="0" applyFont="1" applyFill="1" applyBorder="1" applyAlignment="1" applyProtection="1">
      <alignment horizontal="left" vertical="center"/>
      <protection locked="0"/>
    </xf>
    <xf numFmtId="0" fontId="22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2" fillId="0" borderId="20" xfId="0" applyNumberFormat="1" applyFont="1" applyBorder="1" applyAlignment="1" applyProtection="1">
      <alignment vertical="center"/>
    </xf>
    <xf numFmtId="166" fontId="22" fillId="0" borderId="21" xfId="0" applyNumberFormat="1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styles" Target="styles.xml" /><Relationship Id="rId4" Type="http://schemas.openxmlformats.org/officeDocument/2006/relationships/theme" Target="theme/theme1.xml" /><Relationship Id="rId5" Type="http://schemas.openxmlformats.org/officeDocument/2006/relationships/calcChain" Target="calcChain.xml" /><Relationship Id="rId6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5" t="s">
        <v>0</v>
      </c>
      <c r="AZ1" s="15" t="s">
        <v>1</v>
      </c>
      <c r="BA1" s="15" t="s">
        <v>2</v>
      </c>
      <c r="BB1" s="15" t="s">
        <v>3</v>
      </c>
      <c r="BT1" s="15" t="s">
        <v>4</v>
      </c>
      <c r="BU1" s="15" t="s">
        <v>4</v>
      </c>
      <c r="BV1" s="15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6" t="s">
        <v>6</v>
      </c>
      <c r="BT2" s="16" t="s">
        <v>7</v>
      </c>
    </row>
    <row r="3" s="1" customFormat="1" ht="6.96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  <c r="BS3" s="16" t="s">
        <v>6</v>
      </c>
      <c r="BT3" s="16" t="s">
        <v>8</v>
      </c>
    </row>
    <row r="4" s="1" customFormat="1" ht="24.96" customHeight="1">
      <c r="B4" s="20"/>
      <c r="C4" s="21"/>
      <c r="D4" s="22" t="s">
        <v>9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19"/>
      <c r="AS4" s="23" t="s">
        <v>10</v>
      </c>
      <c r="BE4" s="24" t="s">
        <v>11</v>
      </c>
      <c r="BS4" s="16" t="s">
        <v>12</v>
      </c>
    </row>
    <row r="5" s="1" customFormat="1" ht="12" customHeight="1">
      <c r="B5" s="20"/>
      <c r="C5" s="21"/>
      <c r="D5" s="25" t="s">
        <v>13</v>
      </c>
      <c r="E5" s="21"/>
      <c r="F5" s="21"/>
      <c r="G5" s="21"/>
      <c r="H5" s="21"/>
      <c r="I5" s="21"/>
      <c r="J5" s="21"/>
      <c r="K5" s="26" t="s">
        <v>14</v>
      </c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19"/>
      <c r="BE5" s="27" t="s">
        <v>15</v>
      </c>
      <c r="BS5" s="16" t="s">
        <v>6</v>
      </c>
    </row>
    <row r="6" s="1" customFormat="1" ht="36.96" customHeight="1">
      <c r="B6" s="20"/>
      <c r="C6" s="21"/>
      <c r="D6" s="28" t="s">
        <v>16</v>
      </c>
      <c r="E6" s="21"/>
      <c r="F6" s="21"/>
      <c r="G6" s="21"/>
      <c r="H6" s="21"/>
      <c r="I6" s="21"/>
      <c r="J6" s="21"/>
      <c r="K6" s="29" t="s">
        <v>17</v>
      </c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19"/>
      <c r="BE6" s="30"/>
      <c r="BS6" s="16" t="s">
        <v>18</v>
      </c>
    </row>
    <row r="7" s="1" customFormat="1" ht="12" customHeight="1">
      <c r="B7" s="20"/>
      <c r="C7" s="21"/>
      <c r="D7" s="31" t="s">
        <v>19</v>
      </c>
      <c r="E7" s="21"/>
      <c r="F7" s="21"/>
      <c r="G7" s="21"/>
      <c r="H7" s="21"/>
      <c r="I7" s="21"/>
      <c r="J7" s="21"/>
      <c r="K7" s="26" t="s">
        <v>1</v>
      </c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31" t="s">
        <v>20</v>
      </c>
      <c r="AL7" s="21"/>
      <c r="AM7" s="21"/>
      <c r="AN7" s="26" t="s">
        <v>1</v>
      </c>
      <c r="AO7" s="21"/>
      <c r="AP7" s="21"/>
      <c r="AQ7" s="21"/>
      <c r="AR7" s="19"/>
      <c r="BE7" s="30"/>
      <c r="BS7" s="16" t="s">
        <v>21</v>
      </c>
    </row>
    <row r="8" s="1" customFormat="1" ht="12" customHeight="1">
      <c r="B8" s="20"/>
      <c r="C8" s="21"/>
      <c r="D8" s="31" t="s">
        <v>22</v>
      </c>
      <c r="E8" s="21"/>
      <c r="F8" s="21"/>
      <c r="G8" s="21"/>
      <c r="H8" s="21"/>
      <c r="I8" s="21"/>
      <c r="J8" s="21"/>
      <c r="K8" s="26" t="s">
        <v>23</v>
      </c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31" t="s">
        <v>24</v>
      </c>
      <c r="AL8" s="21"/>
      <c r="AM8" s="21"/>
      <c r="AN8" s="32" t="s">
        <v>25</v>
      </c>
      <c r="AO8" s="21"/>
      <c r="AP8" s="21"/>
      <c r="AQ8" s="21"/>
      <c r="AR8" s="19"/>
      <c r="BE8" s="30"/>
      <c r="BS8" s="16" t="s">
        <v>26</v>
      </c>
    </row>
    <row r="9" s="1" customFormat="1" ht="14.4" customHeight="1">
      <c r="B9" s="20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19"/>
      <c r="BE9" s="30"/>
      <c r="BS9" s="16" t="s">
        <v>27</v>
      </c>
    </row>
    <row r="10" s="1" customFormat="1" ht="12" customHeight="1">
      <c r="B10" s="20"/>
      <c r="C10" s="21"/>
      <c r="D10" s="31" t="s">
        <v>28</v>
      </c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31" t="s">
        <v>29</v>
      </c>
      <c r="AL10" s="21"/>
      <c r="AM10" s="21"/>
      <c r="AN10" s="26" t="s">
        <v>1</v>
      </c>
      <c r="AO10" s="21"/>
      <c r="AP10" s="21"/>
      <c r="AQ10" s="21"/>
      <c r="AR10" s="19"/>
      <c r="BE10" s="30"/>
      <c r="BS10" s="16" t="s">
        <v>18</v>
      </c>
    </row>
    <row r="11" s="1" customFormat="1" ht="18.48" customHeight="1">
      <c r="B11" s="20"/>
      <c r="C11" s="21"/>
      <c r="D11" s="21"/>
      <c r="E11" s="26" t="s">
        <v>23</v>
      </c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31" t="s">
        <v>30</v>
      </c>
      <c r="AL11" s="21"/>
      <c r="AM11" s="21"/>
      <c r="AN11" s="26" t="s">
        <v>1</v>
      </c>
      <c r="AO11" s="21"/>
      <c r="AP11" s="21"/>
      <c r="AQ11" s="21"/>
      <c r="AR11" s="19"/>
      <c r="BE11" s="30"/>
      <c r="BS11" s="16" t="s">
        <v>18</v>
      </c>
    </row>
    <row r="12" s="1" customFormat="1" ht="6.96" customHeight="1">
      <c r="B12" s="20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19"/>
      <c r="BE12" s="30"/>
      <c r="BS12" s="16" t="s">
        <v>18</v>
      </c>
    </row>
    <row r="13" s="1" customFormat="1" ht="12" customHeight="1">
      <c r="B13" s="20"/>
      <c r="C13" s="21"/>
      <c r="D13" s="31" t="s">
        <v>31</v>
      </c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31" t="s">
        <v>29</v>
      </c>
      <c r="AL13" s="21"/>
      <c r="AM13" s="21"/>
      <c r="AN13" s="33" t="s">
        <v>32</v>
      </c>
      <c r="AO13" s="21"/>
      <c r="AP13" s="21"/>
      <c r="AQ13" s="21"/>
      <c r="AR13" s="19"/>
      <c r="BE13" s="30"/>
      <c r="BS13" s="16" t="s">
        <v>18</v>
      </c>
    </row>
    <row r="14">
      <c r="B14" s="20"/>
      <c r="C14" s="21"/>
      <c r="D14" s="21"/>
      <c r="E14" s="33" t="s">
        <v>32</v>
      </c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1" t="s">
        <v>30</v>
      </c>
      <c r="AL14" s="21"/>
      <c r="AM14" s="21"/>
      <c r="AN14" s="33" t="s">
        <v>32</v>
      </c>
      <c r="AO14" s="21"/>
      <c r="AP14" s="21"/>
      <c r="AQ14" s="21"/>
      <c r="AR14" s="19"/>
      <c r="BE14" s="30"/>
      <c r="BS14" s="16" t="s">
        <v>18</v>
      </c>
    </row>
    <row r="15" s="1" customFormat="1" ht="6.96" customHeight="1">
      <c r="B15" s="20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19"/>
      <c r="BE15" s="30"/>
      <c r="BS15" s="16" t="s">
        <v>4</v>
      </c>
    </row>
    <row r="16" s="1" customFormat="1" ht="12" customHeight="1">
      <c r="B16" s="20"/>
      <c r="C16" s="21"/>
      <c r="D16" s="31" t="s">
        <v>33</v>
      </c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31" t="s">
        <v>29</v>
      </c>
      <c r="AL16" s="21"/>
      <c r="AM16" s="21"/>
      <c r="AN16" s="26" t="s">
        <v>1</v>
      </c>
      <c r="AO16" s="21"/>
      <c r="AP16" s="21"/>
      <c r="AQ16" s="21"/>
      <c r="AR16" s="19"/>
      <c r="BE16" s="30"/>
      <c r="BS16" s="16" t="s">
        <v>4</v>
      </c>
    </row>
    <row r="17" s="1" customFormat="1" ht="18.48" customHeight="1">
      <c r="B17" s="20"/>
      <c r="C17" s="21"/>
      <c r="D17" s="21"/>
      <c r="E17" s="26" t="s">
        <v>23</v>
      </c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31" t="s">
        <v>30</v>
      </c>
      <c r="AL17" s="21"/>
      <c r="AM17" s="21"/>
      <c r="AN17" s="26" t="s">
        <v>1</v>
      </c>
      <c r="AO17" s="21"/>
      <c r="AP17" s="21"/>
      <c r="AQ17" s="21"/>
      <c r="AR17" s="19"/>
      <c r="BE17" s="30"/>
      <c r="BS17" s="16" t="s">
        <v>34</v>
      </c>
    </row>
    <row r="18" s="1" customFormat="1" ht="6.96" customHeight="1">
      <c r="B18" s="20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19"/>
      <c r="BE18" s="30"/>
      <c r="BS18" s="16" t="s">
        <v>6</v>
      </c>
    </row>
    <row r="19" s="1" customFormat="1" ht="12" customHeight="1">
      <c r="B19" s="20"/>
      <c r="C19" s="21"/>
      <c r="D19" s="31" t="s">
        <v>35</v>
      </c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31" t="s">
        <v>29</v>
      </c>
      <c r="AL19" s="21"/>
      <c r="AM19" s="21"/>
      <c r="AN19" s="26" t="s">
        <v>1</v>
      </c>
      <c r="AO19" s="21"/>
      <c r="AP19" s="21"/>
      <c r="AQ19" s="21"/>
      <c r="AR19" s="19"/>
      <c r="BE19" s="30"/>
      <c r="BS19" s="16" t="s">
        <v>6</v>
      </c>
    </row>
    <row r="20" s="1" customFormat="1" ht="18.48" customHeight="1">
      <c r="B20" s="20"/>
      <c r="C20" s="21"/>
      <c r="D20" s="21"/>
      <c r="E20" s="26" t="s">
        <v>23</v>
      </c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31" t="s">
        <v>30</v>
      </c>
      <c r="AL20" s="21"/>
      <c r="AM20" s="21"/>
      <c r="AN20" s="26" t="s">
        <v>1</v>
      </c>
      <c r="AO20" s="21"/>
      <c r="AP20" s="21"/>
      <c r="AQ20" s="21"/>
      <c r="AR20" s="19"/>
      <c r="BE20" s="30"/>
      <c r="BS20" s="16" t="s">
        <v>4</v>
      </c>
    </row>
    <row r="21" s="1" customFormat="1" ht="6.96" customHeight="1">
      <c r="B21" s="20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19"/>
      <c r="BE21" s="30"/>
    </row>
    <row r="22" s="1" customFormat="1" ht="12" customHeight="1">
      <c r="B22" s="20"/>
      <c r="C22" s="21"/>
      <c r="D22" s="31" t="s">
        <v>36</v>
      </c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19"/>
      <c r="BE22" s="30"/>
    </row>
    <row r="23" s="1" customFormat="1" ht="16.5" customHeight="1">
      <c r="B23" s="20"/>
      <c r="C23" s="21"/>
      <c r="D23" s="21"/>
      <c r="E23" s="35" t="s">
        <v>1</v>
      </c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21"/>
      <c r="AP23" s="21"/>
      <c r="AQ23" s="21"/>
      <c r="AR23" s="19"/>
      <c r="BE23" s="30"/>
    </row>
    <row r="24" s="1" customFormat="1" ht="6.96" customHeight="1">
      <c r="B24" s="20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19"/>
      <c r="BE24" s="30"/>
    </row>
    <row r="25" s="1" customFormat="1" ht="6.96" customHeight="1">
      <c r="B25" s="20"/>
      <c r="C25" s="21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21"/>
      <c r="AQ25" s="21"/>
      <c r="AR25" s="19"/>
      <c r="BE25" s="30"/>
    </row>
    <row r="26" s="2" customFormat="1" ht="25.92" customHeight="1">
      <c r="A26" s="37"/>
      <c r="B26" s="38"/>
      <c r="C26" s="39"/>
      <c r="D26" s="40" t="s">
        <v>37</v>
      </c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2">
        <f>ROUND(AG94,2)</f>
        <v>0</v>
      </c>
      <c r="AL26" s="41"/>
      <c r="AM26" s="41"/>
      <c r="AN26" s="41"/>
      <c r="AO26" s="41"/>
      <c r="AP26" s="39"/>
      <c r="AQ26" s="39"/>
      <c r="AR26" s="43"/>
      <c r="BE26" s="30"/>
    </row>
    <row r="27" s="2" customFormat="1" ht="6.96" customHeight="1">
      <c r="A27" s="37"/>
      <c r="B27" s="38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43"/>
      <c r="BE27" s="30"/>
    </row>
    <row r="28" s="2" customFormat="1">
      <c r="A28" s="37"/>
      <c r="B28" s="38"/>
      <c r="C28" s="39"/>
      <c r="D28" s="39"/>
      <c r="E28" s="39"/>
      <c r="F28" s="39"/>
      <c r="G28" s="39"/>
      <c r="H28" s="39"/>
      <c r="I28" s="39"/>
      <c r="J28" s="39"/>
      <c r="K28" s="39"/>
      <c r="L28" s="44" t="s">
        <v>38</v>
      </c>
      <c r="M28" s="44"/>
      <c r="N28" s="44"/>
      <c r="O28" s="44"/>
      <c r="P28" s="44"/>
      <c r="Q28" s="39"/>
      <c r="R28" s="39"/>
      <c r="S28" s="39"/>
      <c r="T28" s="39"/>
      <c r="U28" s="39"/>
      <c r="V28" s="39"/>
      <c r="W28" s="44" t="s">
        <v>39</v>
      </c>
      <c r="X28" s="44"/>
      <c r="Y28" s="44"/>
      <c r="Z28" s="44"/>
      <c r="AA28" s="44"/>
      <c r="AB28" s="44"/>
      <c r="AC28" s="44"/>
      <c r="AD28" s="44"/>
      <c r="AE28" s="44"/>
      <c r="AF28" s="39"/>
      <c r="AG28" s="39"/>
      <c r="AH28" s="39"/>
      <c r="AI28" s="39"/>
      <c r="AJ28" s="39"/>
      <c r="AK28" s="44" t="s">
        <v>40</v>
      </c>
      <c r="AL28" s="44"/>
      <c r="AM28" s="44"/>
      <c r="AN28" s="44"/>
      <c r="AO28" s="44"/>
      <c r="AP28" s="39"/>
      <c r="AQ28" s="39"/>
      <c r="AR28" s="43"/>
      <c r="BE28" s="30"/>
    </row>
    <row r="29" s="3" customFormat="1" ht="14.4" customHeight="1">
      <c r="A29" s="3"/>
      <c r="B29" s="45"/>
      <c r="C29" s="46"/>
      <c r="D29" s="31" t="s">
        <v>41</v>
      </c>
      <c r="E29" s="46"/>
      <c r="F29" s="31" t="s">
        <v>42</v>
      </c>
      <c r="G29" s="46"/>
      <c r="H29" s="46"/>
      <c r="I29" s="46"/>
      <c r="J29" s="46"/>
      <c r="K29" s="46"/>
      <c r="L29" s="47">
        <v>0.20999999999999999</v>
      </c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8">
        <f>ROUND(AZ94, 2)</f>
        <v>0</v>
      </c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8">
        <f>ROUND(AV94, 2)</f>
        <v>0</v>
      </c>
      <c r="AL29" s="46"/>
      <c r="AM29" s="46"/>
      <c r="AN29" s="46"/>
      <c r="AO29" s="46"/>
      <c r="AP29" s="46"/>
      <c r="AQ29" s="46"/>
      <c r="AR29" s="49"/>
      <c r="BE29" s="50"/>
    </row>
    <row r="30" s="3" customFormat="1" ht="14.4" customHeight="1">
      <c r="A30" s="3"/>
      <c r="B30" s="45"/>
      <c r="C30" s="46"/>
      <c r="D30" s="46"/>
      <c r="E30" s="46"/>
      <c r="F30" s="31" t="s">
        <v>43</v>
      </c>
      <c r="G30" s="46"/>
      <c r="H30" s="46"/>
      <c r="I30" s="46"/>
      <c r="J30" s="46"/>
      <c r="K30" s="46"/>
      <c r="L30" s="47">
        <v>0.12</v>
      </c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8">
        <f>ROUND(BA94, 2)</f>
        <v>0</v>
      </c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8">
        <f>ROUND(AW94, 2)</f>
        <v>0</v>
      </c>
      <c r="AL30" s="46"/>
      <c r="AM30" s="46"/>
      <c r="AN30" s="46"/>
      <c r="AO30" s="46"/>
      <c r="AP30" s="46"/>
      <c r="AQ30" s="46"/>
      <c r="AR30" s="49"/>
      <c r="BE30" s="50"/>
    </row>
    <row r="31" hidden="1" s="3" customFormat="1" ht="14.4" customHeight="1">
      <c r="A31" s="3"/>
      <c r="B31" s="45"/>
      <c r="C31" s="46"/>
      <c r="D31" s="46"/>
      <c r="E31" s="46"/>
      <c r="F31" s="31" t="s">
        <v>44</v>
      </c>
      <c r="G31" s="46"/>
      <c r="H31" s="46"/>
      <c r="I31" s="46"/>
      <c r="J31" s="46"/>
      <c r="K31" s="46"/>
      <c r="L31" s="47">
        <v>0.20999999999999999</v>
      </c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8">
        <f>ROUND(BB94, 2)</f>
        <v>0</v>
      </c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46"/>
      <c r="AJ31" s="46"/>
      <c r="AK31" s="48">
        <v>0</v>
      </c>
      <c r="AL31" s="46"/>
      <c r="AM31" s="46"/>
      <c r="AN31" s="46"/>
      <c r="AO31" s="46"/>
      <c r="AP31" s="46"/>
      <c r="AQ31" s="46"/>
      <c r="AR31" s="49"/>
      <c r="BE31" s="50"/>
    </row>
    <row r="32" hidden="1" s="3" customFormat="1" ht="14.4" customHeight="1">
      <c r="A32" s="3"/>
      <c r="B32" s="45"/>
      <c r="C32" s="46"/>
      <c r="D32" s="46"/>
      <c r="E32" s="46"/>
      <c r="F32" s="31" t="s">
        <v>45</v>
      </c>
      <c r="G32" s="46"/>
      <c r="H32" s="46"/>
      <c r="I32" s="46"/>
      <c r="J32" s="46"/>
      <c r="K32" s="46"/>
      <c r="L32" s="47">
        <v>0.12</v>
      </c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8">
        <f>ROUND(BC94, 2)</f>
        <v>0</v>
      </c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48">
        <v>0</v>
      </c>
      <c r="AL32" s="46"/>
      <c r="AM32" s="46"/>
      <c r="AN32" s="46"/>
      <c r="AO32" s="46"/>
      <c r="AP32" s="46"/>
      <c r="AQ32" s="46"/>
      <c r="AR32" s="49"/>
      <c r="BE32" s="50"/>
    </row>
    <row r="33" hidden="1" s="3" customFormat="1" ht="14.4" customHeight="1">
      <c r="A33" s="3"/>
      <c r="B33" s="45"/>
      <c r="C33" s="46"/>
      <c r="D33" s="46"/>
      <c r="E33" s="46"/>
      <c r="F33" s="31" t="s">
        <v>46</v>
      </c>
      <c r="G33" s="46"/>
      <c r="H33" s="46"/>
      <c r="I33" s="46"/>
      <c r="J33" s="46"/>
      <c r="K33" s="46"/>
      <c r="L33" s="47">
        <v>0</v>
      </c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8">
        <f>ROUND(BD94, 2)</f>
        <v>0</v>
      </c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8">
        <v>0</v>
      </c>
      <c r="AL33" s="46"/>
      <c r="AM33" s="46"/>
      <c r="AN33" s="46"/>
      <c r="AO33" s="46"/>
      <c r="AP33" s="46"/>
      <c r="AQ33" s="46"/>
      <c r="AR33" s="49"/>
      <c r="BE33" s="50"/>
    </row>
    <row r="34" s="2" customFormat="1" ht="6.96" customHeight="1">
      <c r="A34" s="37"/>
      <c r="B34" s="38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9"/>
      <c r="AO34" s="39"/>
      <c r="AP34" s="39"/>
      <c r="AQ34" s="39"/>
      <c r="AR34" s="43"/>
      <c r="BE34" s="30"/>
    </row>
    <row r="35" s="2" customFormat="1" ht="25.92" customHeight="1">
      <c r="A35" s="37"/>
      <c r="B35" s="38"/>
      <c r="C35" s="51"/>
      <c r="D35" s="52" t="s">
        <v>47</v>
      </c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4" t="s">
        <v>48</v>
      </c>
      <c r="U35" s="53"/>
      <c r="V35" s="53"/>
      <c r="W35" s="53"/>
      <c r="X35" s="55" t="s">
        <v>49</v>
      </c>
      <c r="Y35" s="53"/>
      <c r="Z35" s="53"/>
      <c r="AA35" s="53"/>
      <c r="AB35" s="53"/>
      <c r="AC35" s="53"/>
      <c r="AD35" s="53"/>
      <c r="AE35" s="53"/>
      <c r="AF35" s="53"/>
      <c r="AG35" s="53"/>
      <c r="AH35" s="53"/>
      <c r="AI35" s="53"/>
      <c r="AJ35" s="53"/>
      <c r="AK35" s="56">
        <f>SUM(AK26:AK33)</f>
        <v>0</v>
      </c>
      <c r="AL35" s="53"/>
      <c r="AM35" s="53"/>
      <c r="AN35" s="53"/>
      <c r="AO35" s="57"/>
      <c r="AP35" s="51"/>
      <c r="AQ35" s="51"/>
      <c r="AR35" s="43"/>
      <c r="BE35" s="37"/>
    </row>
    <row r="36" s="2" customFormat="1" ht="6.96" customHeight="1">
      <c r="A36" s="37"/>
      <c r="B36" s="38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43"/>
      <c r="BE36" s="37"/>
    </row>
    <row r="37" s="2" customFormat="1" ht="14.4" customHeight="1">
      <c r="A37" s="37"/>
      <c r="B37" s="38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39"/>
      <c r="AO37" s="39"/>
      <c r="AP37" s="39"/>
      <c r="AQ37" s="39"/>
      <c r="AR37" s="43"/>
      <c r="BE37" s="37"/>
    </row>
    <row r="38" s="1" customFormat="1" ht="14.4" customHeight="1">
      <c r="B38" s="20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19"/>
    </row>
    <row r="39" s="1" customFormat="1" ht="14.4" customHeight="1">
      <c r="B39" s="20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19"/>
    </row>
    <row r="40" s="1" customFormat="1" ht="14.4" customHeight="1">
      <c r="B40" s="20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19"/>
    </row>
    <row r="41" s="1" customFormat="1" ht="14.4" customHeight="1">
      <c r="B41" s="20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19"/>
    </row>
    <row r="42" s="1" customFormat="1" ht="14.4" customHeight="1">
      <c r="B42" s="20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21"/>
      <c r="AR42" s="19"/>
    </row>
    <row r="43" s="1" customFormat="1" ht="14.4" customHeight="1">
      <c r="B43" s="20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19"/>
    </row>
    <row r="44" s="1" customFormat="1" ht="14.4" customHeight="1">
      <c r="B44" s="20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19"/>
    </row>
    <row r="45" s="1" customFormat="1" ht="14.4" customHeight="1">
      <c r="B45" s="20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21"/>
      <c r="AR45" s="19"/>
    </row>
    <row r="46" s="1" customFormat="1" ht="14.4" customHeight="1">
      <c r="B46" s="20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21"/>
      <c r="AR46" s="19"/>
    </row>
    <row r="47" s="1" customFormat="1" ht="14.4" customHeight="1">
      <c r="B47" s="20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19"/>
    </row>
    <row r="48" s="1" customFormat="1" ht="14.4" customHeight="1">
      <c r="B48" s="20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21"/>
      <c r="AR48" s="19"/>
    </row>
    <row r="49" s="2" customFormat="1" ht="14.4" customHeight="1">
      <c r="B49" s="58"/>
      <c r="C49" s="59"/>
      <c r="D49" s="60" t="s">
        <v>50</v>
      </c>
      <c r="E49" s="61"/>
      <c r="F49" s="61"/>
      <c r="G49" s="61"/>
      <c r="H49" s="61"/>
      <c r="I49" s="61"/>
      <c r="J49" s="61"/>
      <c r="K49" s="61"/>
      <c r="L49" s="61"/>
      <c r="M49" s="61"/>
      <c r="N49" s="61"/>
      <c r="O49" s="61"/>
      <c r="P49" s="61"/>
      <c r="Q49" s="61"/>
      <c r="R49" s="61"/>
      <c r="S49" s="61"/>
      <c r="T49" s="61"/>
      <c r="U49" s="61"/>
      <c r="V49" s="61"/>
      <c r="W49" s="61"/>
      <c r="X49" s="61"/>
      <c r="Y49" s="61"/>
      <c r="Z49" s="61"/>
      <c r="AA49" s="61"/>
      <c r="AB49" s="61"/>
      <c r="AC49" s="61"/>
      <c r="AD49" s="61"/>
      <c r="AE49" s="61"/>
      <c r="AF49" s="61"/>
      <c r="AG49" s="61"/>
      <c r="AH49" s="60" t="s">
        <v>51</v>
      </c>
      <c r="AI49" s="61"/>
      <c r="AJ49" s="61"/>
      <c r="AK49" s="61"/>
      <c r="AL49" s="61"/>
      <c r="AM49" s="61"/>
      <c r="AN49" s="61"/>
      <c r="AO49" s="61"/>
      <c r="AP49" s="59"/>
      <c r="AQ49" s="59"/>
      <c r="AR49" s="62"/>
    </row>
    <row r="50">
      <c r="B50" s="20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21"/>
      <c r="AQ50" s="21"/>
      <c r="AR50" s="19"/>
    </row>
    <row r="51">
      <c r="B51" s="20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21"/>
      <c r="AP51" s="21"/>
      <c r="AQ51" s="21"/>
      <c r="AR51" s="19"/>
    </row>
    <row r="52">
      <c r="B52" s="20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21"/>
      <c r="AP52" s="21"/>
      <c r="AQ52" s="21"/>
      <c r="AR52" s="19"/>
    </row>
    <row r="53">
      <c r="B53" s="20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21"/>
      <c r="AP53" s="21"/>
      <c r="AQ53" s="21"/>
      <c r="AR53" s="19"/>
    </row>
    <row r="54">
      <c r="B54" s="20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  <c r="AO54" s="21"/>
      <c r="AP54" s="21"/>
      <c r="AQ54" s="21"/>
      <c r="AR54" s="19"/>
    </row>
    <row r="55">
      <c r="B55" s="20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19"/>
    </row>
    <row r="56">
      <c r="B56" s="20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21"/>
      <c r="AP56" s="21"/>
      <c r="AQ56" s="21"/>
      <c r="AR56" s="19"/>
    </row>
    <row r="57">
      <c r="B57" s="20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21"/>
      <c r="AP57" s="21"/>
      <c r="AQ57" s="21"/>
      <c r="AR57" s="19"/>
    </row>
    <row r="58">
      <c r="B58" s="20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19"/>
    </row>
    <row r="59">
      <c r="B59" s="20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O59" s="21"/>
      <c r="AP59" s="21"/>
      <c r="AQ59" s="21"/>
      <c r="AR59" s="19"/>
    </row>
    <row r="60" s="2" customFormat="1">
      <c r="A60" s="37"/>
      <c r="B60" s="38"/>
      <c r="C60" s="39"/>
      <c r="D60" s="63" t="s">
        <v>52</v>
      </c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63" t="s">
        <v>53</v>
      </c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41"/>
      <c r="AH60" s="63" t="s">
        <v>52</v>
      </c>
      <c r="AI60" s="41"/>
      <c r="AJ60" s="41"/>
      <c r="AK60" s="41"/>
      <c r="AL60" s="41"/>
      <c r="AM60" s="63" t="s">
        <v>53</v>
      </c>
      <c r="AN60" s="41"/>
      <c r="AO60" s="41"/>
      <c r="AP60" s="39"/>
      <c r="AQ60" s="39"/>
      <c r="AR60" s="43"/>
      <c r="BE60" s="37"/>
    </row>
    <row r="61">
      <c r="B61" s="20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  <c r="AO61" s="21"/>
      <c r="AP61" s="21"/>
      <c r="AQ61" s="21"/>
      <c r="AR61" s="19"/>
    </row>
    <row r="62">
      <c r="B62" s="20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  <c r="AO62" s="21"/>
      <c r="AP62" s="21"/>
      <c r="AQ62" s="21"/>
      <c r="AR62" s="19"/>
    </row>
    <row r="63">
      <c r="B63" s="20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M63" s="21"/>
      <c r="AN63" s="21"/>
      <c r="AO63" s="21"/>
      <c r="AP63" s="21"/>
      <c r="AQ63" s="21"/>
      <c r="AR63" s="19"/>
    </row>
    <row r="64" s="2" customFormat="1">
      <c r="A64" s="37"/>
      <c r="B64" s="38"/>
      <c r="C64" s="39"/>
      <c r="D64" s="60" t="s">
        <v>54</v>
      </c>
      <c r="E64" s="64"/>
      <c r="F64" s="64"/>
      <c r="G64" s="64"/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64"/>
      <c r="V64" s="64"/>
      <c r="W64" s="64"/>
      <c r="X64" s="64"/>
      <c r="Y64" s="64"/>
      <c r="Z64" s="64"/>
      <c r="AA64" s="64"/>
      <c r="AB64" s="64"/>
      <c r="AC64" s="64"/>
      <c r="AD64" s="64"/>
      <c r="AE64" s="64"/>
      <c r="AF64" s="64"/>
      <c r="AG64" s="64"/>
      <c r="AH64" s="60" t="s">
        <v>55</v>
      </c>
      <c r="AI64" s="64"/>
      <c r="AJ64" s="64"/>
      <c r="AK64" s="64"/>
      <c r="AL64" s="64"/>
      <c r="AM64" s="64"/>
      <c r="AN64" s="64"/>
      <c r="AO64" s="64"/>
      <c r="AP64" s="39"/>
      <c r="AQ64" s="39"/>
      <c r="AR64" s="43"/>
      <c r="BE64" s="37"/>
    </row>
    <row r="65">
      <c r="B65" s="20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  <c r="AP65" s="21"/>
      <c r="AQ65" s="21"/>
      <c r="AR65" s="19"/>
    </row>
    <row r="66">
      <c r="B66" s="20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/>
      <c r="AL66" s="21"/>
      <c r="AM66" s="21"/>
      <c r="AN66" s="21"/>
      <c r="AO66" s="21"/>
      <c r="AP66" s="21"/>
      <c r="AQ66" s="21"/>
      <c r="AR66" s="19"/>
    </row>
    <row r="67">
      <c r="B67" s="20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  <c r="AO67" s="21"/>
      <c r="AP67" s="21"/>
      <c r="AQ67" s="21"/>
      <c r="AR67" s="19"/>
    </row>
    <row r="68">
      <c r="B68" s="20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21"/>
      <c r="AL68" s="21"/>
      <c r="AM68" s="21"/>
      <c r="AN68" s="21"/>
      <c r="AO68" s="21"/>
      <c r="AP68" s="21"/>
      <c r="AQ68" s="21"/>
      <c r="AR68" s="19"/>
    </row>
    <row r="69">
      <c r="B69" s="20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  <c r="AL69" s="21"/>
      <c r="AM69" s="21"/>
      <c r="AN69" s="21"/>
      <c r="AO69" s="21"/>
      <c r="AP69" s="21"/>
      <c r="AQ69" s="21"/>
      <c r="AR69" s="19"/>
    </row>
    <row r="70">
      <c r="B70" s="20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  <c r="AL70" s="21"/>
      <c r="AM70" s="21"/>
      <c r="AN70" s="21"/>
      <c r="AO70" s="21"/>
      <c r="AP70" s="21"/>
      <c r="AQ70" s="21"/>
      <c r="AR70" s="19"/>
    </row>
    <row r="71">
      <c r="B71" s="20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  <c r="AL71" s="21"/>
      <c r="AM71" s="21"/>
      <c r="AN71" s="21"/>
      <c r="AO71" s="21"/>
      <c r="AP71" s="21"/>
      <c r="AQ71" s="21"/>
      <c r="AR71" s="19"/>
    </row>
    <row r="72">
      <c r="B72" s="20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M72" s="21"/>
      <c r="AN72" s="21"/>
      <c r="AO72" s="21"/>
      <c r="AP72" s="21"/>
      <c r="AQ72" s="21"/>
      <c r="AR72" s="19"/>
    </row>
    <row r="73">
      <c r="B73" s="20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21"/>
      <c r="AL73" s="21"/>
      <c r="AM73" s="21"/>
      <c r="AN73" s="21"/>
      <c r="AO73" s="21"/>
      <c r="AP73" s="21"/>
      <c r="AQ73" s="21"/>
      <c r="AR73" s="19"/>
    </row>
    <row r="74">
      <c r="B74" s="20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21"/>
      <c r="AL74" s="21"/>
      <c r="AM74" s="21"/>
      <c r="AN74" s="21"/>
      <c r="AO74" s="21"/>
      <c r="AP74" s="21"/>
      <c r="AQ74" s="21"/>
      <c r="AR74" s="19"/>
    </row>
    <row r="75" s="2" customFormat="1">
      <c r="A75" s="37"/>
      <c r="B75" s="38"/>
      <c r="C75" s="39"/>
      <c r="D75" s="63" t="s">
        <v>52</v>
      </c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63" t="s">
        <v>53</v>
      </c>
      <c r="W75" s="41"/>
      <c r="X75" s="41"/>
      <c r="Y75" s="41"/>
      <c r="Z75" s="41"/>
      <c r="AA75" s="41"/>
      <c r="AB75" s="41"/>
      <c r="AC75" s="41"/>
      <c r="AD75" s="41"/>
      <c r="AE75" s="41"/>
      <c r="AF75" s="41"/>
      <c r="AG75" s="41"/>
      <c r="AH75" s="63" t="s">
        <v>52</v>
      </c>
      <c r="AI75" s="41"/>
      <c r="AJ75" s="41"/>
      <c r="AK75" s="41"/>
      <c r="AL75" s="41"/>
      <c r="AM75" s="63" t="s">
        <v>53</v>
      </c>
      <c r="AN75" s="41"/>
      <c r="AO75" s="41"/>
      <c r="AP75" s="39"/>
      <c r="AQ75" s="39"/>
      <c r="AR75" s="43"/>
      <c r="BE75" s="37"/>
    </row>
    <row r="76" s="2" customFormat="1">
      <c r="A76" s="37"/>
      <c r="B76" s="38"/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  <c r="AF76" s="39"/>
      <c r="AG76" s="39"/>
      <c r="AH76" s="39"/>
      <c r="AI76" s="39"/>
      <c r="AJ76" s="39"/>
      <c r="AK76" s="39"/>
      <c r="AL76" s="39"/>
      <c r="AM76" s="39"/>
      <c r="AN76" s="39"/>
      <c r="AO76" s="39"/>
      <c r="AP76" s="39"/>
      <c r="AQ76" s="39"/>
      <c r="AR76" s="43"/>
      <c r="BE76" s="37"/>
    </row>
    <row r="77" s="2" customFormat="1" ht="6.96" customHeight="1">
      <c r="A77" s="37"/>
      <c r="B77" s="65"/>
      <c r="C77" s="66"/>
      <c r="D77" s="66"/>
      <c r="E77" s="66"/>
      <c r="F77" s="66"/>
      <c r="G77" s="66"/>
      <c r="H77" s="66"/>
      <c r="I77" s="66"/>
      <c r="J77" s="66"/>
      <c r="K77" s="66"/>
      <c r="L77" s="66"/>
      <c r="M77" s="66"/>
      <c r="N77" s="66"/>
      <c r="O77" s="66"/>
      <c r="P77" s="66"/>
      <c r="Q77" s="66"/>
      <c r="R77" s="66"/>
      <c r="S77" s="66"/>
      <c r="T77" s="66"/>
      <c r="U77" s="66"/>
      <c r="V77" s="66"/>
      <c r="W77" s="66"/>
      <c r="X77" s="66"/>
      <c r="Y77" s="66"/>
      <c r="Z77" s="66"/>
      <c r="AA77" s="66"/>
      <c r="AB77" s="66"/>
      <c r="AC77" s="66"/>
      <c r="AD77" s="66"/>
      <c r="AE77" s="66"/>
      <c r="AF77" s="66"/>
      <c r="AG77" s="66"/>
      <c r="AH77" s="66"/>
      <c r="AI77" s="66"/>
      <c r="AJ77" s="66"/>
      <c r="AK77" s="66"/>
      <c r="AL77" s="66"/>
      <c r="AM77" s="66"/>
      <c r="AN77" s="66"/>
      <c r="AO77" s="66"/>
      <c r="AP77" s="66"/>
      <c r="AQ77" s="66"/>
      <c r="AR77" s="43"/>
      <c r="BE77" s="37"/>
    </row>
    <row r="81" s="2" customFormat="1" ht="6.96" customHeight="1">
      <c r="A81" s="37"/>
      <c r="B81" s="67"/>
      <c r="C81" s="68"/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68"/>
      <c r="P81" s="68"/>
      <c r="Q81" s="68"/>
      <c r="R81" s="68"/>
      <c r="S81" s="68"/>
      <c r="T81" s="68"/>
      <c r="U81" s="68"/>
      <c r="V81" s="68"/>
      <c r="W81" s="68"/>
      <c r="X81" s="68"/>
      <c r="Y81" s="68"/>
      <c r="Z81" s="68"/>
      <c r="AA81" s="68"/>
      <c r="AB81" s="68"/>
      <c r="AC81" s="68"/>
      <c r="AD81" s="68"/>
      <c r="AE81" s="68"/>
      <c r="AF81" s="68"/>
      <c r="AG81" s="68"/>
      <c r="AH81" s="68"/>
      <c r="AI81" s="68"/>
      <c r="AJ81" s="68"/>
      <c r="AK81" s="68"/>
      <c r="AL81" s="68"/>
      <c r="AM81" s="68"/>
      <c r="AN81" s="68"/>
      <c r="AO81" s="68"/>
      <c r="AP81" s="68"/>
      <c r="AQ81" s="68"/>
      <c r="AR81" s="43"/>
      <c r="BE81" s="37"/>
    </row>
    <row r="82" s="2" customFormat="1" ht="24.96" customHeight="1">
      <c r="A82" s="37"/>
      <c r="B82" s="38"/>
      <c r="C82" s="22" t="s">
        <v>56</v>
      </c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  <c r="AF82" s="39"/>
      <c r="AG82" s="39"/>
      <c r="AH82" s="39"/>
      <c r="AI82" s="39"/>
      <c r="AJ82" s="39"/>
      <c r="AK82" s="39"/>
      <c r="AL82" s="39"/>
      <c r="AM82" s="39"/>
      <c r="AN82" s="39"/>
      <c r="AO82" s="39"/>
      <c r="AP82" s="39"/>
      <c r="AQ82" s="39"/>
      <c r="AR82" s="43"/>
      <c r="B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  <c r="AF83" s="39"/>
      <c r="AG83" s="39"/>
      <c r="AH83" s="39"/>
      <c r="AI83" s="39"/>
      <c r="AJ83" s="39"/>
      <c r="AK83" s="39"/>
      <c r="AL83" s="39"/>
      <c r="AM83" s="39"/>
      <c r="AN83" s="39"/>
      <c r="AO83" s="39"/>
      <c r="AP83" s="39"/>
      <c r="AQ83" s="39"/>
      <c r="AR83" s="43"/>
      <c r="BE83" s="37"/>
    </row>
    <row r="84" s="4" customFormat="1" ht="12" customHeight="1">
      <c r="A84" s="4"/>
      <c r="B84" s="69"/>
      <c r="C84" s="31" t="s">
        <v>13</v>
      </c>
      <c r="D84" s="70"/>
      <c r="E84" s="70"/>
      <c r="F84" s="70"/>
      <c r="G84" s="70"/>
      <c r="H84" s="70"/>
      <c r="I84" s="70"/>
      <c r="J84" s="70"/>
      <c r="K84" s="70"/>
      <c r="L84" s="70" t="str">
        <f>K5</f>
        <v>TSHK</v>
      </c>
      <c r="M84" s="70"/>
      <c r="N84" s="70"/>
      <c r="O84" s="70"/>
      <c r="P84" s="70"/>
      <c r="Q84" s="70"/>
      <c r="R84" s="70"/>
      <c r="S84" s="70"/>
      <c r="T84" s="70"/>
      <c r="U84" s="70"/>
      <c r="V84" s="70"/>
      <c r="W84" s="70"/>
      <c r="X84" s="70"/>
      <c r="Y84" s="70"/>
      <c r="Z84" s="70"/>
      <c r="AA84" s="70"/>
      <c r="AB84" s="70"/>
      <c r="AC84" s="70"/>
      <c r="AD84" s="70"/>
      <c r="AE84" s="70"/>
      <c r="AF84" s="70"/>
      <c r="AG84" s="70"/>
      <c r="AH84" s="70"/>
      <c r="AI84" s="70"/>
      <c r="AJ84" s="70"/>
      <c r="AK84" s="70"/>
      <c r="AL84" s="70"/>
      <c r="AM84" s="70"/>
      <c r="AN84" s="70"/>
      <c r="AO84" s="70"/>
      <c r="AP84" s="70"/>
      <c r="AQ84" s="70"/>
      <c r="AR84" s="71"/>
      <c r="BE84" s="4"/>
    </row>
    <row r="85" s="5" customFormat="1" ht="36.96" customHeight="1">
      <c r="A85" s="5"/>
      <c r="B85" s="72"/>
      <c r="C85" s="73" t="s">
        <v>16</v>
      </c>
      <c r="D85" s="74"/>
      <c r="E85" s="74"/>
      <c r="F85" s="74"/>
      <c r="G85" s="74"/>
      <c r="H85" s="74"/>
      <c r="I85" s="74"/>
      <c r="J85" s="74"/>
      <c r="K85" s="74"/>
      <c r="L85" s="75" t="str">
        <f>K6</f>
        <v>Oprava komunikací v HK</v>
      </c>
      <c r="M85" s="74"/>
      <c r="N85" s="74"/>
      <c r="O85" s="74"/>
      <c r="P85" s="74"/>
      <c r="Q85" s="74"/>
      <c r="R85" s="74"/>
      <c r="S85" s="74"/>
      <c r="T85" s="74"/>
      <c r="U85" s="74"/>
      <c r="V85" s="74"/>
      <c r="W85" s="74"/>
      <c r="X85" s="74"/>
      <c r="Y85" s="74"/>
      <c r="Z85" s="74"/>
      <c r="AA85" s="74"/>
      <c r="AB85" s="74"/>
      <c r="AC85" s="74"/>
      <c r="AD85" s="74"/>
      <c r="AE85" s="74"/>
      <c r="AF85" s="74"/>
      <c r="AG85" s="74"/>
      <c r="AH85" s="74"/>
      <c r="AI85" s="74"/>
      <c r="AJ85" s="74"/>
      <c r="AK85" s="74"/>
      <c r="AL85" s="74"/>
      <c r="AM85" s="74"/>
      <c r="AN85" s="74"/>
      <c r="AO85" s="74"/>
      <c r="AP85" s="74"/>
      <c r="AQ85" s="74"/>
      <c r="AR85" s="76"/>
      <c r="BE85" s="5"/>
    </row>
    <row r="86" s="2" customFormat="1" ht="6.96" customHeight="1">
      <c r="A86" s="37"/>
      <c r="B86" s="38"/>
      <c r="C86" s="39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F86" s="39"/>
      <c r="AG86" s="39"/>
      <c r="AH86" s="39"/>
      <c r="AI86" s="39"/>
      <c r="AJ86" s="39"/>
      <c r="AK86" s="39"/>
      <c r="AL86" s="39"/>
      <c r="AM86" s="39"/>
      <c r="AN86" s="39"/>
      <c r="AO86" s="39"/>
      <c r="AP86" s="39"/>
      <c r="AQ86" s="39"/>
      <c r="AR86" s="43"/>
      <c r="BE86" s="37"/>
    </row>
    <row r="87" s="2" customFormat="1" ht="12" customHeight="1">
      <c r="A87" s="37"/>
      <c r="B87" s="38"/>
      <c r="C87" s="31" t="s">
        <v>22</v>
      </c>
      <c r="D87" s="39"/>
      <c r="E87" s="39"/>
      <c r="F87" s="39"/>
      <c r="G87" s="39"/>
      <c r="H87" s="39"/>
      <c r="I87" s="39"/>
      <c r="J87" s="39"/>
      <c r="K87" s="39"/>
      <c r="L87" s="77" t="str">
        <f>IF(K8="","",K8)</f>
        <v xml:space="preserve"> </v>
      </c>
      <c r="M87" s="39"/>
      <c r="N87" s="39"/>
      <c r="O87" s="39"/>
      <c r="P87" s="39"/>
      <c r="Q87" s="39"/>
      <c r="R87" s="39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F87" s="39"/>
      <c r="AG87" s="39"/>
      <c r="AH87" s="39"/>
      <c r="AI87" s="31" t="s">
        <v>24</v>
      </c>
      <c r="AJ87" s="39"/>
      <c r="AK87" s="39"/>
      <c r="AL87" s="39"/>
      <c r="AM87" s="78" t="str">
        <f>IF(AN8= "","",AN8)</f>
        <v>15. 8. 2018</v>
      </c>
      <c r="AN87" s="78"/>
      <c r="AO87" s="39"/>
      <c r="AP87" s="39"/>
      <c r="AQ87" s="39"/>
      <c r="AR87" s="43"/>
      <c r="BE87" s="37"/>
    </row>
    <row r="88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F88" s="39"/>
      <c r="AG88" s="39"/>
      <c r="AH88" s="39"/>
      <c r="AI88" s="39"/>
      <c r="AJ88" s="39"/>
      <c r="AK88" s="39"/>
      <c r="AL88" s="39"/>
      <c r="AM88" s="39"/>
      <c r="AN88" s="39"/>
      <c r="AO88" s="39"/>
      <c r="AP88" s="39"/>
      <c r="AQ88" s="39"/>
      <c r="AR88" s="43"/>
      <c r="BE88" s="37"/>
    </row>
    <row r="89" s="2" customFormat="1" ht="15.15" customHeight="1">
      <c r="A89" s="37"/>
      <c r="B89" s="38"/>
      <c r="C89" s="31" t="s">
        <v>28</v>
      </c>
      <c r="D89" s="39"/>
      <c r="E89" s="39"/>
      <c r="F89" s="39"/>
      <c r="G89" s="39"/>
      <c r="H89" s="39"/>
      <c r="I89" s="39"/>
      <c r="J89" s="39"/>
      <c r="K89" s="39"/>
      <c r="L89" s="70" t="str">
        <f>IF(E11= "","",E11)</f>
        <v xml:space="preserve"> </v>
      </c>
      <c r="M89" s="39"/>
      <c r="N89" s="39"/>
      <c r="O89" s="39"/>
      <c r="P89" s="39"/>
      <c r="Q89" s="39"/>
      <c r="R89" s="39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F89" s="39"/>
      <c r="AG89" s="39"/>
      <c r="AH89" s="39"/>
      <c r="AI89" s="31" t="s">
        <v>33</v>
      </c>
      <c r="AJ89" s="39"/>
      <c r="AK89" s="39"/>
      <c r="AL89" s="39"/>
      <c r="AM89" s="79" t="str">
        <f>IF(E17="","",E17)</f>
        <v xml:space="preserve"> </v>
      </c>
      <c r="AN89" s="70"/>
      <c r="AO89" s="70"/>
      <c r="AP89" s="70"/>
      <c r="AQ89" s="39"/>
      <c r="AR89" s="43"/>
      <c r="AS89" s="80" t="s">
        <v>57</v>
      </c>
      <c r="AT89" s="81"/>
      <c r="AU89" s="82"/>
      <c r="AV89" s="82"/>
      <c r="AW89" s="82"/>
      <c r="AX89" s="82"/>
      <c r="AY89" s="82"/>
      <c r="AZ89" s="82"/>
      <c r="BA89" s="82"/>
      <c r="BB89" s="82"/>
      <c r="BC89" s="82"/>
      <c r="BD89" s="83"/>
      <c r="BE89" s="37"/>
    </row>
    <row r="90" s="2" customFormat="1" ht="15.15" customHeight="1">
      <c r="A90" s="37"/>
      <c r="B90" s="38"/>
      <c r="C90" s="31" t="s">
        <v>31</v>
      </c>
      <c r="D90" s="39"/>
      <c r="E90" s="39"/>
      <c r="F90" s="39"/>
      <c r="G90" s="39"/>
      <c r="H90" s="39"/>
      <c r="I90" s="39"/>
      <c r="J90" s="39"/>
      <c r="K90" s="39"/>
      <c r="L90" s="70" t="str">
        <f>IF(E14= "Vyplň údaj","",E14)</f>
        <v/>
      </c>
      <c r="M90" s="39"/>
      <c r="N90" s="39"/>
      <c r="O90" s="39"/>
      <c r="P90" s="39"/>
      <c r="Q90" s="39"/>
      <c r="R90" s="39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F90" s="39"/>
      <c r="AG90" s="39"/>
      <c r="AH90" s="39"/>
      <c r="AI90" s="31" t="s">
        <v>35</v>
      </c>
      <c r="AJ90" s="39"/>
      <c r="AK90" s="39"/>
      <c r="AL90" s="39"/>
      <c r="AM90" s="79" t="str">
        <f>IF(E20="","",E20)</f>
        <v xml:space="preserve"> </v>
      </c>
      <c r="AN90" s="70"/>
      <c r="AO90" s="70"/>
      <c r="AP90" s="70"/>
      <c r="AQ90" s="39"/>
      <c r="AR90" s="43"/>
      <c r="AS90" s="84"/>
      <c r="AT90" s="85"/>
      <c r="AU90" s="86"/>
      <c r="AV90" s="86"/>
      <c r="AW90" s="86"/>
      <c r="AX90" s="86"/>
      <c r="AY90" s="86"/>
      <c r="AZ90" s="86"/>
      <c r="BA90" s="86"/>
      <c r="BB90" s="86"/>
      <c r="BC90" s="86"/>
      <c r="BD90" s="87"/>
      <c r="BE90" s="37"/>
    </row>
    <row r="91" s="2" customFormat="1" ht="10.8" customHeight="1">
      <c r="A91" s="37"/>
      <c r="B91" s="38"/>
      <c r="C91" s="39"/>
      <c r="D91" s="39"/>
      <c r="E91" s="39"/>
      <c r="F91" s="39"/>
      <c r="G91" s="39"/>
      <c r="H91" s="39"/>
      <c r="I91" s="39"/>
      <c r="J91" s="39"/>
      <c r="K91" s="39"/>
      <c r="L91" s="39"/>
      <c r="M91" s="39"/>
      <c r="N91" s="39"/>
      <c r="O91" s="39"/>
      <c r="P91" s="39"/>
      <c r="Q91" s="39"/>
      <c r="R91" s="39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F91" s="39"/>
      <c r="AG91" s="39"/>
      <c r="AH91" s="39"/>
      <c r="AI91" s="39"/>
      <c r="AJ91" s="39"/>
      <c r="AK91" s="39"/>
      <c r="AL91" s="39"/>
      <c r="AM91" s="39"/>
      <c r="AN91" s="39"/>
      <c r="AO91" s="39"/>
      <c r="AP91" s="39"/>
      <c r="AQ91" s="39"/>
      <c r="AR91" s="43"/>
      <c r="AS91" s="88"/>
      <c r="AT91" s="89"/>
      <c r="AU91" s="90"/>
      <c r="AV91" s="90"/>
      <c r="AW91" s="90"/>
      <c r="AX91" s="90"/>
      <c r="AY91" s="90"/>
      <c r="AZ91" s="90"/>
      <c r="BA91" s="90"/>
      <c r="BB91" s="90"/>
      <c r="BC91" s="90"/>
      <c r="BD91" s="91"/>
      <c r="BE91" s="37"/>
    </row>
    <row r="92" s="2" customFormat="1" ht="29.28" customHeight="1">
      <c r="A92" s="37"/>
      <c r="B92" s="38"/>
      <c r="C92" s="92" t="s">
        <v>58</v>
      </c>
      <c r="D92" s="93"/>
      <c r="E92" s="93"/>
      <c r="F92" s="93"/>
      <c r="G92" s="93"/>
      <c r="H92" s="94"/>
      <c r="I92" s="95" t="s">
        <v>59</v>
      </c>
      <c r="J92" s="93"/>
      <c r="K92" s="93"/>
      <c r="L92" s="93"/>
      <c r="M92" s="93"/>
      <c r="N92" s="93"/>
      <c r="O92" s="93"/>
      <c r="P92" s="93"/>
      <c r="Q92" s="93"/>
      <c r="R92" s="93"/>
      <c r="S92" s="93"/>
      <c r="T92" s="93"/>
      <c r="U92" s="93"/>
      <c r="V92" s="93"/>
      <c r="W92" s="93"/>
      <c r="X92" s="93"/>
      <c r="Y92" s="93"/>
      <c r="Z92" s="93"/>
      <c r="AA92" s="93"/>
      <c r="AB92" s="93"/>
      <c r="AC92" s="93"/>
      <c r="AD92" s="93"/>
      <c r="AE92" s="93"/>
      <c r="AF92" s="93"/>
      <c r="AG92" s="96" t="s">
        <v>60</v>
      </c>
      <c r="AH92" s="93"/>
      <c r="AI92" s="93"/>
      <c r="AJ92" s="93"/>
      <c r="AK92" s="93"/>
      <c r="AL92" s="93"/>
      <c r="AM92" s="93"/>
      <c r="AN92" s="95" t="s">
        <v>61</v>
      </c>
      <c r="AO92" s="93"/>
      <c r="AP92" s="97"/>
      <c r="AQ92" s="98" t="s">
        <v>62</v>
      </c>
      <c r="AR92" s="43"/>
      <c r="AS92" s="99" t="s">
        <v>63</v>
      </c>
      <c r="AT92" s="100" t="s">
        <v>64</v>
      </c>
      <c r="AU92" s="100" t="s">
        <v>65</v>
      </c>
      <c r="AV92" s="100" t="s">
        <v>66</v>
      </c>
      <c r="AW92" s="100" t="s">
        <v>67</v>
      </c>
      <c r="AX92" s="100" t="s">
        <v>68</v>
      </c>
      <c r="AY92" s="100" t="s">
        <v>69</v>
      </c>
      <c r="AZ92" s="100" t="s">
        <v>70</v>
      </c>
      <c r="BA92" s="100" t="s">
        <v>71</v>
      </c>
      <c r="BB92" s="100" t="s">
        <v>72</v>
      </c>
      <c r="BC92" s="100" t="s">
        <v>73</v>
      </c>
      <c r="BD92" s="101" t="s">
        <v>74</v>
      </c>
      <c r="BE92" s="37"/>
    </row>
    <row r="93" s="2" customFormat="1" ht="10.8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39"/>
      <c r="O93" s="39"/>
      <c r="P93" s="39"/>
      <c r="Q93" s="39"/>
      <c r="R93" s="39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F93" s="39"/>
      <c r="AG93" s="39"/>
      <c r="AH93" s="39"/>
      <c r="AI93" s="39"/>
      <c r="AJ93" s="39"/>
      <c r="AK93" s="39"/>
      <c r="AL93" s="39"/>
      <c r="AM93" s="39"/>
      <c r="AN93" s="39"/>
      <c r="AO93" s="39"/>
      <c r="AP93" s="39"/>
      <c r="AQ93" s="39"/>
      <c r="AR93" s="43"/>
      <c r="AS93" s="102"/>
      <c r="AT93" s="103"/>
      <c r="AU93" s="103"/>
      <c r="AV93" s="103"/>
      <c r="AW93" s="103"/>
      <c r="AX93" s="103"/>
      <c r="AY93" s="103"/>
      <c r="AZ93" s="103"/>
      <c r="BA93" s="103"/>
      <c r="BB93" s="103"/>
      <c r="BC93" s="103"/>
      <c r="BD93" s="104"/>
      <c r="BE93" s="37"/>
    </row>
    <row r="94" s="6" customFormat="1" ht="32.4" customHeight="1">
      <c r="A94" s="6"/>
      <c r="B94" s="105"/>
      <c r="C94" s="106" t="s">
        <v>75</v>
      </c>
      <c r="D94" s="107"/>
      <c r="E94" s="107"/>
      <c r="F94" s="107"/>
      <c r="G94" s="107"/>
      <c r="H94" s="107"/>
      <c r="I94" s="107"/>
      <c r="J94" s="107"/>
      <c r="K94" s="107"/>
      <c r="L94" s="107"/>
      <c r="M94" s="107"/>
      <c r="N94" s="107"/>
      <c r="O94" s="107"/>
      <c r="P94" s="107"/>
      <c r="Q94" s="107"/>
      <c r="R94" s="107"/>
      <c r="S94" s="107"/>
      <c r="T94" s="107"/>
      <c r="U94" s="107"/>
      <c r="V94" s="107"/>
      <c r="W94" s="107"/>
      <c r="X94" s="107"/>
      <c r="Y94" s="107"/>
      <c r="Z94" s="107"/>
      <c r="AA94" s="107"/>
      <c r="AB94" s="107"/>
      <c r="AC94" s="107"/>
      <c r="AD94" s="107"/>
      <c r="AE94" s="107"/>
      <c r="AF94" s="107"/>
      <c r="AG94" s="108">
        <f>ROUND(AG95,2)</f>
        <v>0</v>
      </c>
      <c r="AH94" s="108"/>
      <c r="AI94" s="108"/>
      <c r="AJ94" s="108"/>
      <c r="AK94" s="108"/>
      <c r="AL94" s="108"/>
      <c r="AM94" s="108"/>
      <c r="AN94" s="109">
        <f>SUM(AG94,AT94)</f>
        <v>0</v>
      </c>
      <c r="AO94" s="109"/>
      <c r="AP94" s="109"/>
      <c r="AQ94" s="110" t="s">
        <v>1</v>
      </c>
      <c r="AR94" s="111"/>
      <c r="AS94" s="112">
        <f>ROUND(AS95,2)</f>
        <v>0</v>
      </c>
      <c r="AT94" s="113">
        <f>ROUND(SUM(AV94:AW94),2)</f>
        <v>0</v>
      </c>
      <c r="AU94" s="114">
        <f>ROUND(AU95,5)</f>
        <v>0</v>
      </c>
      <c r="AV94" s="113">
        <f>ROUND(AZ94*L29,2)</f>
        <v>0</v>
      </c>
      <c r="AW94" s="113">
        <f>ROUND(BA94*L30,2)</f>
        <v>0</v>
      </c>
      <c r="AX94" s="113">
        <f>ROUND(BB94*L29,2)</f>
        <v>0</v>
      </c>
      <c r="AY94" s="113">
        <f>ROUND(BC94*L30,2)</f>
        <v>0</v>
      </c>
      <c r="AZ94" s="113">
        <f>ROUND(AZ95,2)</f>
        <v>0</v>
      </c>
      <c r="BA94" s="113">
        <f>ROUND(BA95,2)</f>
        <v>0</v>
      </c>
      <c r="BB94" s="113">
        <f>ROUND(BB95,2)</f>
        <v>0</v>
      </c>
      <c r="BC94" s="113">
        <f>ROUND(BC95,2)</f>
        <v>0</v>
      </c>
      <c r="BD94" s="115">
        <f>ROUND(BD95,2)</f>
        <v>0</v>
      </c>
      <c r="BE94" s="6"/>
      <c r="BS94" s="116" t="s">
        <v>76</v>
      </c>
      <c r="BT94" s="116" t="s">
        <v>77</v>
      </c>
      <c r="BU94" s="117" t="s">
        <v>78</v>
      </c>
      <c r="BV94" s="116" t="s">
        <v>79</v>
      </c>
      <c r="BW94" s="116" t="s">
        <v>5</v>
      </c>
      <c r="BX94" s="116" t="s">
        <v>80</v>
      </c>
      <c r="CL94" s="116" t="s">
        <v>1</v>
      </c>
    </row>
    <row r="95" s="7" customFormat="1" ht="24.75" customHeight="1">
      <c r="A95" s="118" t="s">
        <v>81</v>
      </c>
      <c r="B95" s="119"/>
      <c r="C95" s="120"/>
      <c r="D95" s="121" t="s">
        <v>82</v>
      </c>
      <c r="E95" s="121"/>
      <c r="F95" s="121"/>
      <c r="G95" s="121"/>
      <c r="H95" s="121"/>
      <c r="I95" s="122"/>
      <c r="J95" s="121" t="s">
        <v>83</v>
      </c>
      <c r="K95" s="121"/>
      <c r="L95" s="121"/>
      <c r="M95" s="121"/>
      <c r="N95" s="121"/>
      <c r="O95" s="121"/>
      <c r="P95" s="121"/>
      <c r="Q95" s="121"/>
      <c r="R95" s="121"/>
      <c r="S95" s="121"/>
      <c r="T95" s="121"/>
      <c r="U95" s="121"/>
      <c r="V95" s="121"/>
      <c r="W95" s="121"/>
      <c r="X95" s="121"/>
      <c r="Y95" s="121"/>
      <c r="Z95" s="121"/>
      <c r="AA95" s="121"/>
      <c r="AB95" s="121"/>
      <c r="AC95" s="121"/>
      <c r="AD95" s="121"/>
      <c r="AE95" s="121"/>
      <c r="AF95" s="121"/>
      <c r="AG95" s="123">
        <f>'VEVERKOVA - Oprava komuni...'!J30</f>
        <v>0</v>
      </c>
      <c r="AH95" s="122"/>
      <c r="AI95" s="122"/>
      <c r="AJ95" s="122"/>
      <c r="AK95" s="122"/>
      <c r="AL95" s="122"/>
      <c r="AM95" s="122"/>
      <c r="AN95" s="123">
        <f>SUM(AG95,AT95)</f>
        <v>0</v>
      </c>
      <c r="AO95" s="122"/>
      <c r="AP95" s="122"/>
      <c r="AQ95" s="124" t="s">
        <v>84</v>
      </c>
      <c r="AR95" s="125"/>
      <c r="AS95" s="126">
        <v>0</v>
      </c>
      <c r="AT95" s="127">
        <f>ROUND(SUM(AV95:AW95),2)</f>
        <v>0</v>
      </c>
      <c r="AU95" s="128">
        <f>'VEVERKOVA - Oprava komuni...'!P124</f>
        <v>0</v>
      </c>
      <c r="AV95" s="127">
        <f>'VEVERKOVA - Oprava komuni...'!J33</f>
        <v>0</v>
      </c>
      <c r="AW95" s="127">
        <f>'VEVERKOVA - Oprava komuni...'!J34</f>
        <v>0</v>
      </c>
      <c r="AX95" s="127">
        <f>'VEVERKOVA - Oprava komuni...'!J35</f>
        <v>0</v>
      </c>
      <c r="AY95" s="127">
        <f>'VEVERKOVA - Oprava komuni...'!J36</f>
        <v>0</v>
      </c>
      <c r="AZ95" s="127">
        <f>'VEVERKOVA - Oprava komuni...'!F33</f>
        <v>0</v>
      </c>
      <c r="BA95" s="127">
        <f>'VEVERKOVA - Oprava komuni...'!F34</f>
        <v>0</v>
      </c>
      <c r="BB95" s="127">
        <f>'VEVERKOVA - Oprava komuni...'!F35</f>
        <v>0</v>
      </c>
      <c r="BC95" s="127">
        <f>'VEVERKOVA - Oprava komuni...'!F36</f>
        <v>0</v>
      </c>
      <c r="BD95" s="129">
        <f>'VEVERKOVA - Oprava komuni...'!F37</f>
        <v>0</v>
      </c>
      <c r="BE95" s="7"/>
      <c r="BT95" s="130" t="s">
        <v>21</v>
      </c>
      <c r="BV95" s="130" t="s">
        <v>79</v>
      </c>
      <c r="BW95" s="130" t="s">
        <v>85</v>
      </c>
      <c r="BX95" s="130" t="s">
        <v>5</v>
      </c>
      <c r="CL95" s="130" t="s">
        <v>1</v>
      </c>
      <c r="CM95" s="130" t="s">
        <v>86</v>
      </c>
    </row>
    <row r="96" s="2" customFormat="1" ht="30" customHeight="1">
      <c r="A96" s="37"/>
      <c r="B96" s="38"/>
      <c r="C96" s="39"/>
      <c r="D96" s="39"/>
      <c r="E96" s="39"/>
      <c r="F96" s="39"/>
      <c r="G96" s="39"/>
      <c r="H96" s="39"/>
      <c r="I96" s="39"/>
      <c r="J96" s="39"/>
      <c r="K96" s="39"/>
      <c r="L96" s="39"/>
      <c r="M96" s="39"/>
      <c r="N96" s="39"/>
      <c r="O96" s="39"/>
      <c r="P96" s="39"/>
      <c r="Q96" s="39"/>
      <c r="R96" s="39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F96" s="39"/>
      <c r="AG96" s="39"/>
      <c r="AH96" s="39"/>
      <c r="AI96" s="39"/>
      <c r="AJ96" s="39"/>
      <c r="AK96" s="39"/>
      <c r="AL96" s="39"/>
      <c r="AM96" s="39"/>
      <c r="AN96" s="39"/>
      <c r="AO96" s="39"/>
      <c r="AP96" s="39"/>
      <c r="AQ96" s="39"/>
      <c r="AR96" s="43"/>
      <c r="AS96" s="37"/>
      <c r="AT96" s="37"/>
      <c r="AU96" s="37"/>
      <c r="AV96" s="37"/>
      <c r="AW96" s="37"/>
      <c r="AX96" s="37"/>
      <c r="AY96" s="37"/>
      <c r="AZ96" s="37"/>
      <c r="BA96" s="37"/>
      <c r="BB96" s="37"/>
      <c r="BC96" s="37"/>
      <c r="BD96" s="37"/>
      <c r="BE96" s="37"/>
    </row>
    <row r="97" s="2" customFormat="1" ht="6.96" customHeight="1">
      <c r="A97" s="37"/>
      <c r="B97" s="65"/>
      <c r="C97" s="66"/>
      <c r="D97" s="66"/>
      <c r="E97" s="66"/>
      <c r="F97" s="66"/>
      <c r="G97" s="66"/>
      <c r="H97" s="66"/>
      <c r="I97" s="66"/>
      <c r="J97" s="66"/>
      <c r="K97" s="66"/>
      <c r="L97" s="66"/>
      <c r="M97" s="66"/>
      <c r="N97" s="66"/>
      <c r="O97" s="66"/>
      <c r="P97" s="66"/>
      <c r="Q97" s="66"/>
      <c r="R97" s="66"/>
      <c r="S97" s="66"/>
      <c r="T97" s="66"/>
      <c r="U97" s="66"/>
      <c r="V97" s="66"/>
      <c r="W97" s="66"/>
      <c r="X97" s="66"/>
      <c r="Y97" s="66"/>
      <c r="Z97" s="66"/>
      <c r="AA97" s="66"/>
      <c r="AB97" s="66"/>
      <c r="AC97" s="66"/>
      <c r="AD97" s="66"/>
      <c r="AE97" s="66"/>
      <c r="AF97" s="66"/>
      <c r="AG97" s="66"/>
      <c r="AH97" s="66"/>
      <c r="AI97" s="66"/>
      <c r="AJ97" s="66"/>
      <c r="AK97" s="66"/>
      <c r="AL97" s="66"/>
      <c r="AM97" s="66"/>
      <c r="AN97" s="66"/>
      <c r="AO97" s="66"/>
      <c r="AP97" s="66"/>
      <c r="AQ97" s="66"/>
      <c r="AR97" s="43"/>
      <c r="AS97" s="37"/>
      <c r="AT97" s="37"/>
      <c r="AU97" s="37"/>
      <c r="AV97" s="37"/>
      <c r="AW97" s="37"/>
      <c r="AX97" s="37"/>
      <c r="AY97" s="37"/>
      <c r="AZ97" s="37"/>
      <c r="BA97" s="37"/>
      <c r="BB97" s="37"/>
      <c r="BC97" s="37"/>
      <c r="BD97" s="37"/>
      <c r="BE97" s="37"/>
    </row>
  </sheetData>
  <sheetProtection sheet="1" formatColumns="0" formatRows="0" objects="1" scenarios="1" spinCount="100000" saltValue="57SzZfsvUYLBtJsoU372Z0GUjMDXIKzlHx9Q1J2naa4ZEpv4UxTivJra037/WBUPSGEEmSJy1g7mpAa41yBidw==" hashValue="qZaei5t+uWvMznk/Lp+Ay7AcZ9jNcfBhvXe9JdKUgXCS9l6Mv+EHsmI3978mt0jbEjqiTd021TTkB2VY/oSWNw==" algorithmName="SHA-512" password="CC35"/>
  <mergeCells count="42"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85:AJ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AR2:BE2"/>
  </mergeCells>
  <hyperlinks>
    <hyperlink ref="A95" location="'VEVERKOVA - Oprava komuni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85</v>
      </c>
    </row>
    <row r="3" s="1" customFormat="1" ht="6.96" customHeight="1">
      <c r="B3" s="131"/>
      <c r="C3" s="132"/>
      <c r="D3" s="132"/>
      <c r="E3" s="132"/>
      <c r="F3" s="132"/>
      <c r="G3" s="132"/>
      <c r="H3" s="132"/>
      <c r="I3" s="132"/>
      <c r="J3" s="132"/>
      <c r="K3" s="132"/>
      <c r="L3" s="19"/>
      <c r="AT3" s="16" t="s">
        <v>86</v>
      </c>
    </row>
    <row r="4" s="1" customFormat="1" ht="24.96" customHeight="1">
      <c r="B4" s="19"/>
      <c r="D4" s="133" t="s">
        <v>87</v>
      </c>
      <c r="L4" s="19"/>
      <c r="M4" s="134" t="s">
        <v>10</v>
      </c>
      <c r="AT4" s="16" t="s">
        <v>4</v>
      </c>
    </row>
    <row r="5" s="1" customFormat="1" ht="6.96" customHeight="1">
      <c r="B5" s="19"/>
      <c r="L5" s="19"/>
    </row>
    <row r="6" s="1" customFormat="1" ht="12" customHeight="1">
      <c r="B6" s="19"/>
      <c r="D6" s="135" t="s">
        <v>16</v>
      </c>
      <c r="L6" s="19"/>
    </row>
    <row r="7" s="1" customFormat="1" ht="16.5" customHeight="1">
      <c r="B7" s="19"/>
      <c r="E7" s="136" t="str">
        <f>'Rekapitulace stavby'!K6</f>
        <v>Oprava komunikací v HK</v>
      </c>
      <c r="F7" s="135"/>
      <c r="G7" s="135"/>
      <c r="H7" s="135"/>
      <c r="L7" s="19"/>
    </row>
    <row r="8" s="2" customFormat="1" ht="12" customHeight="1">
      <c r="A8" s="37"/>
      <c r="B8" s="43"/>
      <c r="C8" s="37"/>
      <c r="D8" s="135" t="s">
        <v>88</v>
      </c>
      <c r="E8" s="37"/>
      <c r="F8" s="37"/>
      <c r="G8" s="37"/>
      <c r="H8" s="37"/>
      <c r="I8" s="37"/>
      <c r="J8" s="37"/>
      <c r="K8" s="37"/>
      <c r="L8" s="62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6.5" customHeight="1">
      <c r="A9" s="37"/>
      <c r="B9" s="43"/>
      <c r="C9" s="37"/>
      <c r="D9" s="37"/>
      <c r="E9" s="137" t="s">
        <v>89</v>
      </c>
      <c r="F9" s="37"/>
      <c r="G9" s="37"/>
      <c r="H9" s="37"/>
      <c r="I9" s="37"/>
      <c r="J9" s="37"/>
      <c r="K9" s="37"/>
      <c r="L9" s="62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43"/>
      <c r="C10" s="37"/>
      <c r="D10" s="37"/>
      <c r="E10" s="37"/>
      <c r="F10" s="37"/>
      <c r="G10" s="37"/>
      <c r="H10" s="37"/>
      <c r="I10" s="37"/>
      <c r="J10" s="37"/>
      <c r="K10" s="37"/>
      <c r="L10" s="62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43"/>
      <c r="C11" s="37"/>
      <c r="D11" s="135" t="s">
        <v>19</v>
      </c>
      <c r="E11" s="37"/>
      <c r="F11" s="138" t="s">
        <v>1</v>
      </c>
      <c r="G11" s="37"/>
      <c r="H11" s="37"/>
      <c r="I11" s="135" t="s">
        <v>20</v>
      </c>
      <c r="J11" s="138" t="s">
        <v>1</v>
      </c>
      <c r="K11" s="37"/>
      <c r="L11" s="62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43"/>
      <c r="C12" s="37"/>
      <c r="D12" s="135" t="s">
        <v>22</v>
      </c>
      <c r="E12" s="37"/>
      <c r="F12" s="138" t="s">
        <v>90</v>
      </c>
      <c r="G12" s="37"/>
      <c r="H12" s="37"/>
      <c r="I12" s="135" t="s">
        <v>24</v>
      </c>
      <c r="J12" s="139" t="str">
        <f>'Rekapitulace stavby'!AN8</f>
        <v>15. 8. 2018</v>
      </c>
      <c r="K12" s="37"/>
      <c r="L12" s="62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43"/>
      <c r="C13" s="37"/>
      <c r="D13" s="37"/>
      <c r="E13" s="37"/>
      <c r="F13" s="37"/>
      <c r="G13" s="37"/>
      <c r="H13" s="37"/>
      <c r="I13" s="37"/>
      <c r="J13" s="37"/>
      <c r="K13" s="37"/>
      <c r="L13" s="62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43"/>
      <c r="C14" s="37"/>
      <c r="D14" s="135" t="s">
        <v>28</v>
      </c>
      <c r="E14" s="37"/>
      <c r="F14" s="37"/>
      <c r="G14" s="37"/>
      <c r="H14" s="37"/>
      <c r="I14" s="135" t="s">
        <v>29</v>
      </c>
      <c r="J14" s="138" t="str">
        <f>IF('Rekapitulace stavby'!AN10="","",'Rekapitulace stavby'!AN10)</f>
        <v/>
      </c>
      <c r="K14" s="37"/>
      <c r="L14" s="62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43"/>
      <c r="C15" s="37"/>
      <c r="D15" s="37"/>
      <c r="E15" s="138" t="str">
        <f>IF('Rekapitulace stavby'!E11="","",'Rekapitulace stavby'!E11)</f>
        <v xml:space="preserve"> </v>
      </c>
      <c r="F15" s="37"/>
      <c r="G15" s="37"/>
      <c r="H15" s="37"/>
      <c r="I15" s="135" t="s">
        <v>30</v>
      </c>
      <c r="J15" s="138" t="str">
        <f>IF('Rekapitulace stavby'!AN11="","",'Rekapitulace stavby'!AN11)</f>
        <v/>
      </c>
      <c r="K15" s="37"/>
      <c r="L15" s="62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43"/>
      <c r="C16" s="37"/>
      <c r="D16" s="37"/>
      <c r="E16" s="37"/>
      <c r="F16" s="37"/>
      <c r="G16" s="37"/>
      <c r="H16" s="37"/>
      <c r="I16" s="37"/>
      <c r="J16" s="37"/>
      <c r="K16" s="37"/>
      <c r="L16" s="62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43"/>
      <c r="C17" s="37"/>
      <c r="D17" s="135" t="s">
        <v>31</v>
      </c>
      <c r="E17" s="37"/>
      <c r="F17" s="37"/>
      <c r="G17" s="37"/>
      <c r="H17" s="37"/>
      <c r="I17" s="135" t="s">
        <v>29</v>
      </c>
      <c r="J17" s="32" t="str">
        <f>'Rekapitulace stavby'!AN13</f>
        <v>Vyplň údaj</v>
      </c>
      <c r="K17" s="37"/>
      <c r="L17" s="62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43"/>
      <c r="C18" s="37"/>
      <c r="D18" s="37"/>
      <c r="E18" s="32" t="str">
        <f>'Rekapitulace stavby'!E14</f>
        <v>Vyplň údaj</v>
      </c>
      <c r="F18" s="138"/>
      <c r="G18" s="138"/>
      <c r="H18" s="138"/>
      <c r="I18" s="135" t="s">
        <v>30</v>
      </c>
      <c r="J18" s="32" t="str">
        <f>'Rekapitulace stavby'!AN14</f>
        <v>Vyplň údaj</v>
      </c>
      <c r="K18" s="37"/>
      <c r="L18" s="62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43"/>
      <c r="C19" s="37"/>
      <c r="D19" s="37"/>
      <c r="E19" s="37"/>
      <c r="F19" s="37"/>
      <c r="G19" s="37"/>
      <c r="H19" s="37"/>
      <c r="I19" s="37"/>
      <c r="J19" s="37"/>
      <c r="K19" s="37"/>
      <c r="L19" s="62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43"/>
      <c r="C20" s="37"/>
      <c r="D20" s="135" t="s">
        <v>33</v>
      </c>
      <c r="E20" s="37"/>
      <c r="F20" s="37"/>
      <c r="G20" s="37"/>
      <c r="H20" s="37"/>
      <c r="I20" s="135" t="s">
        <v>29</v>
      </c>
      <c r="J20" s="138" t="str">
        <f>IF('Rekapitulace stavby'!AN16="","",'Rekapitulace stavby'!AN16)</f>
        <v/>
      </c>
      <c r="K20" s="37"/>
      <c r="L20" s="62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43"/>
      <c r="C21" s="37"/>
      <c r="D21" s="37"/>
      <c r="E21" s="138" t="str">
        <f>IF('Rekapitulace stavby'!E17="","",'Rekapitulace stavby'!E17)</f>
        <v xml:space="preserve"> </v>
      </c>
      <c r="F21" s="37"/>
      <c r="G21" s="37"/>
      <c r="H21" s="37"/>
      <c r="I21" s="135" t="s">
        <v>30</v>
      </c>
      <c r="J21" s="138" t="str">
        <f>IF('Rekapitulace stavby'!AN17="","",'Rekapitulace stavby'!AN17)</f>
        <v/>
      </c>
      <c r="K21" s="37"/>
      <c r="L21" s="62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43"/>
      <c r="C22" s="37"/>
      <c r="D22" s="37"/>
      <c r="E22" s="37"/>
      <c r="F22" s="37"/>
      <c r="G22" s="37"/>
      <c r="H22" s="37"/>
      <c r="I22" s="37"/>
      <c r="J22" s="37"/>
      <c r="K22" s="37"/>
      <c r="L22" s="62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43"/>
      <c r="C23" s="37"/>
      <c r="D23" s="135" t="s">
        <v>35</v>
      </c>
      <c r="E23" s="37"/>
      <c r="F23" s="37"/>
      <c r="G23" s="37"/>
      <c r="H23" s="37"/>
      <c r="I23" s="135" t="s">
        <v>29</v>
      </c>
      <c r="J23" s="138" t="str">
        <f>IF('Rekapitulace stavby'!AN19="","",'Rekapitulace stavby'!AN19)</f>
        <v/>
      </c>
      <c r="K23" s="37"/>
      <c r="L23" s="62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43"/>
      <c r="C24" s="37"/>
      <c r="D24" s="37"/>
      <c r="E24" s="138" t="str">
        <f>IF('Rekapitulace stavby'!E20="","",'Rekapitulace stavby'!E20)</f>
        <v xml:space="preserve"> </v>
      </c>
      <c r="F24" s="37"/>
      <c r="G24" s="37"/>
      <c r="H24" s="37"/>
      <c r="I24" s="135" t="s">
        <v>30</v>
      </c>
      <c r="J24" s="138" t="str">
        <f>IF('Rekapitulace stavby'!AN20="","",'Rekapitulace stavby'!AN20)</f>
        <v/>
      </c>
      <c r="K24" s="37"/>
      <c r="L24" s="62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43"/>
      <c r="C25" s="37"/>
      <c r="D25" s="37"/>
      <c r="E25" s="37"/>
      <c r="F25" s="37"/>
      <c r="G25" s="37"/>
      <c r="H25" s="37"/>
      <c r="I25" s="37"/>
      <c r="J25" s="37"/>
      <c r="K25" s="37"/>
      <c r="L25" s="62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43"/>
      <c r="C26" s="37"/>
      <c r="D26" s="135" t="s">
        <v>36</v>
      </c>
      <c r="E26" s="37"/>
      <c r="F26" s="37"/>
      <c r="G26" s="37"/>
      <c r="H26" s="37"/>
      <c r="I26" s="37"/>
      <c r="J26" s="37"/>
      <c r="K26" s="37"/>
      <c r="L26" s="62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6.5" customHeight="1">
      <c r="A27" s="140"/>
      <c r="B27" s="141"/>
      <c r="C27" s="140"/>
      <c r="D27" s="140"/>
      <c r="E27" s="142" t="s">
        <v>1</v>
      </c>
      <c r="F27" s="142"/>
      <c r="G27" s="142"/>
      <c r="H27" s="142"/>
      <c r="I27" s="140"/>
      <c r="J27" s="140"/>
      <c r="K27" s="140"/>
      <c r="L27" s="143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</row>
    <row r="28" s="2" customFormat="1" ht="6.96" customHeight="1">
      <c r="A28" s="37"/>
      <c r="B28" s="43"/>
      <c r="C28" s="37"/>
      <c r="D28" s="37"/>
      <c r="E28" s="37"/>
      <c r="F28" s="37"/>
      <c r="G28" s="37"/>
      <c r="H28" s="37"/>
      <c r="I28" s="37"/>
      <c r="J28" s="37"/>
      <c r="K28" s="37"/>
      <c r="L28" s="62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43"/>
      <c r="C29" s="37"/>
      <c r="D29" s="144"/>
      <c r="E29" s="144"/>
      <c r="F29" s="144"/>
      <c r="G29" s="144"/>
      <c r="H29" s="144"/>
      <c r="I29" s="144"/>
      <c r="J29" s="144"/>
      <c r="K29" s="144"/>
      <c r="L29" s="62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25.44" customHeight="1">
      <c r="A30" s="37"/>
      <c r="B30" s="43"/>
      <c r="C30" s="37"/>
      <c r="D30" s="145" t="s">
        <v>37</v>
      </c>
      <c r="E30" s="37"/>
      <c r="F30" s="37"/>
      <c r="G30" s="37"/>
      <c r="H30" s="37"/>
      <c r="I30" s="37"/>
      <c r="J30" s="146">
        <f>ROUND(J124, 2)</f>
        <v>0</v>
      </c>
      <c r="K30" s="37"/>
      <c r="L30" s="62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43"/>
      <c r="C31" s="37"/>
      <c r="D31" s="144"/>
      <c r="E31" s="144"/>
      <c r="F31" s="144"/>
      <c r="G31" s="144"/>
      <c r="H31" s="144"/>
      <c r="I31" s="144"/>
      <c r="J31" s="144"/>
      <c r="K31" s="144"/>
      <c r="L31" s="62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43"/>
      <c r="C32" s="37"/>
      <c r="D32" s="37"/>
      <c r="E32" s="37"/>
      <c r="F32" s="147" t="s">
        <v>39</v>
      </c>
      <c r="G32" s="37"/>
      <c r="H32" s="37"/>
      <c r="I32" s="147" t="s">
        <v>38</v>
      </c>
      <c r="J32" s="147" t="s">
        <v>40</v>
      </c>
      <c r="K32" s="37"/>
      <c r="L32" s="62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43"/>
      <c r="C33" s="37"/>
      <c r="D33" s="148" t="s">
        <v>41</v>
      </c>
      <c r="E33" s="135" t="s">
        <v>42</v>
      </c>
      <c r="F33" s="149">
        <f>ROUND((SUM(BE124:BE331)),  2)</f>
        <v>0</v>
      </c>
      <c r="G33" s="37"/>
      <c r="H33" s="37"/>
      <c r="I33" s="150">
        <v>0.20999999999999999</v>
      </c>
      <c r="J33" s="149">
        <f>ROUND(((SUM(BE124:BE331))*I33),  2)</f>
        <v>0</v>
      </c>
      <c r="K33" s="37"/>
      <c r="L33" s="62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43"/>
      <c r="C34" s="37"/>
      <c r="D34" s="37"/>
      <c r="E34" s="135" t="s">
        <v>43</v>
      </c>
      <c r="F34" s="149">
        <f>ROUND((SUM(BF124:BF331)),  2)</f>
        <v>0</v>
      </c>
      <c r="G34" s="37"/>
      <c r="H34" s="37"/>
      <c r="I34" s="150">
        <v>0.12</v>
      </c>
      <c r="J34" s="149">
        <f>ROUND(((SUM(BF124:BF331))*I34),  2)</f>
        <v>0</v>
      </c>
      <c r="K34" s="37"/>
      <c r="L34" s="62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43"/>
      <c r="C35" s="37"/>
      <c r="D35" s="37"/>
      <c r="E35" s="135" t="s">
        <v>44</v>
      </c>
      <c r="F35" s="149">
        <f>ROUND((SUM(BG124:BG331)),  2)</f>
        <v>0</v>
      </c>
      <c r="G35" s="37"/>
      <c r="H35" s="37"/>
      <c r="I35" s="150">
        <v>0.20999999999999999</v>
      </c>
      <c r="J35" s="149">
        <f>0</f>
        <v>0</v>
      </c>
      <c r="K35" s="37"/>
      <c r="L35" s="62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43"/>
      <c r="C36" s="37"/>
      <c r="D36" s="37"/>
      <c r="E36" s="135" t="s">
        <v>45</v>
      </c>
      <c r="F36" s="149">
        <f>ROUND((SUM(BH124:BH331)),  2)</f>
        <v>0</v>
      </c>
      <c r="G36" s="37"/>
      <c r="H36" s="37"/>
      <c r="I36" s="150">
        <v>0.12</v>
      </c>
      <c r="J36" s="149">
        <f>0</f>
        <v>0</v>
      </c>
      <c r="K36" s="37"/>
      <c r="L36" s="62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43"/>
      <c r="C37" s="37"/>
      <c r="D37" s="37"/>
      <c r="E37" s="135" t="s">
        <v>46</v>
      </c>
      <c r="F37" s="149">
        <f>ROUND((SUM(BI124:BI331)),  2)</f>
        <v>0</v>
      </c>
      <c r="G37" s="37"/>
      <c r="H37" s="37"/>
      <c r="I37" s="150">
        <v>0</v>
      </c>
      <c r="J37" s="149">
        <f>0</f>
        <v>0</v>
      </c>
      <c r="K37" s="37"/>
      <c r="L37" s="62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6.96" customHeight="1">
      <c r="A38" s="37"/>
      <c r="B38" s="43"/>
      <c r="C38" s="37"/>
      <c r="D38" s="37"/>
      <c r="E38" s="37"/>
      <c r="F38" s="37"/>
      <c r="G38" s="37"/>
      <c r="H38" s="37"/>
      <c r="I38" s="37"/>
      <c r="J38" s="37"/>
      <c r="K38" s="37"/>
      <c r="L38" s="62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2" customFormat="1" ht="25.44" customHeight="1">
      <c r="A39" s="37"/>
      <c r="B39" s="43"/>
      <c r="C39" s="151"/>
      <c r="D39" s="152" t="s">
        <v>47</v>
      </c>
      <c r="E39" s="153"/>
      <c r="F39" s="153"/>
      <c r="G39" s="154" t="s">
        <v>48</v>
      </c>
      <c r="H39" s="155" t="s">
        <v>49</v>
      </c>
      <c r="I39" s="153"/>
      <c r="J39" s="156">
        <f>SUM(J30:J37)</f>
        <v>0</v>
      </c>
      <c r="K39" s="157"/>
      <c r="L39" s="62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14.4" customHeight="1">
      <c r="A40" s="37"/>
      <c r="B40" s="43"/>
      <c r="C40" s="37"/>
      <c r="D40" s="37"/>
      <c r="E40" s="37"/>
      <c r="F40" s="37"/>
      <c r="G40" s="37"/>
      <c r="H40" s="37"/>
      <c r="I40" s="37"/>
      <c r="J40" s="37"/>
      <c r="K40" s="37"/>
      <c r="L40" s="62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1" customFormat="1" ht="14.4" customHeight="1">
      <c r="B41" s="19"/>
      <c r="L41" s="19"/>
    </row>
    <row r="42" s="1" customFormat="1" ht="14.4" customHeight="1">
      <c r="B42" s="19"/>
      <c r="L42" s="19"/>
    </row>
    <row r="43" s="1" customFormat="1" ht="14.4" customHeight="1">
      <c r="B43" s="19"/>
      <c r="L43" s="19"/>
    </row>
    <row r="44" s="1" customFormat="1" ht="14.4" customHeight="1">
      <c r="B44" s="19"/>
      <c r="L44" s="19"/>
    </row>
    <row r="45" s="1" customFormat="1" ht="14.4" customHeight="1">
      <c r="B45" s="19"/>
      <c r="L45" s="19"/>
    </row>
    <row r="46" s="1" customFormat="1" ht="14.4" customHeight="1">
      <c r="B46" s="19"/>
      <c r="L46" s="19"/>
    </row>
    <row r="47" s="1" customFormat="1" ht="14.4" customHeight="1">
      <c r="B47" s="19"/>
      <c r="L47" s="19"/>
    </row>
    <row r="48" s="1" customFormat="1" ht="14.4" customHeight="1">
      <c r="B48" s="19"/>
      <c r="L48" s="19"/>
    </row>
    <row r="49" s="1" customFormat="1" ht="14.4" customHeight="1">
      <c r="B49" s="19"/>
      <c r="L49" s="19"/>
    </row>
    <row r="50" s="2" customFormat="1" ht="14.4" customHeight="1">
      <c r="B50" s="62"/>
      <c r="D50" s="158" t="s">
        <v>50</v>
      </c>
      <c r="E50" s="159"/>
      <c r="F50" s="159"/>
      <c r="G50" s="158" t="s">
        <v>51</v>
      </c>
      <c r="H50" s="159"/>
      <c r="I50" s="159"/>
      <c r="J50" s="159"/>
      <c r="K50" s="159"/>
      <c r="L50" s="62"/>
    </row>
    <row r="51">
      <c r="B51" s="19"/>
      <c r="L51" s="19"/>
    </row>
    <row r="52">
      <c r="B52" s="19"/>
      <c r="L52" s="19"/>
    </row>
    <row r="53">
      <c r="B53" s="19"/>
      <c r="L53" s="19"/>
    </row>
    <row r="54">
      <c r="B54" s="19"/>
      <c r="L54" s="19"/>
    </row>
    <row r="55">
      <c r="B55" s="19"/>
      <c r="L55" s="19"/>
    </row>
    <row r="56">
      <c r="B56" s="19"/>
      <c r="L56" s="19"/>
    </row>
    <row r="57">
      <c r="B57" s="19"/>
      <c r="L57" s="19"/>
    </row>
    <row r="58">
      <c r="B58" s="19"/>
      <c r="L58" s="19"/>
    </row>
    <row r="59">
      <c r="B59" s="19"/>
      <c r="L59" s="19"/>
    </row>
    <row r="60">
      <c r="B60" s="19"/>
      <c r="L60" s="19"/>
    </row>
    <row r="61" s="2" customFormat="1">
      <c r="A61" s="37"/>
      <c r="B61" s="43"/>
      <c r="C61" s="37"/>
      <c r="D61" s="160" t="s">
        <v>52</v>
      </c>
      <c r="E61" s="161"/>
      <c r="F61" s="162" t="s">
        <v>53</v>
      </c>
      <c r="G61" s="160" t="s">
        <v>52</v>
      </c>
      <c r="H61" s="161"/>
      <c r="I61" s="161"/>
      <c r="J61" s="163" t="s">
        <v>53</v>
      </c>
      <c r="K61" s="161"/>
      <c r="L61" s="62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19"/>
      <c r="L62" s="19"/>
    </row>
    <row r="63">
      <c r="B63" s="19"/>
      <c r="L63" s="19"/>
    </row>
    <row r="64">
      <c r="B64" s="19"/>
      <c r="L64" s="19"/>
    </row>
    <row r="65" s="2" customFormat="1">
      <c r="A65" s="37"/>
      <c r="B65" s="43"/>
      <c r="C65" s="37"/>
      <c r="D65" s="158" t="s">
        <v>54</v>
      </c>
      <c r="E65" s="164"/>
      <c r="F65" s="164"/>
      <c r="G65" s="158" t="s">
        <v>55</v>
      </c>
      <c r="H65" s="164"/>
      <c r="I65" s="164"/>
      <c r="J65" s="164"/>
      <c r="K65" s="164"/>
      <c r="L65" s="62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19"/>
      <c r="L66" s="19"/>
    </row>
    <row r="67">
      <c r="B67" s="19"/>
      <c r="L67" s="19"/>
    </row>
    <row r="68">
      <c r="B68" s="19"/>
      <c r="L68" s="19"/>
    </row>
    <row r="69">
      <c r="B69" s="19"/>
      <c r="L69" s="19"/>
    </row>
    <row r="70">
      <c r="B70" s="19"/>
      <c r="L70" s="19"/>
    </row>
    <row r="71">
      <c r="B71" s="19"/>
      <c r="L71" s="19"/>
    </row>
    <row r="72">
      <c r="B72" s="19"/>
      <c r="L72" s="19"/>
    </row>
    <row r="73">
      <c r="B73" s="19"/>
      <c r="L73" s="19"/>
    </row>
    <row r="74">
      <c r="B74" s="19"/>
      <c r="L74" s="19"/>
    </row>
    <row r="75">
      <c r="B75" s="19"/>
      <c r="L75" s="19"/>
    </row>
    <row r="76" s="2" customFormat="1">
      <c r="A76" s="37"/>
      <c r="B76" s="43"/>
      <c r="C76" s="37"/>
      <c r="D76" s="160" t="s">
        <v>52</v>
      </c>
      <c r="E76" s="161"/>
      <c r="F76" s="162" t="s">
        <v>53</v>
      </c>
      <c r="G76" s="160" t="s">
        <v>52</v>
      </c>
      <c r="H76" s="161"/>
      <c r="I76" s="161"/>
      <c r="J76" s="163" t="s">
        <v>53</v>
      </c>
      <c r="K76" s="161"/>
      <c r="L76" s="62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165"/>
      <c r="C77" s="166"/>
      <c r="D77" s="166"/>
      <c r="E77" s="166"/>
      <c r="F77" s="166"/>
      <c r="G77" s="166"/>
      <c r="H77" s="166"/>
      <c r="I77" s="166"/>
      <c r="J77" s="166"/>
      <c r="K77" s="166"/>
      <c r="L77" s="62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167"/>
      <c r="C81" s="168"/>
      <c r="D81" s="168"/>
      <c r="E81" s="168"/>
      <c r="F81" s="168"/>
      <c r="G81" s="168"/>
      <c r="H81" s="168"/>
      <c r="I81" s="168"/>
      <c r="J81" s="168"/>
      <c r="K81" s="168"/>
      <c r="L81" s="62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91</v>
      </c>
      <c r="D82" s="39"/>
      <c r="E82" s="39"/>
      <c r="F82" s="39"/>
      <c r="G82" s="39"/>
      <c r="H82" s="39"/>
      <c r="I82" s="39"/>
      <c r="J82" s="39"/>
      <c r="K82" s="39"/>
      <c r="L82" s="62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62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16</v>
      </c>
      <c r="D84" s="39"/>
      <c r="E84" s="39"/>
      <c r="F84" s="39"/>
      <c r="G84" s="39"/>
      <c r="H84" s="39"/>
      <c r="I84" s="39"/>
      <c r="J84" s="39"/>
      <c r="K84" s="39"/>
      <c r="L84" s="62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16.5" customHeight="1">
      <c r="A85" s="37"/>
      <c r="B85" s="38"/>
      <c r="C85" s="39"/>
      <c r="D85" s="39"/>
      <c r="E85" s="169" t="str">
        <f>E7</f>
        <v>Oprava komunikací v HK</v>
      </c>
      <c r="F85" s="31"/>
      <c r="G85" s="31"/>
      <c r="H85" s="31"/>
      <c r="I85" s="39"/>
      <c r="J85" s="39"/>
      <c r="K85" s="39"/>
      <c r="L85" s="62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12" customHeight="1">
      <c r="A86" s="37"/>
      <c r="B86" s="38"/>
      <c r="C86" s="31" t="s">
        <v>88</v>
      </c>
      <c r="D86" s="39"/>
      <c r="E86" s="39"/>
      <c r="F86" s="39"/>
      <c r="G86" s="39"/>
      <c r="H86" s="39"/>
      <c r="I86" s="39"/>
      <c r="J86" s="39"/>
      <c r="K86" s="39"/>
      <c r="L86" s="62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2" customFormat="1" ht="16.5" customHeight="1">
      <c r="A87" s="37"/>
      <c r="B87" s="38"/>
      <c r="C87" s="39"/>
      <c r="D87" s="39"/>
      <c r="E87" s="75" t="str">
        <f>E9</f>
        <v>VEVERKOVA - Oprava komunikací ve Veverkově ulici</v>
      </c>
      <c r="F87" s="39"/>
      <c r="G87" s="39"/>
      <c r="H87" s="39"/>
      <c r="I87" s="39"/>
      <c r="J87" s="39"/>
      <c r="K87" s="39"/>
      <c r="L87" s="62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62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2" customHeight="1">
      <c r="A89" s="37"/>
      <c r="B89" s="38"/>
      <c r="C89" s="31" t="s">
        <v>22</v>
      </c>
      <c r="D89" s="39"/>
      <c r="E89" s="39"/>
      <c r="F89" s="26" t="str">
        <f>F12</f>
        <v>Hradec Králové</v>
      </c>
      <c r="G89" s="39"/>
      <c r="H89" s="39"/>
      <c r="I89" s="31" t="s">
        <v>24</v>
      </c>
      <c r="J89" s="78" t="str">
        <f>IF(J12="","",J12)</f>
        <v>15. 8. 2018</v>
      </c>
      <c r="K89" s="39"/>
      <c r="L89" s="62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9"/>
      <c r="D90" s="39"/>
      <c r="E90" s="39"/>
      <c r="F90" s="39"/>
      <c r="G90" s="39"/>
      <c r="H90" s="39"/>
      <c r="I90" s="39"/>
      <c r="J90" s="39"/>
      <c r="K90" s="39"/>
      <c r="L90" s="62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15.15" customHeight="1">
      <c r="A91" s="37"/>
      <c r="B91" s="38"/>
      <c r="C91" s="31" t="s">
        <v>28</v>
      </c>
      <c r="D91" s="39"/>
      <c r="E91" s="39"/>
      <c r="F91" s="26" t="str">
        <f>E15</f>
        <v xml:space="preserve"> </v>
      </c>
      <c r="G91" s="39"/>
      <c r="H91" s="39"/>
      <c r="I91" s="31" t="s">
        <v>33</v>
      </c>
      <c r="J91" s="35" t="str">
        <f>E21</f>
        <v xml:space="preserve"> </v>
      </c>
      <c r="K91" s="39"/>
      <c r="L91" s="62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15.15" customHeight="1">
      <c r="A92" s="37"/>
      <c r="B92" s="38"/>
      <c r="C92" s="31" t="s">
        <v>31</v>
      </c>
      <c r="D92" s="39"/>
      <c r="E92" s="39"/>
      <c r="F92" s="26" t="str">
        <f>IF(E18="","",E18)</f>
        <v>Vyplň údaj</v>
      </c>
      <c r="G92" s="39"/>
      <c r="H92" s="39"/>
      <c r="I92" s="31" t="s">
        <v>35</v>
      </c>
      <c r="J92" s="35" t="str">
        <f>E24</f>
        <v xml:space="preserve"> </v>
      </c>
      <c r="K92" s="39"/>
      <c r="L92" s="62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0.32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62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29.28" customHeight="1">
      <c r="A94" s="37"/>
      <c r="B94" s="38"/>
      <c r="C94" s="170" t="s">
        <v>92</v>
      </c>
      <c r="D94" s="171"/>
      <c r="E94" s="171"/>
      <c r="F94" s="171"/>
      <c r="G94" s="171"/>
      <c r="H94" s="171"/>
      <c r="I94" s="171"/>
      <c r="J94" s="172" t="s">
        <v>93</v>
      </c>
      <c r="K94" s="171"/>
      <c r="L94" s="62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9"/>
      <c r="D95" s="39"/>
      <c r="E95" s="39"/>
      <c r="F95" s="39"/>
      <c r="G95" s="39"/>
      <c r="H95" s="39"/>
      <c r="I95" s="39"/>
      <c r="J95" s="39"/>
      <c r="K95" s="39"/>
      <c r="L95" s="62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2.8" customHeight="1">
      <c r="A96" s="37"/>
      <c r="B96" s="38"/>
      <c r="C96" s="173" t="s">
        <v>94</v>
      </c>
      <c r="D96" s="39"/>
      <c r="E96" s="39"/>
      <c r="F96" s="39"/>
      <c r="G96" s="39"/>
      <c r="H96" s="39"/>
      <c r="I96" s="39"/>
      <c r="J96" s="109">
        <f>J124</f>
        <v>0</v>
      </c>
      <c r="K96" s="39"/>
      <c r="L96" s="62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6" t="s">
        <v>95</v>
      </c>
    </row>
    <row r="97" s="9" customFormat="1" ht="24.96" customHeight="1">
      <c r="A97" s="9"/>
      <c r="B97" s="174"/>
      <c r="C97" s="175"/>
      <c r="D97" s="176" t="s">
        <v>96</v>
      </c>
      <c r="E97" s="177"/>
      <c r="F97" s="177"/>
      <c r="G97" s="177"/>
      <c r="H97" s="177"/>
      <c r="I97" s="177"/>
      <c r="J97" s="178">
        <f>J125</f>
        <v>0</v>
      </c>
      <c r="K97" s="175"/>
      <c r="L97" s="17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0"/>
      <c r="C98" s="181"/>
      <c r="D98" s="182" t="s">
        <v>97</v>
      </c>
      <c r="E98" s="183"/>
      <c r="F98" s="183"/>
      <c r="G98" s="183"/>
      <c r="H98" s="183"/>
      <c r="I98" s="183"/>
      <c r="J98" s="184">
        <f>J126</f>
        <v>0</v>
      </c>
      <c r="K98" s="181"/>
      <c r="L98" s="185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0"/>
      <c r="C99" s="181"/>
      <c r="D99" s="182" t="s">
        <v>98</v>
      </c>
      <c r="E99" s="183"/>
      <c r="F99" s="183"/>
      <c r="G99" s="183"/>
      <c r="H99" s="183"/>
      <c r="I99" s="183"/>
      <c r="J99" s="184">
        <f>J192</f>
        <v>0</v>
      </c>
      <c r="K99" s="181"/>
      <c r="L99" s="185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0"/>
      <c r="C100" s="181"/>
      <c r="D100" s="182" t="s">
        <v>99</v>
      </c>
      <c r="E100" s="183"/>
      <c r="F100" s="183"/>
      <c r="G100" s="183"/>
      <c r="H100" s="183"/>
      <c r="I100" s="183"/>
      <c r="J100" s="184">
        <f>J196</f>
        <v>0</v>
      </c>
      <c r="K100" s="181"/>
      <c r="L100" s="185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0"/>
      <c r="C101" s="181"/>
      <c r="D101" s="182" t="s">
        <v>100</v>
      </c>
      <c r="E101" s="183"/>
      <c r="F101" s="183"/>
      <c r="G101" s="183"/>
      <c r="H101" s="183"/>
      <c r="I101" s="183"/>
      <c r="J101" s="184">
        <f>J220</f>
        <v>0</v>
      </c>
      <c r="K101" s="181"/>
      <c r="L101" s="185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80"/>
      <c r="C102" s="181"/>
      <c r="D102" s="182" t="s">
        <v>101</v>
      </c>
      <c r="E102" s="183"/>
      <c r="F102" s="183"/>
      <c r="G102" s="183"/>
      <c r="H102" s="183"/>
      <c r="I102" s="183"/>
      <c r="J102" s="184">
        <f>J247</f>
        <v>0</v>
      </c>
      <c r="K102" s="181"/>
      <c r="L102" s="185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80"/>
      <c r="C103" s="181"/>
      <c r="D103" s="182" t="s">
        <v>102</v>
      </c>
      <c r="E103" s="183"/>
      <c r="F103" s="183"/>
      <c r="G103" s="183"/>
      <c r="H103" s="183"/>
      <c r="I103" s="183"/>
      <c r="J103" s="184">
        <f>J311</f>
        <v>0</v>
      </c>
      <c r="K103" s="181"/>
      <c r="L103" s="185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80"/>
      <c r="C104" s="181"/>
      <c r="D104" s="182" t="s">
        <v>103</v>
      </c>
      <c r="E104" s="183"/>
      <c r="F104" s="183"/>
      <c r="G104" s="183"/>
      <c r="H104" s="183"/>
      <c r="I104" s="183"/>
      <c r="J104" s="184">
        <f>J330</f>
        <v>0</v>
      </c>
      <c r="K104" s="181"/>
      <c r="L104" s="185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2" customFormat="1" ht="21.84" customHeight="1">
      <c r="A105" s="37"/>
      <c r="B105" s="38"/>
      <c r="C105" s="39"/>
      <c r="D105" s="39"/>
      <c r="E105" s="39"/>
      <c r="F105" s="39"/>
      <c r="G105" s="39"/>
      <c r="H105" s="39"/>
      <c r="I105" s="39"/>
      <c r="J105" s="39"/>
      <c r="K105" s="39"/>
      <c r="L105" s="62"/>
      <c r="S105" s="37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</row>
    <row r="106" s="2" customFormat="1" ht="6.96" customHeight="1">
      <c r="A106" s="37"/>
      <c r="B106" s="65"/>
      <c r="C106" s="66"/>
      <c r="D106" s="66"/>
      <c r="E106" s="66"/>
      <c r="F106" s="66"/>
      <c r="G106" s="66"/>
      <c r="H106" s="66"/>
      <c r="I106" s="66"/>
      <c r="J106" s="66"/>
      <c r="K106" s="66"/>
      <c r="L106" s="62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</row>
    <row r="110" s="2" customFormat="1" ht="6.96" customHeight="1">
      <c r="A110" s="37"/>
      <c r="B110" s="67"/>
      <c r="C110" s="68"/>
      <c r="D110" s="68"/>
      <c r="E110" s="68"/>
      <c r="F110" s="68"/>
      <c r="G110" s="68"/>
      <c r="H110" s="68"/>
      <c r="I110" s="68"/>
      <c r="J110" s="68"/>
      <c r="K110" s="68"/>
      <c r="L110" s="62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</row>
    <row r="111" s="2" customFormat="1" ht="24.96" customHeight="1">
      <c r="A111" s="37"/>
      <c r="B111" s="38"/>
      <c r="C111" s="22" t="s">
        <v>104</v>
      </c>
      <c r="D111" s="39"/>
      <c r="E111" s="39"/>
      <c r="F111" s="39"/>
      <c r="G111" s="39"/>
      <c r="H111" s="39"/>
      <c r="I111" s="39"/>
      <c r="J111" s="39"/>
      <c r="K111" s="39"/>
      <c r="L111" s="62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2" s="2" customFormat="1" ht="6.96" customHeight="1">
      <c r="A112" s="37"/>
      <c r="B112" s="38"/>
      <c r="C112" s="39"/>
      <c r="D112" s="39"/>
      <c r="E112" s="39"/>
      <c r="F112" s="39"/>
      <c r="G112" s="39"/>
      <c r="H112" s="39"/>
      <c r="I112" s="39"/>
      <c r="J112" s="39"/>
      <c r="K112" s="39"/>
      <c r="L112" s="62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2" customFormat="1" ht="12" customHeight="1">
      <c r="A113" s="37"/>
      <c r="B113" s="38"/>
      <c r="C113" s="31" t="s">
        <v>16</v>
      </c>
      <c r="D113" s="39"/>
      <c r="E113" s="39"/>
      <c r="F113" s="39"/>
      <c r="G113" s="39"/>
      <c r="H113" s="39"/>
      <c r="I113" s="39"/>
      <c r="J113" s="39"/>
      <c r="K113" s="39"/>
      <c r="L113" s="62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16.5" customHeight="1">
      <c r="A114" s="37"/>
      <c r="B114" s="38"/>
      <c r="C114" s="39"/>
      <c r="D114" s="39"/>
      <c r="E114" s="169" t="str">
        <f>E7</f>
        <v>Oprava komunikací v HK</v>
      </c>
      <c r="F114" s="31"/>
      <c r="G114" s="31"/>
      <c r="H114" s="31"/>
      <c r="I114" s="39"/>
      <c r="J114" s="39"/>
      <c r="K114" s="39"/>
      <c r="L114" s="62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12" customHeight="1">
      <c r="A115" s="37"/>
      <c r="B115" s="38"/>
      <c r="C115" s="31" t="s">
        <v>88</v>
      </c>
      <c r="D115" s="39"/>
      <c r="E115" s="39"/>
      <c r="F115" s="39"/>
      <c r="G115" s="39"/>
      <c r="H115" s="39"/>
      <c r="I115" s="39"/>
      <c r="J115" s="39"/>
      <c r="K115" s="39"/>
      <c r="L115" s="62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16.5" customHeight="1">
      <c r="A116" s="37"/>
      <c r="B116" s="38"/>
      <c r="C116" s="39"/>
      <c r="D116" s="39"/>
      <c r="E116" s="75" t="str">
        <f>E9</f>
        <v>VEVERKOVA - Oprava komunikací ve Veverkově ulici</v>
      </c>
      <c r="F116" s="39"/>
      <c r="G116" s="39"/>
      <c r="H116" s="39"/>
      <c r="I116" s="39"/>
      <c r="J116" s="39"/>
      <c r="K116" s="39"/>
      <c r="L116" s="62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6.96" customHeight="1">
      <c r="A117" s="37"/>
      <c r="B117" s="38"/>
      <c r="C117" s="39"/>
      <c r="D117" s="39"/>
      <c r="E117" s="39"/>
      <c r="F117" s="39"/>
      <c r="G117" s="39"/>
      <c r="H117" s="39"/>
      <c r="I117" s="39"/>
      <c r="J117" s="39"/>
      <c r="K117" s="39"/>
      <c r="L117" s="62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12" customHeight="1">
      <c r="A118" s="37"/>
      <c r="B118" s="38"/>
      <c r="C118" s="31" t="s">
        <v>22</v>
      </c>
      <c r="D118" s="39"/>
      <c r="E118" s="39"/>
      <c r="F118" s="26" t="str">
        <f>F12</f>
        <v>Hradec Králové</v>
      </c>
      <c r="G118" s="39"/>
      <c r="H118" s="39"/>
      <c r="I118" s="31" t="s">
        <v>24</v>
      </c>
      <c r="J118" s="78" t="str">
        <f>IF(J12="","",J12)</f>
        <v>15. 8. 2018</v>
      </c>
      <c r="K118" s="39"/>
      <c r="L118" s="62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2" customFormat="1" ht="6.96" customHeight="1">
      <c r="A119" s="37"/>
      <c r="B119" s="38"/>
      <c r="C119" s="39"/>
      <c r="D119" s="39"/>
      <c r="E119" s="39"/>
      <c r="F119" s="39"/>
      <c r="G119" s="39"/>
      <c r="H119" s="39"/>
      <c r="I119" s="39"/>
      <c r="J119" s="39"/>
      <c r="K119" s="39"/>
      <c r="L119" s="62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2" customFormat="1" ht="15.15" customHeight="1">
      <c r="A120" s="37"/>
      <c r="B120" s="38"/>
      <c r="C120" s="31" t="s">
        <v>28</v>
      </c>
      <c r="D120" s="39"/>
      <c r="E120" s="39"/>
      <c r="F120" s="26" t="str">
        <f>E15</f>
        <v xml:space="preserve"> </v>
      </c>
      <c r="G120" s="39"/>
      <c r="H120" s="39"/>
      <c r="I120" s="31" t="s">
        <v>33</v>
      </c>
      <c r="J120" s="35" t="str">
        <f>E21</f>
        <v xml:space="preserve"> </v>
      </c>
      <c r="K120" s="39"/>
      <c r="L120" s="62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</row>
    <row r="121" s="2" customFormat="1" ht="15.15" customHeight="1">
      <c r="A121" s="37"/>
      <c r="B121" s="38"/>
      <c r="C121" s="31" t="s">
        <v>31</v>
      </c>
      <c r="D121" s="39"/>
      <c r="E121" s="39"/>
      <c r="F121" s="26" t="str">
        <f>IF(E18="","",E18)</f>
        <v>Vyplň údaj</v>
      </c>
      <c r="G121" s="39"/>
      <c r="H121" s="39"/>
      <c r="I121" s="31" t="s">
        <v>35</v>
      </c>
      <c r="J121" s="35" t="str">
        <f>E24</f>
        <v xml:space="preserve"> </v>
      </c>
      <c r="K121" s="39"/>
      <c r="L121" s="62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</row>
    <row r="122" s="2" customFormat="1" ht="10.32" customHeight="1">
      <c r="A122" s="37"/>
      <c r="B122" s="38"/>
      <c r="C122" s="39"/>
      <c r="D122" s="39"/>
      <c r="E122" s="39"/>
      <c r="F122" s="39"/>
      <c r="G122" s="39"/>
      <c r="H122" s="39"/>
      <c r="I122" s="39"/>
      <c r="J122" s="39"/>
      <c r="K122" s="39"/>
      <c r="L122" s="62"/>
      <c r="S122" s="37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</row>
    <row r="123" s="11" customFormat="1" ht="29.28" customHeight="1">
      <c r="A123" s="186"/>
      <c r="B123" s="187"/>
      <c r="C123" s="188" t="s">
        <v>105</v>
      </c>
      <c r="D123" s="189" t="s">
        <v>62</v>
      </c>
      <c r="E123" s="189" t="s">
        <v>58</v>
      </c>
      <c r="F123" s="189" t="s">
        <v>59</v>
      </c>
      <c r="G123" s="189" t="s">
        <v>106</v>
      </c>
      <c r="H123" s="189" t="s">
        <v>107</v>
      </c>
      <c r="I123" s="189" t="s">
        <v>108</v>
      </c>
      <c r="J123" s="190" t="s">
        <v>93</v>
      </c>
      <c r="K123" s="191" t="s">
        <v>109</v>
      </c>
      <c r="L123" s="192"/>
      <c r="M123" s="99" t="s">
        <v>1</v>
      </c>
      <c r="N123" s="100" t="s">
        <v>41</v>
      </c>
      <c r="O123" s="100" t="s">
        <v>110</v>
      </c>
      <c r="P123" s="100" t="s">
        <v>111</v>
      </c>
      <c r="Q123" s="100" t="s">
        <v>112</v>
      </c>
      <c r="R123" s="100" t="s">
        <v>113</v>
      </c>
      <c r="S123" s="100" t="s">
        <v>114</v>
      </c>
      <c r="T123" s="101" t="s">
        <v>115</v>
      </c>
      <c r="U123" s="186"/>
      <c r="V123" s="186"/>
      <c r="W123" s="186"/>
      <c r="X123" s="186"/>
      <c r="Y123" s="186"/>
      <c r="Z123" s="186"/>
      <c r="AA123" s="186"/>
      <c r="AB123" s="186"/>
      <c r="AC123" s="186"/>
      <c r="AD123" s="186"/>
      <c r="AE123" s="186"/>
    </row>
    <row r="124" s="2" customFormat="1" ht="22.8" customHeight="1">
      <c r="A124" s="37"/>
      <c r="B124" s="38"/>
      <c r="C124" s="106" t="s">
        <v>116</v>
      </c>
      <c r="D124" s="39"/>
      <c r="E124" s="39"/>
      <c r="F124" s="39"/>
      <c r="G124" s="39"/>
      <c r="H124" s="39"/>
      <c r="I124" s="39"/>
      <c r="J124" s="193">
        <f>BK124</f>
        <v>0</v>
      </c>
      <c r="K124" s="39"/>
      <c r="L124" s="43"/>
      <c r="M124" s="102"/>
      <c r="N124" s="194"/>
      <c r="O124" s="103"/>
      <c r="P124" s="195">
        <f>P125</f>
        <v>0</v>
      </c>
      <c r="Q124" s="103"/>
      <c r="R124" s="195">
        <f>R125</f>
        <v>255.38926919999994</v>
      </c>
      <c r="S124" s="103"/>
      <c r="T124" s="196">
        <f>T125</f>
        <v>4059.0687600000001</v>
      </c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T124" s="16" t="s">
        <v>76</v>
      </c>
      <c r="AU124" s="16" t="s">
        <v>95</v>
      </c>
      <c r="BK124" s="197">
        <f>BK125</f>
        <v>0</v>
      </c>
    </row>
    <row r="125" s="12" customFormat="1" ht="25.92" customHeight="1">
      <c r="A125" s="12"/>
      <c r="B125" s="198"/>
      <c r="C125" s="199"/>
      <c r="D125" s="200" t="s">
        <v>76</v>
      </c>
      <c r="E125" s="201" t="s">
        <v>117</v>
      </c>
      <c r="F125" s="201" t="s">
        <v>118</v>
      </c>
      <c r="G125" s="199"/>
      <c r="H125" s="199"/>
      <c r="I125" s="202"/>
      <c r="J125" s="203">
        <f>BK125</f>
        <v>0</v>
      </c>
      <c r="K125" s="199"/>
      <c r="L125" s="204"/>
      <c r="M125" s="205"/>
      <c r="N125" s="206"/>
      <c r="O125" s="206"/>
      <c r="P125" s="207">
        <f>P126+P192+P196+P220+P247+P311+P330</f>
        <v>0</v>
      </c>
      <c r="Q125" s="206"/>
      <c r="R125" s="207">
        <f>R126+R192+R196+R220+R247+R311+R330</f>
        <v>255.38926919999994</v>
      </c>
      <c r="S125" s="206"/>
      <c r="T125" s="208">
        <f>T126+T192+T196+T220+T247+T311+T330</f>
        <v>4059.0687600000001</v>
      </c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209" t="s">
        <v>21</v>
      </c>
      <c r="AT125" s="210" t="s">
        <v>76</v>
      </c>
      <c r="AU125" s="210" t="s">
        <v>77</v>
      </c>
      <c r="AY125" s="209" t="s">
        <v>119</v>
      </c>
      <c r="BK125" s="211">
        <f>BK126+BK192+BK196+BK220+BK247+BK311+BK330</f>
        <v>0</v>
      </c>
    </row>
    <row r="126" s="12" customFormat="1" ht="22.8" customHeight="1">
      <c r="A126" s="12"/>
      <c r="B126" s="198"/>
      <c r="C126" s="199"/>
      <c r="D126" s="200" t="s">
        <v>76</v>
      </c>
      <c r="E126" s="212" t="s">
        <v>21</v>
      </c>
      <c r="F126" s="212" t="s">
        <v>120</v>
      </c>
      <c r="G126" s="199"/>
      <c r="H126" s="199"/>
      <c r="I126" s="202"/>
      <c r="J126" s="213">
        <f>BK126</f>
        <v>0</v>
      </c>
      <c r="K126" s="199"/>
      <c r="L126" s="204"/>
      <c r="M126" s="205"/>
      <c r="N126" s="206"/>
      <c r="O126" s="206"/>
      <c r="P126" s="207">
        <f>SUM(P127:P191)</f>
        <v>0</v>
      </c>
      <c r="Q126" s="206"/>
      <c r="R126" s="207">
        <f>SUM(R127:R191)</f>
        <v>2.8330387999999997</v>
      </c>
      <c r="S126" s="206"/>
      <c r="T126" s="208">
        <f>SUM(T127:T191)</f>
        <v>3986.1821600000003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209" t="s">
        <v>21</v>
      </c>
      <c r="AT126" s="210" t="s">
        <v>76</v>
      </c>
      <c r="AU126" s="210" t="s">
        <v>21</v>
      </c>
      <c r="AY126" s="209" t="s">
        <v>119</v>
      </c>
      <c r="BK126" s="211">
        <f>SUM(BK127:BK191)</f>
        <v>0</v>
      </c>
    </row>
    <row r="127" s="2" customFormat="1" ht="16.5" customHeight="1">
      <c r="A127" s="37"/>
      <c r="B127" s="38"/>
      <c r="C127" s="214" t="s">
        <v>21</v>
      </c>
      <c r="D127" s="214" t="s">
        <v>121</v>
      </c>
      <c r="E127" s="215" t="s">
        <v>122</v>
      </c>
      <c r="F127" s="216" t="s">
        <v>123</v>
      </c>
      <c r="G127" s="217" t="s">
        <v>124</v>
      </c>
      <c r="H127" s="218">
        <v>4</v>
      </c>
      <c r="I127" s="219"/>
      <c r="J127" s="220">
        <f>ROUND(I127*H127,2)</f>
        <v>0</v>
      </c>
      <c r="K127" s="221"/>
      <c r="L127" s="43"/>
      <c r="M127" s="222" t="s">
        <v>1</v>
      </c>
      <c r="N127" s="223" t="s">
        <v>42</v>
      </c>
      <c r="O127" s="90"/>
      <c r="P127" s="224">
        <f>O127*H127</f>
        <v>0</v>
      </c>
      <c r="Q127" s="224">
        <v>0</v>
      </c>
      <c r="R127" s="224">
        <f>Q127*H127</f>
        <v>0</v>
      </c>
      <c r="S127" s="224">
        <v>0</v>
      </c>
      <c r="T127" s="225">
        <f>S127*H127</f>
        <v>0</v>
      </c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R127" s="226" t="s">
        <v>125</v>
      </c>
      <c r="AT127" s="226" t="s">
        <v>121</v>
      </c>
      <c r="AU127" s="226" t="s">
        <v>86</v>
      </c>
      <c r="AY127" s="16" t="s">
        <v>119</v>
      </c>
      <c r="BE127" s="227">
        <f>IF(N127="základní",J127,0)</f>
        <v>0</v>
      </c>
      <c r="BF127" s="227">
        <f>IF(N127="snížená",J127,0)</f>
        <v>0</v>
      </c>
      <c r="BG127" s="227">
        <f>IF(N127="zákl. přenesená",J127,0)</f>
        <v>0</v>
      </c>
      <c r="BH127" s="227">
        <f>IF(N127="sníž. přenesená",J127,0)</f>
        <v>0</v>
      </c>
      <c r="BI127" s="227">
        <f>IF(N127="nulová",J127,0)</f>
        <v>0</v>
      </c>
      <c r="BJ127" s="16" t="s">
        <v>21</v>
      </c>
      <c r="BK127" s="227">
        <f>ROUND(I127*H127,2)</f>
        <v>0</v>
      </c>
      <c r="BL127" s="16" t="s">
        <v>125</v>
      </c>
      <c r="BM127" s="226" t="s">
        <v>126</v>
      </c>
    </row>
    <row r="128" s="2" customFormat="1" ht="66.75" customHeight="1">
      <c r="A128" s="37"/>
      <c r="B128" s="38"/>
      <c r="C128" s="214" t="s">
        <v>86</v>
      </c>
      <c r="D128" s="214" t="s">
        <v>121</v>
      </c>
      <c r="E128" s="215" t="s">
        <v>127</v>
      </c>
      <c r="F128" s="216" t="s">
        <v>128</v>
      </c>
      <c r="G128" s="217" t="s">
        <v>129</v>
      </c>
      <c r="H128" s="218">
        <v>48.43</v>
      </c>
      <c r="I128" s="219"/>
      <c r="J128" s="220">
        <f>ROUND(I128*H128,2)</f>
        <v>0</v>
      </c>
      <c r="K128" s="221"/>
      <c r="L128" s="43"/>
      <c r="M128" s="222" t="s">
        <v>1</v>
      </c>
      <c r="N128" s="223" t="s">
        <v>42</v>
      </c>
      <c r="O128" s="90"/>
      <c r="P128" s="224">
        <f>O128*H128</f>
        <v>0</v>
      </c>
      <c r="Q128" s="224">
        <v>0</v>
      </c>
      <c r="R128" s="224">
        <f>Q128*H128</f>
        <v>0</v>
      </c>
      <c r="S128" s="224">
        <v>0.26000000000000001</v>
      </c>
      <c r="T128" s="225">
        <f>S128*H128</f>
        <v>12.591800000000001</v>
      </c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R128" s="226" t="s">
        <v>125</v>
      </c>
      <c r="AT128" s="226" t="s">
        <v>121</v>
      </c>
      <c r="AU128" s="226" t="s">
        <v>86</v>
      </c>
      <c r="AY128" s="16" t="s">
        <v>119</v>
      </c>
      <c r="BE128" s="227">
        <f>IF(N128="základní",J128,0)</f>
        <v>0</v>
      </c>
      <c r="BF128" s="227">
        <f>IF(N128="snížená",J128,0)</f>
        <v>0</v>
      </c>
      <c r="BG128" s="227">
        <f>IF(N128="zákl. přenesená",J128,0)</f>
        <v>0</v>
      </c>
      <c r="BH128" s="227">
        <f>IF(N128="sníž. přenesená",J128,0)</f>
        <v>0</v>
      </c>
      <c r="BI128" s="227">
        <f>IF(N128="nulová",J128,0)</f>
        <v>0</v>
      </c>
      <c r="BJ128" s="16" t="s">
        <v>21</v>
      </c>
      <c r="BK128" s="227">
        <f>ROUND(I128*H128,2)</f>
        <v>0</v>
      </c>
      <c r="BL128" s="16" t="s">
        <v>125</v>
      </c>
      <c r="BM128" s="226" t="s">
        <v>130</v>
      </c>
    </row>
    <row r="129" s="13" customFormat="1">
      <c r="A129" s="13"/>
      <c r="B129" s="228"/>
      <c r="C129" s="229"/>
      <c r="D129" s="230" t="s">
        <v>131</v>
      </c>
      <c r="E129" s="231" t="s">
        <v>1</v>
      </c>
      <c r="F129" s="232" t="s">
        <v>132</v>
      </c>
      <c r="G129" s="229"/>
      <c r="H129" s="233">
        <v>48.43</v>
      </c>
      <c r="I129" s="234"/>
      <c r="J129" s="229"/>
      <c r="K129" s="229"/>
      <c r="L129" s="235"/>
      <c r="M129" s="236"/>
      <c r="N129" s="237"/>
      <c r="O129" s="237"/>
      <c r="P129" s="237"/>
      <c r="Q129" s="237"/>
      <c r="R129" s="237"/>
      <c r="S129" s="237"/>
      <c r="T129" s="238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239" t="s">
        <v>131</v>
      </c>
      <c r="AU129" s="239" t="s">
        <v>86</v>
      </c>
      <c r="AV129" s="13" t="s">
        <v>86</v>
      </c>
      <c r="AW129" s="13" t="s">
        <v>34</v>
      </c>
      <c r="AX129" s="13" t="s">
        <v>21</v>
      </c>
      <c r="AY129" s="239" t="s">
        <v>119</v>
      </c>
    </row>
    <row r="130" s="2" customFormat="1" ht="66.75" customHeight="1">
      <c r="A130" s="37"/>
      <c r="B130" s="38"/>
      <c r="C130" s="214" t="s">
        <v>133</v>
      </c>
      <c r="D130" s="214" t="s">
        <v>121</v>
      </c>
      <c r="E130" s="215" t="s">
        <v>134</v>
      </c>
      <c r="F130" s="216" t="s">
        <v>135</v>
      </c>
      <c r="G130" s="217" t="s">
        <v>129</v>
      </c>
      <c r="H130" s="218">
        <v>3430.0900000000001</v>
      </c>
      <c r="I130" s="219"/>
      <c r="J130" s="220">
        <f>ROUND(I130*H130,2)</f>
        <v>0</v>
      </c>
      <c r="K130" s="221"/>
      <c r="L130" s="43"/>
      <c r="M130" s="222" t="s">
        <v>1</v>
      </c>
      <c r="N130" s="223" t="s">
        <v>42</v>
      </c>
      <c r="O130" s="90"/>
      <c r="P130" s="224">
        <f>O130*H130</f>
        <v>0</v>
      </c>
      <c r="Q130" s="224">
        <v>0</v>
      </c>
      <c r="R130" s="224">
        <f>Q130*H130</f>
        <v>0</v>
      </c>
      <c r="S130" s="224">
        <v>0.44</v>
      </c>
      <c r="T130" s="225">
        <f>S130*H130</f>
        <v>1509.2396000000001</v>
      </c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R130" s="226" t="s">
        <v>125</v>
      </c>
      <c r="AT130" s="226" t="s">
        <v>121</v>
      </c>
      <c r="AU130" s="226" t="s">
        <v>86</v>
      </c>
      <c r="AY130" s="16" t="s">
        <v>119</v>
      </c>
      <c r="BE130" s="227">
        <f>IF(N130="základní",J130,0)</f>
        <v>0</v>
      </c>
      <c r="BF130" s="227">
        <f>IF(N130="snížená",J130,0)</f>
        <v>0</v>
      </c>
      <c r="BG130" s="227">
        <f>IF(N130="zákl. přenesená",J130,0)</f>
        <v>0</v>
      </c>
      <c r="BH130" s="227">
        <f>IF(N130="sníž. přenesená",J130,0)</f>
        <v>0</v>
      </c>
      <c r="BI130" s="227">
        <f>IF(N130="nulová",J130,0)</f>
        <v>0</v>
      </c>
      <c r="BJ130" s="16" t="s">
        <v>21</v>
      </c>
      <c r="BK130" s="227">
        <f>ROUND(I130*H130,2)</f>
        <v>0</v>
      </c>
      <c r="BL130" s="16" t="s">
        <v>125</v>
      </c>
      <c r="BM130" s="226" t="s">
        <v>136</v>
      </c>
    </row>
    <row r="131" s="13" customFormat="1">
      <c r="A131" s="13"/>
      <c r="B131" s="228"/>
      <c r="C131" s="229"/>
      <c r="D131" s="230" t="s">
        <v>131</v>
      </c>
      <c r="E131" s="231" t="s">
        <v>1</v>
      </c>
      <c r="F131" s="232" t="s">
        <v>137</v>
      </c>
      <c r="G131" s="229"/>
      <c r="H131" s="233">
        <v>3430.0900000000001</v>
      </c>
      <c r="I131" s="234"/>
      <c r="J131" s="229"/>
      <c r="K131" s="229"/>
      <c r="L131" s="235"/>
      <c r="M131" s="236"/>
      <c r="N131" s="237"/>
      <c r="O131" s="237"/>
      <c r="P131" s="237"/>
      <c r="Q131" s="237"/>
      <c r="R131" s="237"/>
      <c r="S131" s="237"/>
      <c r="T131" s="238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239" t="s">
        <v>131</v>
      </c>
      <c r="AU131" s="239" t="s">
        <v>86</v>
      </c>
      <c r="AV131" s="13" t="s">
        <v>86</v>
      </c>
      <c r="AW131" s="13" t="s">
        <v>34</v>
      </c>
      <c r="AX131" s="13" t="s">
        <v>21</v>
      </c>
      <c r="AY131" s="239" t="s">
        <v>119</v>
      </c>
    </row>
    <row r="132" s="2" customFormat="1" ht="62.7" customHeight="1">
      <c r="A132" s="37"/>
      <c r="B132" s="38"/>
      <c r="C132" s="214" t="s">
        <v>125</v>
      </c>
      <c r="D132" s="214" t="s">
        <v>121</v>
      </c>
      <c r="E132" s="215" t="s">
        <v>138</v>
      </c>
      <c r="F132" s="216" t="s">
        <v>139</v>
      </c>
      <c r="G132" s="217" t="s">
        <v>129</v>
      </c>
      <c r="H132" s="218">
        <v>4186.3500000000004</v>
      </c>
      <c r="I132" s="219"/>
      <c r="J132" s="220">
        <f>ROUND(I132*H132,2)</f>
        <v>0</v>
      </c>
      <c r="K132" s="221"/>
      <c r="L132" s="43"/>
      <c r="M132" s="222" t="s">
        <v>1</v>
      </c>
      <c r="N132" s="223" t="s">
        <v>42</v>
      </c>
      <c r="O132" s="90"/>
      <c r="P132" s="224">
        <f>O132*H132</f>
        <v>0</v>
      </c>
      <c r="Q132" s="224">
        <v>0</v>
      </c>
      <c r="R132" s="224">
        <f>Q132*H132</f>
        <v>0</v>
      </c>
      <c r="S132" s="224">
        <v>0.32500000000000001</v>
      </c>
      <c r="T132" s="225">
        <f>S132*H132</f>
        <v>1360.5637500000003</v>
      </c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R132" s="226" t="s">
        <v>125</v>
      </c>
      <c r="AT132" s="226" t="s">
        <v>121</v>
      </c>
      <c r="AU132" s="226" t="s">
        <v>86</v>
      </c>
      <c r="AY132" s="16" t="s">
        <v>119</v>
      </c>
      <c r="BE132" s="227">
        <f>IF(N132="základní",J132,0)</f>
        <v>0</v>
      </c>
      <c r="BF132" s="227">
        <f>IF(N132="snížená",J132,0)</f>
        <v>0</v>
      </c>
      <c r="BG132" s="227">
        <f>IF(N132="zákl. přenesená",J132,0)</f>
        <v>0</v>
      </c>
      <c r="BH132" s="227">
        <f>IF(N132="sníž. přenesená",J132,0)</f>
        <v>0</v>
      </c>
      <c r="BI132" s="227">
        <f>IF(N132="nulová",J132,0)</f>
        <v>0</v>
      </c>
      <c r="BJ132" s="16" t="s">
        <v>21</v>
      </c>
      <c r="BK132" s="227">
        <f>ROUND(I132*H132,2)</f>
        <v>0</v>
      </c>
      <c r="BL132" s="16" t="s">
        <v>125</v>
      </c>
      <c r="BM132" s="226" t="s">
        <v>140</v>
      </c>
    </row>
    <row r="133" s="13" customFormat="1">
      <c r="A133" s="13"/>
      <c r="B133" s="228"/>
      <c r="C133" s="229"/>
      <c r="D133" s="230" t="s">
        <v>131</v>
      </c>
      <c r="E133" s="231" t="s">
        <v>1</v>
      </c>
      <c r="F133" s="232" t="s">
        <v>141</v>
      </c>
      <c r="G133" s="229"/>
      <c r="H133" s="233">
        <v>3816.3899999999999</v>
      </c>
      <c r="I133" s="234"/>
      <c r="J133" s="229"/>
      <c r="K133" s="229"/>
      <c r="L133" s="235"/>
      <c r="M133" s="236"/>
      <c r="N133" s="237"/>
      <c r="O133" s="237"/>
      <c r="P133" s="237"/>
      <c r="Q133" s="237"/>
      <c r="R133" s="237"/>
      <c r="S133" s="237"/>
      <c r="T133" s="238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39" t="s">
        <v>131</v>
      </c>
      <c r="AU133" s="239" t="s">
        <v>86</v>
      </c>
      <c r="AV133" s="13" t="s">
        <v>86</v>
      </c>
      <c r="AW133" s="13" t="s">
        <v>34</v>
      </c>
      <c r="AX133" s="13" t="s">
        <v>77</v>
      </c>
      <c r="AY133" s="239" t="s">
        <v>119</v>
      </c>
    </row>
    <row r="134" s="13" customFormat="1">
      <c r="A134" s="13"/>
      <c r="B134" s="228"/>
      <c r="C134" s="229"/>
      <c r="D134" s="230" t="s">
        <v>131</v>
      </c>
      <c r="E134" s="231" t="s">
        <v>1</v>
      </c>
      <c r="F134" s="232" t="s">
        <v>142</v>
      </c>
      <c r="G134" s="229"/>
      <c r="H134" s="233">
        <v>6.0999999999999996</v>
      </c>
      <c r="I134" s="234"/>
      <c r="J134" s="229"/>
      <c r="K134" s="229"/>
      <c r="L134" s="235"/>
      <c r="M134" s="236"/>
      <c r="N134" s="237"/>
      <c r="O134" s="237"/>
      <c r="P134" s="237"/>
      <c r="Q134" s="237"/>
      <c r="R134" s="237"/>
      <c r="S134" s="237"/>
      <c r="T134" s="238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39" t="s">
        <v>131</v>
      </c>
      <c r="AU134" s="239" t="s">
        <v>86</v>
      </c>
      <c r="AV134" s="13" t="s">
        <v>86</v>
      </c>
      <c r="AW134" s="13" t="s">
        <v>34</v>
      </c>
      <c r="AX134" s="13" t="s">
        <v>77</v>
      </c>
      <c r="AY134" s="239" t="s">
        <v>119</v>
      </c>
    </row>
    <row r="135" s="13" customFormat="1">
      <c r="A135" s="13"/>
      <c r="B135" s="228"/>
      <c r="C135" s="229"/>
      <c r="D135" s="230" t="s">
        <v>131</v>
      </c>
      <c r="E135" s="231" t="s">
        <v>1</v>
      </c>
      <c r="F135" s="232" t="s">
        <v>143</v>
      </c>
      <c r="G135" s="229"/>
      <c r="H135" s="233">
        <v>363.86000000000001</v>
      </c>
      <c r="I135" s="234"/>
      <c r="J135" s="229"/>
      <c r="K135" s="229"/>
      <c r="L135" s="235"/>
      <c r="M135" s="236"/>
      <c r="N135" s="237"/>
      <c r="O135" s="237"/>
      <c r="P135" s="237"/>
      <c r="Q135" s="237"/>
      <c r="R135" s="237"/>
      <c r="S135" s="237"/>
      <c r="T135" s="238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39" t="s">
        <v>131</v>
      </c>
      <c r="AU135" s="239" t="s">
        <v>86</v>
      </c>
      <c r="AV135" s="13" t="s">
        <v>86</v>
      </c>
      <c r="AW135" s="13" t="s">
        <v>34</v>
      </c>
      <c r="AX135" s="13" t="s">
        <v>77</v>
      </c>
      <c r="AY135" s="239" t="s">
        <v>119</v>
      </c>
    </row>
    <row r="136" s="14" customFormat="1">
      <c r="A136" s="14"/>
      <c r="B136" s="240"/>
      <c r="C136" s="241"/>
      <c r="D136" s="230" t="s">
        <v>131</v>
      </c>
      <c r="E136" s="242" t="s">
        <v>1</v>
      </c>
      <c r="F136" s="243" t="s">
        <v>144</v>
      </c>
      <c r="G136" s="241"/>
      <c r="H136" s="244">
        <v>4186.3499999999995</v>
      </c>
      <c r="I136" s="245"/>
      <c r="J136" s="241"/>
      <c r="K136" s="241"/>
      <c r="L136" s="246"/>
      <c r="M136" s="247"/>
      <c r="N136" s="248"/>
      <c r="O136" s="248"/>
      <c r="P136" s="248"/>
      <c r="Q136" s="248"/>
      <c r="R136" s="248"/>
      <c r="S136" s="248"/>
      <c r="T136" s="249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T136" s="250" t="s">
        <v>131</v>
      </c>
      <c r="AU136" s="250" t="s">
        <v>86</v>
      </c>
      <c r="AV136" s="14" t="s">
        <v>125</v>
      </c>
      <c r="AW136" s="14" t="s">
        <v>34</v>
      </c>
      <c r="AX136" s="14" t="s">
        <v>21</v>
      </c>
      <c r="AY136" s="250" t="s">
        <v>119</v>
      </c>
    </row>
    <row r="137" s="2" customFormat="1" ht="55.5" customHeight="1">
      <c r="A137" s="37"/>
      <c r="B137" s="38"/>
      <c r="C137" s="214" t="s">
        <v>145</v>
      </c>
      <c r="D137" s="214" t="s">
        <v>121</v>
      </c>
      <c r="E137" s="215" t="s">
        <v>146</v>
      </c>
      <c r="F137" s="216" t="s">
        <v>147</v>
      </c>
      <c r="G137" s="217" t="s">
        <v>129</v>
      </c>
      <c r="H137" s="218">
        <v>328.97000000000003</v>
      </c>
      <c r="I137" s="219"/>
      <c r="J137" s="220">
        <f>ROUND(I137*H137,2)</f>
        <v>0</v>
      </c>
      <c r="K137" s="221"/>
      <c r="L137" s="43"/>
      <c r="M137" s="222" t="s">
        <v>1</v>
      </c>
      <c r="N137" s="223" t="s">
        <v>42</v>
      </c>
      <c r="O137" s="90"/>
      <c r="P137" s="224">
        <f>O137*H137</f>
        <v>0</v>
      </c>
      <c r="Q137" s="224">
        <v>0</v>
      </c>
      <c r="R137" s="224">
        <f>Q137*H137</f>
        <v>0</v>
      </c>
      <c r="S137" s="224">
        <v>0.098000000000000004</v>
      </c>
      <c r="T137" s="225">
        <f>S137*H137</f>
        <v>32.239060000000002</v>
      </c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R137" s="226" t="s">
        <v>125</v>
      </c>
      <c r="AT137" s="226" t="s">
        <v>121</v>
      </c>
      <c r="AU137" s="226" t="s">
        <v>86</v>
      </c>
      <c r="AY137" s="16" t="s">
        <v>119</v>
      </c>
      <c r="BE137" s="227">
        <f>IF(N137="základní",J137,0)</f>
        <v>0</v>
      </c>
      <c r="BF137" s="227">
        <f>IF(N137="snížená",J137,0)</f>
        <v>0</v>
      </c>
      <c r="BG137" s="227">
        <f>IF(N137="zákl. přenesená",J137,0)</f>
        <v>0</v>
      </c>
      <c r="BH137" s="227">
        <f>IF(N137="sníž. přenesená",J137,0)</f>
        <v>0</v>
      </c>
      <c r="BI137" s="227">
        <f>IF(N137="nulová",J137,0)</f>
        <v>0</v>
      </c>
      <c r="BJ137" s="16" t="s">
        <v>21</v>
      </c>
      <c r="BK137" s="227">
        <f>ROUND(I137*H137,2)</f>
        <v>0</v>
      </c>
      <c r="BL137" s="16" t="s">
        <v>125</v>
      </c>
      <c r="BM137" s="226" t="s">
        <v>148</v>
      </c>
    </row>
    <row r="138" s="13" customFormat="1">
      <c r="A138" s="13"/>
      <c r="B138" s="228"/>
      <c r="C138" s="229"/>
      <c r="D138" s="230" t="s">
        <v>131</v>
      </c>
      <c r="E138" s="231" t="s">
        <v>1</v>
      </c>
      <c r="F138" s="232" t="s">
        <v>149</v>
      </c>
      <c r="G138" s="229"/>
      <c r="H138" s="233">
        <v>328.97000000000003</v>
      </c>
      <c r="I138" s="234"/>
      <c r="J138" s="229"/>
      <c r="K138" s="229"/>
      <c r="L138" s="235"/>
      <c r="M138" s="236"/>
      <c r="N138" s="237"/>
      <c r="O138" s="237"/>
      <c r="P138" s="237"/>
      <c r="Q138" s="237"/>
      <c r="R138" s="237"/>
      <c r="S138" s="237"/>
      <c r="T138" s="238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39" t="s">
        <v>131</v>
      </c>
      <c r="AU138" s="239" t="s">
        <v>86</v>
      </c>
      <c r="AV138" s="13" t="s">
        <v>86</v>
      </c>
      <c r="AW138" s="13" t="s">
        <v>34</v>
      </c>
      <c r="AX138" s="13" t="s">
        <v>21</v>
      </c>
      <c r="AY138" s="239" t="s">
        <v>119</v>
      </c>
    </row>
    <row r="139" s="2" customFormat="1" ht="44.25" customHeight="1">
      <c r="A139" s="37"/>
      <c r="B139" s="38"/>
      <c r="C139" s="214" t="s">
        <v>150</v>
      </c>
      <c r="D139" s="214" t="s">
        <v>121</v>
      </c>
      <c r="E139" s="215" t="s">
        <v>151</v>
      </c>
      <c r="F139" s="216" t="s">
        <v>152</v>
      </c>
      <c r="G139" s="217" t="s">
        <v>129</v>
      </c>
      <c r="H139" s="218">
        <v>3036.8800000000001</v>
      </c>
      <c r="I139" s="219"/>
      <c r="J139" s="220">
        <f>ROUND(I139*H139,2)</f>
        <v>0</v>
      </c>
      <c r="K139" s="221"/>
      <c r="L139" s="43"/>
      <c r="M139" s="222" t="s">
        <v>1</v>
      </c>
      <c r="N139" s="223" t="s">
        <v>42</v>
      </c>
      <c r="O139" s="90"/>
      <c r="P139" s="224">
        <f>O139*H139</f>
        <v>0</v>
      </c>
      <c r="Q139" s="224">
        <v>3.0000000000000001E-05</v>
      </c>
      <c r="R139" s="224">
        <f>Q139*H139</f>
        <v>0.091106400000000004</v>
      </c>
      <c r="S139" s="224">
        <v>0.23000000000000001</v>
      </c>
      <c r="T139" s="225">
        <f>S139*H139</f>
        <v>698.4824000000001</v>
      </c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R139" s="226" t="s">
        <v>125</v>
      </c>
      <c r="AT139" s="226" t="s">
        <v>121</v>
      </c>
      <c r="AU139" s="226" t="s">
        <v>86</v>
      </c>
      <c r="AY139" s="16" t="s">
        <v>119</v>
      </c>
      <c r="BE139" s="227">
        <f>IF(N139="základní",J139,0)</f>
        <v>0</v>
      </c>
      <c r="BF139" s="227">
        <f>IF(N139="snížená",J139,0)</f>
        <v>0</v>
      </c>
      <c r="BG139" s="227">
        <f>IF(N139="zákl. přenesená",J139,0)</f>
        <v>0</v>
      </c>
      <c r="BH139" s="227">
        <f>IF(N139="sníž. přenesená",J139,0)</f>
        <v>0</v>
      </c>
      <c r="BI139" s="227">
        <f>IF(N139="nulová",J139,0)</f>
        <v>0</v>
      </c>
      <c r="BJ139" s="16" t="s">
        <v>21</v>
      </c>
      <c r="BK139" s="227">
        <f>ROUND(I139*H139,2)</f>
        <v>0</v>
      </c>
      <c r="BL139" s="16" t="s">
        <v>125</v>
      </c>
      <c r="BM139" s="226" t="s">
        <v>153</v>
      </c>
    </row>
    <row r="140" s="2" customFormat="1" ht="44.25" customHeight="1">
      <c r="A140" s="37"/>
      <c r="B140" s="38"/>
      <c r="C140" s="214" t="s">
        <v>154</v>
      </c>
      <c r="D140" s="214" t="s">
        <v>121</v>
      </c>
      <c r="E140" s="215" t="s">
        <v>155</v>
      </c>
      <c r="F140" s="216" t="s">
        <v>156</v>
      </c>
      <c r="G140" s="217" t="s">
        <v>157</v>
      </c>
      <c r="H140" s="218">
        <v>779.50999999999999</v>
      </c>
      <c r="I140" s="219"/>
      <c r="J140" s="220">
        <f>ROUND(I140*H140,2)</f>
        <v>0</v>
      </c>
      <c r="K140" s="221"/>
      <c r="L140" s="43"/>
      <c r="M140" s="222" t="s">
        <v>1</v>
      </c>
      <c r="N140" s="223" t="s">
        <v>42</v>
      </c>
      <c r="O140" s="90"/>
      <c r="P140" s="224">
        <f>O140*H140</f>
        <v>0</v>
      </c>
      <c r="Q140" s="224">
        <v>0</v>
      </c>
      <c r="R140" s="224">
        <f>Q140*H140</f>
        <v>0</v>
      </c>
      <c r="S140" s="224">
        <v>0.28999999999999998</v>
      </c>
      <c r="T140" s="225">
        <f>S140*H140</f>
        <v>226.05789999999999</v>
      </c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R140" s="226" t="s">
        <v>125</v>
      </c>
      <c r="AT140" s="226" t="s">
        <v>121</v>
      </c>
      <c r="AU140" s="226" t="s">
        <v>86</v>
      </c>
      <c r="AY140" s="16" t="s">
        <v>119</v>
      </c>
      <c r="BE140" s="227">
        <f>IF(N140="základní",J140,0)</f>
        <v>0</v>
      </c>
      <c r="BF140" s="227">
        <f>IF(N140="snížená",J140,0)</f>
        <v>0</v>
      </c>
      <c r="BG140" s="227">
        <f>IF(N140="zákl. přenesená",J140,0)</f>
        <v>0</v>
      </c>
      <c r="BH140" s="227">
        <f>IF(N140="sníž. přenesená",J140,0)</f>
        <v>0</v>
      </c>
      <c r="BI140" s="227">
        <f>IF(N140="nulová",J140,0)</f>
        <v>0</v>
      </c>
      <c r="BJ140" s="16" t="s">
        <v>21</v>
      </c>
      <c r="BK140" s="227">
        <f>ROUND(I140*H140,2)</f>
        <v>0</v>
      </c>
      <c r="BL140" s="16" t="s">
        <v>125</v>
      </c>
      <c r="BM140" s="226" t="s">
        <v>158</v>
      </c>
    </row>
    <row r="141" s="13" customFormat="1">
      <c r="A141" s="13"/>
      <c r="B141" s="228"/>
      <c r="C141" s="229"/>
      <c r="D141" s="230" t="s">
        <v>131</v>
      </c>
      <c r="E141" s="231" t="s">
        <v>1</v>
      </c>
      <c r="F141" s="232" t="s">
        <v>159</v>
      </c>
      <c r="G141" s="229"/>
      <c r="H141" s="233">
        <v>779.50999999999999</v>
      </c>
      <c r="I141" s="234"/>
      <c r="J141" s="229"/>
      <c r="K141" s="229"/>
      <c r="L141" s="235"/>
      <c r="M141" s="236"/>
      <c r="N141" s="237"/>
      <c r="O141" s="237"/>
      <c r="P141" s="237"/>
      <c r="Q141" s="237"/>
      <c r="R141" s="237"/>
      <c r="S141" s="237"/>
      <c r="T141" s="238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39" t="s">
        <v>131</v>
      </c>
      <c r="AU141" s="239" t="s">
        <v>86</v>
      </c>
      <c r="AV141" s="13" t="s">
        <v>86</v>
      </c>
      <c r="AW141" s="13" t="s">
        <v>34</v>
      </c>
      <c r="AX141" s="13" t="s">
        <v>21</v>
      </c>
      <c r="AY141" s="239" t="s">
        <v>119</v>
      </c>
    </row>
    <row r="142" s="2" customFormat="1" ht="49.05" customHeight="1">
      <c r="A142" s="37"/>
      <c r="B142" s="38"/>
      <c r="C142" s="214" t="s">
        <v>160</v>
      </c>
      <c r="D142" s="214" t="s">
        <v>121</v>
      </c>
      <c r="E142" s="215" t="s">
        <v>161</v>
      </c>
      <c r="F142" s="216" t="s">
        <v>162</v>
      </c>
      <c r="G142" s="217" t="s">
        <v>157</v>
      </c>
      <c r="H142" s="218">
        <v>708.33000000000004</v>
      </c>
      <c r="I142" s="219"/>
      <c r="J142" s="220">
        <f>ROUND(I142*H142,2)</f>
        <v>0</v>
      </c>
      <c r="K142" s="221"/>
      <c r="L142" s="43"/>
      <c r="M142" s="222" t="s">
        <v>1</v>
      </c>
      <c r="N142" s="223" t="s">
        <v>42</v>
      </c>
      <c r="O142" s="90"/>
      <c r="P142" s="224">
        <f>O142*H142</f>
        <v>0</v>
      </c>
      <c r="Q142" s="224">
        <v>0</v>
      </c>
      <c r="R142" s="224">
        <f>Q142*H142</f>
        <v>0</v>
      </c>
      <c r="S142" s="224">
        <v>0.20499999999999999</v>
      </c>
      <c r="T142" s="225">
        <f>S142*H142</f>
        <v>145.20765</v>
      </c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R142" s="226" t="s">
        <v>125</v>
      </c>
      <c r="AT142" s="226" t="s">
        <v>121</v>
      </c>
      <c r="AU142" s="226" t="s">
        <v>86</v>
      </c>
      <c r="AY142" s="16" t="s">
        <v>119</v>
      </c>
      <c r="BE142" s="227">
        <f>IF(N142="základní",J142,0)</f>
        <v>0</v>
      </c>
      <c r="BF142" s="227">
        <f>IF(N142="snížená",J142,0)</f>
        <v>0</v>
      </c>
      <c r="BG142" s="227">
        <f>IF(N142="zákl. přenesená",J142,0)</f>
        <v>0</v>
      </c>
      <c r="BH142" s="227">
        <f>IF(N142="sníž. přenesená",J142,0)</f>
        <v>0</v>
      </c>
      <c r="BI142" s="227">
        <f>IF(N142="nulová",J142,0)</f>
        <v>0</v>
      </c>
      <c r="BJ142" s="16" t="s">
        <v>21</v>
      </c>
      <c r="BK142" s="227">
        <f>ROUND(I142*H142,2)</f>
        <v>0</v>
      </c>
      <c r="BL142" s="16" t="s">
        <v>125</v>
      </c>
      <c r="BM142" s="226" t="s">
        <v>163</v>
      </c>
    </row>
    <row r="143" s="2" customFormat="1" ht="37.8" customHeight="1">
      <c r="A143" s="37"/>
      <c r="B143" s="38"/>
      <c r="C143" s="214" t="s">
        <v>164</v>
      </c>
      <c r="D143" s="214" t="s">
        <v>121</v>
      </c>
      <c r="E143" s="215" t="s">
        <v>165</v>
      </c>
      <c r="F143" s="216" t="s">
        <v>166</v>
      </c>
      <c r="G143" s="217" t="s">
        <v>157</v>
      </c>
      <c r="H143" s="218">
        <v>45</v>
      </c>
      <c r="I143" s="219"/>
      <c r="J143" s="220">
        <f>ROUND(I143*H143,2)</f>
        <v>0</v>
      </c>
      <c r="K143" s="221"/>
      <c r="L143" s="43"/>
      <c r="M143" s="222" t="s">
        <v>1</v>
      </c>
      <c r="N143" s="223" t="s">
        <v>42</v>
      </c>
      <c r="O143" s="90"/>
      <c r="P143" s="224">
        <f>O143*H143</f>
        <v>0</v>
      </c>
      <c r="Q143" s="224">
        <v>0</v>
      </c>
      <c r="R143" s="224">
        <f>Q143*H143</f>
        <v>0</v>
      </c>
      <c r="S143" s="224">
        <v>0.040000000000000001</v>
      </c>
      <c r="T143" s="225">
        <f>S143*H143</f>
        <v>1.8</v>
      </c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R143" s="226" t="s">
        <v>125</v>
      </c>
      <c r="AT143" s="226" t="s">
        <v>121</v>
      </c>
      <c r="AU143" s="226" t="s">
        <v>86</v>
      </c>
      <c r="AY143" s="16" t="s">
        <v>119</v>
      </c>
      <c r="BE143" s="227">
        <f>IF(N143="základní",J143,0)</f>
        <v>0</v>
      </c>
      <c r="BF143" s="227">
        <f>IF(N143="snížená",J143,0)</f>
        <v>0</v>
      </c>
      <c r="BG143" s="227">
        <f>IF(N143="zákl. přenesená",J143,0)</f>
        <v>0</v>
      </c>
      <c r="BH143" s="227">
        <f>IF(N143="sníž. přenesená",J143,0)</f>
        <v>0</v>
      </c>
      <c r="BI143" s="227">
        <f>IF(N143="nulová",J143,0)</f>
        <v>0</v>
      </c>
      <c r="BJ143" s="16" t="s">
        <v>21</v>
      </c>
      <c r="BK143" s="227">
        <f>ROUND(I143*H143,2)</f>
        <v>0</v>
      </c>
      <c r="BL143" s="16" t="s">
        <v>125</v>
      </c>
      <c r="BM143" s="226" t="s">
        <v>167</v>
      </c>
    </row>
    <row r="144" s="2" customFormat="1" ht="24.15" customHeight="1">
      <c r="A144" s="37"/>
      <c r="B144" s="38"/>
      <c r="C144" s="214" t="s">
        <v>26</v>
      </c>
      <c r="D144" s="214" t="s">
        <v>121</v>
      </c>
      <c r="E144" s="215" t="s">
        <v>168</v>
      </c>
      <c r="F144" s="216" t="s">
        <v>169</v>
      </c>
      <c r="G144" s="217" t="s">
        <v>129</v>
      </c>
      <c r="H144" s="218">
        <v>151.922</v>
      </c>
      <c r="I144" s="219"/>
      <c r="J144" s="220">
        <f>ROUND(I144*H144,2)</f>
        <v>0</v>
      </c>
      <c r="K144" s="221"/>
      <c r="L144" s="43"/>
      <c r="M144" s="222" t="s">
        <v>1</v>
      </c>
      <c r="N144" s="223" t="s">
        <v>42</v>
      </c>
      <c r="O144" s="90"/>
      <c r="P144" s="224">
        <f>O144*H144</f>
        <v>0</v>
      </c>
      <c r="Q144" s="224">
        <v>0</v>
      </c>
      <c r="R144" s="224">
        <f>Q144*H144</f>
        <v>0</v>
      </c>
      <c r="S144" s="224">
        <v>0</v>
      </c>
      <c r="T144" s="225">
        <f>S144*H144</f>
        <v>0</v>
      </c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R144" s="226" t="s">
        <v>125</v>
      </c>
      <c r="AT144" s="226" t="s">
        <v>121</v>
      </c>
      <c r="AU144" s="226" t="s">
        <v>86</v>
      </c>
      <c r="AY144" s="16" t="s">
        <v>119</v>
      </c>
      <c r="BE144" s="227">
        <f>IF(N144="základní",J144,0)</f>
        <v>0</v>
      </c>
      <c r="BF144" s="227">
        <f>IF(N144="snížená",J144,0)</f>
        <v>0</v>
      </c>
      <c r="BG144" s="227">
        <f>IF(N144="zákl. přenesená",J144,0)</f>
        <v>0</v>
      </c>
      <c r="BH144" s="227">
        <f>IF(N144="sníž. přenesená",J144,0)</f>
        <v>0</v>
      </c>
      <c r="BI144" s="227">
        <f>IF(N144="nulová",J144,0)</f>
        <v>0</v>
      </c>
      <c r="BJ144" s="16" t="s">
        <v>21</v>
      </c>
      <c r="BK144" s="227">
        <f>ROUND(I144*H144,2)</f>
        <v>0</v>
      </c>
      <c r="BL144" s="16" t="s">
        <v>125</v>
      </c>
      <c r="BM144" s="226" t="s">
        <v>170</v>
      </c>
    </row>
    <row r="145" s="13" customFormat="1">
      <c r="A145" s="13"/>
      <c r="B145" s="228"/>
      <c r="C145" s="229"/>
      <c r="D145" s="230" t="s">
        <v>131</v>
      </c>
      <c r="E145" s="231" t="s">
        <v>1</v>
      </c>
      <c r="F145" s="232" t="s">
        <v>171</v>
      </c>
      <c r="G145" s="229"/>
      <c r="H145" s="233">
        <v>151.922</v>
      </c>
      <c r="I145" s="234"/>
      <c r="J145" s="229"/>
      <c r="K145" s="229"/>
      <c r="L145" s="235"/>
      <c r="M145" s="236"/>
      <c r="N145" s="237"/>
      <c r="O145" s="237"/>
      <c r="P145" s="237"/>
      <c r="Q145" s="237"/>
      <c r="R145" s="237"/>
      <c r="S145" s="237"/>
      <c r="T145" s="238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39" t="s">
        <v>131</v>
      </c>
      <c r="AU145" s="239" t="s">
        <v>86</v>
      </c>
      <c r="AV145" s="13" t="s">
        <v>86</v>
      </c>
      <c r="AW145" s="13" t="s">
        <v>34</v>
      </c>
      <c r="AX145" s="13" t="s">
        <v>21</v>
      </c>
      <c r="AY145" s="239" t="s">
        <v>119</v>
      </c>
    </row>
    <row r="146" s="2" customFormat="1" ht="37.8" customHeight="1">
      <c r="A146" s="37"/>
      <c r="B146" s="38"/>
      <c r="C146" s="214" t="s">
        <v>172</v>
      </c>
      <c r="D146" s="214" t="s">
        <v>121</v>
      </c>
      <c r="E146" s="215" t="s">
        <v>173</v>
      </c>
      <c r="F146" s="216" t="s">
        <v>174</v>
      </c>
      <c r="G146" s="217" t="s">
        <v>175</v>
      </c>
      <c r="H146" s="218">
        <v>1605.8879999999999</v>
      </c>
      <c r="I146" s="219"/>
      <c r="J146" s="220">
        <f>ROUND(I146*H146,2)</f>
        <v>0</v>
      </c>
      <c r="K146" s="221"/>
      <c r="L146" s="43"/>
      <c r="M146" s="222" t="s">
        <v>1</v>
      </c>
      <c r="N146" s="223" t="s">
        <v>42</v>
      </c>
      <c r="O146" s="90"/>
      <c r="P146" s="224">
        <f>O146*H146</f>
        <v>0</v>
      </c>
      <c r="Q146" s="224">
        <v>0</v>
      </c>
      <c r="R146" s="224">
        <f>Q146*H146</f>
        <v>0</v>
      </c>
      <c r="S146" s="224">
        <v>0</v>
      </c>
      <c r="T146" s="225">
        <f>S146*H146</f>
        <v>0</v>
      </c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R146" s="226" t="s">
        <v>125</v>
      </c>
      <c r="AT146" s="226" t="s">
        <v>121</v>
      </c>
      <c r="AU146" s="226" t="s">
        <v>86</v>
      </c>
      <c r="AY146" s="16" t="s">
        <v>119</v>
      </c>
      <c r="BE146" s="227">
        <f>IF(N146="základní",J146,0)</f>
        <v>0</v>
      </c>
      <c r="BF146" s="227">
        <f>IF(N146="snížená",J146,0)</f>
        <v>0</v>
      </c>
      <c r="BG146" s="227">
        <f>IF(N146="zákl. přenesená",J146,0)</f>
        <v>0</v>
      </c>
      <c r="BH146" s="227">
        <f>IF(N146="sníž. přenesená",J146,0)</f>
        <v>0</v>
      </c>
      <c r="BI146" s="227">
        <f>IF(N146="nulová",J146,0)</f>
        <v>0</v>
      </c>
      <c r="BJ146" s="16" t="s">
        <v>21</v>
      </c>
      <c r="BK146" s="227">
        <f>ROUND(I146*H146,2)</f>
        <v>0</v>
      </c>
      <c r="BL146" s="16" t="s">
        <v>125</v>
      </c>
      <c r="BM146" s="226" t="s">
        <v>176</v>
      </c>
    </row>
    <row r="147" s="13" customFormat="1">
      <c r="A147" s="13"/>
      <c r="B147" s="228"/>
      <c r="C147" s="229"/>
      <c r="D147" s="230" t="s">
        <v>131</v>
      </c>
      <c r="E147" s="231" t="s">
        <v>1</v>
      </c>
      <c r="F147" s="232" t="s">
        <v>177</v>
      </c>
      <c r="G147" s="229"/>
      <c r="H147" s="233">
        <v>161.602</v>
      </c>
      <c r="I147" s="234"/>
      <c r="J147" s="229"/>
      <c r="K147" s="229"/>
      <c r="L147" s="235"/>
      <c r="M147" s="236"/>
      <c r="N147" s="237"/>
      <c r="O147" s="237"/>
      <c r="P147" s="237"/>
      <c r="Q147" s="237"/>
      <c r="R147" s="237"/>
      <c r="S147" s="237"/>
      <c r="T147" s="238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39" t="s">
        <v>131</v>
      </c>
      <c r="AU147" s="239" t="s">
        <v>86</v>
      </c>
      <c r="AV147" s="13" t="s">
        <v>86</v>
      </c>
      <c r="AW147" s="13" t="s">
        <v>34</v>
      </c>
      <c r="AX147" s="13" t="s">
        <v>77</v>
      </c>
      <c r="AY147" s="239" t="s">
        <v>119</v>
      </c>
    </row>
    <row r="148" s="13" customFormat="1">
      <c r="A148" s="13"/>
      <c r="B148" s="228"/>
      <c r="C148" s="229"/>
      <c r="D148" s="230" t="s">
        <v>131</v>
      </c>
      <c r="E148" s="231" t="s">
        <v>1</v>
      </c>
      <c r="F148" s="232" t="s">
        <v>178</v>
      </c>
      <c r="G148" s="229"/>
      <c r="H148" s="233">
        <v>88.781000000000006</v>
      </c>
      <c r="I148" s="234"/>
      <c r="J148" s="229"/>
      <c r="K148" s="229"/>
      <c r="L148" s="235"/>
      <c r="M148" s="236"/>
      <c r="N148" s="237"/>
      <c r="O148" s="237"/>
      <c r="P148" s="237"/>
      <c r="Q148" s="237"/>
      <c r="R148" s="237"/>
      <c r="S148" s="237"/>
      <c r="T148" s="238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39" t="s">
        <v>131</v>
      </c>
      <c r="AU148" s="239" t="s">
        <v>86</v>
      </c>
      <c r="AV148" s="13" t="s">
        <v>86</v>
      </c>
      <c r="AW148" s="13" t="s">
        <v>34</v>
      </c>
      <c r="AX148" s="13" t="s">
        <v>77</v>
      </c>
      <c r="AY148" s="239" t="s">
        <v>119</v>
      </c>
    </row>
    <row r="149" s="13" customFormat="1">
      <c r="A149" s="13"/>
      <c r="B149" s="228"/>
      <c r="C149" s="229"/>
      <c r="D149" s="230" t="s">
        <v>131</v>
      </c>
      <c r="E149" s="231" t="s">
        <v>1</v>
      </c>
      <c r="F149" s="232" t="s">
        <v>179</v>
      </c>
      <c r="G149" s="229"/>
      <c r="H149" s="233">
        <v>363.86000000000001</v>
      </c>
      <c r="I149" s="234"/>
      <c r="J149" s="229"/>
      <c r="K149" s="229"/>
      <c r="L149" s="235"/>
      <c r="M149" s="236"/>
      <c r="N149" s="237"/>
      <c r="O149" s="237"/>
      <c r="P149" s="237"/>
      <c r="Q149" s="237"/>
      <c r="R149" s="237"/>
      <c r="S149" s="237"/>
      <c r="T149" s="238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39" t="s">
        <v>131</v>
      </c>
      <c r="AU149" s="239" t="s">
        <v>86</v>
      </c>
      <c r="AV149" s="13" t="s">
        <v>86</v>
      </c>
      <c r="AW149" s="13" t="s">
        <v>34</v>
      </c>
      <c r="AX149" s="13" t="s">
        <v>77</v>
      </c>
      <c r="AY149" s="239" t="s">
        <v>119</v>
      </c>
    </row>
    <row r="150" s="13" customFormat="1">
      <c r="A150" s="13"/>
      <c r="B150" s="228"/>
      <c r="C150" s="229"/>
      <c r="D150" s="230" t="s">
        <v>131</v>
      </c>
      <c r="E150" s="231" t="s">
        <v>1</v>
      </c>
      <c r="F150" s="232" t="s">
        <v>180</v>
      </c>
      <c r="G150" s="229"/>
      <c r="H150" s="233">
        <v>991.64499999999998</v>
      </c>
      <c r="I150" s="234"/>
      <c r="J150" s="229"/>
      <c r="K150" s="229"/>
      <c r="L150" s="235"/>
      <c r="M150" s="236"/>
      <c r="N150" s="237"/>
      <c r="O150" s="237"/>
      <c r="P150" s="237"/>
      <c r="Q150" s="237"/>
      <c r="R150" s="237"/>
      <c r="S150" s="237"/>
      <c r="T150" s="238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39" t="s">
        <v>131</v>
      </c>
      <c r="AU150" s="239" t="s">
        <v>86</v>
      </c>
      <c r="AV150" s="13" t="s">
        <v>86</v>
      </c>
      <c r="AW150" s="13" t="s">
        <v>34</v>
      </c>
      <c r="AX150" s="13" t="s">
        <v>77</v>
      </c>
      <c r="AY150" s="239" t="s">
        <v>119</v>
      </c>
    </row>
    <row r="151" s="14" customFormat="1">
      <c r="A151" s="14"/>
      <c r="B151" s="240"/>
      <c r="C151" s="241"/>
      <c r="D151" s="230" t="s">
        <v>131</v>
      </c>
      <c r="E151" s="242" t="s">
        <v>1</v>
      </c>
      <c r="F151" s="243" t="s">
        <v>144</v>
      </c>
      <c r="G151" s="241"/>
      <c r="H151" s="244">
        <v>1605.8879999999999</v>
      </c>
      <c r="I151" s="245"/>
      <c r="J151" s="241"/>
      <c r="K151" s="241"/>
      <c r="L151" s="246"/>
      <c r="M151" s="247"/>
      <c r="N151" s="248"/>
      <c r="O151" s="248"/>
      <c r="P151" s="248"/>
      <c r="Q151" s="248"/>
      <c r="R151" s="248"/>
      <c r="S151" s="248"/>
      <c r="T151" s="249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T151" s="250" t="s">
        <v>131</v>
      </c>
      <c r="AU151" s="250" t="s">
        <v>86</v>
      </c>
      <c r="AV151" s="14" t="s">
        <v>125</v>
      </c>
      <c r="AW151" s="14" t="s">
        <v>34</v>
      </c>
      <c r="AX151" s="14" t="s">
        <v>21</v>
      </c>
      <c r="AY151" s="250" t="s">
        <v>119</v>
      </c>
    </row>
    <row r="152" s="2" customFormat="1" ht="44.25" customHeight="1">
      <c r="A152" s="37"/>
      <c r="B152" s="38"/>
      <c r="C152" s="214" t="s">
        <v>8</v>
      </c>
      <c r="D152" s="214" t="s">
        <v>121</v>
      </c>
      <c r="E152" s="215" t="s">
        <v>181</v>
      </c>
      <c r="F152" s="216" t="s">
        <v>182</v>
      </c>
      <c r="G152" s="217" t="s">
        <v>175</v>
      </c>
      <c r="H152" s="218">
        <v>33.479999999999997</v>
      </c>
      <c r="I152" s="219"/>
      <c r="J152" s="220">
        <f>ROUND(I152*H152,2)</f>
        <v>0</v>
      </c>
      <c r="K152" s="221"/>
      <c r="L152" s="43"/>
      <c r="M152" s="222" t="s">
        <v>1</v>
      </c>
      <c r="N152" s="223" t="s">
        <v>42</v>
      </c>
      <c r="O152" s="90"/>
      <c r="P152" s="224">
        <f>O152*H152</f>
        <v>0</v>
      </c>
      <c r="Q152" s="224">
        <v>0</v>
      </c>
      <c r="R152" s="224">
        <f>Q152*H152</f>
        <v>0</v>
      </c>
      <c r="S152" s="224">
        <v>0</v>
      </c>
      <c r="T152" s="225">
        <f>S152*H152</f>
        <v>0</v>
      </c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R152" s="226" t="s">
        <v>125</v>
      </c>
      <c r="AT152" s="226" t="s">
        <v>121</v>
      </c>
      <c r="AU152" s="226" t="s">
        <v>86</v>
      </c>
      <c r="AY152" s="16" t="s">
        <v>119</v>
      </c>
      <c r="BE152" s="227">
        <f>IF(N152="základní",J152,0)</f>
        <v>0</v>
      </c>
      <c r="BF152" s="227">
        <f>IF(N152="snížená",J152,0)</f>
        <v>0</v>
      </c>
      <c r="BG152" s="227">
        <f>IF(N152="zákl. přenesená",J152,0)</f>
        <v>0</v>
      </c>
      <c r="BH152" s="227">
        <f>IF(N152="sníž. přenesená",J152,0)</f>
        <v>0</v>
      </c>
      <c r="BI152" s="227">
        <f>IF(N152="nulová",J152,0)</f>
        <v>0</v>
      </c>
      <c r="BJ152" s="16" t="s">
        <v>21</v>
      </c>
      <c r="BK152" s="227">
        <f>ROUND(I152*H152,2)</f>
        <v>0</v>
      </c>
      <c r="BL152" s="16" t="s">
        <v>125</v>
      </c>
      <c r="BM152" s="226" t="s">
        <v>183</v>
      </c>
    </row>
    <row r="153" s="13" customFormat="1">
      <c r="A153" s="13"/>
      <c r="B153" s="228"/>
      <c r="C153" s="229"/>
      <c r="D153" s="230" t="s">
        <v>131</v>
      </c>
      <c r="E153" s="231" t="s">
        <v>1</v>
      </c>
      <c r="F153" s="232" t="s">
        <v>184</v>
      </c>
      <c r="G153" s="229"/>
      <c r="H153" s="233">
        <v>33.479999999999997</v>
      </c>
      <c r="I153" s="234"/>
      <c r="J153" s="229"/>
      <c r="K153" s="229"/>
      <c r="L153" s="235"/>
      <c r="M153" s="236"/>
      <c r="N153" s="237"/>
      <c r="O153" s="237"/>
      <c r="P153" s="237"/>
      <c r="Q153" s="237"/>
      <c r="R153" s="237"/>
      <c r="S153" s="237"/>
      <c r="T153" s="238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39" t="s">
        <v>131</v>
      </c>
      <c r="AU153" s="239" t="s">
        <v>86</v>
      </c>
      <c r="AV153" s="13" t="s">
        <v>86</v>
      </c>
      <c r="AW153" s="13" t="s">
        <v>34</v>
      </c>
      <c r="AX153" s="13" t="s">
        <v>21</v>
      </c>
      <c r="AY153" s="239" t="s">
        <v>119</v>
      </c>
    </row>
    <row r="154" s="2" customFormat="1" ht="24.15" customHeight="1">
      <c r="A154" s="37"/>
      <c r="B154" s="38"/>
      <c r="C154" s="214" t="s">
        <v>185</v>
      </c>
      <c r="D154" s="214" t="s">
        <v>121</v>
      </c>
      <c r="E154" s="215" t="s">
        <v>186</v>
      </c>
      <c r="F154" s="216" t="s">
        <v>187</v>
      </c>
      <c r="G154" s="217" t="s">
        <v>175</v>
      </c>
      <c r="H154" s="218">
        <v>8.4239999999999995</v>
      </c>
      <c r="I154" s="219"/>
      <c r="J154" s="220">
        <f>ROUND(I154*H154,2)</f>
        <v>0</v>
      </c>
      <c r="K154" s="221"/>
      <c r="L154" s="43"/>
      <c r="M154" s="222" t="s">
        <v>1</v>
      </c>
      <c r="N154" s="223" t="s">
        <v>42</v>
      </c>
      <c r="O154" s="90"/>
      <c r="P154" s="224">
        <f>O154*H154</f>
        <v>0</v>
      </c>
      <c r="Q154" s="224">
        <v>0</v>
      </c>
      <c r="R154" s="224">
        <f>Q154*H154</f>
        <v>0</v>
      </c>
      <c r="S154" s="224">
        <v>0</v>
      </c>
      <c r="T154" s="225">
        <f>S154*H154</f>
        <v>0</v>
      </c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R154" s="226" t="s">
        <v>125</v>
      </c>
      <c r="AT154" s="226" t="s">
        <v>121</v>
      </c>
      <c r="AU154" s="226" t="s">
        <v>86</v>
      </c>
      <c r="AY154" s="16" t="s">
        <v>119</v>
      </c>
      <c r="BE154" s="227">
        <f>IF(N154="základní",J154,0)</f>
        <v>0</v>
      </c>
      <c r="BF154" s="227">
        <f>IF(N154="snížená",J154,0)</f>
        <v>0</v>
      </c>
      <c r="BG154" s="227">
        <f>IF(N154="zákl. přenesená",J154,0)</f>
        <v>0</v>
      </c>
      <c r="BH154" s="227">
        <f>IF(N154="sníž. přenesená",J154,0)</f>
        <v>0</v>
      </c>
      <c r="BI154" s="227">
        <f>IF(N154="nulová",J154,0)</f>
        <v>0</v>
      </c>
      <c r="BJ154" s="16" t="s">
        <v>21</v>
      </c>
      <c r="BK154" s="227">
        <f>ROUND(I154*H154,2)</f>
        <v>0</v>
      </c>
      <c r="BL154" s="16" t="s">
        <v>125</v>
      </c>
      <c r="BM154" s="226" t="s">
        <v>188</v>
      </c>
    </row>
    <row r="155" s="13" customFormat="1">
      <c r="A155" s="13"/>
      <c r="B155" s="228"/>
      <c r="C155" s="229"/>
      <c r="D155" s="230" t="s">
        <v>131</v>
      </c>
      <c r="E155" s="231" t="s">
        <v>1</v>
      </c>
      <c r="F155" s="232" t="s">
        <v>189</v>
      </c>
      <c r="G155" s="229"/>
      <c r="H155" s="233">
        <v>8.4239999999999995</v>
      </c>
      <c r="I155" s="234"/>
      <c r="J155" s="229"/>
      <c r="K155" s="229"/>
      <c r="L155" s="235"/>
      <c r="M155" s="236"/>
      <c r="N155" s="237"/>
      <c r="O155" s="237"/>
      <c r="P155" s="237"/>
      <c r="Q155" s="237"/>
      <c r="R155" s="237"/>
      <c r="S155" s="237"/>
      <c r="T155" s="238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39" t="s">
        <v>131</v>
      </c>
      <c r="AU155" s="239" t="s">
        <v>86</v>
      </c>
      <c r="AV155" s="13" t="s">
        <v>86</v>
      </c>
      <c r="AW155" s="13" t="s">
        <v>34</v>
      </c>
      <c r="AX155" s="13" t="s">
        <v>21</v>
      </c>
      <c r="AY155" s="239" t="s">
        <v>119</v>
      </c>
    </row>
    <row r="156" s="2" customFormat="1" ht="24.15" customHeight="1">
      <c r="A156" s="37"/>
      <c r="B156" s="38"/>
      <c r="C156" s="214" t="s">
        <v>190</v>
      </c>
      <c r="D156" s="214" t="s">
        <v>121</v>
      </c>
      <c r="E156" s="215" t="s">
        <v>191</v>
      </c>
      <c r="F156" s="216" t="s">
        <v>192</v>
      </c>
      <c r="G156" s="217" t="s">
        <v>129</v>
      </c>
      <c r="H156" s="218">
        <v>13.392</v>
      </c>
      <c r="I156" s="219"/>
      <c r="J156" s="220">
        <f>ROUND(I156*H156,2)</f>
        <v>0</v>
      </c>
      <c r="K156" s="221"/>
      <c r="L156" s="43"/>
      <c r="M156" s="222" t="s">
        <v>1</v>
      </c>
      <c r="N156" s="223" t="s">
        <v>42</v>
      </c>
      <c r="O156" s="90"/>
      <c r="P156" s="224">
        <f>O156*H156</f>
        <v>0</v>
      </c>
      <c r="Q156" s="224">
        <v>0.00069999999999999999</v>
      </c>
      <c r="R156" s="224">
        <f>Q156*H156</f>
        <v>0.0093743999999999997</v>
      </c>
      <c r="S156" s="224">
        <v>0</v>
      </c>
      <c r="T156" s="225">
        <f>S156*H156</f>
        <v>0</v>
      </c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R156" s="226" t="s">
        <v>125</v>
      </c>
      <c r="AT156" s="226" t="s">
        <v>121</v>
      </c>
      <c r="AU156" s="226" t="s">
        <v>86</v>
      </c>
      <c r="AY156" s="16" t="s">
        <v>119</v>
      </c>
      <c r="BE156" s="227">
        <f>IF(N156="základní",J156,0)</f>
        <v>0</v>
      </c>
      <c r="BF156" s="227">
        <f>IF(N156="snížená",J156,0)</f>
        <v>0</v>
      </c>
      <c r="BG156" s="227">
        <f>IF(N156="zákl. přenesená",J156,0)</f>
        <v>0</v>
      </c>
      <c r="BH156" s="227">
        <f>IF(N156="sníž. přenesená",J156,0)</f>
        <v>0</v>
      </c>
      <c r="BI156" s="227">
        <f>IF(N156="nulová",J156,0)</f>
        <v>0</v>
      </c>
      <c r="BJ156" s="16" t="s">
        <v>21</v>
      </c>
      <c r="BK156" s="227">
        <f>ROUND(I156*H156,2)</f>
        <v>0</v>
      </c>
      <c r="BL156" s="16" t="s">
        <v>125</v>
      </c>
      <c r="BM156" s="226" t="s">
        <v>193</v>
      </c>
    </row>
    <row r="157" s="13" customFormat="1">
      <c r="A157" s="13"/>
      <c r="B157" s="228"/>
      <c r="C157" s="229"/>
      <c r="D157" s="230" t="s">
        <v>131</v>
      </c>
      <c r="E157" s="231" t="s">
        <v>1</v>
      </c>
      <c r="F157" s="232" t="s">
        <v>194</v>
      </c>
      <c r="G157" s="229"/>
      <c r="H157" s="233">
        <v>13.392</v>
      </c>
      <c r="I157" s="234"/>
      <c r="J157" s="229"/>
      <c r="K157" s="229"/>
      <c r="L157" s="235"/>
      <c r="M157" s="236"/>
      <c r="N157" s="237"/>
      <c r="O157" s="237"/>
      <c r="P157" s="237"/>
      <c r="Q157" s="237"/>
      <c r="R157" s="237"/>
      <c r="S157" s="237"/>
      <c r="T157" s="238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39" t="s">
        <v>131</v>
      </c>
      <c r="AU157" s="239" t="s">
        <v>86</v>
      </c>
      <c r="AV157" s="13" t="s">
        <v>86</v>
      </c>
      <c r="AW157" s="13" t="s">
        <v>34</v>
      </c>
      <c r="AX157" s="13" t="s">
        <v>21</v>
      </c>
      <c r="AY157" s="239" t="s">
        <v>119</v>
      </c>
    </row>
    <row r="158" s="2" customFormat="1" ht="44.25" customHeight="1">
      <c r="A158" s="37"/>
      <c r="B158" s="38"/>
      <c r="C158" s="214" t="s">
        <v>195</v>
      </c>
      <c r="D158" s="214" t="s">
        <v>121</v>
      </c>
      <c r="E158" s="215" t="s">
        <v>196</v>
      </c>
      <c r="F158" s="216" t="s">
        <v>197</v>
      </c>
      <c r="G158" s="217" t="s">
        <v>129</v>
      </c>
      <c r="H158" s="218">
        <v>13.392</v>
      </c>
      <c r="I158" s="219"/>
      <c r="J158" s="220">
        <f>ROUND(I158*H158,2)</f>
        <v>0</v>
      </c>
      <c r="K158" s="221"/>
      <c r="L158" s="43"/>
      <c r="M158" s="222" t="s">
        <v>1</v>
      </c>
      <c r="N158" s="223" t="s">
        <v>42</v>
      </c>
      <c r="O158" s="90"/>
      <c r="P158" s="224">
        <f>O158*H158</f>
        <v>0</v>
      </c>
      <c r="Q158" s="224">
        <v>0</v>
      </c>
      <c r="R158" s="224">
        <f>Q158*H158</f>
        <v>0</v>
      </c>
      <c r="S158" s="224">
        <v>0</v>
      </c>
      <c r="T158" s="225">
        <f>S158*H158</f>
        <v>0</v>
      </c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R158" s="226" t="s">
        <v>125</v>
      </c>
      <c r="AT158" s="226" t="s">
        <v>121</v>
      </c>
      <c r="AU158" s="226" t="s">
        <v>86</v>
      </c>
      <c r="AY158" s="16" t="s">
        <v>119</v>
      </c>
      <c r="BE158" s="227">
        <f>IF(N158="základní",J158,0)</f>
        <v>0</v>
      </c>
      <c r="BF158" s="227">
        <f>IF(N158="snížená",J158,0)</f>
        <v>0</v>
      </c>
      <c r="BG158" s="227">
        <f>IF(N158="zákl. přenesená",J158,0)</f>
        <v>0</v>
      </c>
      <c r="BH158" s="227">
        <f>IF(N158="sníž. přenesená",J158,0)</f>
        <v>0</v>
      </c>
      <c r="BI158" s="227">
        <f>IF(N158="nulová",J158,0)</f>
        <v>0</v>
      </c>
      <c r="BJ158" s="16" t="s">
        <v>21</v>
      </c>
      <c r="BK158" s="227">
        <f>ROUND(I158*H158,2)</f>
        <v>0</v>
      </c>
      <c r="BL158" s="16" t="s">
        <v>125</v>
      </c>
      <c r="BM158" s="226" t="s">
        <v>198</v>
      </c>
    </row>
    <row r="159" s="2" customFormat="1" ht="62.7" customHeight="1">
      <c r="A159" s="37"/>
      <c r="B159" s="38"/>
      <c r="C159" s="214" t="s">
        <v>199</v>
      </c>
      <c r="D159" s="214" t="s">
        <v>121</v>
      </c>
      <c r="E159" s="215" t="s">
        <v>200</v>
      </c>
      <c r="F159" s="216" t="s">
        <v>201</v>
      </c>
      <c r="G159" s="217" t="s">
        <v>175</v>
      </c>
      <c r="H159" s="218">
        <v>30.384</v>
      </c>
      <c r="I159" s="219"/>
      <c r="J159" s="220">
        <f>ROUND(I159*H159,2)</f>
        <v>0</v>
      </c>
      <c r="K159" s="221"/>
      <c r="L159" s="43"/>
      <c r="M159" s="222" t="s">
        <v>1</v>
      </c>
      <c r="N159" s="223" t="s">
        <v>42</v>
      </c>
      <c r="O159" s="90"/>
      <c r="P159" s="224">
        <f>O159*H159</f>
        <v>0</v>
      </c>
      <c r="Q159" s="224">
        <v>0</v>
      </c>
      <c r="R159" s="224">
        <f>Q159*H159</f>
        <v>0</v>
      </c>
      <c r="S159" s="224">
        <v>0</v>
      </c>
      <c r="T159" s="225">
        <f>S159*H159</f>
        <v>0</v>
      </c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R159" s="226" t="s">
        <v>125</v>
      </c>
      <c r="AT159" s="226" t="s">
        <v>121</v>
      </c>
      <c r="AU159" s="226" t="s">
        <v>86</v>
      </c>
      <c r="AY159" s="16" t="s">
        <v>119</v>
      </c>
      <c r="BE159" s="227">
        <f>IF(N159="základní",J159,0)</f>
        <v>0</v>
      </c>
      <c r="BF159" s="227">
        <f>IF(N159="snížená",J159,0)</f>
        <v>0</v>
      </c>
      <c r="BG159" s="227">
        <f>IF(N159="zákl. přenesená",J159,0)</f>
        <v>0</v>
      </c>
      <c r="BH159" s="227">
        <f>IF(N159="sníž. přenesená",J159,0)</f>
        <v>0</v>
      </c>
      <c r="BI159" s="227">
        <f>IF(N159="nulová",J159,0)</f>
        <v>0</v>
      </c>
      <c r="BJ159" s="16" t="s">
        <v>21</v>
      </c>
      <c r="BK159" s="227">
        <f>ROUND(I159*H159,2)</f>
        <v>0</v>
      </c>
      <c r="BL159" s="16" t="s">
        <v>125</v>
      </c>
      <c r="BM159" s="226" t="s">
        <v>202</v>
      </c>
    </row>
    <row r="160" s="13" customFormat="1">
      <c r="A160" s="13"/>
      <c r="B160" s="228"/>
      <c r="C160" s="229"/>
      <c r="D160" s="230" t="s">
        <v>131</v>
      </c>
      <c r="E160" s="231" t="s">
        <v>1</v>
      </c>
      <c r="F160" s="232" t="s">
        <v>203</v>
      </c>
      <c r="G160" s="229"/>
      <c r="H160" s="233">
        <v>30.384</v>
      </c>
      <c r="I160" s="234"/>
      <c r="J160" s="229"/>
      <c r="K160" s="229"/>
      <c r="L160" s="235"/>
      <c r="M160" s="236"/>
      <c r="N160" s="237"/>
      <c r="O160" s="237"/>
      <c r="P160" s="237"/>
      <c r="Q160" s="237"/>
      <c r="R160" s="237"/>
      <c r="S160" s="237"/>
      <c r="T160" s="238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39" t="s">
        <v>131</v>
      </c>
      <c r="AU160" s="239" t="s">
        <v>86</v>
      </c>
      <c r="AV160" s="13" t="s">
        <v>86</v>
      </c>
      <c r="AW160" s="13" t="s">
        <v>34</v>
      </c>
      <c r="AX160" s="13" t="s">
        <v>21</v>
      </c>
      <c r="AY160" s="239" t="s">
        <v>119</v>
      </c>
    </row>
    <row r="161" s="2" customFormat="1" ht="62.7" customHeight="1">
      <c r="A161" s="37"/>
      <c r="B161" s="38"/>
      <c r="C161" s="214" t="s">
        <v>204</v>
      </c>
      <c r="D161" s="214" t="s">
        <v>121</v>
      </c>
      <c r="E161" s="215" t="s">
        <v>205</v>
      </c>
      <c r="F161" s="216" t="s">
        <v>206</v>
      </c>
      <c r="G161" s="217" t="s">
        <v>175</v>
      </c>
      <c r="H161" s="218">
        <v>1297.0519999999999</v>
      </c>
      <c r="I161" s="219"/>
      <c r="J161" s="220">
        <f>ROUND(I161*H161,2)</f>
        <v>0</v>
      </c>
      <c r="K161" s="221"/>
      <c r="L161" s="43"/>
      <c r="M161" s="222" t="s">
        <v>1</v>
      </c>
      <c r="N161" s="223" t="s">
        <v>42</v>
      </c>
      <c r="O161" s="90"/>
      <c r="P161" s="224">
        <f>O161*H161</f>
        <v>0</v>
      </c>
      <c r="Q161" s="224">
        <v>0</v>
      </c>
      <c r="R161" s="224">
        <f>Q161*H161</f>
        <v>0</v>
      </c>
      <c r="S161" s="224">
        <v>0</v>
      </c>
      <c r="T161" s="225">
        <f>S161*H161</f>
        <v>0</v>
      </c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R161" s="226" t="s">
        <v>125</v>
      </c>
      <c r="AT161" s="226" t="s">
        <v>121</v>
      </c>
      <c r="AU161" s="226" t="s">
        <v>86</v>
      </c>
      <c r="AY161" s="16" t="s">
        <v>119</v>
      </c>
      <c r="BE161" s="227">
        <f>IF(N161="základní",J161,0)</f>
        <v>0</v>
      </c>
      <c r="BF161" s="227">
        <f>IF(N161="snížená",J161,0)</f>
        <v>0</v>
      </c>
      <c r="BG161" s="227">
        <f>IF(N161="zákl. přenesená",J161,0)</f>
        <v>0</v>
      </c>
      <c r="BH161" s="227">
        <f>IF(N161="sníž. přenesená",J161,0)</f>
        <v>0</v>
      </c>
      <c r="BI161" s="227">
        <f>IF(N161="nulová",J161,0)</f>
        <v>0</v>
      </c>
      <c r="BJ161" s="16" t="s">
        <v>21</v>
      </c>
      <c r="BK161" s="227">
        <f>ROUND(I161*H161,2)</f>
        <v>0</v>
      </c>
      <c r="BL161" s="16" t="s">
        <v>125</v>
      </c>
      <c r="BM161" s="226" t="s">
        <v>207</v>
      </c>
    </row>
    <row r="162" s="13" customFormat="1">
      <c r="A162" s="13"/>
      <c r="B162" s="228"/>
      <c r="C162" s="229"/>
      <c r="D162" s="230" t="s">
        <v>131</v>
      </c>
      <c r="E162" s="231" t="s">
        <v>1</v>
      </c>
      <c r="F162" s="232" t="s">
        <v>208</v>
      </c>
      <c r="G162" s="229"/>
      <c r="H162" s="233">
        <v>248.77500000000001</v>
      </c>
      <c r="I162" s="234"/>
      <c r="J162" s="229"/>
      <c r="K162" s="229"/>
      <c r="L162" s="235"/>
      <c r="M162" s="236"/>
      <c r="N162" s="237"/>
      <c r="O162" s="237"/>
      <c r="P162" s="237"/>
      <c r="Q162" s="237"/>
      <c r="R162" s="237"/>
      <c r="S162" s="237"/>
      <c r="T162" s="238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39" t="s">
        <v>131</v>
      </c>
      <c r="AU162" s="239" t="s">
        <v>86</v>
      </c>
      <c r="AV162" s="13" t="s">
        <v>86</v>
      </c>
      <c r="AW162" s="13" t="s">
        <v>34</v>
      </c>
      <c r="AX162" s="13" t="s">
        <v>77</v>
      </c>
      <c r="AY162" s="239" t="s">
        <v>119</v>
      </c>
    </row>
    <row r="163" s="13" customFormat="1">
      <c r="A163" s="13"/>
      <c r="B163" s="228"/>
      <c r="C163" s="229"/>
      <c r="D163" s="230" t="s">
        <v>131</v>
      </c>
      <c r="E163" s="231" t="s">
        <v>1</v>
      </c>
      <c r="F163" s="232" t="s">
        <v>209</v>
      </c>
      <c r="G163" s="229"/>
      <c r="H163" s="233">
        <v>36.386000000000003</v>
      </c>
      <c r="I163" s="234"/>
      <c r="J163" s="229"/>
      <c r="K163" s="229"/>
      <c r="L163" s="235"/>
      <c r="M163" s="236"/>
      <c r="N163" s="237"/>
      <c r="O163" s="237"/>
      <c r="P163" s="237"/>
      <c r="Q163" s="237"/>
      <c r="R163" s="237"/>
      <c r="S163" s="237"/>
      <c r="T163" s="238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39" t="s">
        <v>131</v>
      </c>
      <c r="AU163" s="239" t="s">
        <v>86</v>
      </c>
      <c r="AV163" s="13" t="s">
        <v>86</v>
      </c>
      <c r="AW163" s="13" t="s">
        <v>34</v>
      </c>
      <c r="AX163" s="13" t="s">
        <v>77</v>
      </c>
      <c r="AY163" s="239" t="s">
        <v>119</v>
      </c>
    </row>
    <row r="164" s="13" customFormat="1">
      <c r="A164" s="13"/>
      <c r="B164" s="228"/>
      <c r="C164" s="229"/>
      <c r="D164" s="230" t="s">
        <v>131</v>
      </c>
      <c r="E164" s="231" t="s">
        <v>1</v>
      </c>
      <c r="F164" s="232" t="s">
        <v>210</v>
      </c>
      <c r="G164" s="229"/>
      <c r="H164" s="233">
        <v>16.802</v>
      </c>
      <c r="I164" s="234"/>
      <c r="J164" s="229"/>
      <c r="K164" s="229"/>
      <c r="L164" s="235"/>
      <c r="M164" s="236"/>
      <c r="N164" s="237"/>
      <c r="O164" s="237"/>
      <c r="P164" s="237"/>
      <c r="Q164" s="237"/>
      <c r="R164" s="237"/>
      <c r="S164" s="237"/>
      <c r="T164" s="238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39" t="s">
        <v>131</v>
      </c>
      <c r="AU164" s="239" t="s">
        <v>86</v>
      </c>
      <c r="AV164" s="13" t="s">
        <v>86</v>
      </c>
      <c r="AW164" s="13" t="s">
        <v>34</v>
      </c>
      <c r="AX164" s="13" t="s">
        <v>77</v>
      </c>
      <c r="AY164" s="239" t="s">
        <v>119</v>
      </c>
    </row>
    <row r="165" s="13" customFormat="1">
      <c r="A165" s="13"/>
      <c r="B165" s="228"/>
      <c r="C165" s="229"/>
      <c r="D165" s="230" t="s">
        <v>131</v>
      </c>
      <c r="E165" s="231" t="s">
        <v>1</v>
      </c>
      <c r="F165" s="232" t="s">
        <v>211</v>
      </c>
      <c r="G165" s="229"/>
      <c r="H165" s="233">
        <v>3.444</v>
      </c>
      <c r="I165" s="234"/>
      <c r="J165" s="229"/>
      <c r="K165" s="229"/>
      <c r="L165" s="235"/>
      <c r="M165" s="236"/>
      <c r="N165" s="237"/>
      <c r="O165" s="237"/>
      <c r="P165" s="237"/>
      <c r="Q165" s="237"/>
      <c r="R165" s="237"/>
      <c r="S165" s="237"/>
      <c r="T165" s="238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39" t="s">
        <v>131</v>
      </c>
      <c r="AU165" s="239" t="s">
        <v>86</v>
      </c>
      <c r="AV165" s="13" t="s">
        <v>86</v>
      </c>
      <c r="AW165" s="13" t="s">
        <v>34</v>
      </c>
      <c r="AX165" s="13" t="s">
        <v>77</v>
      </c>
      <c r="AY165" s="239" t="s">
        <v>119</v>
      </c>
    </row>
    <row r="166" s="13" customFormat="1">
      <c r="A166" s="13"/>
      <c r="B166" s="228"/>
      <c r="C166" s="229"/>
      <c r="D166" s="230" t="s">
        <v>131</v>
      </c>
      <c r="E166" s="231" t="s">
        <v>1</v>
      </c>
      <c r="F166" s="232" t="s">
        <v>212</v>
      </c>
      <c r="G166" s="229"/>
      <c r="H166" s="233">
        <v>991.64499999999998</v>
      </c>
      <c r="I166" s="234"/>
      <c r="J166" s="229"/>
      <c r="K166" s="229"/>
      <c r="L166" s="235"/>
      <c r="M166" s="236"/>
      <c r="N166" s="237"/>
      <c r="O166" s="237"/>
      <c r="P166" s="237"/>
      <c r="Q166" s="237"/>
      <c r="R166" s="237"/>
      <c r="S166" s="237"/>
      <c r="T166" s="238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39" t="s">
        <v>131</v>
      </c>
      <c r="AU166" s="239" t="s">
        <v>86</v>
      </c>
      <c r="AV166" s="13" t="s">
        <v>86</v>
      </c>
      <c r="AW166" s="13" t="s">
        <v>34</v>
      </c>
      <c r="AX166" s="13" t="s">
        <v>77</v>
      </c>
      <c r="AY166" s="239" t="s">
        <v>119</v>
      </c>
    </row>
    <row r="167" s="14" customFormat="1">
      <c r="A167" s="14"/>
      <c r="B167" s="240"/>
      <c r="C167" s="241"/>
      <c r="D167" s="230" t="s">
        <v>131</v>
      </c>
      <c r="E167" s="242" t="s">
        <v>1</v>
      </c>
      <c r="F167" s="243" t="s">
        <v>144</v>
      </c>
      <c r="G167" s="241"/>
      <c r="H167" s="244">
        <v>1297.0520000000001</v>
      </c>
      <c r="I167" s="245"/>
      <c r="J167" s="241"/>
      <c r="K167" s="241"/>
      <c r="L167" s="246"/>
      <c r="M167" s="247"/>
      <c r="N167" s="248"/>
      <c r="O167" s="248"/>
      <c r="P167" s="248"/>
      <c r="Q167" s="248"/>
      <c r="R167" s="248"/>
      <c r="S167" s="248"/>
      <c r="T167" s="249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T167" s="250" t="s">
        <v>131</v>
      </c>
      <c r="AU167" s="250" t="s">
        <v>86</v>
      </c>
      <c r="AV167" s="14" t="s">
        <v>125</v>
      </c>
      <c r="AW167" s="14" t="s">
        <v>34</v>
      </c>
      <c r="AX167" s="14" t="s">
        <v>21</v>
      </c>
      <c r="AY167" s="250" t="s">
        <v>119</v>
      </c>
    </row>
    <row r="168" s="2" customFormat="1" ht="44.25" customHeight="1">
      <c r="A168" s="37"/>
      <c r="B168" s="38"/>
      <c r="C168" s="214" t="s">
        <v>213</v>
      </c>
      <c r="D168" s="214" t="s">
        <v>121</v>
      </c>
      <c r="E168" s="215" t="s">
        <v>214</v>
      </c>
      <c r="F168" s="216" t="s">
        <v>215</v>
      </c>
      <c r="G168" s="217" t="s">
        <v>175</v>
      </c>
      <c r="H168" s="218">
        <v>15.192</v>
      </c>
      <c r="I168" s="219"/>
      <c r="J168" s="220">
        <f>ROUND(I168*H168,2)</f>
        <v>0</v>
      </c>
      <c r="K168" s="221"/>
      <c r="L168" s="43"/>
      <c r="M168" s="222" t="s">
        <v>1</v>
      </c>
      <c r="N168" s="223" t="s">
        <v>42</v>
      </c>
      <c r="O168" s="90"/>
      <c r="P168" s="224">
        <f>O168*H168</f>
        <v>0</v>
      </c>
      <c r="Q168" s="224">
        <v>0</v>
      </c>
      <c r="R168" s="224">
        <f>Q168*H168</f>
        <v>0</v>
      </c>
      <c r="S168" s="224">
        <v>0</v>
      </c>
      <c r="T168" s="225">
        <f>S168*H168</f>
        <v>0</v>
      </c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R168" s="226" t="s">
        <v>125</v>
      </c>
      <c r="AT168" s="226" t="s">
        <v>121</v>
      </c>
      <c r="AU168" s="226" t="s">
        <v>86</v>
      </c>
      <c r="AY168" s="16" t="s">
        <v>119</v>
      </c>
      <c r="BE168" s="227">
        <f>IF(N168="základní",J168,0)</f>
        <v>0</v>
      </c>
      <c r="BF168" s="227">
        <f>IF(N168="snížená",J168,0)</f>
        <v>0</v>
      </c>
      <c r="BG168" s="227">
        <f>IF(N168="zákl. přenesená",J168,0)</f>
        <v>0</v>
      </c>
      <c r="BH168" s="227">
        <f>IF(N168="sníž. přenesená",J168,0)</f>
        <v>0</v>
      </c>
      <c r="BI168" s="227">
        <f>IF(N168="nulová",J168,0)</f>
        <v>0</v>
      </c>
      <c r="BJ168" s="16" t="s">
        <v>21</v>
      </c>
      <c r="BK168" s="227">
        <f>ROUND(I168*H168,2)</f>
        <v>0</v>
      </c>
      <c r="BL168" s="16" t="s">
        <v>125</v>
      </c>
      <c r="BM168" s="226" t="s">
        <v>216</v>
      </c>
    </row>
    <row r="169" s="13" customFormat="1">
      <c r="A169" s="13"/>
      <c r="B169" s="228"/>
      <c r="C169" s="229"/>
      <c r="D169" s="230" t="s">
        <v>131</v>
      </c>
      <c r="E169" s="231" t="s">
        <v>1</v>
      </c>
      <c r="F169" s="232" t="s">
        <v>217</v>
      </c>
      <c r="G169" s="229"/>
      <c r="H169" s="233">
        <v>15.192</v>
      </c>
      <c r="I169" s="234"/>
      <c r="J169" s="229"/>
      <c r="K169" s="229"/>
      <c r="L169" s="235"/>
      <c r="M169" s="236"/>
      <c r="N169" s="237"/>
      <c r="O169" s="237"/>
      <c r="P169" s="237"/>
      <c r="Q169" s="237"/>
      <c r="R169" s="237"/>
      <c r="S169" s="237"/>
      <c r="T169" s="238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39" t="s">
        <v>131</v>
      </c>
      <c r="AU169" s="239" t="s">
        <v>86</v>
      </c>
      <c r="AV169" s="13" t="s">
        <v>86</v>
      </c>
      <c r="AW169" s="13" t="s">
        <v>34</v>
      </c>
      <c r="AX169" s="13" t="s">
        <v>21</v>
      </c>
      <c r="AY169" s="239" t="s">
        <v>119</v>
      </c>
    </row>
    <row r="170" s="2" customFormat="1" ht="16.5" customHeight="1">
      <c r="A170" s="37"/>
      <c r="B170" s="38"/>
      <c r="C170" s="251" t="s">
        <v>218</v>
      </c>
      <c r="D170" s="251" t="s">
        <v>219</v>
      </c>
      <c r="E170" s="252" t="s">
        <v>220</v>
      </c>
      <c r="F170" s="253" t="s">
        <v>221</v>
      </c>
      <c r="G170" s="254" t="s">
        <v>175</v>
      </c>
      <c r="H170" s="255">
        <v>991.64499999999998</v>
      </c>
      <c r="I170" s="256"/>
      <c r="J170" s="257">
        <f>ROUND(I170*H170,2)</f>
        <v>0</v>
      </c>
      <c r="K170" s="258"/>
      <c r="L170" s="259"/>
      <c r="M170" s="260" t="s">
        <v>1</v>
      </c>
      <c r="N170" s="261" t="s">
        <v>42</v>
      </c>
      <c r="O170" s="90"/>
      <c r="P170" s="224">
        <f>O170*H170</f>
        <v>0</v>
      </c>
      <c r="Q170" s="224">
        <v>0</v>
      </c>
      <c r="R170" s="224">
        <f>Q170*H170</f>
        <v>0</v>
      </c>
      <c r="S170" s="224">
        <v>0</v>
      </c>
      <c r="T170" s="225">
        <f>S170*H170</f>
        <v>0</v>
      </c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  <c r="AR170" s="226" t="s">
        <v>160</v>
      </c>
      <c r="AT170" s="226" t="s">
        <v>219</v>
      </c>
      <c r="AU170" s="226" t="s">
        <v>86</v>
      </c>
      <c r="AY170" s="16" t="s">
        <v>119</v>
      </c>
      <c r="BE170" s="227">
        <f>IF(N170="základní",J170,0)</f>
        <v>0</v>
      </c>
      <c r="BF170" s="227">
        <f>IF(N170="snížená",J170,0)</f>
        <v>0</v>
      </c>
      <c r="BG170" s="227">
        <f>IF(N170="zákl. přenesená",J170,0)</f>
        <v>0</v>
      </c>
      <c r="BH170" s="227">
        <f>IF(N170="sníž. přenesená",J170,0)</f>
        <v>0</v>
      </c>
      <c r="BI170" s="227">
        <f>IF(N170="nulová",J170,0)</f>
        <v>0</v>
      </c>
      <c r="BJ170" s="16" t="s">
        <v>21</v>
      </c>
      <c r="BK170" s="227">
        <f>ROUND(I170*H170,2)</f>
        <v>0</v>
      </c>
      <c r="BL170" s="16" t="s">
        <v>125</v>
      </c>
      <c r="BM170" s="226" t="s">
        <v>222</v>
      </c>
    </row>
    <row r="171" s="13" customFormat="1">
      <c r="A171" s="13"/>
      <c r="B171" s="228"/>
      <c r="C171" s="229"/>
      <c r="D171" s="230" t="s">
        <v>131</v>
      </c>
      <c r="E171" s="231" t="s">
        <v>1</v>
      </c>
      <c r="F171" s="232" t="s">
        <v>223</v>
      </c>
      <c r="G171" s="229"/>
      <c r="H171" s="233">
        <v>991.64499999999998</v>
      </c>
      <c r="I171" s="234"/>
      <c r="J171" s="229"/>
      <c r="K171" s="229"/>
      <c r="L171" s="235"/>
      <c r="M171" s="236"/>
      <c r="N171" s="237"/>
      <c r="O171" s="237"/>
      <c r="P171" s="237"/>
      <c r="Q171" s="237"/>
      <c r="R171" s="237"/>
      <c r="S171" s="237"/>
      <c r="T171" s="238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39" t="s">
        <v>131</v>
      </c>
      <c r="AU171" s="239" t="s">
        <v>86</v>
      </c>
      <c r="AV171" s="13" t="s">
        <v>86</v>
      </c>
      <c r="AW171" s="13" t="s">
        <v>34</v>
      </c>
      <c r="AX171" s="13" t="s">
        <v>21</v>
      </c>
      <c r="AY171" s="239" t="s">
        <v>119</v>
      </c>
    </row>
    <row r="172" s="2" customFormat="1" ht="49.05" customHeight="1">
      <c r="A172" s="37"/>
      <c r="B172" s="38"/>
      <c r="C172" s="214" t="s">
        <v>224</v>
      </c>
      <c r="D172" s="214" t="s">
        <v>121</v>
      </c>
      <c r="E172" s="215" t="s">
        <v>225</v>
      </c>
      <c r="F172" s="216" t="s">
        <v>226</v>
      </c>
      <c r="G172" s="217" t="s">
        <v>175</v>
      </c>
      <c r="H172" s="218">
        <v>1.607</v>
      </c>
      <c r="I172" s="219"/>
      <c r="J172" s="220">
        <f>ROUND(I172*H172,2)</f>
        <v>0</v>
      </c>
      <c r="K172" s="221"/>
      <c r="L172" s="43"/>
      <c r="M172" s="222" t="s">
        <v>1</v>
      </c>
      <c r="N172" s="223" t="s">
        <v>42</v>
      </c>
      <c r="O172" s="90"/>
      <c r="P172" s="224">
        <f>O172*H172</f>
        <v>0</v>
      </c>
      <c r="Q172" s="224">
        <v>0</v>
      </c>
      <c r="R172" s="224">
        <f>Q172*H172</f>
        <v>0</v>
      </c>
      <c r="S172" s="224">
        <v>0</v>
      </c>
      <c r="T172" s="225">
        <f>S172*H172</f>
        <v>0</v>
      </c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  <c r="AE172" s="37"/>
      <c r="AR172" s="226" t="s">
        <v>125</v>
      </c>
      <c r="AT172" s="226" t="s">
        <v>121</v>
      </c>
      <c r="AU172" s="226" t="s">
        <v>86</v>
      </c>
      <c r="AY172" s="16" t="s">
        <v>119</v>
      </c>
      <c r="BE172" s="227">
        <f>IF(N172="základní",J172,0)</f>
        <v>0</v>
      </c>
      <c r="BF172" s="227">
        <f>IF(N172="snížená",J172,0)</f>
        <v>0</v>
      </c>
      <c r="BG172" s="227">
        <f>IF(N172="zákl. přenesená",J172,0)</f>
        <v>0</v>
      </c>
      <c r="BH172" s="227">
        <f>IF(N172="sníž. přenesená",J172,0)</f>
        <v>0</v>
      </c>
      <c r="BI172" s="227">
        <f>IF(N172="nulová",J172,0)</f>
        <v>0</v>
      </c>
      <c r="BJ172" s="16" t="s">
        <v>21</v>
      </c>
      <c r="BK172" s="227">
        <f>ROUND(I172*H172,2)</f>
        <v>0</v>
      </c>
      <c r="BL172" s="16" t="s">
        <v>125</v>
      </c>
      <c r="BM172" s="226" t="s">
        <v>227</v>
      </c>
    </row>
    <row r="173" s="13" customFormat="1">
      <c r="A173" s="13"/>
      <c r="B173" s="228"/>
      <c r="C173" s="229"/>
      <c r="D173" s="230" t="s">
        <v>131</v>
      </c>
      <c r="E173" s="231" t="s">
        <v>1</v>
      </c>
      <c r="F173" s="232" t="s">
        <v>228</v>
      </c>
      <c r="G173" s="229"/>
      <c r="H173" s="233">
        <v>1.607</v>
      </c>
      <c r="I173" s="234"/>
      <c r="J173" s="229"/>
      <c r="K173" s="229"/>
      <c r="L173" s="235"/>
      <c r="M173" s="236"/>
      <c r="N173" s="237"/>
      <c r="O173" s="237"/>
      <c r="P173" s="237"/>
      <c r="Q173" s="237"/>
      <c r="R173" s="237"/>
      <c r="S173" s="237"/>
      <c r="T173" s="238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39" t="s">
        <v>131</v>
      </c>
      <c r="AU173" s="239" t="s">
        <v>86</v>
      </c>
      <c r="AV173" s="13" t="s">
        <v>86</v>
      </c>
      <c r="AW173" s="13" t="s">
        <v>34</v>
      </c>
      <c r="AX173" s="13" t="s">
        <v>21</v>
      </c>
      <c r="AY173" s="239" t="s">
        <v>119</v>
      </c>
    </row>
    <row r="174" s="2" customFormat="1" ht="44.25" customHeight="1">
      <c r="A174" s="37"/>
      <c r="B174" s="38"/>
      <c r="C174" s="214" t="s">
        <v>7</v>
      </c>
      <c r="D174" s="214" t="s">
        <v>121</v>
      </c>
      <c r="E174" s="215" t="s">
        <v>229</v>
      </c>
      <c r="F174" s="216" t="s">
        <v>230</v>
      </c>
      <c r="G174" s="217" t="s">
        <v>231</v>
      </c>
      <c r="H174" s="218">
        <v>2334.694</v>
      </c>
      <c r="I174" s="219"/>
      <c r="J174" s="220">
        <f>ROUND(I174*H174,2)</f>
        <v>0</v>
      </c>
      <c r="K174" s="221"/>
      <c r="L174" s="43"/>
      <c r="M174" s="222" t="s">
        <v>1</v>
      </c>
      <c r="N174" s="223" t="s">
        <v>42</v>
      </c>
      <c r="O174" s="90"/>
      <c r="P174" s="224">
        <f>O174*H174</f>
        <v>0</v>
      </c>
      <c r="Q174" s="224">
        <v>0</v>
      </c>
      <c r="R174" s="224">
        <f>Q174*H174</f>
        <v>0</v>
      </c>
      <c r="S174" s="224">
        <v>0</v>
      </c>
      <c r="T174" s="225">
        <f>S174*H174</f>
        <v>0</v>
      </c>
      <c r="U174" s="37"/>
      <c r="V174" s="37"/>
      <c r="W174" s="37"/>
      <c r="X174" s="37"/>
      <c r="Y174" s="37"/>
      <c r="Z174" s="37"/>
      <c r="AA174" s="37"/>
      <c r="AB174" s="37"/>
      <c r="AC174" s="37"/>
      <c r="AD174" s="37"/>
      <c r="AE174" s="37"/>
      <c r="AR174" s="226" t="s">
        <v>125</v>
      </c>
      <c r="AT174" s="226" t="s">
        <v>121</v>
      </c>
      <c r="AU174" s="226" t="s">
        <v>86</v>
      </c>
      <c r="AY174" s="16" t="s">
        <v>119</v>
      </c>
      <c r="BE174" s="227">
        <f>IF(N174="základní",J174,0)</f>
        <v>0</v>
      </c>
      <c r="BF174" s="227">
        <f>IF(N174="snížená",J174,0)</f>
        <v>0</v>
      </c>
      <c r="BG174" s="227">
        <f>IF(N174="zákl. přenesená",J174,0)</f>
        <v>0</v>
      </c>
      <c r="BH174" s="227">
        <f>IF(N174="sníž. přenesená",J174,0)</f>
        <v>0</v>
      </c>
      <c r="BI174" s="227">
        <f>IF(N174="nulová",J174,0)</f>
        <v>0</v>
      </c>
      <c r="BJ174" s="16" t="s">
        <v>21</v>
      </c>
      <c r="BK174" s="227">
        <f>ROUND(I174*H174,2)</f>
        <v>0</v>
      </c>
      <c r="BL174" s="16" t="s">
        <v>125</v>
      </c>
      <c r="BM174" s="226" t="s">
        <v>232</v>
      </c>
    </row>
    <row r="175" s="13" customFormat="1">
      <c r="A175" s="13"/>
      <c r="B175" s="228"/>
      <c r="C175" s="229"/>
      <c r="D175" s="230" t="s">
        <v>131</v>
      </c>
      <c r="E175" s="231" t="s">
        <v>1</v>
      </c>
      <c r="F175" s="232" t="s">
        <v>233</v>
      </c>
      <c r="G175" s="229"/>
      <c r="H175" s="233">
        <v>2334.694</v>
      </c>
      <c r="I175" s="234"/>
      <c r="J175" s="229"/>
      <c r="K175" s="229"/>
      <c r="L175" s="235"/>
      <c r="M175" s="236"/>
      <c r="N175" s="237"/>
      <c r="O175" s="237"/>
      <c r="P175" s="237"/>
      <c r="Q175" s="237"/>
      <c r="R175" s="237"/>
      <c r="S175" s="237"/>
      <c r="T175" s="238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39" t="s">
        <v>131</v>
      </c>
      <c r="AU175" s="239" t="s">
        <v>86</v>
      </c>
      <c r="AV175" s="13" t="s">
        <v>86</v>
      </c>
      <c r="AW175" s="13" t="s">
        <v>34</v>
      </c>
      <c r="AX175" s="13" t="s">
        <v>21</v>
      </c>
      <c r="AY175" s="239" t="s">
        <v>119</v>
      </c>
    </row>
    <row r="176" s="2" customFormat="1" ht="37.8" customHeight="1">
      <c r="A176" s="37"/>
      <c r="B176" s="38"/>
      <c r="C176" s="214" t="s">
        <v>234</v>
      </c>
      <c r="D176" s="214" t="s">
        <v>121</v>
      </c>
      <c r="E176" s="215" t="s">
        <v>235</v>
      </c>
      <c r="F176" s="216" t="s">
        <v>236</v>
      </c>
      <c r="G176" s="217" t="s">
        <v>175</v>
      </c>
      <c r="H176" s="218">
        <v>1312.2439999999999</v>
      </c>
      <c r="I176" s="219"/>
      <c r="J176" s="220">
        <f>ROUND(I176*H176,2)</f>
        <v>0</v>
      </c>
      <c r="K176" s="221"/>
      <c r="L176" s="43"/>
      <c r="M176" s="222" t="s">
        <v>1</v>
      </c>
      <c r="N176" s="223" t="s">
        <v>42</v>
      </c>
      <c r="O176" s="90"/>
      <c r="P176" s="224">
        <f>O176*H176</f>
        <v>0</v>
      </c>
      <c r="Q176" s="224">
        <v>0</v>
      </c>
      <c r="R176" s="224">
        <f>Q176*H176</f>
        <v>0</v>
      </c>
      <c r="S176" s="224">
        <v>0</v>
      </c>
      <c r="T176" s="225">
        <f>S176*H176</f>
        <v>0</v>
      </c>
      <c r="U176" s="37"/>
      <c r="V176" s="37"/>
      <c r="W176" s="37"/>
      <c r="X176" s="37"/>
      <c r="Y176" s="37"/>
      <c r="Z176" s="37"/>
      <c r="AA176" s="37"/>
      <c r="AB176" s="37"/>
      <c r="AC176" s="37"/>
      <c r="AD176" s="37"/>
      <c r="AE176" s="37"/>
      <c r="AR176" s="226" t="s">
        <v>125</v>
      </c>
      <c r="AT176" s="226" t="s">
        <v>121</v>
      </c>
      <c r="AU176" s="226" t="s">
        <v>86</v>
      </c>
      <c r="AY176" s="16" t="s">
        <v>119</v>
      </c>
      <c r="BE176" s="227">
        <f>IF(N176="základní",J176,0)</f>
        <v>0</v>
      </c>
      <c r="BF176" s="227">
        <f>IF(N176="snížená",J176,0)</f>
        <v>0</v>
      </c>
      <c r="BG176" s="227">
        <f>IF(N176="zákl. přenesená",J176,0)</f>
        <v>0</v>
      </c>
      <c r="BH176" s="227">
        <f>IF(N176="sníž. přenesená",J176,0)</f>
        <v>0</v>
      </c>
      <c r="BI176" s="227">
        <f>IF(N176="nulová",J176,0)</f>
        <v>0</v>
      </c>
      <c r="BJ176" s="16" t="s">
        <v>21</v>
      </c>
      <c r="BK176" s="227">
        <f>ROUND(I176*H176,2)</f>
        <v>0</v>
      </c>
      <c r="BL176" s="16" t="s">
        <v>125</v>
      </c>
      <c r="BM176" s="226" t="s">
        <v>237</v>
      </c>
    </row>
    <row r="177" s="13" customFormat="1">
      <c r="A177" s="13"/>
      <c r="B177" s="228"/>
      <c r="C177" s="229"/>
      <c r="D177" s="230" t="s">
        <v>131</v>
      </c>
      <c r="E177" s="231" t="s">
        <v>1</v>
      </c>
      <c r="F177" s="232" t="s">
        <v>238</v>
      </c>
      <c r="G177" s="229"/>
      <c r="H177" s="233">
        <v>1312.2439999999999</v>
      </c>
      <c r="I177" s="234"/>
      <c r="J177" s="229"/>
      <c r="K177" s="229"/>
      <c r="L177" s="235"/>
      <c r="M177" s="236"/>
      <c r="N177" s="237"/>
      <c r="O177" s="237"/>
      <c r="P177" s="237"/>
      <c r="Q177" s="237"/>
      <c r="R177" s="237"/>
      <c r="S177" s="237"/>
      <c r="T177" s="238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239" t="s">
        <v>131</v>
      </c>
      <c r="AU177" s="239" t="s">
        <v>86</v>
      </c>
      <c r="AV177" s="13" t="s">
        <v>86</v>
      </c>
      <c r="AW177" s="13" t="s">
        <v>34</v>
      </c>
      <c r="AX177" s="13" t="s">
        <v>21</v>
      </c>
      <c r="AY177" s="239" t="s">
        <v>119</v>
      </c>
    </row>
    <row r="178" s="2" customFormat="1" ht="44.25" customHeight="1">
      <c r="A178" s="37"/>
      <c r="B178" s="38"/>
      <c r="C178" s="214" t="s">
        <v>239</v>
      </c>
      <c r="D178" s="214" t="s">
        <v>121</v>
      </c>
      <c r="E178" s="215" t="s">
        <v>240</v>
      </c>
      <c r="F178" s="216" t="s">
        <v>241</v>
      </c>
      <c r="G178" s="217" t="s">
        <v>175</v>
      </c>
      <c r="H178" s="218">
        <v>21.347999999999999</v>
      </c>
      <c r="I178" s="219"/>
      <c r="J178" s="220">
        <f>ROUND(I178*H178,2)</f>
        <v>0</v>
      </c>
      <c r="K178" s="221"/>
      <c r="L178" s="43"/>
      <c r="M178" s="222" t="s">
        <v>1</v>
      </c>
      <c r="N178" s="223" t="s">
        <v>42</v>
      </c>
      <c r="O178" s="90"/>
      <c r="P178" s="224">
        <f>O178*H178</f>
        <v>0</v>
      </c>
      <c r="Q178" s="224">
        <v>0</v>
      </c>
      <c r="R178" s="224">
        <f>Q178*H178</f>
        <v>0</v>
      </c>
      <c r="S178" s="224">
        <v>0</v>
      </c>
      <c r="T178" s="225">
        <f>S178*H178</f>
        <v>0</v>
      </c>
      <c r="U178" s="37"/>
      <c r="V178" s="37"/>
      <c r="W178" s="37"/>
      <c r="X178" s="37"/>
      <c r="Y178" s="37"/>
      <c r="Z178" s="37"/>
      <c r="AA178" s="37"/>
      <c r="AB178" s="37"/>
      <c r="AC178" s="37"/>
      <c r="AD178" s="37"/>
      <c r="AE178" s="37"/>
      <c r="AR178" s="226" t="s">
        <v>125</v>
      </c>
      <c r="AT178" s="226" t="s">
        <v>121</v>
      </c>
      <c r="AU178" s="226" t="s">
        <v>86</v>
      </c>
      <c r="AY178" s="16" t="s">
        <v>119</v>
      </c>
      <c r="BE178" s="227">
        <f>IF(N178="základní",J178,0)</f>
        <v>0</v>
      </c>
      <c r="BF178" s="227">
        <f>IF(N178="snížená",J178,0)</f>
        <v>0</v>
      </c>
      <c r="BG178" s="227">
        <f>IF(N178="zákl. přenesená",J178,0)</f>
        <v>0</v>
      </c>
      <c r="BH178" s="227">
        <f>IF(N178="sníž. přenesená",J178,0)</f>
        <v>0</v>
      </c>
      <c r="BI178" s="227">
        <f>IF(N178="nulová",J178,0)</f>
        <v>0</v>
      </c>
      <c r="BJ178" s="16" t="s">
        <v>21</v>
      </c>
      <c r="BK178" s="227">
        <f>ROUND(I178*H178,2)</f>
        <v>0</v>
      </c>
      <c r="BL178" s="16" t="s">
        <v>125</v>
      </c>
      <c r="BM178" s="226" t="s">
        <v>242</v>
      </c>
    </row>
    <row r="179" s="13" customFormat="1">
      <c r="A179" s="13"/>
      <c r="B179" s="228"/>
      <c r="C179" s="229"/>
      <c r="D179" s="230" t="s">
        <v>131</v>
      </c>
      <c r="E179" s="231" t="s">
        <v>1</v>
      </c>
      <c r="F179" s="232" t="s">
        <v>243</v>
      </c>
      <c r="G179" s="229"/>
      <c r="H179" s="233">
        <v>4.9800000000000004</v>
      </c>
      <c r="I179" s="234"/>
      <c r="J179" s="229"/>
      <c r="K179" s="229"/>
      <c r="L179" s="235"/>
      <c r="M179" s="236"/>
      <c r="N179" s="237"/>
      <c r="O179" s="237"/>
      <c r="P179" s="237"/>
      <c r="Q179" s="237"/>
      <c r="R179" s="237"/>
      <c r="S179" s="237"/>
      <c r="T179" s="238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39" t="s">
        <v>131</v>
      </c>
      <c r="AU179" s="239" t="s">
        <v>86</v>
      </c>
      <c r="AV179" s="13" t="s">
        <v>86</v>
      </c>
      <c r="AW179" s="13" t="s">
        <v>34</v>
      </c>
      <c r="AX179" s="13" t="s">
        <v>77</v>
      </c>
      <c r="AY179" s="239" t="s">
        <v>119</v>
      </c>
    </row>
    <row r="180" s="13" customFormat="1">
      <c r="A180" s="13"/>
      <c r="B180" s="228"/>
      <c r="C180" s="229"/>
      <c r="D180" s="230" t="s">
        <v>131</v>
      </c>
      <c r="E180" s="231" t="s">
        <v>1</v>
      </c>
      <c r="F180" s="232" t="s">
        <v>244</v>
      </c>
      <c r="G180" s="229"/>
      <c r="H180" s="233">
        <v>16.367999999999999</v>
      </c>
      <c r="I180" s="234"/>
      <c r="J180" s="229"/>
      <c r="K180" s="229"/>
      <c r="L180" s="235"/>
      <c r="M180" s="236"/>
      <c r="N180" s="237"/>
      <c r="O180" s="237"/>
      <c r="P180" s="237"/>
      <c r="Q180" s="237"/>
      <c r="R180" s="237"/>
      <c r="S180" s="237"/>
      <c r="T180" s="238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239" t="s">
        <v>131</v>
      </c>
      <c r="AU180" s="239" t="s">
        <v>86</v>
      </c>
      <c r="AV180" s="13" t="s">
        <v>86</v>
      </c>
      <c r="AW180" s="13" t="s">
        <v>34</v>
      </c>
      <c r="AX180" s="13" t="s">
        <v>77</v>
      </c>
      <c r="AY180" s="239" t="s">
        <v>119</v>
      </c>
    </row>
    <row r="181" s="14" customFormat="1">
      <c r="A181" s="14"/>
      <c r="B181" s="240"/>
      <c r="C181" s="241"/>
      <c r="D181" s="230" t="s">
        <v>131</v>
      </c>
      <c r="E181" s="242" t="s">
        <v>1</v>
      </c>
      <c r="F181" s="243" t="s">
        <v>144</v>
      </c>
      <c r="G181" s="241"/>
      <c r="H181" s="244">
        <v>21.347999999999999</v>
      </c>
      <c r="I181" s="245"/>
      <c r="J181" s="241"/>
      <c r="K181" s="241"/>
      <c r="L181" s="246"/>
      <c r="M181" s="247"/>
      <c r="N181" s="248"/>
      <c r="O181" s="248"/>
      <c r="P181" s="248"/>
      <c r="Q181" s="248"/>
      <c r="R181" s="248"/>
      <c r="S181" s="248"/>
      <c r="T181" s="249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T181" s="250" t="s">
        <v>131</v>
      </c>
      <c r="AU181" s="250" t="s">
        <v>86</v>
      </c>
      <c r="AV181" s="14" t="s">
        <v>125</v>
      </c>
      <c r="AW181" s="14" t="s">
        <v>34</v>
      </c>
      <c r="AX181" s="14" t="s">
        <v>21</v>
      </c>
      <c r="AY181" s="250" t="s">
        <v>119</v>
      </c>
    </row>
    <row r="182" s="2" customFormat="1" ht="16.5" customHeight="1">
      <c r="A182" s="37"/>
      <c r="B182" s="38"/>
      <c r="C182" s="251" t="s">
        <v>245</v>
      </c>
      <c r="D182" s="251" t="s">
        <v>219</v>
      </c>
      <c r="E182" s="252" t="s">
        <v>246</v>
      </c>
      <c r="F182" s="253" t="s">
        <v>247</v>
      </c>
      <c r="G182" s="254" t="s">
        <v>157</v>
      </c>
      <c r="H182" s="255">
        <v>62</v>
      </c>
      <c r="I182" s="256"/>
      <c r="J182" s="257">
        <f>ROUND(I182*H182,2)</f>
        <v>0</v>
      </c>
      <c r="K182" s="258"/>
      <c r="L182" s="259"/>
      <c r="M182" s="260" t="s">
        <v>1</v>
      </c>
      <c r="N182" s="261" t="s">
        <v>42</v>
      </c>
      <c r="O182" s="90"/>
      <c r="P182" s="224">
        <f>O182*H182</f>
        <v>0</v>
      </c>
      <c r="Q182" s="224">
        <v>0.032000000000000001</v>
      </c>
      <c r="R182" s="224">
        <f>Q182*H182</f>
        <v>1.984</v>
      </c>
      <c r="S182" s="224">
        <v>0</v>
      </c>
      <c r="T182" s="225">
        <f>S182*H182</f>
        <v>0</v>
      </c>
      <c r="U182" s="37"/>
      <c r="V182" s="37"/>
      <c r="W182" s="37"/>
      <c r="X182" s="37"/>
      <c r="Y182" s="37"/>
      <c r="Z182" s="37"/>
      <c r="AA182" s="37"/>
      <c r="AB182" s="37"/>
      <c r="AC182" s="37"/>
      <c r="AD182" s="37"/>
      <c r="AE182" s="37"/>
      <c r="AR182" s="226" t="s">
        <v>160</v>
      </c>
      <c r="AT182" s="226" t="s">
        <v>219</v>
      </c>
      <c r="AU182" s="226" t="s">
        <v>86</v>
      </c>
      <c r="AY182" s="16" t="s">
        <v>119</v>
      </c>
      <c r="BE182" s="227">
        <f>IF(N182="základní",J182,0)</f>
        <v>0</v>
      </c>
      <c r="BF182" s="227">
        <f>IF(N182="snížená",J182,0)</f>
        <v>0</v>
      </c>
      <c r="BG182" s="227">
        <f>IF(N182="zákl. přenesená",J182,0)</f>
        <v>0</v>
      </c>
      <c r="BH182" s="227">
        <f>IF(N182="sníž. přenesená",J182,0)</f>
        <v>0</v>
      </c>
      <c r="BI182" s="227">
        <f>IF(N182="nulová",J182,0)</f>
        <v>0</v>
      </c>
      <c r="BJ182" s="16" t="s">
        <v>21</v>
      </c>
      <c r="BK182" s="227">
        <f>ROUND(I182*H182,2)</f>
        <v>0</v>
      </c>
      <c r="BL182" s="16" t="s">
        <v>125</v>
      </c>
      <c r="BM182" s="226" t="s">
        <v>248</v>
      </c>
    </row>
    <row r="183" s="2" customFormat="1" ht="21.75" customHeight="1">
      <c r="A183" s="37"/>
      <c r="B183" s="38"/>
      <c r="C183" s="251" t="s">
        <v>249</v>
      </c>
      <c r="D183" s="251" t="s">
        <v>219</v>
      </c>
      <c r="E183" s="252" t="s">
        <v>250</v>
      </c>
      <c r="F183" s="253" t="s">
        <v>251</v>
      </c>
      <c r="G183" s="254" t="s">
        <v>252</v>
      </c>
      <c r="H183" s="255">
        <v>124</v>
      </c>
      <c r="I183" s="256"/>
      <c r="J183" s="257">
        <f>ROUND(I183*H183,2)</f>
        <v>0</v>
      </c>
      <c r="K183" s="258"/>
      <c r="L183" s="259"/>
      <c r="M183" s="260" t="s">
        <v>1</v>
      </c>
      <c r="N183" s="261" t="s">
        <v>42</v>
      </c>
      <c r="O183" s="90"/>
      <c r="P183" s="224">
        <f>O183*H183</f>
        <v>0</v>
      </c>
      <c r="Q183" s="224">
        <v>0.0060000000000000001</v>
      </c>
      <c r="R183" s="224">
        <f>Q183*H183</f>
        <v>0.74399999999999999</v>
      </c>
      <c r="S183" s="224">
        <v>0</v>
      </c>
      <c r="T183" s="225">
        <f>S183*H183</f>
        <v>0</v>
      </c>
      <c r="U183" s="37"/>
      <c r="V183" s="37"/>
      <c r="W183" s="37"/>
      <c r="X183" s="37"/>
      <c r="Y183" s="37"/>
      <c r="Z183" s="37"/>
      <c r="AA183" s="37"/>
      <c r="AB183" s="37"/>
      <c r="AC183" s="37"/>
      <c r="AD183" s="37"/>
      <c r="AE183" s="37"/>
      <c r="AR183" s="226" t="s">
        <v>160</v>
      </c>
      <c r="AT183" s="226" t="s">
        <v>219</v>
      </c>
      <c r="AU183" s="226" t="s">
        <v>86</v>
      </c>
      <c r="AY183" s="16" t="s">
        <v>119</v>
      </c>
      <c r="BE183" s="227">
        <f>IF(N183="základní",J183,0)</f>
        <v>0</v>
      </c>
      <c r="BF183" s="227">
        <f>IF(N183="snížená",J183,0)</f>
        <v>0</v>
      </c>
      <c r="BG183" s="227">
        <f>IF(N183="zákl. přenesená",J183,0)</f>
        <v>0</v>
      </c>
      <c r="BH183" s="227">
        <f>IF(N183="sníž. přenesená",J183,0)</f>
        <v>0</v>
      </c>
      <c r="BI183" s="227">
        <f>IF(N183="nulová",J183,0)</f>
        <v>0</v>
      </c>
      <c r="BJ183" s="16" t="s">
        <v>21</v>
      </c>
      <c r="BK183" s="227">
        <f>ROUND(I183*H183,2)</f>
        <v>0</v>
      </c>
      <c r="BL183" s="16" t="s">
        <v>125</v>
      </c>
      <c r="BM183" s="226" t="s">
        <v>253</v>
      </c>
    </row>
    <row r="184" s="13" customFormat="1">
      <c r="A184" s="13"/>
      <c r="B184" s="228"/>
      <c r="C184" s="229"/>
      <c r="D184" s="230" t="s">
        <v>131</v>
      </c>
      <c r="E184" s="231" t="s">
        <v>1</v>
      </c>
      <c r="F184" s="232" t="s">
        <v>254</v>
      </c>
      <c r="G184" s="229"/>
      <c r="H184" s="233">
        <v>124</v>
      </c>
      <c r="I184" s="234"/>
      <c r="J184" s="229"/>
      <c r="K184" s="229"/>
      <c r="L184" s="235"/>
      <c r="M184" s="236"/>
      <c r="N184" s="237"/>
      <c r="O184" s="237"/>
      <c r="P184" s="237"/>
      <c r="Q184" s="237"/>
      <c r="R184" s="237"/>
      <c r="S184" s="237"/>
      <c r="T184" s="238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239" t="s">
        <v>131</v>
      </c>
      <c r="AU184" s="239" t="s">
        <v>86</v>
      </c>
      <c r="AV184" s="13" t="s">
        <v>86</v>
      </c>
      <c r="AW184" s="13" t="s">
        <v>34</v>
      </c>
      <c r="AX184" s="13" t="s">
        <v>21</v>
      </c>
      <c r="AY184" s="239" t="s">
        <v>119</v>
      </c>
    </row>
    <row r="185" s="2" customFormat="1" ht="24.15" customHeight="1">
      <c r="A185" s="37"/>
      <c r="B185" s="38"/>
      <c r="C185" s="214" t="s">
        <v>255</v>
      </c>
      <c r="D185" s="214" t="s">
        <v>121</v>
      </c>
      <c r="E185" s="215" t="s">
        <v>256</v>
      </c>
      <c r="F185" s="216" t="s">
        <v>257</v>
      </c>
      <c r="G185" s="217" t="s">
        <v>129</v>
      </c>
      <c r="H185" s="218">
        <v>3694.261</v>
      </c>
      <c r="I185" s="219"/>
      <c r="J185" s="220">
        <f>ROUND(I185*H185,2)</f>
        <v>0</v>
      </c>
      <c r="K185" s="221"/>
      <c r="L185" s="43"/>
      <c r="M185" s="222" t="s">
        <v>1</v>
      </c>
      <c r="N185" s="223" t="s">
        <v>42</v>
      </c>
      <c r="O185" s="90"/>
      <c r="P185" s="224">
        <f>O185*H185</f>
        <v>0</v>
      </c>
      <c r="Q185" s="224">
        <v>0</v>
      </c>
      <c r="R185" s="224">
        <f>Q185*H185</f>
        <v>0</v>
      </c>
      <c r="S185" s="224">
        <v>0</v>
      </c>
      <c r="T185" s="225">
        <f>S185*H185</f>
        <v>0</v>
      </c>
      <c r="U185" s="37"/>
      <c r="V185" s="37"/>
      <c r="W185" s="37"/>
      <c r="X185" s="37"/>
      <c r="Y185" s="37"/>
      <c r="Z185" s="37"/>
      <c r="AA185" s="37"/>
      <c r="AB185" s="37"/>
      <c r="AC185" s="37"/>
      <c r="AD185" s="37"/>
      <c r="AE185" s="37"/>
      <c r="AR185" s="226" t="s">
        <v>125</v>
      </c>
      <c r="AT185" s="226" t="s">
        <v>121</v>
      </c>
      <c r="AU185" s="226" t="s">
        <v>86</v>
      </c>
      <c r="AY185" s="16" t="s">
        <v>119</v>
      </c>
      <c r="BE185" s="227">
        <f>IF(N185="základní",J185,0)</f>
        <v>0</v>
      </c>
      <c r="BF185" s="227">
        <f>IF(N185="snížená",J185,0)</f>
        <v>0</v>
      </c>
      <c r="BG185" s="227">
        <f>IF(N185="zákl. přenesená",J185,0)</f>
        <v>0</v>
      </c>
      <c r="BH185" s="227">
        <f>IF(N185="sníž. přenesená",J185,0)</f>
        <v>0</v>
      </c>
      <c r="BI185" s="227">
        <f>IF(N185="nulová",J185,0)</f>
        <v>0</v>
      </c>
      <c r="BJ185" s="16" t="s">
        <v>21</v>
      </c>
      <c r="BK185" s="227">
        <f>ROUND(I185*H185,2)</f>
        <v>0</v>
      </c>
      <c r="BL185" s="16" t="s">
        <v>125</v>
      </c>
      <c r="BM185" s="226" t="s">
        <v>258</v>
      </c>
    </row>
    <row r="186" s="13" customFormat="1">
      <c r="A186" s="13"/>
      <c r="B186" s="228"/>
      <c r="C186" s="229"/>
      <c r="D186" s="230" t="s">
        <v>131</v>
      </c>
      <c r="E186" s="231" t="s">
        <v>1</v>
      </c>
      <c r="F186" s="232" t="s">
        <v>259</v>
      </c>
      <c r="G186" s="229"/>
      <c r="H186" s="233">
        <v>3694.261</v>
      </c>
      <c r="I186" s="234"/>
      <c r="J186" s="229"/>
      <c r="K186" s="229"/>
      <c r="L186" s="235"/>
      <c r="M186" s="236"/>
      <c r="N186" s="237"/>
      <c r="O186" s="237"/>
      <c r="P186" s="237"/>
      <c r="Q186" s="237"/>
      <c r="R186" s="237"/>
      <c r="S186" s="237"/>
      <c r="T186" s="238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T186" s="239" t="s">
        <v>131</v>
      </c>
      <c r="AU186" s="239" t="s">
        <v>86</v>
      </c>
      <c r="AV186" s="13" t="s">
        <v>86</v>
      </c>
      <c r="AW186" s="13" t="s">
        <v>34</v>
      </c>
      <c r="AX186" s="13" t="s">
        <v>21</v>
      </c>
      <c r="AY186" s="239" t="s">
        <v>119</v>
      </c>
    </row>
    <row r="187" s="2" customFormat="1" ht="37.8" customHeight="1">
      <c r="A187" s="37"/>
      <c r="B187" s="38"/>
      <c r="C187" s="214" t="s">
        <v>260</v>
      </c>
      <c r="D187" s="214" t="s">
        <v>121</v>
      </c>
      <c r="E187" s="215" t="s">
        <v>261</v>
      </c>
      <c r="F187" s="216" t="s">
        <v>262</v>
      </c>
      <c r="G187" s="217" t="s">
        <v>129</v>
      </c>
      <c r="H187" s="218">
        <v>151.91999999999999</v>
      </c>
      <c r="I187" s="219"/>
      <c r="J187" s="220">
        <f>ROUND(I187*H187,2)</f>
        <v>0</v>
      </c>
      <c r="K187" s="221"/>
      <c r="L187" s="43"/>
      <c r="M187" s="222" t="s">
        <v>1</v>
      </c>
      <c r="N187" s="223" t="s">
        <v>42</v>
      </c>
      <c r="O187" s="90"/>
      <c r="P187" s="224">
        <f>O187*H187</f>
        <v>0</v>
      </c>
      <c r="Q187" s="224">
        <v>0</v>
      </c>
      <c r="R187" s="224">
        <f>Q187*H187</f>
        <v>0</v>
      </c>
      <c r="S187" s="224">
        <v>0</v>
      </c>
      <c r="T187" s="225">
        <f>S187*H187</f>
        <v>0</v>
      </c>
      <c r="U187" s="37"/>
      <c r="V187" s="37"/>
      <c r="W187" s="37"/>
      <c r="X187" s="37"/>
      <c r="Y187" s="37"/>
      <c r="Z187" s="37"/>
      <c r="AA187" s="37"/>
      <c r="AB187" s="37"/>
      <c r="AC187" s="37"/>
      <c r="AD187" s="37"/>
      <c r="AE187" s="37"/>
      <c r="AR187" s="226" t="s">
        <v>125</v>
      </c>
      <c r="AT187" s="226" t="s">
        <v>121</v>
      </c>
      <c r="AU187" s="226" t="s">
        <v>86</v>
      </c>
      <c r="AY187" s="16" t="s">
        <v>119</v>
      </c>
      <c r="BE187" s="227">
        <f>IF(N187="základní",J187,0)</f>
        <v>0</v>
      </c>
      <c r="BF187" s="227">
        <f>IF(N187="snížená",J187,0)</f>
        <v>0</v>
      </c>
      <c r="BG187" s="227">
        <f>IF(N187="zákl. přenesená",J187,0)</f>
        <v>0</v>
      </c>
      <c r="BH187" s="227">
        <f>IF(N187="sníž. přenesená",J187,0)</f>
        <v>0</v>
      </c>
      <c r="BI187" s="227">
        <f>IF(N187="nulová",J187,0)</f>
        <v>0</v>
      </c>
      <c r="BJ187" s="16" t="s">
        <v>21</v>
      </c>
      <c r="BK187" s="227">
        <f>ROUND(I187*H187,2)</f>
        <v>0</v>
      </c>
      <c r="BL187" s="16" t="s">
        <v>125</v>
      </c>
      <c r="BM187" s="226" t="s">
        <v>263</v>
      </c>
    </row>
    <row r="188" s="2" customFormat="1" ht="37.8" customHeight="1">
      <c r="A188" s="37"/>
      <c r="B188" s="38"/>
      <c r="C188" s="214" t="s">
        <v>264</v>
      </c>
      <c r="D188" s="214" t="s">
        <v>121</v>
      </c>
      <c r="E188" s="215" t="s">
        <v>265</v>
      </c>
      <c r="F188" s="216" t="s">
        <v>266</v>
      </c>
      <c r="G188" s="217" t="s">
        <v>129</v>
      </c>
      <c r="H188" s="218">
        <v>151.91999999999999</v>
      </c>
      <c r="I188" s="219"/>
      <c r="J188" s="220">
        <f>ROUND(I188*H188,2)</f>
        <v>0</v>
      </c>
      <c r="K188" s="221"/>
      <c r="L188" s="43"/>
      <c r="M188" s="222" t="s">
        <v>1</v>
      </c>
      <c r="N188" s="223" t="s">
        <v>42</v>
      </c>
      <c r="O188" s="90"/>
      <c r="P188" s="224">
        <f>O188*H188</f>
        <v>0</v>
      </c>
      <c r="Q188" s="224">
        <v>0</v>
      </c>
      <c r="R188" s="224">
        <f>Q188*H188</f>
        <v>0</v>
      </c>
      <c r="S188" s="224">
        <v>0</v>
      </c>
      <c r="T188" s="225">
        <f>S188*H188</f>
        <v>0</v>
      </c>
      <c r="U188" s="37"/>
      <c r="V188" s="37"/>
      <c r="W188" s="37"/>
      <c r="X188" s="37"/>
      <c r="Y188" s="37"/>
      <c r="Z188" s="37"/>
      <c r="AA188" s="37"/>
      <c r="AB188" s="37"/>
      <c r="AC188" s="37"/>
      <c r="AD188" s="37"/>
      <c r="AE188" s="37"/>
      <c r="AR188" s="226" t="s">
        <v>125</v>
      </c>
      <c r="AT188" s="226" t="s">
        <v>121</v>
      </c>
      <c r="AU188" s="226" t="s">
        <v>86</v>
      </c>
      <c r="AY188" s="16" t="s">
        <v>119</v>
      </c>
      <c r="BE188" s="227">
        <f>IF(N188="základní",J188,0)</f>
        <v>0</v>
      </c>
      <c r="BF188" s="227">
        <f>IF(N188="snížená",J188,0)</f>
        <v>0</v>
      </c>
      <c r="BG188" s="227">
        <f>IF(N188="zákl. přenesená",J188,0)</f>
        <v>0</v>
      </c>
      <c r="BH188" s="227">
        <f>IF(N188="sníž. přenesená",J188,0)</f>
        <v>0</v>
      </c>
      <c r="BI188" s="227">
        <f>IF(N188="nulová",J188,0)</f>
        <v>0</v>
      </c>
      <c r="BJ188" s="16" t="s">
        <v>21</v>
      </c>
      <c r="BK188" s="227">
        <f>ROUND(I188*H188,2)</f>
        <v>0</v>
      </c>
      <c r="BL188" s="16" t="s">
        <v>125</v>
      </c>
      <c r="BM188" s="226" t="s">
        <v>267</v>
      </c>
    </row>
    <row r="189" s="2" customFormat="1" ht="16.5" customHeight="1">
      <c r="A189" s="37"/>
      <c r="B189" s="38"/>
      <c r="C189" s="251" t="s">
        <v>268</v>
      </c>
      <c r="D189" s="251" t="s">
        <v>219</v>
      </c>
      <c r="E189" s="252" t="s">
        <v>269</v>
      </c>
      <c r="F189" s="253" t="s">
        <v>270</v>
      </c>
      <c r="G189" s="254" t="s">
        <v>271</v>
      </c>
      <c r="H189" s="255">
        <v>4.5579999999999998</v>
      </c>
      <c r="I189" s="256"/>
      <c r="J189" s="257">
        <f>ROUND(I189*H189,2)</f>
        <v>0</v>
      </c>
      <c r="K189" s="258"/>
      <c r="L189" s="259"/>
      <c r="M189" s="260" t="s">
        <v>1</v>
      </c>
      <c r="N189" s="261" t="s">
        <v>42</v>
      </c>
      <c r="O189" s="90"/>
      <c r="P189" s="224">
        <f>O189*H189</f>
        <v>0</v>
      </c>
      <c r="Q189" s="224">
        <v>0.001</v>
      </c>
      <c r="R189" s="224">
        <f>Q189*H189</f>
        <v>0.0045579999999999996</v>
      </c>
      <c r="S189" s="224">
        <v>0</v>
      </c>
      <c r="T189" s="225">
        <f>S189*H189</f>
        <v>0</v>
      </c>
      <c r="U189" s="37"/>
      <c r="V189" s="37"/>
      <c r="W189" s="37"/>
      <c r="X189" s="37"/>
      <c r="Y189" s="37"/>
      <c r="Z189" s="37"/>
      <c r="AA189" s="37"/>
      <c r="AB189" s="37"/>
      <c r="AC189" s="37"/>
      <c r="AD189" s="37"/>
      <c r="AE189" s="37"/>
      <c r="AR189" s="226" t="s">
        <v>160</v>
      </c>
      <c r="AT189" s="226" t="s">
        <v>219</v>
      </c>
      <c r="AU189" s="226" t="s">
        <v>86</v>
      </c>
      <c r="AY189" s="16" t="s">
        <v>119</v>
      </c>
      <c r="BE189" s="227">
        <f>IF(N189="základní",J189,0)</f>
        <v>0</v>
      </c>
      <c r="BF189" s="227">
        <f>IF(N189="snížená",J189,0)</f>
        <v>0</v>
      </c>
      <c r="BG189" s="227">
        <f>IF(N189="zákl. přenesená",J189,0)</f>
        <v>0</v>
      </c>
      <c r="BH189" s="227">
        <f>IF(N189="sníž. přenesená",J189,0)</f>
        <v>0</v>
      </c>
      <c r="BI189" s="227">
        <f>IF(N189="nulová",J189,0)</f>
        <v>0</v>
      </c>
      <c r="BJ189" s="16" t="s">
        <v>21</v>
      </c>
      <c r="BK189" s="227">
        <f>ROUND(I189*H189,2)</f>
        <v>0</v>
      </c>
      <c r="BL189" s="16" t="s">
        <v>125</v>
      </c>
      <c r="BM189" s="226" t="s">
        <v>272</v>
      </c>
    </row>
    <row r="190" s="13" customFormat="1">
      <c r="A190" s="13"/>
      <c r="B190" s="228"/>
      <c r="C190" s="229"/>
      <c r="D190" s="230" t="s">
        <v>131</v>
      </c>
      <c r="E190" s="231" t="s">
        <v>1</v>
      </c>
      <c r="F190" s="232" t="s">
        <v>273</v>
      </c>
      <c r="G190" s="229"/>
      <c r="H190" s="233">
        <v>4.5579999999999998</v>
      </c>
      <c r="I190" s="234"/>
      <c r="J190" s="229"/>
      <c r="K190" s="229"/>
      <c r="L190" s="235"/>
      <c r="M190" s="236"/>
      <c r="N190" s="237"/>
      <c r="O190" s="237"/>
      <c r="P190" s="237"/>
      <c r="Q190" s="237"/>
      <c r="R190" s="237"/>
      <c r="S190" s="237"/>
      <c r="T190" s="238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239" t="s">
        <v>131</v>
      </c>
      <c r="AU190" s="239" t="s">
        <v>86</v>
      </c>
      <c r="AV190" s="13" t="s">
        <v>86</v>
      </c>
      <c r="AW190" s="13" t="s">
        <v>34</v>
      </c>
      <c r="AX190" s="13" t="s">
        <v>21</v>
      </c>
      <c r="AY190" s="239" t="s">
        <v>119</v>
      </c>
    </row>
    <row r="191" s="2" customFormat="1" ht="33" customHeight="1">
      <c r="A191" s="37"/>
      <c r="B191" s="38"/>
      <c r="C191" s="214" t="s">
        <v>274</v>
      </c>
      <c r="D191" s="214" t="s">
        <v>121</v>
      </c>
      <c r="E191" s="215" t="s">
        <v>275</v>
      </c>
      <c r="F191" s="216" t="s">
        <v>276</v>
      </c>
      <c r="G191" s="217" t="s">
        <v>129</v>
      </c>
      <c r="H191" s="218">
        <v>151.91999999999999</v>
      </c>
      <c r="I191" s="219"/>
      <c r="J191" s="220">
        <f>ROUND(I191*H191,2)</f>
        <v>0</v>
      </c>
      <c r="K191" s="221"/>
      <c r="L191" s="43"/>
      <c r="M191" s="222" t="s">
        <v>1</v>
      </c>
      <c r="N191" s="223" t="s">
        <v>42</v>
      </c>
      <c r="O191" s="90"/>
      <c r="P191" s="224">
        <f>O191*H191</f>
        <v>0</v>
      </c>
      <c r="Q191" s="224">
        <v>0</v>
      </c>
      <c r="R191" s="224">
        <f>Q191*H191</f>
        <v>0</v>
      </c>
      <c r="S191" s="224">
        <v>0</v>
      </c>
      <c r="T191" s="225">
        <f>S191*H191</f>
        <v>0</v>
      </c>
      <c r="U191" s="37"/>
      <c r="V191" s="37"/>
      <c r="W191" s="37"/>
      <c r="X191" s="37"/>
      <c r="Y191" s="37"/>
      <c r="Z191" s="37"/>
      <c r="AA191" s="37"/>
      <c r="AB191" s="37"/>
      <c r="AC191" s="37"/>
      <c r="AD191" s="37"/>
      <c r="AE191" s="37"/>
      <c r="AR191" s="226" t="s">
        <v>125</v>
      </c>
      <c r="AT191" s="226" t="s">
        <v>121</v>
      </c>
      <c r="AU191" s="226" t="s">
        <v>86</v>
      </c>
      <c r="AY191" s="16" t="s">
        <v>119</v>
      </c>
      <c r="BE191" s="227">
        <f>IF(N191="základní",J191,0)</f>
        <v>0</v>
      </c>
      <c r="BF191" s="227">
        <f>IF(N191="snížená",J191,0)</f>
        <v>0</v>
      </c>
      <c r="BG191" s="227">
        <f>IF(N191="zákl. přenesená",J191,0)</f>
        <v>0</v>
      </c>
      <c r="BH191" s="227">
        <f>IF(N191="sníž. přenesená",J191,0)</f>
        <v>0</v>
      </c>
      <c r="BI191" s="227">
        <f>IF(N191="nulová",J191,0)</f>
        <v>0</v>
      </c>
      <c r="BJ191" s="16" t="s">
        <v>21</v>
      </c>
      <c r="BK191" s="227">
        <f>ROUND(I191*H191,2)</f>
        <v>0</v>
      </c>
      <c r="BL191" s="16" t="s">
        <v>125</v>
      </c>
      <c r="BM191" s="226" t="s">
        <v>277</v>
      </c>
    </row>
    <row r="192" s="12" customFormat="1" ht="22.8" customHeight="1">
      <c r="A192" s="12"/>
      <c r="B192" s="198"/>
      <c r="C192" s="199"/>
      <c r="D192" s="200" t="s">
        <v>76</v>
      </c>
      <c r="E192" s="212" t="s">
        <v>125</v>
      </c>
      <c r="F192" s="212" t="s">
        <v>278</v>
      </c>
      <c r="G192" s="199"/>
      <c r="H192" s="199"/>
      <c r="I192" s="202"/>
      <c r="J192" s="213">
        <f>BK192</f>
        <v>0</v>
      </c>
      <c r="K192" s="199"/>
      <c r="L192" s="204"/>
      <c r="M192" s="205"/>
      <c r="N192" s="206"/>
      <c r="O192" s="206"/>
      <c r="P192" s="207">
        <f>SUM(P193:P195)</f>
        <v>0</v>
      </c>
      <c r="Q192" s="206"/>
      <c r="R192" s="207">
        <f>SUM(R193:R195)</f>
        <v>0.063159999999999994</v>
      </c>
      <c r="S192" s="206"/>
      <c r="T192" s="208">
        <f>SUM(T193:T195)</f>
        <v>0</v>
      </c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R192" s="209" t="s">
        <v>21</v>
      </c>
      <c r="AT192" s="210" t="s">
        <v>76</v>
      </c>
      <c r="AU192" s="210" t="s">
        <v>21</v>
      </c>
      <c r="AY192" s="209" t="s">
        <v>119</v>
      </c>
      <c r="BK192" s="211">
        <f>SUM(BK193:BK195)</f>
        <v>0</v>
      </c>
    </row>
    <row r="193" s="2" customFormat="1" ht="37.8" customHeight="1">
      <c r="A193" s="37"/>
      <c r="B193" s="38"/>
      <c r="C193" s="214" t="s">
        <v>279</v>
      </c>
      <c r="D193" s="214" t="s">
        <v>121</v>
      </c>
      <c r="E193" s="215" t="s">
        <v>280</v>
      </c>
      <c r="F193" s="216" t="s">
        <v>281</v>
      </c>
      <c r="G193" s="217" t="s">
        <v>129</v>
      </c>
      <c r="H193" s="218">
        <v>2.2610000000000001</v>
      </c>
      <c r="I193" s="219"/>
      <c r="J193" s="220">
        <f>ROUND(I193*H193,2)</f>
        <v>0</v>
      </c>
      <c r="K193" s="221"/>
      <c r="L193" s="43"/>
      <c r="M193" s="222" t="s">
        <v>1</v>
      </c>
      <c r="N193" s="223" t="s">
        <v>42</v>
      </c>
      <c r="O193" s="90"/>
      <c r="P193" s="224">
        <f>O193*H193</f>
        <v>0</v>
      </c>
      <c r="Q193" s="224">
        <v>0</v>
      </c>
      <c r="R193" s="224">
        <f>Q193*H193</f>
        <v>0</v>
      </c>
      <c r="S193" s="224">
        <v>0</v>
      </c>
      <c r="T193" s="225">
        <f>S193*H193</f>
        <v>0</v>
      </c>
      <c r="U193" s="37"/>
      <c r="V193" s="37"/>
      <c r="W193" s="37"/>
      <c r="X193" s="37"/>
      <c r="Y193" s="37"/>
      <c r="Z193" s="37"/>
      <c r="AA193" s="37"/>
      <c r="AB193" s="37"/>
      <c r="AC193" s="37"/>
      <c r="AD193" s="37"/>
      <c r="AE193" s="37"/>
      <c r="AR193" s="226" t="s">
        <v>125</v>
      </c>
      <c r="AT193" s="226" t="s">
        <v>121</v>
      </c>
      <c r="AU193" s="226" t="s">
        <v>86</v>
      </c>
      <c r="AY193" s="16" t="s">
        <v>119</v>
      </c>
      <c r="BE193" s="227">
        <f>IF(N193="základní",J193,0)</f>
        <v>0</v>
      </c>
      <c r="BF193" s="227">
        <f>IF(N193="snížená",J193,0)</f>
        <v>0</v>
      </c>
      <c r="BG193" s="227">
        <f>IF(N193="zákl. přenesená",J193,0)</f>
        <v>0</v>
      </c>
      <c r="BH193" s="227">
        <f>IF(N193="sníž. přenesená",J193,0)</f>
        <v>0</v>
      </c>
      <c r="BI193" s="227">
        <f>IF(N193="nulová",J193,0)</f>
        <v>0</v>
      </c>
      <c r="BJ193" s="16" t="s">
        <v>21</v>
      </c>
      <c r="BK193" s="227">
        <f>ROUND(I193*H193,2)</f>
        <v>0</v>
      </c>
      <c r="BL193" s="16" t="s">
        <v>125</v>
      </c>
      <c r="BM193" s="226" t="s">
        <v>282</v>
      </c>
    </row>
    <row r="194" s="13" customFormat="1">
      <c r="A194" s="13"/>
      <c r="B194" s="228"/>
      <c r="C194" s="229"/>
      <c r="D194" s="230" t="s">
        <v>131</v>
      </c>
      <c r="E194" s="231" t="s">
        <v>1</v>
      </c>
      <c r="F194" s="232" t="s">
        <v>283</v>
      </c>
      <c r="G194" s="229"/>
      <c r="H194" s="233">
        <v>2.2610000000000001</v>
      </c>
      <c r="I194" s="234"/>
      <c r="J194" s="229"/>
      <c r="K194" s="229"/>
      <c r="L194" s="235"/>
      <c r="M194" s="236"/>
      <c r="N194" s="237"/>
      <c r="O194" s="237"/>
      <c r="P194" s="237"/>
      <c r="Q194" s="237"/>
      <c r="R194" s="237"/>
      <c r="S194" s="237"/>
      <c r="T194" s="238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239" t="s">
        <v>131</v>
      </c>
      <c r="AU194" s="239" t="s">
        <v>86</v>
      </c>
      <c r="AV194" s="13" t="s">
        <v>86</v>
      </c>
      <c r="AW194" s="13" t="s">
        <v>34</v>
      </c>
      <c r="AX194" s="13" t="s">
        <v>21</v>
      </c>
      <c r="AY194" s="239" t="s">
        <v>119</v>
      </c>
    </row>
    <row r="195" s="2" customFormat="1" ht="55.5" customHeight="1">
      <c r="A195" s="37"/>
      <c r="B195" s="38"/>
      <c r="C195" s="214" t="s">
        <v>284</v>
      </c>
      <c r="D195" s="214" t="s">
        <v>121</v>
      </c>
      <c r="E195" s="215" t="s">
        <v>285</v>
      </c>
      <c r="F195" s="216" t="s">
        <v>286</v>
      </c>
      <c r="G195" s="217" t="s">
        <v>252</v>
      </c>
      <c r="H195" s="218">
        <v>2</v>
      </c>
      <c r="I195" s="219"/>
      <c r="J195" s="220">
        <f>ROUND(I195*H195,2)</f>
        <v>0</v>
      </c>
      <c r="K195" s="221"/>
      <c r="L195" s="43"/>
      <c r="M195" s="222" t="s">
        <v>1</v>
      </c>
      <c r="N195" s="223" t="s">
        <v>42</v>
      </c>
      <c r="O195" s="90"/>
      <c r="P195" s="224">
        <f>O195*H195</f>
        <v>0</v>
      </c>
      <c r="Q195" s="224">
        <v>0.031579999999999997</v>
      </c>
      <c r="R195" s="224">
        <f>Q195*H195</f>
        <v>0.063159999999999994</v>
      </c>
      <c r="S195" s="224">
        <v>0</v>
      </c>
      <c r="T195" s="225">
        <f>S195*H195</f>
        <v>0</v>
      </c>
      <c r="U195" s="37"/>
      <c r="V195" s="37"/>
      <c r="W195" s="37"/>
      <c r="X195" s="37"/>
      <c r="Y195" s="37"/>
      <c r="Z195" s="37"/>
      <c r="AA195" s="37"/>
      <c r="AB195" s="37"/>
      <c r="AC195" s="37"/>
      <c r="AD195" s="37"/>
      <c r="AE195" s="37"/>
      <c r="AR195" s="226" t="s">
        <v>125</v>
      </c>
      <c r="AT195" s="226" t="s">
        <v>121</v>
      </c>
      <c r="AU195" s="226" t="s">
        <v>86</v>
      </c>
      <c r="AY195" s="16" t="s">
        <v>119</v>
      </c>
      <c r="BE195" s="227">
        <f>IF(N195="základní",J195,0)</f>
        <v>0</v>
      </c>
      <c r="BF195" s="227">
        <f>IF(N195="snížená",J195,0)</f>
        <v>0</v>
      </c>
      <c r="BG195" s="227">
        <f>IF(N195="zákl. přenesená",J195,0)</f>
        <v>0</v>
      </c>
      <c r="BH195" s="227">
        <f>IF(N195="sníž. přenesená",J195,0)</f>
        <v>0</v>
      </c>
      <c r="BI195" s="227">
        <f>IF(N195="nulová",J195,0)</f>
        <v>0</v>
      </c>
      <c r="BJ195" s="16" t="s">
        <v>21</v>
      </c>
      <c r="BK195" s="227">
        <f>ROUND(I195*H195,2)</f>
        <v>0</v>
      </c>
      <c r="BL195" s="16" t="s">
        <v>125</v>
      </c>
      <c r="BM195" s="226" t="s">
        <v>287</v>
      </c>
    </row>
    <row r="196" s="12" customFormat="1" ht="22.8" customHeight="1">
      <c r="A196" s="12"/>
      <c r="B196" s="198"/>
      <c r="C196" s="199"/>
      <c r="D196" s="200" t="s">
        <v>76</v>
      </c>
      <c r="E196" s="212" t="s">
        <v>145</v>
      </c>
      <c r="F196" s="212" t="s">
        <v>288</v>
      </c>
      <c r="G196" s="199"/>
      <c r="H196" s="199"/>
      <c r="I196" s="202"/>
      <c r="J196" s="213">
        <f>BK196</f>
        <v>0</v>
      </c>
      <c r="K196" s="199"/>
      <c r="L196" s="204"/>
      <c r="M196" s="205"/>
      <c r="N196" s="206"/>
      <c r="O196" s="206"/>
      <c r="P196" s="207">
        <f>SUM(P197:P219)</f>
        <v>0</v>
      </c>
      <c r="Q196" s="206"/>
      <c r="R196" s="207">
        <f>SUM(R197:R219)</f>
        <v>14.318019399999999</v>
      </c>
      <c r="S196" s="206"/>
      <c r="T196" s="208">
        <f>SUM(T197:T219)</f>
        <v>0</v>
      </c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R196" s="209" t="s">
        <v>21</v>
      </c>
      <c r="AT196" s="210" t="s">
        <v>76</v>
      </c>
      <c r="AU196" s="210" t="s">
        <v>21</v>
      </c>
      <c r="AY196" s="209" t="s">
        <v>119</v>
      </c>
      <c r="BK196" s="211">
        <f>SUM(BK197:BK219)</f>
        <v>0</v>
      </c>
    </row>
    <row r="197" s="2" customFormat="1" ht="33" customHeight="1">
      <c r="A197" s="37"/>
      <c r="B197" s="38"/>
      <c r="C197" s="214" t="s">
        <v>289</v>
      </c>
      <c r="D197" s="214" t="s">
        <v>121</v>
      </c>
      <c r="E197" s="215" t="s">
        <v>290</v>
      </c>
      <c r="F197" s="216" t="s">
        <v>291</v>
      </c>
      <c r="G197" s="217" t="s">
        <v>129</v>
      </c>
      <c r="H197" s="218">
        <v>292.45999999999998</v>
      </c>
      <c r="I197" s="219"/>
      <c r="J197" s="220">
        <f>ROUND(I197*H197,2)</f>
        <v>0</v>
      </c>
      <c r="K197" s="221"/>
      <c r="L197" s="43"/>
      <c r="M197" s="222" t="s">
        <v>1</v>
      </c>
      <c r="N197" s="223" t="s">
        <v>42</v>
      </c>
      <c r="O197" s="90"/>
      <c r="P197" s="224">
        <f>O197*H197</f>
        <v>0</v>
      </c>
      <c r="Q197" s="224">
        <v>0</v>
      </c>
      <c r="R197" s="224">
        <f>Q197*H197</f>
        <v>0</v>
      </c>
      <c r="S197" s="224">
        <v>0</v>
      </c>
      <c r="T197" s="225">
        <f>S197*H197</f>
        <v>0</v>
      </c>
      <c r="U197" s="37"/>
      <c r="V197" s="37"/>
      <c r="W197" s="37"/>
      <c r="X197" s="37"/>
      <c r="Y197" s="37"/>
      <c r="Z197" s="37"/>
      <c r="AA197" s="37"/>
      <c r="AB197" s="37"/>
      <c r="AC197" s="37"/>
      <c r="AD197" s="37"/>
      <c r="AE197" s="37"/>
      <c r="AR197" s="226" t="s">
        <v>125</v>
      </c>
      <c r="AT197" s="226" t="s">
        <v>121</v>
      </c>
      <c r="AU197" s="226" t="s">
        <v>86</v>
      </c>
      <c r="AY197" s="16" t="s">
        <v>119</v>
      </c>
      <c r="BE197" s="227">
        <f>IF(N197="základní",J197,0)</f>
        <v>0</v>
      </c>
      <c r="BF197" s="227">
        <f>IF(N197="snížená",J197,0)</f>
        <v>0</v>
      </c>
      <c r="BG197" s="227">
        <f>IF(N197="zákl. přenesená",J197,0)</f>
        <v>0</v>
      </c>
      <c r="BH197" s="227">
        <f>IF(N197="sníž. přenesená",J197,0)</f>
        <v>0</v>
      </c>
      <c r="BI197" s="227">
        <f>IF(N197="nulová",J197,0)</f>
        <v>0</v>
      </c>
      <c r="BJ197" s="16" t="s">
        <v>21</v>
      </c>
      <c r="BK197" s="227">
        <f>ROUND(I197*H197,2)</f>
        <v>0</v>
      </c>
      <c r="BL197" s="16" t="s">
        <v>125</v>
      </c>
      <c r="BM197" s="226" t="s">
        <v>292</v>
      </c>
    </row>
    <row r="198" s="13" customFormat="1">
      <c r="A198" s="13"/>
      <c r="B198" s="228"/>
      <c r="C198" s="229"/>
      <c r="D198" s="230" t="s">
        <v>131</v>
      </c>
      <c r="E198" s="231" t="s">
        <v>1</v>
      </c>
      <c r="F198" s="232" t="s">
        <v>293</v>
      </c>
      <c r="G198" s="229"/>
      <c r="H198" s="233">
        <v>292.45999999999998</v>
      </c>
      <c r="I198" s="234"/>
      <c r="J198" s="229"/>
      <c r="K198" s="229"/>
      <c r="L198" s="235"/>
      <c r="M198" s="236"/>
      <c r="N198" s="237"/>
      <c r="O198" s="237"/>
      <c r="P198" s="237"/>
      <c r="Q198" s="237"/>
      <c r="R198" s="237"/>
      <c r="S198" s="237"/>
      <c r="T198" s="238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T198" s="239" t="s">
        <v>131</v>
      </c>
      <c r="AU198" s="239" t="s">
        <v>86</v>
      </c>
      <c r="AV198" s="13" t="s">
        <v>86</v>
      </c>
      <c r="AW198" s="13" t="s">
        <v>34</v>
      </c>
      <c r="AX198" s="13" t="s">
        <v>21</v>
      </c>
      <c r="AY198" s="239" t="s">
        <v>119</v>
      </c>
    </row>
    <row r="199" s="2" customFormat="1" ht="33" customHeight="1">
      <c r="A199" s="37"/>
      <c r="B199" s="38"/>
      <c r="C199" s="214" t="s">
        <v>294</v>
      </c>
      <c r="D199" s="214" t="s">
        <v>121</v>
      </c>
      <c r="E199" s="215" t="s">
        <v>295</v>
      </c>
      <c r="F199" s="216" t="s">
        <v>296</v>
      </c>
      <c r="G199" s="217" t="s">
        <v>129</v>
      </c>
      <c r="H199" s="218">
        <v>3401.8009999999999</v>
      </c>
      <c r="I199" s="219"/>
      <c r="J199" s="220">
        <f>ROUND(I199*H199,2)</f>
        <v>0</v>
      </c>
      <c r="K199" s="221"/>
      <c r="L199" s="43"/>
      <c r="M199" s="222" t="s">
        <v>1</v>
      </c>
      <c r="N199" s="223" t="s">
        <v>42</v>
      </c>
      <c r="O199" s="90"/>
      <c r="P199" s="224">
        <f>O199*H199</f>
        <v>0</v>
      </c>
      <c r="Q199" s="224">
        <v>0</v>
      </c>
      <c r="R199" s="224">
        <f>Q199*H199</f>
        <v>0</v>
      </c>
      <c r="S199" s="224">
        <v>0</v>
      </c>
      <c r="T199" s="225">
        <f>S199*H199</f>
        <v>0</v>
      </c>
      <c r="U199" s="37"/>
      <c r="V199" s="37"/>
      <c r="W199" s="37"/>
      <c r="X199" s="37"/>
      <c r="Y199" s="37"/>
      <c r="Z199" s="37"/>
      <c r="AA199" s="37"/>
      <c r="AB199" s="37"/>
      <c r="AC199" s="37"/>
      <c r="AD199" s="37"/>
      <c r="AE199" s="37"/>
      <c r="AR199" s="226" t="s">
        <v>125</v>
      </c>
      <c r="AT199" s="226" t="s">
        <v>121</v>
      </c>
      <c r="AU199" s="226" t="s">
        <v>86</v>
      </c>
      <c r="AY199" s="16" t="s">
        <v>119</v>
      </c>
      <c r="BE199" s="227">
        <f>IF(N199="základní",J199,0)</f>
        <v>0</v>
      </c>
      <c r="BF199" s="227">
        <f>IF(N199="snížená",J199,0)</f>
        <v>0</v>
      </c>
      <c r="BG199" s="227">
        <f>IF(N199="zákl. přenesená",J199,0)</f>
        <v>0</v>
      </c>
      <c r="BH199" s="227">
        <f>IF(N199="sníž. přenesená",J199,0)</f>
        <v>0</v>
      </c>
      <c r="BI199" s="227">
        <f>IF(N199="nulová",J199,0)</f>
        <v>0</v>
      </c>
      <c r="BJ199" s="16" t="s">
        <v>21</v>
      </c>
      <c r="BK199" s="227">
        <f>ROUND(I199*H199,2)</f>
        <v>0</v>
      </c>
      <c r="BL199" s="16" t="s">
        <v>125</v>
      </c>
      <c r="BM199" s="226" t="s">
        <v>297</v>
      </c>
    </row>
    <row r="200" s="13" customFormat="1">
      <c r="A200" s="13"/>
      <c r="B200" s="228"/>
      <c r="C200" s="229"/>
      <c r="D200" s="230" t="s">
        <v>131</v>
      </c>
      <c r="E200" s="231" t="s">
        <v>1</v>
      </c>
      <c r="F200" s="232" t="s">
        <v>298</v>
      </c>
      <c r="G200" s="229"/>
      <c r="H200" s="233">
        <v>3401.8009999999999</v>
      </c>
      <c r="I200" s="234"/>
      <c r="J200" s="229"/>
      <c r="K200" s="229"/>
      <c r="L200" s="235"/>
      <c r="M200" s="236"/>
      <c r="N200" s="237"/>
      <c r="O200" s="237"/>
      <c r="P200" s="237"/>
      <c r="Q200" s="237"/>
      <c r="R200" s="237"/>
      <c r="S200" s="237"/>
      <c r="T200" s="238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T200" s="239" t="s">
        <v>131</v>
      </c>
      <c r="AU200" s="239" t="s">
        <v>86</v>
      </c>
      <c r="AV200" s="13" t="s">
        <v>86</v>
      </c>
      <c r="AW200" s="13" t="s">
        <v>34</v>
      </c>
      <c r="AX200" s="13" t="s">
        <v>21</v>
      </c>
      <c r="AY200" s="239" t="s">
        <v>119</v>
      </c>
    </row>
    <row r="201" s="2" customFormat="1" ht="37.8" customHeight="1">
      <c r="A201" s="37"/>
      <c r="B201" s="38"/>
      <c r="C201" s="214" t="s">
        <v>299</v>
      </c>
      <c r="D201" s="214" t="s">
        <v>121</v>
      </c>
      <c r="E201" s="215" t="s">
        <v>300</v>
      </c>
      <c r="F201" s="216" t="s">
        <v>301</v>
      </c>
      <c r="G201" s="217" t="s">
        <v>129</v>
      </c>
      <c r="H201" s="218">
        <v>309.99000000000001</v>
      </c>
      <c r="I201" s="219"/>
      <c r="J201" s="220">
        <f>ROUND(I201*H201,2)</f>
        <v>0</v>
      </c>
      <c r="K201" s="221"/>
      <c r="L201" s="43"/>
      <c r="M201" s="222" t="s">
        <v>1</v>
      </c>
      <c r="N201" s="223" t="s">
        <v>42</v>
      </c>
      <c r="O201" s="90"/>
      <c r="P201" s="224">
        <f>O201*H201</f>
        <v>0</v>
      </c>
      <c r="Q201" s="224">
        <v>0</v>
      </c>
      <c r="R201" s="224">
        <f>Q201*H201</f>
        <v>0</v>
      </c>
      <c r="S201" s="224">
        <v>0</v>
      </c>
      <c r="T201" s="225">
        <f>S201*H201</f>
        <v>0</v>
      </c>
      <c r="U201" s="37"/>
      <c r="V201" s="37"/>
      <c r="W201" s="37"/>
      <c r="X201" s="37"/>
      <c r="Y201" s="37"/>
      <c r="Z201" s="37"/>
      <c r="AA201" s="37"/>
      <c r="AB201" s="37"/>
      <c r="AC201" s="37"/>
      <c r="AD201" s="37"/>
      <c r="AE201" s="37"/>
      <c r="AR201" s="226" t="s">
        <v>125</v>
      </c>
      <c r="AT201" s="226" t="s">
        <v>121</v>
      </c>
      <c r="AU201" s="226" t="s">
        <v>86</v>
      </c>
      <c r="AY201" s="16" t="s">
        <v>119</v>
      </c>
      <c r="BE201" s="227">
        <f>IF(N201="základní",J201,0)</f>
        <v>0</v>
      </c>
      <c r="BF201" s="227">
        <f>IF(N201="snížená",J201,0)</f>
        <v>0</v>
      </c>
      <c r="BG201" s="227">
        <f>IF(N201="zákl. přenesená",J201,0)</f>
        <v>0</v>
      </c>
      <c r="BH201" s="227">
        <f>IF(N201="sníž. přenesená",J201,0)</f>
        <v>0</v>
      </c>
      <c r="BI201" s="227">
        <f>IF(N201="nulová",J201,0)</f>
        <v>0</v>
      </c>
      <c r="BJ201" s="16" t="s">
        <v>21</v>
      </c>
      <c r="BK201" s="227">
        <f>ROUND(I201*H201,2)</f>
        <v>0</v>
      </c>
      <c r="BL201" s="16" t="s">
        <v>125</v>
      </c>
      <c r="BM201" s="226" t="s">
        <v>302</v>
      </c>
    </row>
    <row r="202" s="13" customFormat="1">
      <c r="A202" s="13"/>
      <c r="B202" s="228"/>
      <c r="C202" s="229"/>
      <c r="D202" s="230" t="s">
        <v>131</v>
      </c>
      <c r="E202" s="231" t="s">
        <v>1</v>
      </c>
      <c r="F202" s="232" t="s">
        <v>303</v>
      </c>
      <c r="G202" s="229"/>
      <c r="H202" s="233">
        <v>309.99000000000001</v>
      </c>
      <c r="I202" s="234"/>
      <c r="J202" s="229"/>
      <c r="K202" s="229"/>
      <c r="L202" s="235"/>
      <c r="M202" s="236"/>
      <c r="N202" s="237"/>
      <c r="O202" s="237"/>
      <c r="P202" s="237"/>
      <c r="Q202" s="237"/>
      <c r="R202" s="237"/>
      <c r="S202" s="237"/>
      <c r="T202" s="238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239" t="s">
        <v>131</v>
      </c>
      <c r="AU202" s="239" t="s">
        <v>86</v>
      </c>
      <c r="AV202" s="13" t="s">
        <v>86</v>
      </c>
      <c r="AW202" s="13" t="s">
        <v>34</v>
      </c>
      <c r="AX202" s="13" t="s">
        <v>21</v>
      </c>
      <c r="AY202" s="239" t="s">
        <v>119</v>
      </c>
    </row>
    <row r="203" s="2" customFormat="1" ht="49.05" customHeight="1">
      <c r="A203" s="37"/>
      <c r="B203" s="38"/>
      <c r="C203" s="214" t="s">
        <v>304</v>
      </c>
      <c r="D203" s="214" t="s">
        <v>121</v>
      </c>
      <c r="E203" s="215" t="s">
        <v>305</v>
      </c>
      <c r="F203" s="216" t="s">
        <v>306</v>
      </c>
      <c r="G203" s="217" t="s">
        <v>129</v>
      </c>
      <c r="H203" s="218">
        <v>2870.8400000000001</v>
      </c>
      <c r="I203" s="219"/>
      <c r="J203" s="220">
        <f>ROUND(I203*H203,2)</f>
        <v>0</v>
      </c>
      <c r="K203" s="221"/>
      <c r="L203" s="43"/>
      <c r="M203" s="222" t="s">
        <v>1</v>
      </c>
      <c r="N203" s="223" t="s">
        <v>42</v>
      </c>
      <c r="O203" s="90"/>
      <c r="P203" s="224">
        <f>O203*H203</f>
        <v>0</v>
      </c>
      <c r="Q203" s="224">
        <v>0</v>
      </c>
      <c r="R203" s="224">
        <f>Q203*H203</f>
        <v>0</v>
      </c>
      <c r="S203" s="224">
        <v>0</v>
      </c>
      <c r="T203" s="225">
        <f>S203*H203</f>
        <v>0</v>
      </c>
      <c r="U203" s="37"/>
      <c r="V203" s="37"/>
      <c r="W203" s="37"/>
      <c r="X203" s="37"/>
      <c r="Y203" s="37"/>
      <c r="Z203" s="37"/>
      <c r="AA203" s="37"/>
      <c r="AB203" s="37"/>
      <c r="AC203" s="37"/>
      <c r="AD203" s="37"/>
      <c r="AE203" s="37"/>
      <c r="AR203" s="226" t="s">
        <v>125</v>
      </c>
      <c r="AT203" s="226" t="s">
        <v>121</v>
      </c>
      <c r="AU203" s="226" t="s">
        <v>86</v>
      </c>
      <c r="AY203" s="16" t="s">
        <v>119</v>
      </c>
      <c r="BE203" s="227">
        <f>IF(N203="základní",J203,0)</f>
        <v>0</v>
      </c>
      <c r="BF203" s="227">
        <f>IF(N203="snížená",J203,0)</f>
        <v>0</v>
      </c>
      <c r="BG203" s="227">
        <f>IF(N203="zákl. přenesená",J203,0)</f>
        <v>0</v>
      </c>
      <c r="BH203" s="227">
        <f>IF(N203="sníž. přenesená",J203,0)</f>
        <v>0</v>
      </c>
      <c r="BI203" s="227">
        <f>IF(N203="nulová",J203,0)</f>
        <v>0</v>
      </c>
      <c r="BJ203" s="16" t="s">
        <v>21</v>
      </c>
      <c r="BK203" s="227">
        <f>ROUND(I203*H203,2)</f>
        <v>0</v>
      </c>
      <c r="BL203" s="16" t="s">
        <v>125</v>
      </c>
      <c r="BM203" s="226" t="s">
        <v>307</v>
      </c>
    </row>
    <row r="204" s="13" customFormat="1">
      <c r="A204" s="13"/>
      <c r="B204" s="228"/>
      <c r="C204" s="229"/>
      <c r="D204" s="230" t="s">
        <v>131</v>
      </c>
      <c r="E204" s="231" t="s">
        <v>1</v>
      </c>
      <c r="F204" s="232" t="s">
        <v>308</v>
      </c>
      <c r="G204" s="229"/>
      <c r="H204" s="233">
        <v>2870.8400000000001</v>
      </c>
      <c r="I204" s="234"/>
      <c r="J204" s="229"/>
      <c r="K204" s="229"/>
      <c r="L204" s="235"/>
      <c r="M204" s="236"/>
      <c r="N204" s="237"/>
      <c r="O204" s="237"/>
      <c r="P204" s="237"/>
      <c r="Q204" s="237"/>
      <c r="R204" s="237"/>
      <c r="S204" s="237"/>
      <c r="T204" s="238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T204" s="239" t="s">
        <v>131</v>
      </c>
      <c r="AU204" s="239" t="s">
        <v>86</v>
      </c>
      <c r="AV204" s="13" t="s">
        <v>86</v>
      </c>
      <c r="AW204" s="13" t="s">
        <v>34</v>
      </c>
      <c r="AX204" s="13" t="s">
        <v>21</v>
      </c>
      <c r="AY204" s="239" t="s">
        <v>119</v>
      </c>
    </row>
    <row r="205" s="2" customFormat="1" ht="24.15" customHeight="1">
      <c r="A205" s="37"/>
      <c r="B205" s="38"/>
      <c r="C205" s="214" t="s">
        <v>309</v>
      </c>
      <c r="D205" s="214" t="s">
        <v>121</v>
      </c>
      <c r="E205" s="215" t="s">
        <v>310</v>
      </c>
      <c r="F205" s="216" t="s">
        <v>311</v>
      </c>
      <c r="G205" s="217" t="s">
        <v>129</v>
      </c>
      <c r="H205" s="218">
        <v>2870.8400000000001</v>
      </c>
      <c r="I205" s="219"/>
      <c r="J205" s="220">
        <f>ROUND(I205*H205,2)</f>
        <v>0</v>
      </c>
      <c r="K205" s="221"/>
      <c r="L205" s="43"/>
      <c r="M205" s="222" t="s">
        <v>1</v>
      </c>
      <c r="N205" s="223" t="s">
        <v>42</v>
      </c>
      <c r="O205" s="90"/>
      <c r="P205" s="224">
        <f>O205*H205</f>
        <v>0</v>
      </c>
      <c r="Q205" s="224">
        <v>0</v>
      </c>
      <c r="R205" s="224">
        <f>Q205*H205</f>
        <v>0</v>
      </c>
      <c r="S205" s="224">
        <v>0</v>
      </c>
      <c r="T205" s="225">
        <f>S205*H205</f>
        <v>0</v>
      </c>
      <c r="U205" s="37"/>
      <c r="V205" s="37"/>
      <c r="W205" s="37"/>
      <c r="X205" s="37"/>
      <c r="Y205" s="37"/>
      <c r="Z205" s="37"/>
      <c r="AA205" s="37"/>
      <c r="AB205" s="37"/>
      <c r="AC205" s="37"/>
      <c r="AD205" s="37"/>
      <c r="AE205" s="37"/>
      <c r="AR205" s="226" t="s">
        <v>125</v>
      </c>
      <c r="AT205" s="226" t="s">
        <v>121</v>
      </c>
      <c r="AU205" s="226" t="s">
        <v>86</v>
      </c>
      <c r="AY205" s="16" t="s">
        <v>119</v>
      </c>
      <c r="BE205" s="227">
        <f>IF(N205="základní",J205,0)</f>
        <v>0</v>
      </c>
      <c r="BF205" s="227">
        <f>IF(N205="snížená",J205,0)</f>
        <v>0</v>
      </c>
      <c r="BG205" s="227">
        <f>IF(N205="zákl. přenesená",J205,0)</f>
        <v>0</v>
      </c>
      <c r="BH205" s="227">
        <f>IF(N205="sníž. přenesená",J205,0)</f>
        <v>0</v>
      </c>
      <c r="BI205" s="227">
        <f>IF(N205="nulová",J205,0)</f>
        <v>0</v>
      </c>
      <c r="BJ205" s="16" t="s">
        <v>21</v>
      </c>
      <c r="BK205" s="227">
        <f>ROUND(I205*H205,2)</f>
        <v>0</v>
      </c>
      <c r="BL205" s="16" t="s">
        <v>125</v>
      </c>
      <c r="BM205" s="226" t="s">
        <v>312</v>
      </c>
    </row>
    <row r="206" s="2" customFormat="1" ht="37.8" customHeight="1">
      <c r="A206" s="37"/>
      <c r="B206" s="38"/>
      <c r="C206" s="214" t="s">
        <v>313</v>
      </c>
      <c r="D206" s="214" t="s">
        <v>121</v>
      </c>
      <c r="E206" s="215" t="s">
        <v>314</v>
      </c>
      <c r="F206" s="216" t="s">
        <v>315</v>
      </c>
      <c r="G206" s="217" t="s">
        <v>129</v>
      </c>
      <c r="H206" s="218">
        <v>2945.5900000000001</v>
      </c>
      <c r="I206" s="219"/>
      <c r="J206" s="220">
        <f>ROUND(I206*H206,2)</f>
        <v>0</v>
      </c>
      <c r="K206" s="221"/>
      <c r="L206" s="43"/>
      <c r="M206" s="222" t="s">
        <v>1</v>
      </c>
      <c r="N206" s="223" t="s">
        <v>42</v>
      </c>
      <c r="O206" s="90"/>
      <c r="P206" s="224">
        <f>O206*H206</f>
        <v>0</v>
      </c>
      <c r="Q206" s="224">
        <v>0</v>
      </c>
      <c r="R206" s="224">
        <f>Q206*H206</f>
        <v>0</v>
      </c>
      <c r="S206" s="224">
        <v>0</v>
      </c>
      <c r="T206" s="225">
        <f>S206*H206</f>
        <v>0</v>
      </c>
      <c r="U206" s="37"/>
      <c r="V206" s="37"/>
      <c r="W206" s="37"/>
      <c r="X206" s="37"/>
      <c r="Y206" s="37"/>
      <c r="Z206" s="37"/>
      <c r="AA206" s="37"/>
      <c r="AB206" s="37"/>
      <c r="AC206" s="37"/>
      <c r="AD206" s="37"/>
      <c r="AE206" s="37"/>
      <c r="AR206" s="226" t="s">
        <v>125</v>
      </c>
      <c r="AT206" s="226" t="s">
        <v>121</v>
      </c>
      <c r="AU206" s="226" t="s">
        <v>86</v>
      </c>
      <c r="AY206" s="16" t="s">
        <v>119</v>
      </c>
      <c r="BE206" s="227">
        <f>IF(N206="základní",J206,0)</f>
        <v>0</v>
      </c>
      <c r="BF206" s="227">
        <f>IF(N206="snížená",J206,0)</f>
        <v>0</v>
      </c>
      <c r="BG206" s="227">
        <f>IF(N206="zákl. přenesená",J206,0)</f>
        <v>0</v>
      </c>
      <c r="BH206" s="227">
        <f>IF(N206="sníž. přenesená",J206,0)</f>
        <v>0</v>
      </c>
      <c r="BI206" s="227">
        <f>IF(N206="nulová",J206,0)</f>
        <v>0</v>
      </c>
      <c r="BJ206" s="16" t="s">
        <v>21</v>
      </c>
      <c r="BK206" s="227">
        <f>ROUND(I206*H206,2)</f>
        <v>0</v>
      </c>
      <c r="BL206" s="16" t="s">
        <v>125</v>
      </c>
      <c r="BM206" s="226" t="s">
        <v>316</v>
      </c>
    </row>
    <row r="207" s="13" customFormat="1">
      <c r="A207" s="13"/>
      <c r="B207" s="228"/>
      <c r="C207" s="229"/>
      <c r="D207" s="230" t="s">
        <v>131</v>
      </c>
      <c r="E207" s="231" t="s">
        <v>1</v>
      </c>
      <c r="F207" s="232" t="s">
        <v>317</v>
      </c>
      <c r="G207" s="229"/>
      <c r="H207" s="233">
        <v>2945.5900000000001</v>
      </c>
      <c r="I207" s="234"/>
      <c r="J207" s="229"/>
      <c r="K207" s="229"/>
      <c r="L207" s="235"/>
      <c r="M207" s="236"/>
      <c r="N207" s="237"/>
      <c r="O207" s="237"/>
      <c r="P207" s="237"/>
      <c r="Q207" s="237"/>
      <c r="R207" s="237"/>
      <c r="S207" s="237"/>
      <c r="T207" s="238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T207" s="239" t="s">
        <v>131</v>
      </c>
      <c r="AU207" s="239" t="s">
        <v>86</v>
      </c>
      <c r="AV207" s="13" t="s">
        <v>86</v>
      </c>
      <c r="AW207" s="13" t="s">
        <v>34</v>
      </c>
      <c r="AX207" s="13" t="s">
        <v>21</v>
      </c>
      <c r="AY207" s="239" t="s">
        <v>119</v>
      </c>
    </row>
    <row r="208" s="2" customFormat="1" ht="24.15" customHeight="1">
      <c r="A208" s="37"/>
      <c r="B208" s="38"/>
      <c r="C208" s="214" t="s">
        <v>318</v>
      </c>
      <c r="D208" s="214" t="s">
        <v>121</v>
      </c>
      <c r="E208" s="215" t="s">
        <v>319</v>
      </c>
      <c r="F208" s="216" t="s">
        <v>320</v>
      </c>
      <c r="G208" s="217" t="s">
        <v>129</v>
      </c>
      <c r="H208" s="218">
        <v>2870.8400000000001</v>
      </c>
      <c r="I208" s="219"/>
      <c r="J208" s="220">
        <f>ROUND(I208*H208,2)</f>
        <v>0</v>
      </c>
      <c r="K208" s="221"/>
      <c r="L208" s="43"/>
      <c r="M208" s="222" t="s">
        <v>1</v>
      </c>
      <c r="N208" s="223" t="s">
        <v>42</v>
      </c>
      <c r="O208" s="90"/>
      <c r="P208" s="224">
        <f>O208*H208</f>
        <v>0</v>
      </c>
      <c r="Q208" s="224">
        <v>0</v>
      </c>
      <c r="R208" s="224">
        <f>Q208*H208</f>
        <v>0</v>
      </c>
      <c r="S208" s="224">
        <v>0</v>
      </c>
      <c r="T208" s="225">
        <f>S208*H208</f>
        <v>0</v>
      </c>
      <c r="U208" s="37"/>
      <c r="V208" s="37"/>
      <c r="W208" s="37"/>
      <c r="X208" s="37"/>
      <c r="Y208" s="37"/>
      <c r="Z208" s="37"/>
      <c r="AA208" s="37"/>
      <c r="AB208" s="37"/>
      <c r="AC208" s="37"/>
      <c r="AD208" s="37"/>
      <c r="AE208" s="37"/>
      <c r="AR208" s="226" t="s">
        <v>125</v>
      </c>
      <c r="AT208" s="226" t="s">
        <v>121</v>
      </c>
      <c r="AU208" s="226" t="s">
        <v>86</v>
      </c>
      <c r="AY208" s="16" t="s">
        <v>119</v>
      </c>
      <c r="BE208" s="227">
        <f>IF(N208="základní",J208,0)</f>
        <v>0</v>
      </c>
      <c r="BF208" s="227">
        <f>IF(N208="snížená",J208,0)</f>
        <v>0</v>
      </c>
      <c r="BG208" s="227">
        <f>IF(N208="zákl. přenesená",J208,0)</f>
        <v>0</v>
      </c>
      <c r="BH208" s="227">
        <f>IF(N208="sníž. přenesená",J208,0)</f>
        <v>0</v>
      </c>
      <c r="BI208" s="227">
        <f>IF(N208="nulová",J208,0)</f>
        <v>0</v>
      </c>
      <c r="BJ208" s="16" t="s">
        <v>21</v>
      </c>
      <c r="BK208" s="227">
        <f>ROUND(I208*H208,2)</f>
        <v>0</v>
      </c>
      <c r="BL208" s="16" t="s">
        <v>125</v>
      </c>
      <c r="BM208" s="226" t="s">
        <v>321</v>
      </c>
    </row>
    <row r="209" s="2" customFormat="1" ht="49.05" customHeight="1">
      <c r="A209" s="37"/>
      <c r="B209" s="38"/>
      <c r="C209" s="214" t="s">
        <v>322</v>
      </c>
      <c r="D209" s="214" t="s">
        <v>121</v>
      </c>
      <c r="E209" s="215" t="s">
        <v>323</v>
      </c>
      <c r="F209" s="216" t="s">
        <v>324</v>
      </c>
      <c r="G209" s="217" t="s">
        <v>129</v>
      </c>
      <c r="H209" s="218">
        <v>2870.8400000000001</v>
      </c>
      <c r="I209" s="219"/>
      <c r="J209" s="220">
        <f>ROUND(I209*H209,2)</f>
        <v>0</v>
      </c>
      <c r="K209" s="221"/>
      <c r="L209" s="43"/>
      <c r="M209" s="222" t="s">
        <v>1</v>
      </c>
      <c r="N209" s="223" t="s">
        <v>42</v>
      </c>
      <c r="O209" s="90"/>
      <c r="P209" s="224">
        <f>O209*H209</f>
        <v>0</v>
      </c>
      <c r="Q209" s="224">
        <v>0</v>
      </c>
      <c r="R209" s="224">
        <f>Q209*H209</f>
        <v>0</v>
      </c>
      <c r="S209" s="224">
        <v>0</v>
      </c>
      <c r="T209" s="225">
        <f>S209*H209</f>
        <v>0</v>
      </c>
      <c r="U209" s="37"/>
      <c r="V209" s="37"/>
      <c r="W209" s="37"/>
      <c r="X209" s="37"/>
      <c r="Y209" s="37"/>
      <c r="Z209" s="37"/>
      <c r="AA209" s="37"/>
      <c r="AB209" s="37"/>
      <c r="AC209" s="37"/>
      <c r="AD209" s="37"/>
      <c r="AE209" s="37"/>
      <c r="AR209" s="226" t="s">
        <v>125</v>
      </c>
      <c r="AT209" s="226" t="s">
        <v>121</v>
      </c>
      <c r="AU209" s="226" t="s">
        <v>86</v>
      </c>
      <c r="AY209" s="16" t="s">
        <v>119</v>
      </c>
      <c r="BE209" s="227">
        <f>IF(N209="základní",J209,0)</f>
        <v>0</v>
      </c>
      <c r="BF209" s="227">
        <f>IF(N209="snížená",J209,0)</f>
        <v>0</v>
      </c>
      <c r="BG209" s="227">
        <f>IF(N209="zákl. přenesená",J209,0)</f>
        <v>0</v>
      </c>
      <c r="BH209" s="227">
        <f>IF(N209="sníž. přenesená",J209,0)</f>
        <v>0</v>
      </c>
      <c r="BI209" s="227">
        <f>IF(N209="nulová",J209,0)</f>
        <v>0</v>
      </c>
      <c r="BJ209" s="16" t="s">
        <v>21</v>
      </c>
      <c r="BK209" s="227">
        <f>ROUND(I209*H209,2)</f>
        <v>0</v>
      </c>
      <c r="BL209" s="16" t="s">
        <v>125</v>
      </c>
      <c r="BM209" s="226" t="s">
        <v>325</v>
      </c>
    </row>
    <row r="210" s="2" customFormat="1" ht="44.25" customHeight="1">
      <c r="A210" s="37"/>
      <c r="B210" s="38"/>
      <c r="C210" s="214" t="s">
        <v>326</v>
      </c>
      <c r="D210" s="214" t="s">
        <v>121</v>
      </c>
      <c r="E210" s="215" t="s">
        <v>327</v>
      </c>
      <c r="F210" s="216" t="s">
        <v>328</v>
      </c>
      <c r="G210" s="217" t="s">
        <v>129</v>
      </c>
      <c r="H210" s="218">
        <v>309.99000000000001</v>
      </c>
      <c r="I210" s="219"/>
      <c r="J210" s="220">
        <f>ROUND(I210*H210,2)</f>
        <v>0</v>
      </c>
      <c r="K210" s="221"/>
      <c r="L210" s="43"/>
      <c r="M210" s="222" t="s">
        <v>1</v>
      </c>
      <c r="N210" s="223" t="s">
        <v>42</v>
      </c>
      <c r="O210" s="90"/>
      <c r="P210" s="224">
        <f>O210*H210</f>
        <v>0</v>
      </c>
      <c r="Q210" s="224">
        <v>0</v>
      </c>
      <c r="R210" s="224">
        <f>Q210*H210</f>
        <v>0</v>
      </c>
      <c r="S210" s="224">
        <v>0</v>
      </c>
      <c r="T210" s="225">
        <f>S210*H210</f>
        <v>0</v>
      </c>
      <c r="U210" s="37"/>
      <c r="V210" s="37"/>
      <c r="W210" s="37"/>
      <c r="X210" s="37"/>
      <c r="Y210" s="37"/>
      <c r="Z210" s="37"/>
      <c r="AA210" s="37"/>
      <c r="AB210" s="37"/>
      <c r="AC210" s="37"/>
      <c r="AD210" s="37"/>
      <c r="AE210" s="37"/>
      <c r="AR210" s="226" t="s">
        <v>125</v>
      </c>
      <c r="AT210" s="226" t="s">
        <v>121</v>
      </c>
      <c r="AU210" s="226" t="s">
        <v>86</v>
      </c>
      <c r="AY210" s="16" t="s">
        <v>119</v>
      </c>
      <c r="BE210" s="227">
        <f>IF(N210="základní",J210,0)</f>
        <v>0</v>
      </c>
      <c r="BF210" s="227">
        <f>IF(N210="snížená",J210,0)</f>
        <v>0</v>
      </c>
      <c r="BG210" s="227">
        <f>IF(N210="zákl. přenesená",J210,0)</f>
        <v>0</v>
      </c>
      <c r="BH210" s="227">
        <f>IF(N210="sníž. přenesená",J210,0)</f>
        <v>0</v>
      </c>
      <c r="BI210" s="227">
        <f>IF(N210="nulová",J210,0)</f>
        <v>0</v>
      </c>
      <c r="BJ210" s="16" t="s">
        <v>21</v>
      </c>
      <c r="BK210" s="227">
        <f>ROUND(I210*H210,2)</f>
        <v>0</v>
      </c>
      <c r="BL210" s="16" t="s">
        <v>125</v>
      </c>
      <c r="BM210" s="226" t="s">
        <v>329</v>
      </c>
    </row>
    <row r="211" s="13" customFormat="1">
      <c r="A211" s="13"/>
      <c r="B211" s="228"/>
      <c r="C211" s="229"/>
      <c r="D211" s="230" t="s">
        <v>131</v>
      </c>
      <c r="E211" s="231" t="s">
        <v>1</v>
      </c>
      <c r="F211" s="232" t="s">
        <v>330</v>
      </c>
      <c r="G211" s="229"/>
      <c r="H211" s="233">
        <v>309.99000000000001</v>
      </c>
      <c r="I211" s="234"/>
      <c r="J211" s="229"/>
      <c r="K211" s="229"/>
      <c r="L211" s="235"/>
      <c r="M211" s="236"/>
      <c r="N211" s="237"/>
      <c r="O211" s="237"/>
      <c r="P211" s="237"/>
      <c r="Q211" s="237"/>
      <c r="R211" s="237"/>
      <c r="S211" s="237"/>
      <c r="T211" s="238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T211" s="239" t="s">
        <v>131</v>
      </c>
      <c r="AU211" s="239" t="s">
        <v>86</v>
      </c>
      <c r="AV211" s="13" t="s">
        <v>86</v>
      </c>
      <c r="AW211" s="13" t="s">
        <v>34</v>
      </c>
      <c r="AX211" s="13" t="s">
        <v>21</v>
      </c>
      <c r="AY211" s="239" t="s">
        <v>119</v>
      </c>
    </row>
    <row r="212" s="2" customFormat="1" ht="24.15" customHeight="1">
      <c r="A212" s="37"/>
      <c r="B212" s="38"/>
      <c r="C212" s="214" t="s">
        <v>331</v>
      </c>
      <c r="D212" s="214" t="s">
        <v>121</v>
      </c>
      <c r="E212" s="215" t="s">
        <v>332</v>
      </c>
      <c r="F212" s="216" t="s">
        <v>333</v>
      </c>
      <c r="G212" s="217" t="s">
        <v>129</v>
      </c>
      <c r="H212" s="218">
        <v>74.75</v>
      </c>
      <c r="I212" s="219"/>
      <c r="J212" s="220">
        <f>ROUND(I212*H212,2)</f>
        <v>0</v>
      </c>
      <c r="K212" s="221"/>
      <c r="L212" s="43"/>
      <c r="M212" s="222" t="s">
        <v>1</v>
      </c>
      <c r="N212" s="223" t="s">
        <v>42</v>
      </c>
      <c r="O212" s="90"/>
      <c r="P212" s="224">
        <f>O212*H212</f>
        <v>0</v>
      </c>
      <c r="Q212" s="224">
        <v>0</v>
      </c>
      <c r="R212" s="224">
        <f>Q212*H212</f>
        <v>0</v>
      </c>
      <c r="S212" s="224">
        <v>0</v>
      </c>
      <c r="T212" s="225">
        <f>S212*H212</f>
        <v>0</v>
      </c>
      <c r="U212" s="37"/>
      <c r="V212" s="37"/>
      <c r="W212" s="37"/>
      <c r="X212" s="37"/>
      <c r="Y212" s="37"/>
      <c r="Z212" s="37"/>
      <c r="AA212" s="37"/>
      <c r="AB212" s="37"/>
      <c r="AC212" s="37"/>
      <c r="AD212" s="37"/>
      <c r="AE212" s="37"/>
      <c r="AR212" s="226" t="s">
        <v>125</v>
      </c>
      <c r="AT212" s="226" t="s">
        <v>121</v>
      </c>
      <c r="AU212" s="226" t="s">
        <v>86</v>
      </c>
      <c r="AY212" s="16" t="s">
        <v>119</v>
      </c>
      <c r="BE212" s="227">
        <f>IF(N212="základní",J212,0)</f>
        <v>0</v>
      </c>
      <c r="BF212" s="227">
        <f>IF(N212="snížená",J212,0)</f>
        <v>0</v>
      </c>
      <c r="BG212" s="227">
        <f>IF(N212="zákl. přenesená",J212,0)</f>
        <v>0</v>
      </c>
      <c r="BH212" s="227">
        <f>IF(N212="sníž. přenesená",J212,0)</f>
        <v>0</v>
      </c>
      <c r="BI212" s="227">
        <f>IF(N212="nulová",J212,0)</f>
        <v>0</v>
      </c>
      <c r="BJ212" s="16" t="s">
        <v>21</v>
      </c>
      <c r="BK212" s="227">
        <f>ROUND(I212*H212,2)</f>
        <v>0</v>
      </c>
      <c r="BL212" s="16" t="s">
        <v>125</v>
      </c>
      <c r="BM212" s="226" t="s">
        <v>334</v>
      </c>
    </row>
    <row r="213" s="2" customFormat="1" ht="78" customHeight="1">
      <c r="A213" s="37"/>
      <c r="B213" s="38"/>
      <c r="C213" s="214" t="s">
        <v>335</v>
      </c>
      <c r="D213" s="214" t="s">
        <v>121</v>
      </c>
      <c r="E213" s="215" t="s">
        <v>336</v>
      </c>
      <c r="F213" s="216" t="s">
        <v>337</v>
      </c>
      <c r="G213" s="217" t="s">
        <v>129</v>
      </c>
      <c r="H213" s="218">
        <v>53.869999999999997</v>
      </c>
      <c r="I213" s="219"/>
      <c r="J213" s="220">
        <f>ROUND(I213*H213,2)</f>
        <v>0</v>
      </c>
      <c r="K213" s="221"/>
      <c r="L213" s="43"/>
      <c r="M213" s="222" t="s">
        <v>1</v>
      </c>
      <c r="N213" s="223" t="s">
        <v>42</v>
      </c>
      <c r="O213" s="90"/>
      <c r="P213" s="224">
        <f>O213*H213</f>
        <v>0</v>
      </c>
      <c r="Q213" s="224">
        <v>0.090620000000000006</v>
      </c>
      <c r="R213" s="224">
        <f>Q213*H213</f>
        <v>4.8816994000000005</v>
      </c>
      <c r="S213" s="224">
        <v>0</v>
      </c>
      <c r="T213" s="225">
        <f>S213*H213</f>
        <v>0</v>
      </c>
      <c r="U213" s="37"/>
      <c r="V213" s="37"/>
      <c r="W213" s="37"/>
      <c r="X213" s="37"/>
      <c r="Y213" s="37"/>
      <c r="Z213" s="37"/>
      <c r="AA213" s="37"/>
      <c r="AB213" s="37"/>
      <c r="AC213" s="37"/>
      <c r="AD213" s="37"/>
      <c r="AE213" s="37"/>
      <c r="AR213" s="226" t="s">
        <v>125</v>
      </c>
      <c r="AT213" s="226" t="s">
        <v>121</v>
      </c>
      <c r="AU213" s="226" t="s">
        <v>86</v>
      </c>
      <c r="AY213" s="16" t="s">
        <v>119</v>
      </c>
      <c r="BE213" s="227">
        <f>IF(N213="základní",J213,0)</f>
        <v>0</v>
      </c>
      <c r="BF213" s="227">
        <f>IF(N213="snížená",J213,0)</f>
        <v>0</v>
      </c>
      <c r="BG213" s="227">
        <f>IF(N213="zákl. přenesená",J213,0)</f>
        <v>0</v>
      </c>
      <c r="BH213" s="227">
        <f>IF(N213="sníž. přenesená",J213,0)</f>
        <v>0</v>
      </c>
      <c r="BI213" s="227">
        <f>IF(N213="nulová",J213,0)</f>
        <v>0</v>
      </c>
      <c r="BJ213" s="16" t="s">
        <v>21</v>
      </c>
      <c r="BK213" s="227">
        <f>ROUND(I213*H213,2)</f>
        <v>0</v>
      </c>
      <c r="BL213" s="16" t="s">
        <v>125</v>
      </c>
      <c r="BM213" s="226" t="s">
        <v>338</v>
      </c>
    </row>
    <row r="214" s="13" customFormat="1">
      <c r="A214" s="13"/>
      <c r="B214" s="228"/>
      <c r="C214" s="229"/>
      <c r="D214" s="230" t="s">
        <v>131</v>
      </c>
      <c r="E214" s="231" t="s">
        <v>1</v>
      </c>
      <c r="F214" s="232" t="s">
        <v>339</v>
      </c>
      <c r="G214" s="229"/>
      <c r="H214" s="233">
        <v>53.869999999999997</v>
      </c>
      <c r="I214" s="234"/>
      <c r="J214" s="229"/>
      <c r="K214" s="229"/>
      <c r="L214" s="235"/>
      <c r="M214" s="236"/>
      <c r="N214" s="237"/>
      <c r="O214" s="237"/>
      <c r="P214" s="237"/>
      <c r="Q214" s="237"/>
      <c r="R214" s="237"/>
      <c r="S214" s="237"/>
      <c r="T214" s="238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T214" s="239" t="s">
        <v>131</v>
      </c>
      <c r="AU214" s="239" t="s">
        <v>86</v>
      </c>
      <c r="AV214" s="13" t="s">
        <v>86</v>
      </c>
      <c r="AW214" s="13" t="s">
        <v>34</v>
      </c>
      <c r="AX214" s="13" t="s">
        <v>21</v>
      </c>
      <c r="AY214" s="239" t="s">
        <v>119</v>
      </c>
    </row>
    <row r="215" s="2" customFormat="1" ht="24.15" customHeight="1">
      <c r="A215" s="37"/>
      <c r="B215" s="38"/>
      <c r="C215" s="251" t="s">
        <v>340</v>
      </c>
      <c r="D215" s="251" t="s">
        <v>219</v>
      </c>
      <c r="E215" s="252" t="s">
        <v>341</v>
      </c>
      <c r="F215" s="253" t="s">
        <v>342</v>
      </c>
      <c r="G215" s="254" t="s">
        <v>129</v>
      </c>
      <c r="H215" s="255">
        <v>44.799999999999997</v>
      </c>
      <c r="I215" s="256"/>
      <c r="J215" s="257">
        <f>ROUND(I215*H215,2)</f>
        <v>0</v>
      </c>
      <c r="K215" s="258"/>
      <c r="L215" s="259"/>
      <c r="M215" s="260" t="s">
        <v>1</v>
      </c>
      <c r="N215" s="261" t="s">
        <v>42</v>
      </c>
      <c r="O215" s="90"/>
      <c r="P215" s="224">
        <f>O215*H215</f>
        <v>0</v>
      </c>
      <c r="Q215" s="224">
        <v>0.17499999999999999</v>
      </c>
      <c r="R215" s="224">
        <f>Q215*H215</f>
        <v>7.839999999999999</v>
      </c>
      <c r="S215" s="224">
        <v>0</v>
      </c>
      <c r="T215" s="225">
        <f>S215*H215</f>
        <v>0</v>
      </c>
      <c r="U215" s="37"/>
      <c r="V215" s="37"/>
      <c r="W215" s="37"/>
      <c r="X215" s="37"/>
      <c r="Y215" s="37"/>
      <c r="Z215" s="37"/>
      <c r="AA215" s="37"/>
      <c r="AB215" s="37"/>
      <c r="AC215" s="37"/>
      <c r="AD215" s="37"/>
      <c r="AE215" s="37"/>
      <c r="AR215" s="226" t="s">
        <v>160</v>
      </c>
      <c r="AT215" s="226" t="s">
        <v>219</v>
      </c>
      <c r="AU215" s="226" t="s">
        <v>86</v>
      </c>
      <c r="AY215" s="16" t="s">
        <v>119</v>
      </c>
      <c r="BE215" s="227">
        <f>IF(N215="základní",J215,0)</f>
        <v>0</v>
      </c>
      <c r="BF215" s="227">
        <f>IF(N215="snížená",J215,0)</f>
        <v>0</v>
      </c>
      <c r="BG215" s="227">
        <f>IF(N215="zákl. přenesená",J215,0)</f>
        <v>0</v>
      </c>
      <c r="BH215" s="227">
        <f>IF(N215="sníž. přenesená",J215,0)</f>
        <v>0</v>
      </c>
      <c r="BI215" s="227">
        <f>IF(N215="nulová",J215,0)</f>
        <v>0</v>
      </c>
      <c r="BJ215" s="16" t="s">
        <v>21</v>
      </c>
      <c r="BK215" s="227">
        <f>ROUND(I215*H215,2)</f>
        <v>0</v>
      </c>
      <c r="BL215" s="16" t="s">
        <v>125</v>
      </c>
      <c r="BM215" s="226" t="s">
        <v>343</v>
      </c>
    </row>
    <row r="216" s="13" customFormat="1">
      <c r="A216" s="13"/>
      <c r="B216" s="228"/>
      <c r="C216" s="229"/>
      <c r="D216" s="230" t="s">
        <v>131</v>
      </c>
      <c r="E216" s="231" t="s">
        <v>1</v>
      </c>
      <c r="F216" s="232" t="s">
        <v>344</v>
      </c>
      <c r="G216" s="229"/>
      <c r="H216" s="233">
        <v>44.799999999999997</v>
      </c>
      <c r="I216" s="234"/>
      <c r="J216" s="229"/>
      <c r="K216" s="229"/>
      <c r="L216" s="235"/>
      <c r="M216" s="236"/>
      <c r="N216" s="237"/>
      <c r="O216" s="237"/>
      <c r="P216" s="237"/>
      <c r="Q216" s="237"/>
      <c r="R216" s="237"/>
      <c r="S216" s="237"/>
      <c r="T216" s="238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T216" s="239" t="s">
        <v>131</v>
      </c>
      <c r="AU216" s="239" t="s">
        <v>86</v>
      </c>
      <c r="AV216" s="13" t="s">
        <v>86</v>
      </c>
      <c r="AW216" s="13" t="s">
        <v>34</v>
      </c>
      <c r="AX216" s="13" t="s">
        <v>21</v>
      </c>
      <c r="AY216" s="239" t="s">
        <v>119</v>
      </c>
    </row>
    <row r="217" s="2" customFormat="1" ht="16.5" customHeight="1">
      <c r="A217" s="37"/>
      <c r="B217" s="38"/>
      <c r="C217" s="251" t="s">
        <v>345</v>
      </c>
      <c r="D217" s="251" t="s">
        <v>219</v>
      </c>
      <c r="E217" s="252" t="s">
        <v>346</v>
      </c>
      <c r="F217" s="253" t="s">
        <v>347</v>
      </c>
      <c r="G217" s="254" t="s">
        <v>129</v>
      </c>
      <c r="H217" s="255">
        <v>5.1799999999999997</v>
      </c>
      <c r="I217" s="256"/>
      <c r="J217" s="257">
        <f>ROUND(I217*H217,2)</f>
        <v>0</v>
      </c>
      <c r="K217" s="258"/>
      <c r="L217" s="259"/>
      <c r="M217" s="260" t="s">
        <v>1</v>
      </c>
      <c r="N217" s="261" t="s">
        <v>42</v>
      </c>
      <c r="O217" s="90"/>
      <c r="P217" s="224">
        <f>O217*H217</f>
        <v>0</v>
      </c>
      <c r="Q217" s="224">
        <v>0.17599999999999999</v>
      </c>
      <c r="R217" s="224">
        <f>Q217*H217</f>
        <v>0.91167999999999993</v>
      </c>
      <c r="S217" s="224">
        <v>0</v>
      </c>
      <c r="T217" s="225">
        <f>S217*H217</f>
        <v>0</v>
      </c>
      <c r="U217" s="37"/>
      <c r="V217" s="37"/>
      <c r="W217" s="37"/>
      <c r="X217" s="37"/>
      <c r="Y217" s="37"/>
      <c r="Z217" s="37"/>
      <c r="AA217" s="37"/>
      <c r="AB217" s="37"/>
      <c r="AC217" s="37"/>
      <c r="AD217" s="37"/>
      <c r="AE217" s="37"/>
      <c r="AR217" s="226" t="s">
        <v>160</v>
      </c>
      <c r="AT217" s="226" t="s">
        <v>219</v>
      </c>
      <c r="AU217" s="226" t="s">
        <v>86</v>
      </c>
      <c r="AY217" s="16" t="s">
        <v>119</v>
      </c>
      <c r="BE217" s="227">
        <f>IF(N217="základní",J217,0)</f>
        <v>0</v>
      </c>
      <c r="BF217" s="227">
        <f>IF(N217="snížená",J217,0)</f>
        <v>0</v>
      </c>
      <c r="BG217" s="227">
        <f>IF(N217="zákl. přenesená",J217,0)</f>
        <v>0</v>
      </c>
      <c r="BH217" s="227">
        <f>IF(N217="sníž. přenesená",J217,0)</f>
        <v>0</v>
      </c>
      <c r="BI217" s="227">
        <f>IF(N217="nulová",J217,0)</f>
        <v>0</v>
      </c>
      <c r="BJ217" s="16" t="s">
        <v>21</v>
      </c>
      <c r="BK217" s="227">
        <f>ROUND(I217*H217,2)</f>
        <v>0</v>
      </c>
      <c r="BL217" s="16" t="s">
        <v>125</v>
      </c>
      <c r="BM217" s="226" t="s">
        <v>348</v>
      </c>
    </row>
    <row r="218" s="13" customFormat="1">
      <c r="A218" s="13"/>
      <c r="B218" s="228"/>
      <c r="C218" s="229"/>
      <c r="D218" s="230" t="s">
        <v>131</v>
      </c>
      <c r="E218" s="231" t="s">
        <v>1</v>
      </c>
      <c r="F218" s="232" t="s">
        <v>349</v>
      </c>
      <c r="G218" s="229"/>
      <c r="H218" s="233">
        <v>5.1799999999999997</v>
      </c>
      <c r="I218" s="234"/>
      <c r="J218" s="229"/>
      <c r="K218" s="229"/>
      <c r="L218" s="235"/>
      <c r="M218" s="236"/>
      <c r="N218" s="237"/>
      <c r="O218" s="237"/>
      <c r="P218" s="237"/>
      <c r="Q218" s="237"/>
      <c r="R218" s="237"/>
      <c r="S218" s="237"/>
      <c r="T218" s="238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T218" s="239" t="s">
        <v>131</v>
      </c>
      <c r="AU218" s="239" t="s">
        <v>86</v>
      </c>
      <c r="AV218" s="13" t="s">
        <v>86</v>
      </c>
      <c r="AW218" s="13" t="s">
        <v>34</v>
      </c>
      <c r="AX218" s="13" t="s">
        <v>21</v>
      </c>
      <c r="AY218" s="239" t="s">
        <v>119</v>
      </c>
    </row>
    <row r="219" s="2" customFormat="1" ht="16.5" customHeight="1">
      <c r="A219" s="37"/>
      <c r="B219" s="38"/>
      <c r="C219" s="251" t="s">
        <v>350</v>
      </c>
      <c r="D219" s="251" t="s">
        <v>219</v>
      </c>
      <c r="E219" s="252" t="s">
        <v>351</v>
      </c>
      <c r="F219" s="253" t="s">
        <v>352</v>
      </c>
      <c r="G219" s="254" t="s">
        <v>129</v>
      </c>
      <c r="H219" s="255">
        <v>3.8900000000000001</v>
      </c>
      <c r="I219" s="256"/>
      <c r="J219" s="257">
        <f>ROUND(I219*H219,2)</f>
        <v>0</v>
      </c>
      <c r="K219" s="258"/>
      <c r="L219" s="259"/>
      <c r="M219" s="260" t="s">
        <v>1</v>
      </c>
      <c r="N219" s="261" t="s">
        <v>42</v>
      </c>
      <c r="O219" s="90"/>
      <c r="P219" s="224">
        <f>O219*H219</f>
        <v>0</v>
      </c>
      <c r="Q219" s="224">
        <v>0.17599999999999999</v>
      </c>
      <c r="R219" s="224">
        <f>Q219*H219</f>
        <v>0.68464000000000003</v>
      </c>
      <c r="S219" s="224">
        <v>0</v>
      </c>
      <c r="T219" s="225">
        <f>S219*H219</f>
        <v>0</v>
      </c>
      <c r="U219" s="37"/>
      <c r="V219" s="37"/>
      <c r="W219" s="37"/>
      <c r="X219" s="37"/>
      <c r="Y219" s="37"/>
      <c r="Z219" s="37"/>
      <c r="AA219" s="37"/>
      <c r="AB219" s="37"/>
      <c r="AC219" s="37"/>
      <c r="AD219" s="37"/>
      <c r="AE219" s="37"/>
      <c r="AR219" s="226" t="s">
        <v>160</v>
      </c>
      <c r="AT219" s="226" t="s">
        <v>219</v>
      </c>
      <c r="AU219" s="226" t="s">
        <v>86</v>
      </c>
      <c r="AY219" s="16" t="s">
        <v>119</v>
      </c>
      <c r="BE219" s="227">
        <f>IF(N219="základní",J219,0)</f>
        <v>0</v>
      </c>
      <c r="BF219" s="227">
        <f>IF(N219="snížená",J219,0)</f>
        <v>0</v>
      </c>
      <c r="BG219" s="227">
        <f>IF(N219="zákl. přenesená",J219,0)</f>
        <v>0</v>
      </c>
      <c r="BH219" s="227">
        <f>IF(N219="sníž. přenesená",J219,0)</f>
        <v>0</v>
      </c>
      <c r="BI219" s="227">
        <f>IF(N219="nulová",J219,0)</f>
        <v>0</v>
      </c>
      <c r="BJ219" s="16" t="s">
        <v>21</v>
      </c>
      <c r="BK219" s="227">
        <f>ROUND(I219*H219,2)</f>
        <v>0</v>
      </c>
      <c r="BL219" s="16" t="s">
        <v>125</v>
      </c>
      <c r="BM219" s="226" t="s">
        <v>353</v>
      </c>
    </row>
    <row r="220" s="12" customFormat="1" ht="22.8" customHeight="1">
      <c r="A220" s="12"/>
      <c r="B220" s="198"/>
      <c r="C220" s="199"/>
      <c r="D220" s="200" t="s">
        <v>76</v>
      </c>
      <c r="E220" s="212" t="s">
        <v>160</v>
      </c>
      <c r="F220" s="212" t="s">
        <v>354</v>
      </c>
      <c r="G220" s="199"/>
      <c r="H220" s="199"/>
      <c r="I220" s="202"/>
      <c r="J220" s="213">
        <f>BK220</f>
        <v>0</v>
      </c>
      <c r="K220" s="199"/>
      <c r="L220" s="204"/>
      <c r="M220" s="205"/>
      <c r="N220" s="206"/>
      <c r="O220" s="206"/>
      <c r="P220" s="207">
        <f>SUM(P221:P246)</f>
        <v>0</v>
      </c>
      <c r="Q220" s="206"/>
      <c r="R220" s="207">
        <f>SUM(R221:R246)</f>
        <v>13.64537</v>
      </c>
      <c r="S220" s="206"/>
      <c r="T220" s="208">
        <f>SUM(T221:T246)</f>
        <v>9.2699999999999996</v>
      </c>
      <c r="U220" s="12"/>
      <c r="V220" s="12"/>
      <c r="W220" s="12"/>
      <c r="X220" s="12"/>
      <c r="Y220" s="12"/>
      <c r="Z220" s="12"/>
      <c r="AA220" s="12"/>
      <c r="AB220" s="12"/>
      <c r="AC220" s="12"/>
      <c r="AD220" s="12"/>
      <c r="AE220" s="12"/>
      <c r="AR220" s="209" t="s">
        <v>21</v>
      </c>
      <c r="AT220" s="210" t="s">
        <v>76</v>
      </c>
      <c r="AU220" s="210" t="s">
        <v>21</v>
      </c>
      <c r="AY220" s="209" t="s">
        <v>119</v>
      </c>
      <c r="BK220" s="211">
        <f>SUM(BK221:BK246)</f>
        <v>0</v>
      </c>
    </row>
    <row r="221" s="2" customFormat="1" ht="24.15" customHeight="1">
      <c r="A221" s="37"/>
      <c r="B221" s="38"/>
      <c r="C221" s="214" t="s">
        <v>355</v>
      </c>
      <c r="D221" s="214" t="s">
        <v>121</v>
      </c>
      <c r="E221" s="215" t="s">
        <v>356</v>
      </c>
      <c r="F221" s="216" t="s">
        <v>357</v>
      </c>
      <c r="G221" s="217" t="s">
        <v>252</v>
      </c>
      <c r="H221" s="218">
        <v>2</v>
      </c>
      <c r="I221" s="219"/>
      <c r="J221" s="220">
        <f>ROUND(I221*H221,2)</f>
        <v>0</v>
      </c>
      <c r="K221" s="221"/>
      <c r="L221" s="43"/>
      <c r="M221" s="222" t="s">
        <v>1</v>
      </c>
      <c r="N221" s="223" t="s">
        <v>42</v>
      </c>
      <c r="O221" s="90"/>
      <c r="P221" s="224">
        <f>O221*H221</f>
        <v>0</v>
      </c>
      <c r="Q221" s="224">
        <v>0.12422</v>
      </c>
      <c r="R221" s="224">
        <f>Q221*H221</f>
        <v>0.24843999999999999</v>
      </c>
      <c r="S221" s="224">
        <v>0</v>
      </c>
      <c r="T221" s="225">
        <f>S221*H221</f>
        <v>0</v>
      </c>
      <c r="U221" s="37"/>
      <c r="V221" s="37"/>
      <c r="W221" s="37"/>
      <c r="X221" s="37"/>
      <c r="Y221" s="37"/>
      <c r="Z221" s="37"/>
      <c r="AA221" s="37"/>
      <c r="AB221" s="37"/>
      <c r="AC221" s="37"/>
      <c r="AD221" s="37"/>
      <c r="AE221" s="37"/>
      <c r="AR221" s="226" t="s">
        <v>125</v>
      </c>
      <c r="AT221" s="226" t="s">
        <v>121</v>
      </c>
      <c r="AU221" s="226" t="s">
        <v>86</v>
      </c>
      <c r="AY221" s="16" t="s">
        <v>119</v>
      </c>
      <c r="BE221" s="227">
        <f>IF(N221="základní",J221,0)</f>
        <v>0</v>
      </c>
      <c r="BF221" s="227">
        <f>IF(N221="snížená",J221,0)</f>
        <v>0</v>
      </c>
      <c r="BG221" s="227">
        <f>IF(N221="zákl. přenesená",J221,0)</f>
        <v>0</v>
      </c>
      <c r="BH221" s="227">
        <f>IF(N221="sníž. přenesená",J221,0)</f>
        <v>0</v>
      </c>
      <c r="BI221" s="227">
        <f>IF(N221="nulová",J221,0)</f>
        <v>0</v>
      </c>
      <c r="BJ221" s="16" t="s">
        <v>21</v>
      </c>
      <c r="BK221" s="227">
        <f>ROUND(I221*H221,2)</f>
        <v>0</v>
      </c>
      <c r="BL221" s="16" t="s">
        <v>125</v>
      </c>
      <c r="BM221" s="226" t="s">
        <v>358</v>
      </c>
    </row>
    <row r="222" s="2" customFormat="1" ht="16.5" customHeight="1">
      <c r="A222" s="37"/>
      <c r="B222" s="38"/>
      <c r="C222" s="251" t="s">
        <v>359</v>
      </c>
      <c r="D222" s="251" t="s">
        <v>219</v>
      </c>
      <c r="E222" s="252" t="s">
        <v>360</v>
      </c>
      <c r="F222" s="253" t="s">
        <v>361</v>
      </c>
      <c r="G222" s="254" t="s">
        <v>252</v>
      </c>
      <c r="H222" s="255">
        <v>2</v>
      </c>
      <c r="I222" s="256"/>
      <c r="J222" s="257">
        <f>ROUND(I222*H222,2)</f>
        <v>0</v>
      </c>
      <c r="K222" s="258"/>
      <c r="L222" s="259"/>
      <c r="M222" s="260" t="s">
        <v>1</v>
      </c>
      <c r="N222" s="261" t="s">
        <v>42</v>
      </c>
      <c r="O222" s="90"/>
      <c r="P222" s="224">
        <f>O222*H222</f>
        <v>0</v>
      </c>
      <c r="Q222" s="224">
        <v>0.069000000000000006</v>
      </c>
      <c r="R222" s="224">
        <f>Q222*H222</f>
        <v>0.13800000000000001</v>
      </c>
      <c r="S222" s="224">
        <v>0</v>
      </c>
      <c r="T222" s="225">
        <f>S222*H222</f>
        <v>0</v>
      </c>
      <c r="U222" s="37"/>
      <c r="V222" s="37"/>
      <c r="W222" s="37"/>
      <c r="X222" s="37"/>
      <c r="Y222" s="37"/>
      <c r="Z222" s="37"/>
      <c r="AA222" s="37"/>
      <c r="AB222" s="37"/>
      <c r="AC222" s="37"/>
      <c r="AD222" s="37"/>
      <c r="AE222" s="37"/>
      <c r="AR222" s="226" t="s">
        <v>160</v>
      </c>
      <c r="AT222" s="226" t="s">
        <v>219</v>
      </c>
      <c r="AU222" s="226" t="s">
        <v>86</v>
      </c>
      <c r="AY222" s="16" t="s">
        <v>119</v>
      </c>
      <c r="BE222" s="227">
        <f>IF(N222="základní",J222,0)</f>
        <v>0</v>
      </c>
      <c r="BF222" s="227">
        <f>IF(N222="snížená",J222,0)</f>
        <v>0</v>
      </c>
      <c r="BG222" s="227">
        <f>IF(N222="zákl. přenesená",J222,0)</f>
        <v>0</v>
      </c>
      <c r="BH222" s="227">
        <f>IF(N222="sníž. přenesená",J222,0)</f>
        <v>0</v>
      </c>
      <c r="BI222" s="227">
        <f>IF(N222="nulová",J222,0)</f>
        <v>0</v>
      </c>
      <c r="BJ222" s="16" t="s">
        <v>21</v>
      </c>
      <c r="BK222" s="227">
        <f>ROUND(I222*H222,2)</f>
        <v>0</v>
      </c>
      <c r="BL222" s="16" t="s">
        <v>125</v>
      </c>
      <c r="BM222" s="226" t="s">
        <v>362</v>
      </c>
    </row>
    <row r="223" s="2" customFormat="1" ht="24.15" customHeight="1">
      <c r="A223" s="37"/>
      <c r="B223" s="38"/>
      <c r="C223" s="214" t="s">
        <v>363</v>
      </c>
      <c r="D223" s="214" t="s">
        <v>121</v>
      </c>
      <c r="E223" s="215" t="s">
        <v>364</v>
      </c>
      <c r="F223" s="216" t="s">
        <v>365</v>
      </c>
      <c r="G223" s="217" t="s">
        <v>252</v>
      </c>
      <c r="H223" s="218">
        <v>2</v>
      </c>
      <c r="I223" s="219"/>
      <c r="J223" s="220">
        <f>ROUND(I223*H223,2)</f>
        <v>0</v>
      </c>
      <c r="K223" s="221"/>
      <c r="L223" s="43"/>
      <c r="M223" s="222" t="s">
        <v>1</v>
      </c>
      <c r="N223" s="223" t="s">
        <v>42</v>
      </c>
      <c r="O223" s="90"/>
      <c r="P223" s="224">
        <f>O223*H223</f>
        <v>0</v>
      </c>
      <c r="Q223" s="224">
        <v>0.02972</v>
      </c>
      <c r="R223" s="224">
        <f>Q223*H223</f>
        <v>0.05944</v>
      </c>
      <c r="S223" s="224">
        <v>0</v>
      </c>
      <c r="T223" s="225">
        <f>S223*H223</f>
        <v>0</v>
      </c>
      <c r="U223" s="37"/>
      <c r="V223" s="37"/>
      <c r="W223" s="37"/>
      <c r="X223" s="37"/>
      <c r="Y223" s="37"/>
      <c r="Z223" s="37"/>
      <c r="AA223" s="37"/>
      <c r="AB223" s="37"/>
      <c r="AC223" s="37"/>
      <c r="AD223" s="37"/>
      <c r="AE223" s="37"/>
      <c r="AR223" s="226" t="s">
        <v>125</v>
      </c>
      <c r="AT223" s="226" t="s">
        <v>121</v>
      </c>
      <c r="AU223" s="226" t="s">
        <v>86</v>
      </c>
      <c r="AY223" s="16" t="s">
        <v>119</v>
      </c>
      <c r="BE223" s="227">
        <f>IF(N223="základní",J223,0)</f>
        <v>0</v>
      </c>
      <c r="BF223" s="227">
        <f>IF(N223="snížená",J223,0)</f>
        <v>0</v>
      </c>
      <c r="BG223" s="227">
        <f>IF(N223="zákl. přenesená",J223,0)</f>
        <v>0</v>
      </c>
      <c r="BH223" s="227">
        <f>IF(N223="sníž. přenesená",J223,0)</f>
        <v>0</v>
      </c>
      <c r="BI223" s="227">
        <f>IF(N223="nulová",J223,0)</f>
        <v>0</v>
      </c>
      <c r="BJ223" s="16" t="s">
        <v>21</v>
      </c>
      <c r="BK223" s="227">
        <f>ROUND(I223*H223,2)</f>
        <v>0</v>
      </c>
      <c r="BL223" s="16" t="s">
        <v>125</v>
      </c>
      <c r="BM223" s="226" t="s">
        <v>366</v>
      </c>
    </row>
    <row r="224" s="2" customFormat="1" ht="21.75" customHeight="1">
      <c r="A224" s="37"/>
      <c r="B224" s="38"/>
      <c r="C224" s="251" t="s">
        <v>367</v>
      </c>
      <c r="D224" s="251" t="s">
        <v>219</v>
      </c>
      <c r="E224" s="252" t="s">
        <v>368</v>
      </c>
      <c r="F224" s="253" t="s">
        <v>369</v>
      </c>
      <c r="G224" s="254" t="s">
        <v>252</v>
      </c>
      <c r="H224" s="255">
        <v>2</v>
      </c>
      <c r="I224" s="256"/>
      <c r="J224" s="257">
        <f>ROUND(I224*H224,2)</f>
        <v>0</v>
      </c>
      <c r="K224" s="258"/>
      <c r="L224" s="259"/>
      <c r="M224" s="260" t="s">
        <v>1</v>
      </c>
      <c r="N224" s="261" t="s">
        <v>42</v>
      </c>
      <c r="O224" s="90"/>
      <c r="P224" s="224">
        <f>O224*H224</f>
        <v>0</v>
      </c>
      <c r="Q224" s="224">
        <v>0.058000000000000003</v>
      </c>
      <c r="R224" s="224">
        <f>Q224*H224</f>
        <v>0.11600000000000001</v>
      </c>
      <c r="S224" s="224">
        <v>0</v>
      </c>
      <c r="T224" s="225">
        <f>S224*H224</f>
        <v>0</v>
      </c>
      <c r="U224" s="37"/>
      <c r="V224" s="37"/>
      <c r="W224" s="37"/>
      <c r="X224" s="37"/>
      <c r="Y224" s="37"/>
      <c r="Z224" s="37"/>
      <c r="AA224" s="37"/>
      <c r="AB224" s="37"/>
      <c r="AC224" s="37"/>
      <c r="AD224" s="37"/>
      <c r="AE224" s="37"/>
      <c r="AR224" s="226" t="s">
        <v>160</v>
      </c>
      <c r="AT224" s="226" t="s">
        <v>219</v>
      </c>
      <c r="AU224" s="226" t="s">
        <v>86</v>
      </c>
      <c r="AY224" s="16" t="s">
        <v>119</v>
      </c>
      <c r="BE224" s="227">
        <f>IF(N224="základní",J224,0)</f>
        <v>0</v>
      </c>
      <c r="BF224" s="227">
        <f>IF(N224="snížená",J224,0)</f>
        <v>0</v>
      </c>
      <c r="BG224" s="227">
        <f>IF(N224="zákl. přenesená",J224,0)</f>
        <v>0</v>
      </c>
      <c r="BH224" s="227">
        <f>IF(N224="sníž. přenesená",J224,0)</f>
        <v>0</v>
      </c>
      <c r="BI224" s="227">
        <f>IF(N224="nulová",J224,0)</f>
        <v>0</v>
      </c>
      <c r="BJ224" s="16" t="s">
        <v>21</v>
      </c>
      <c r="BK224" s="227">
        <f>ROUND(I224*H224,2)</f>
        <v>0</v>
      </c>
      <c r="BL224" s="16" t="s">
        <v>125</v>
      </c>
      <c r="BM224" s="226" t="s">
        <v>370</v>
      </c>
    </row>
    <row r="225" s="2" customFormat="1" ht="24.15" customHeight="1">
      <c r="A225" s="37"/>
      <c r="B225" s="38"/>
      <c r="C225" s="214" t="s">
        <v>371</v>
      </c>
      <c r="D225" s="214" t="s">
        <v>121</v>
      </c>
      <c r="E225" s="215" t="s">
        <v>372</v>
      </c>
      <c r="F225" s="216" t="s">
        <v>373</v>
      </c>
      <c r="G225" s="217" t="s">
        <v>252</v>
      </c>
      <c r="H225" s="218">
        <v>2</v>
      </c>
      <c r="I225" s="219"/>
      <c r="J225" s="220">
        <f>ROUND(I225*H225,2)</f>
        <v>0</v>
      </c>
      <c r="K225" s="221"/>
      <c r="L225" s="43"/>
      <c r="M225" s="222" t="s">
        <v>1</v>
      </c>
      <c r="N225" s="223" t="s">
        <v>42</v>
      </c>
      <c r="O225" s="90"/>
      <c r="P225" s="224">
        <f>O225*H225</f>
        <v>0</v>
      </c>
      <c r="Q225" s="224">
        <v>0.02972</v>
      </c>
      <c r="R225" s="224">
        <f>Q225*H225</f>
        <v>0.05944</v>
      </c>
      <c r="S225" s="224">
        <v>0</v>
      </c>
      <c r="T225" s="225">
        <f>S225*H225</f>
        <v>0</v>
      </c>
      <c r="U225" s="37"/>
      <c r="V225" s="37"/>
      <c r="W225" s="37"/>
      <c r="X225" s="37"/>
      <c r="Y225" s="37"/>
      <c r="Z225" s="37"/>
      <c r="AA225" s="37"/>
      <c r="AB225" s="37"/>
      <c r="AC225" s="37"/>
      <c r="AD225" s="37"/>
      <c r="AE225" s="37"/>
      <c r="AR225" s="226" t="s">
        <v>125</v>
      </c>
      <c r="AT225" s="226" t="s">
        <v>121</v>
      </c>
      <c r="AU225" s="226" t="s">
        <v>86</v>
      </c>
      <c r="AY225" s="16" t="s">
        <v>119</v>
      </c>
      <c r="BE225" s="227">
        <f>IF(N225="základní",J225,0)</f>
        <v>0</v>
      </c>
      <c r="BF225" s="227">
        <f>IF(N225="snížená",J225,0)</f>
        <v>0</v>
      </c>
      <c r="BG225" s="227">
        <f>IF(N225="zákl. přenesená",J225,0)</f>
        <v>0</v>
      </c>
      <c r="BH225" s="227">
        <f>IF(N225="sníž. přenesená",J225,0)</f>
        <v>0</v>
      </c>
      <c r="BI225" s="227">
        <f>IF(N225="nulová",J225,0)</f>
        <v>0</v>
      </c>
      <c r="BJ225" s="16" t="s">
        <v>21</v>
      </c>
      <c r="BK225" s="227">
        <f>ROUND(I225*H225,2)</f>
        <v>0</v>
      </c>
      <c r="BL225" s="16" t="s">
        <v>125</v>
      </c>
      <c r="BM225" s="226" t="s">
        <v>374</v>
      </c>
    </row>
    <row r="226" s="2" customFormat="1" ht="24.15" customHeight="1">
      <c r="A226" s="37"/>
      <c r="B226" s="38"/>
      <c r="C226" s="251" t="s">
        <v>375</v>
      </c>
      <c r="D226" s="251" t="s">
        <v>219</v>
      </c>
      <c r="E226" s="252" t="s">
        <v>376</v>
      </c>
      <c r="F226" s="253" t="s">
        <v>377</v>
      </c>
      <c r="G226" s="254" t="s">
        <v>252</v>
      </c>
      <c r="H226" s="255">
        <v>2</v>
      </c>
      <c r="I226" s="256"/>
      <c r="J226" s="257">
        <f>ROUND(I226*H226,2)</f>
        <v>0</v>
      </c>
      <c r="K226" s="258"/>
      <c r="L226" s="259"/>
      <c r="M226" s="260" t="s">
        <v>1</v>
      </c>
      <c r="N226" s="261" t="s">
        <v>42</v>
      </c>
      <c r="O226" s="90"/>
      <c r="P226" s="224">
        <f>O226*H226</f>
        <v>0</v>
      </c>
      <c r="Q226" s="224">
        <v>0.040000000000000001</v>
      </c>
      <c r="R226" s="224">
        <f>Q226*H226</f>
        <v>0.080000000000000002</v>
      </c>
      <c r="S226" s="224">
        <v>0</v>
      </c>
      <c r="T226" s="225">
        <f>S226*H226</f>
        <v>0</v>
      </c>
      <c r="U226" s="37"/>
      <c r="V226" s="37"/>
      <c r="W226" s="37"/>
      <c r="X226" s="37"/>
      <c r="Y226" s="37"/>
      <c r="Z226" s="37"/>
      <c r="AA226" s="37"/>
      <c r="AB226" s="37"/>
      <c r="AC226" s="37"/>
      <c r="AD226" s="37"/>
      <c r="AE226" s="37"/>
      <c r="AR226" s="226" t="s">
        <v>160</v>
      </c>
      <c r="AT226" s="226" t="s">
        <v>219</v>
      </c>
      <c r="AU226" s="226" t="s">
        <v>86</v>
      </c>
      <c r="AY226" s="16" t="s">
        <v>119</v>
      </c>
      <c r="BE226" s="227">
        <f>IF(N226="základní",J226,0)</f>
        <v>0</v>
      </c>
      <c r="BF226" s="227">
        <f>IF(N226="snížená",J226,0)</f>
        <v>0</v>
      </c>
      <c r="BG226" s="227">
        <f>IF(N226="zákl. přenesená",J226,0)</f>
        <v>0</v>
      </c>
      <c r="BH226" s="227">
        <f>IF(N226="sníž. přenesená",J226,0)</f>
        <v>0</v>
      </c>
      <c r="BI226" s="227">
        <f>IF(N226="nulová",J226,0)</f>
        <v>0</v>
      </c>
      <c r="BJ226" s="16" t="s">
        <v>21</v>
      </c>
      <c r="BK226" s="227">
        <f>ROUND(I226*H226,2)</f>
        <v>0</v>
      </c>
      <c r="BL226" s="16" t="s">
        <v>125</v>
      </c>
      <c r="BM226" s="226" t="s">
        <v>378</v>
      </c>
    </row>
    <row r="227" s="2" customFormat="1" ht="24.15" customHeight="1">
      <c r="A227" s="37"/>
      <c r="B227" s="38"/>
      <c r="C227" s="251" t="s">
        <v>379</v>
      </c>
      <c r="D227" s="251" t="s">
        <v>219</v>
      </c>
      <c r="E227" s="252" t="s">
        <v>380</v>
      </c>
      <c r="F227" s="253" t="s">
        <v>381</v>
      </c>
      <c r="G227" s="254" t="s">
        <v>252</v>
      </c>
      <c r="H227" s="255">
        <v>2</v>
      </c>
      <c r="I227" s="256"/>
      <c r="J227" s="257">
        <f>ROUND(I227*H227,2)</f>
        <v>0</v>
      </c>
      <c r="K227" s="258"/>
      <c r="L227" s="259"/>
      <c r="M227" s="260" t="s">
        <v>1</v>
      </c>
      <c r="N227" s="261" t="s">
        <v>42</v>
      </c>
      <c r="O227" s="90"/>
      <c r="P227" s="224">
        <f>O227*H227</f>
        <v>0</v>
      </c>
      <c r="Q227" s="224">
        <v>0.080000000000000002</v>
      </c>
      <c r="R227" s="224">
        <f>Q227*H227</f>
        <v>0.16</v>
      </c>
      <c r="S227" s="224">
        <v>0</v>
      </c>
      <c r="T227" s="225">
        <f>S227*H227</f>
        <v>0</v>
      </c>
      <c r="U227" s="37"/>
      <c r="V227" s="37"/>
      <c r="W227" s="37"/>
      <c r="X227" s="37"/>
      <c r="Y227" s="37"/>
      <c r="Z227" s="37"/>
      <c r="AA227" s="37"/>
      <c r="AB227" s="37"/>
      <c r="AC227" s="37"/>
      <c r="AD227" s="37"/>
      <c r="AE227" s="37"/>
      <c r="AR227" s="226" t="s">
        <v>160</v>
      </c>
      <c r="AT227" s="226" t="s">
        <v>219</v>
      </c>
      <c r="AU227" s="226" t="s">
        <v>86</v>
      </c>
      <c r="AY227" s="16" t="s">
        <v>119</v>
      </c>
      <c r="BE227" s="227">
        <f>IF(N227="základní",J227,0)</f>
        <v>0</v>
      </c>
      <c r="BF227" s="227">
        <f>IF(N227="snížená",J227,0)</f>
        <v>0</v>
      </c>
      <c r="BG227" s="227">
        <f>IF(N227="zákl. přenesená",J227,0)</f>
        <v>0</v>
      </c>
      <c r="BH227" s="227">
        <f>IF(N227="sníž. přenesená",J227,0)</f>
        <v>0</v>
      </c>
      <c r="BI227" s="227">
        <f>IF(N227="nulová",J227,0)</f>
        <v>0</v>
      </c>
      <c r="BJ227" s="16" t="s">
        <v>21</v>
      </c>
      <c r="BK227" s="227">
        <f>ROUND(I227*H227,2)</f>
        <v>0</v>
      </c>
      <c r="BL227" s="16" t="s">
        <v>125</v>
      </c>
      <c r="BM227" s="226" t="s">
        <v>382</v>
      </c>
    </row>
    <row r="228" s="2" customFormat="1" ht="24.15" customHeight="1">
      <c r="A228" s="37"/>
      <c r="B228" s="38"/>
      <c r="C228" s="251" t="s">
        <v>383</v>
      </c>
      <c r="D228" s="251" t="s">
        <v>219</v>
      </c>
      <c r="E228" s="252" t="s">
        <v>384</v>
      </c>
      <c r="F228" s="253" t="s">
        <v>385</v>
      </c>
      <c r="G228" s="254" t="s">
        <v>252</v>
      </c>
      <c r="H228" s="255">
        <v>2</v>
      </c>
      <c r="I228" s="256"/>
      <c r="J228" s="257">
        <f>ROUND(I228*H228,2)</f>
        <v>0</v>
      </c>
      <c r="K228" s="258"/>
      <c r="L228" s="259"/>
      <c r="M228" s="260" t="s">
        <v>1</v>
      </c>
      <c r="N228" s="261" t="s">
        <v>42</v>
      </c>
      <c r="O228" s="90"/>
      <c r="P228" s="224">
        <f>O228*H228</f>
        <v>0</v>
      </c>
      <c r="Q228" s="224">
        <v>0.027</v>
      </c>
      <c r="R228" s="224">
        <f>Q228*H228</f>
        <v>0.053999999999999999</v>
      </c>
      <c r="S228" s="224">
        <v>0</v>
      </c>
      <c r="T228" s="225">
        <f>S228*H228</f>
        <v>0</v>
      </c>
      <c r="U228" s="37"/>
      <c r="V228" s="37"/>
      <c r="W228" s="37"/>
      <c r="X228" s="37"/>
      <c r="Y228" s="37"/>
      <c r="Z228" s="37"/>
      <c r="AA228" s="37"/>
      <c r="AB228" s="37"/>
      <c r="AC228" s="37"/>
      <c r="AD228" s="37"/>
      <c r="AE228" s="37"/>
      <c r="AR228" s="226" t="s">
        <v>160</v>
      </c>
      <c r="AT228" s="226" t="s">
        <v>219</v>
      </c>
      <c r="AU228" s="226" t="s">
        <v>86</v>
      </c>
      <c r="AY228" s="16" t="s">
        <v>119</v>
      </c>
      <c r="BE228" s="227">
        <f>IF(N228="základní",J228,0)</f>
        <v>0</v>
      </c>
      <c r="BF228" s="227">
        <f>IF(N228="snížená",J228,0)</f>
        <v>0</v>
      </c>
      <c r="BG228" s="227">
        <f>IF(N228="zákl. přenesená",J228,0)</f>
        <v>0</v>
      </c>
      <c r="BH228" s="227">
        <f>IF(N228="sníž. přenesená",J228,0)</f>
        <v>0</v>
      </c>
      <c r="BI228" s="227">
        <f>IF(N228="nulová",J228,0)</f>
        <v>0</v>
      </c>
      <c r="BJ228" s="16" t="s">
        <v>21</v>
      </c>
      <c r="BK228" s="227">
        <f>ROUND(I228*H228,2)</f>
        <v>0</v>
      </c>
      <c r="BL228" s="16" t="s">
        <v>125</v>
      </c>
      <c r="BM228" s="226" t="s">
        <v>386</v>
      </c>
    </row>
    <row r="229" s="2" customFormat="1" ht="21.75" customHeight="1">
      <c r="A229" s="37"/>
      <c r="B229" s="38"/>
      <c r="C229" s="251" t="s">
        <v>387</v>
      </c>
      <c r="D229" s="251" t="s">
        <v>219</v>
      </c>
      <c r="E229" s="252" t="s">
        <v>388</v>
      </c>
      <c r="F229" s="253" t="s">
        <v>389</v>
      </c>
      <c r="G229" s="254" t="s">
        <v>252</v>
      </c>
      <c r="H229" s="255">
        <v>2</v>
      </c>
      <c r="I229" s="256"/>
      <c r="J229" s="257">
        <f>ROUND(I229*H229,2)</f>
        <v>0</v>
      </c>
      <c r="K229" s="258"/>
      <c r="L229" s="259"/>
      <c r="M229" s="260" t="s">
        <v>1</v>
      </c>
      <c r="N229" s="261" t="s">
        <v>42</v>
      </c>
      <c r="O229" s="90"/>
      <c r="P229" s="224">
        <f>O229*H229</f>
        <v>0</v>
      </c>
      <c r="Q229" s="224">
        <v>0.0085000000000000006</v>
      </c>
      <c r="R229" s="224">
        <f>Q229*H229</f>
        <v>0.017000000000000001</v>
      </c>
      <c r="S229" s="224">
        <v>0</v>
      </c>
      <c r="T229" s="225">
        <f>S229*H229</f>
        <v>0</v>
      </c>
      <c r="U229" s="37"/>
      <c r="V229" s="37"/>
      <c r="W229" s="37"/>
      <c r="X229" s="37"/>
      <c r="Y229" s="37"/>
      <c r="Z229" s="37"/>
      <c r="AA229" s="37"/>
      <c r="AB229" s="37"/>
      <c r="AC229" s="37"/>
      <c r="AD229" s="37"/>
      <c r="AE229" s="37"/>
      <c r="AR229" s="226" t="s">
        <v>160</v>
      </c>
      <c r="AT229" s="226" t="s">
        <v>219</v>
      </c>
      <c r="AU229" s="226" t="s">
        <v>86</v>
      </c>
      <c r="AY229" s="16" t="s">
        <v>119</v>
      </c>
      <c r="BE229" s="227">
        <f>IF(N229="základní",J229,0)</f>
        <v>0</v>
      </c>
      <c r="BF229" s="227">
        <f>IF(N229="snížená",J229,0)</f>
        <v>0</v>
      </c>
      <c r="BG229" s="227">
        <f>IF(N229="zákl. přenesená",J229,0)</f>
        <v>0</v>
      </c>
      <c r="BH229" s="227">
        <f>IF(N229="sníž. přenesená",J229,0)</f>
        <v>0</v>
      </c>
      <c r="BI229" s="227">
        <f>IF(N229="nulová",J229,0)</f>
        <v>0</v>
      </c>
      <c r="BJ229" s="16" t="s">
        <v>21</v>
      </c>
      <c r="BK229" s="227">
        <f>ROUND(I229*H229,2)</f>
        <v>0</v>
      </c>
      <c r="BL229" s="16" t="s">
        <v>125</v>
      </c>
      <c r="BM229" s="226" t="s">
        <v>390</v>
      </c>
    </row>
    <row r="230" s="2" customFormat="1" ht="37.8" customHeight="1">
      <c r="A230" s="37"/>
      <c r="B230" s="38"/>
      <c r="C230" s="214" t="s">
        <v>391</v>
      </c>
      <c r="D230" s="214" t="s">
        <v>121</v>
      </c>
      <c r="E230" s="215" t="s">
        <v>392</v>
      </c>
      <c r="F230" s="216" t="s">
        <v>393</v>
      </c>
      <c r="G230" s="217" t="s">
        <v>252</v>
      </c>
      <c r="H230" s="218">
        <v>7</v>
      </c>
      <c r="I230" s="219"/>
      <c r="J230" s="220">
        <f>ROUND(I230*H230,2)</f>
        <v>0</v>
      </c>
      <c r="K230" s="221"/>
      <c r="L230" s="43"/>
      <c r="M230" s="222" t="s">
        <v>1</v>
      </c>
      <c r="N230" s="223" t="s">
        <v>42</v>
      </c>
      <c r="O230" s="90"/>
      <c r="P230" s="224">
        <f>O230*H230</f>
        <v>0</v>
      </c>
      <c r="Q230" s="224">
        <v>0.65847999999999995</v>
      </c>
      <c r="R230" s="224">
        <f>Q230*H230</f>
        <v>4.6093599999999997</v>
      </c>
      <c r="S230" s="224">
        <v>0.66000000000000003</v>
      </c>
      <c r="T230" s="225">
        <f>S230*H230</f>
        <v>4.6200000000000001</v>
      </c>
      <c r="U230" s="37"/>
      <c r="V230" s="37"/>
      <c r="W230" s="37"/>
      <c r="X230" s="37"/>
      <c r="Y230" s="37"/>
      <c r="Z230" s="37"/>
      <c r="AA230" s="37"/>
      <c r="AB230" s="37"/>
      <c r="AC230" s="37"/>
      <c r="AD230" s="37"/>
      <c r="AE230" s="37"/>
      <c r="AR230" s="226" t="s">
        <v>125</v>
      </c>
      <c r="AT230" s="226" t="s">
        <v>121</v>
      </c>
      <c r="AU230" s="226" t="s">
        <v>86</v>
      </c>
      <c r="AY230" s="16" t="s">
        <v>119</v>
      </c>
      <c r="BE230" s="227">
        <f>IF(N230="základní",J230,0)</f>
        <v>0</v>
      </c>
      <c r="BF230" s="227">
        <f>IF(N230="snížená",J230,0)</f>
        <v>0</v>
      </c>
      <c r="BG230" s="227">
        <f>IF(N230="zákl. přenesená",J230,0)</f>
        <v>0</v>
      </c>
      <c r="BH230" s="227">
        <f>IF(N230="sníž. přenesená",J230,0)</f>
        <v>0</v>
      </c>
      <c r="BI230" s="227">
        <f>IF(N230="nulová",J230,0)</f>
        <v>0</v>
      </c>
      <c r="BJ230" s="16" t="s">
        <v>21</v>
      </c>
      <c r="BK230" s="227">
        <f>ROUND(I230*H230,2)</f>
        <v>0</v>
      </c>
      <c r="BL230" s="16" t="s">
        <v>125</v>
      </c>
      <c r="BM230" s="226" t="s">
        <v>394</v>
      </c>
    </row>
    <row r="231" s="13" customFormat="1">
      <c r="A231" s="13"/>
      <c r="B231" s="228"/>
      <c r="C231" s="229"/>
      <c r="D231" s="230" t="s">
        <v>131</v>
      </c>
      <c r="E231" s="231" t="s">
        <v>1</v>
      </c>
      <c r="F231" s="232" t="s">
        <v>395</v>
      </c>
      <c r="G231" s="229"/>
      <c r="H231" s="233">
        <v>5</v>
      </c>
      <c r="I231" s="234"/>
      <c r="J231" s="229"/>
      <c r="K231" s="229"/>
      <c r="L231" s="235"/>
      <c r="M231" s="236"/>
      <c r="N231" s="237"/>
      <c r="O231" s="237"/>
      <c r="P231" s="237"/>
      <c r="Q231" s="237"/>
      <c r="R231" s="237"/>
      <c r="S231" s="237"/>
      <c r="T231" s="238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T231" s="239" t="s">
        <v>131</v>
      </c>
      <c r="AU231" s="239" t="s">
        <v>86</v>
      </c>
      <c r="AV231" s="13" t="s">
        <v>86</v>
      </c>
      <c r="AW231" s="13" t="s">
        <v>34</v>
      </c>
      <c r="AX231" s="13" t="s">
        <v>77</v>
      </c>
      <c r="AY231" s="239" t="s">
        <v>119</v>
      </c>
    </row>
    <row r="232" s="13" customFormat="1">
      <c r="A232" s="13"/>
      <c r="B232" s="228"/>
      <c r="C232" s="229"/>
      <c r="D232" s="230" t="s">
        <v>131</v>
      </c>
      <c r="E232" s="231" t="s">
        <v>1</v>
      </c>
      <c r="F232" s="232" t="s">
        <v>396</v>
      </c>
      <c r="G232" s="229"/>
      <c r="H232" s="233">
        <v>2</v>
      </c>
      <c r="I232" s="234"/>
      <c r="J232" s="229"/>
      <c r="K232" s="229"/>
      <c r="L232" s="235"/>
      <c r="M232" s="236"/>
      <c r="N232" s="237"/>
      <c r="O232" s="237"/>
      <c r="P232" s="237"/>
      <c r="Q232" s="237"/>
      <c r="R232" s="237"/>
      <c r="S232" s="237"/>
      <c r="T232" s="238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T232" s="239" t="s">
        <v>131</v>
      </c>
      <c r="AU232" s="239" t="s">
        <v>86</v>
      </c>
      <c r="AV232" s="13" t="s">
        <v>86</v>
      </c>
      <c r="AW232" s="13" t="s">
        <v>34</v>
      </c>
      <c r="AX232" s="13" t="s">
        <v>77</v>
      </c>
      <c r="AY232" s="239" t="s">
        <v>119</v>
      </c>
    </row>
    <row r="233" s="14" customFormat="1">
      <c r="A233" s="14"/>
      <c r="B233" s="240"/>
      <c r="C233" s="241"/>
      <c r="D233" s="230" t="s">
        <v>131</v>
      </c>
      <c r="E233" s="242" t="s">
        <v>1</v>
      </c>
      <c r="F233" s="243" t="s">
        <v>144</v>
      </c>
      <c r="G233" s="241"/>
      <c r="H233" s="244">
        <v>7</v>
      </c>
      <c r="I233" s="245"/>
      <c r="J233" s="241"/>
      <c r="K233" s="241"/>
      <c r="L233" s="246"/>
      <c r="M233" s="247"/>
      <c r="N233" s="248"/>
      <c r="O233" s="248"/>
      <c r="P233" s="248"/>
      <c r="Q233" s="248"/>
      <c r="R233" s="248"/>
      <c r="S233" s="248"/>
      <c r="T233" s="249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T233" s="250" t="s">
        <v>131</v>
      </c>
      <c r="AU233" s="250" t="s">
        <v>86</v>
      </c>
      <c r="AV233" s="14" t="s">
        <v>125</v>
      </c>
      <c r="AW233" s="14" t="s">
        <v>34</v>
      </c>
      <c r="AX233" s="14" t="s">
        <v>21</v>
      </c>
      <c r="AY233" s="250" t="s">
        <v>119</v>
      </c>
    </row>
    <row r="234" s="2" customFormat="1" ht="24.15" customHeight="1">
      <c r="A234" s="37"/>
      <c r="B234" s="38"/>
      <c r="C234" s="214" t="s">
        <v>397</v>
      </c>
      <c r="D234" s="214" t="s">
        <v>121</v>
      </c>
      <c r="E234" s="215" t="s">
        <v>398</v>
      </c>
      <c r="F234" s="216" t="s">
        <v>399</v>
      </c>
      <c r="G234" s="217" t="s">
        <v>252</v>
      </c>
      <c r="H234" s="218">
        <v>9</v>
      </c>
      <c r="I234" s="219"/>
      <c r="J234" s="220">
        <f>ROUND(I234*H234,2)</f>
        <v>0</v>
      </c>
      <c r="K234" s="221"/>
      <c r="L234" s="43"/>
      <c r="M234" s="222" t="s">
        <v>1</v>
      </c>
      <c r="N234" s="223" t="s">
        <v>42</v>
      </c>
      <c r="O234" s="90"/>
      <c r="P234" s="224">
        <f>O234*H234</f>
        <v>0</v>
      </c>
      <c r="Q234" s="224">
        <v>0.10037</v>
      </c>
      <c r="R234" s="224">
        <f>Q234*H234</f>
        <v>0.90332999999999997</v>
      </c>
      <c r="S234" s="224">
        <v>0.10000000000000001</v>
      </c>
      <c r="T234" s="225">
        <f>S234*H234</f>
        <v>0.90000000000000002</v>
      </c>
      <c r="U234" s="37"/>
      <c r="V234" s="37"/>
      <c r="W234" s="37"/>
      <c r="X234" s="37"/>
      <c r="Y234" s="37"/>
      <c r="Z234" s="37"/>
      <c r="AA234" s="37"/>
      <c r="AB234" s="37"/>
      <c r="AC234" s="37"/>
      <c r="AD234" s="37"/>
      <c r="AE234" s="37"/>
      <c r="AR234" s="226" t="s">
        <v>125</v>
      </c>
      <c r="AT234" s="226" t="s">
        <v>121</v>
      </c>
      <c r="AU234" s="226" t="s">
        <v>86</v>
      </c>
      <c r="AY234" s="16" t="s">
        <v>119</v>
      </c>
      <c r="BE234" s="227">
        <f>IF(N234="základní",J234,0)</f>
        <v>0</v>
      </c>
      <c r="BF234" s="227">
        <f>IF(N234="snížená",J234,0)</f>
        <v>0</v>
      </c>
      <c r="BG234" s="227">
        <f>IF(N234="zákl. přenesená",J234,0)</f>
        <v>0</v>
      </c>
      <c r="BH234" s="227">
        <f>IF(N234="sníž. přenesená",J234,0)</f>
        <v>0</v>
      </c>
      <c r="BI234" s="227">
        <f>IF(N234="nulová",J234,0)</f>
        <v>0</v>
      </c>
      <c r="BJ234" s="16" t="s">
        <v>21</v>
      </c>
      <c r="BK234" s="227">
        <f>ROUND(I234*H234,2)</f>
        <v>0</v>
      </c>
      <c r="BL234" s="16" t="s">
        <v>125</v>
      </c>
      <c r="BM234" s="226" t="s">
        <v>400</v>
      </c>
    </row>
    <row r="235" s="13" customFormat="1">
      <c r="A235" s="13"/>
      <c r="B235" s="228"/>
      <c r="C235" s="229"/>
      <c r="D235" s="230" t="s">
        <v>131</v>
      </c>
      <c r="E235" s="231" t="s">
        <v>1</v>
      </c>
      <c r="F235" s="232" t="s">
        <v>401</v>
      </c>
      <c r="G235" s="229"/>
      <c r="H235" s="233">
        <v>6</v>
      </c>
      <c r="I235" s="234"/>
      <c r="J235" s="229"/>
      <c r="K235" s="229"/>
      <c r="L235" s="235"/>
      <c r="M235" s="236"/>
      <c r="N235" s="237"/>
      <c r="O235" s="237"/>
      <c r="P235" s="237"/>
      <c r="Q235" s="237"/>
      <c r="R235" s="237"/>
      <c r="S235" s="237"/>
      <c r="T235" s="238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T235" s="239" t="s">
        <v>131</v>
      </c>
      <c r="AU235" s="239" t="s">
        <v>86</v>
      </c>
      <c r="AV235" s="13" t="s">
        <v>86</v>
      </c>
      <c r="AW235" s="13" t="s">
        <v>34</v>
      </c>
      <c r="AX235" s="13" t="s">
        <v>77</v>
      </c>
      <c r="AY235" s="239" t="s">
        <v>119</v>
      </c>
    </row>
    <row r="236" s="13" customFormat="1">
      <c r="A236" s="13"/>
      <c r="B236" s="228"/>
      <c r="C236" s="229"/>
      <c r="D236" s="230" t="s">
        <v>131</v>
      </c>
      <c r="E236" s="231" t="s">
        <v>1</v>
      </c>
      <c r="F236" s="232" t="s">
        <v>402</v>
      </c>
      <c r="G236" s="229"/>
      <c r="H236" s="233">
        <v>3</v>
      </c>
      <c r="I236" s="234"/>
      <c r="J236" s="229"/>
      <c r="K236" s="229"/>
      <c r="L236" s="235"/>
      <c r="M236" s="236"/>
      <c r="N236" s="237"/>
      <c r="O236" s="237"/>
      <c r="P236" s="237"/>
      <c r="Q236" s="237"/>
      <c r="R236" s="237"/>
      <c r="S236" s="237"/>
      <c r="T236" s="238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T236" s="239" t="s">
        <v>131</v>
      </c>
      <c r="AU236" s="239" t="s">
        <v>86</v>
      </c>
      <c r="AV236" s="13" t="s">
        <v>86</v>
      </c>
      <c r="AW236" s="13" t="s">
        <v>34</v>
      </c>
      <c r="AX236" s="13" t="s">
        <v>77</v>
      </c>
      <c r="AY236" s="239" t="s">
        <v>119</v>
      </c>
    </row>
    <row r="237" s="14" customFormat="1">
      <c r="A237" s="14"/>
      <c r="B237" s="240"/>
      <c r="C237" s="241"/>
      <c r="D237" s="230" t="s">
        <v>131</v>
      </c>
      <c r="E237" s="242" t="s">
        <v>1</v>
      </c>
      <c r="F237" s="243" t="s">
        <v>144</v>
      </c>
      <c r="G237" s="241"/>
      <c r="H237" s="244">
        <v>9</v>
      </c>
      <c r="I237" s="245"/>
      <c r="J237" s="241"/>
      <c r="K237" s="241"/>
      <c r="L237" s="246"/>
      <c r="M237" s="247"/>
      <c r="N237" s="248"/>
      <c r="O237" s="248"/>
      <c r="P237" s="248"/>
      <c r="Q237" s="248"/>
      <c r="R237" s="248"/>
      <c r="S237" s="248"/>
      <c r="T237" s="249"/>
      <c r="U237" s="14"/>
      <c r="V237" s="14"/>
      <c r="W237" s="14"/>
      <c r="X237" s="14"/>
      <c r="Y237" s="14"/>
      <c r="Z237" s="14"/>
      <c r="AA237" s="14"/>
      <c r="AB237" s="14"/>
      <c r="AC237" s="14"/>
      <c r="AD237" s="14"/>
      <c r="AE237" s="14"/>
      <c r="AT237" s="250" t="s">
        <v>131</v>
      </c>
      <c r="AU237" s="250" t="s">
        <v>86</v>
      </c>
      <c r="AV237" s="14" t="s">
        <v>125</v>
      </c>
      <c r="AW237" s="14" t="s">
        <v>34</v>
      </c>
      <c r="AX237" s="14" t="s">
        <v>21</v>
      </c>
      <c r="AY237" s="250" t="s">
        <v>119</v>
      </c>
    </row>
    <row r="238" s="2" customFormat="1" ht="24.15" customHeight="1">
      <c r="A238" s="37"/>
      <c r="B238" s="38"/>
      <c r="C238" s="214" t="s">
        <v>403</v>
      </c>
      <c r="D238" s="214" t="s">
        <v>121</v>
      </c>
      <c r="E238" s="215" t="s">
        <v>404</v>
      </c>
      <c r="F238" s="216" t="s">
        <v>405</v>
      </c>
      <c r="G238" s="217" t="s">
        <v>252</v>
      </c>
      <c r="H238" s="218">
        <v>1</v>
      </c>
      <c r="I238" s="219"/>
      <c r="J238" s="220">
        <f>ROUND(I238*H238,2)</f>
        <v>0</v>
      </c>
      <c r="K238" s="221"/>
      <c r="L238" s="43"/>
      <c r="M238" s="222" t="s">
        <v>1</v>
      </c>
      <c r="N238" s="223" t="s">
        <v>42</v>
      </c>
      <c r="O238" s="90"/>
      <c r="P238" s="224">
        <f>O238*H238</f>
        <v>0</v>
      </c>
      <c r="Q238" s="224">
        <v>0.15056</v>
      </c>
      <c r="R238" s="224">
        <f>Q238*H238</f>
        <v>0.15056</v>
      </c>
      <c r="S238" s="224">
        <v>0.14999999999999999</v>
      </c>
      <c r="T238" s="225">
        <f>S238*H238</f>
        <v>0.14999999999999999</v>
      </c>
      <c r="U238" s="37"/>
      <c r="V238" s="37"/>
      <c r="W238" s="37"/>
      <c r="X238" s="37"/>
      <c r="Y238" s="37"/>
      <c r="Z238" s="37"/>
      <c r="AA238" s="37"/>
      <c r="AB238" s="37"/>
      <c r="AC238" s="37"/>
      <c r="AD238" s="37"/>
      <c r="AE238" s="37"/>
      <c r="AR238" s="226" t="s">
        <v>125</v>
      </c>
      <c r="AT238" s="226" t="s">
        <v>121</v>
      </c>
      <c r="AU238" s="226" t="s">
        <v>86</v>
      </c>
      <c r="AY238" s="16" t="s">
        <v>119</v>
      </c>
      <c r="BE238" s="227">
        <f>IF(N238="základní",J238,0)</f>
        <v>0</v>
      </c>
      <c r="BF238" s="227">
        <f>IF(N238="snížená",J238,0)</f>
        <v>0</v>
      </c>
      <c r="BG238" s="227">
        <f>IF(N238="zákl. přenesená",J238,0)</f>
        <v>0</v>
      </c>
      <c r="BH238" s="227">
        <f>IF(N238="sníž. přenesená",J238,0)</f>
        <v>0</v>
      </c>
      <c r="BI238" s="227">
        <f>IF(N238="nulová",J238,0)</f>
        <v>0</v>
      </c>
      <c r="BJ238" s="16" t="s">
        <v>21</v>
      </c>
      <c r="BK238" s="227">
        <f>ROUND(I238*H238,2)</f>
        <v>0</v>
      </c>
      <c r="BL238" s="16" t="s">
        <v>125</v>
      </c>
      <c r="BM238" s="226" t="s">
        <v>406</v>
      </c>
    </row>
    <row r="239" s="13" customFormat="1">
      <c r="A239" s="13"/>
      <c r="B239" s="228"/>
      <c r="C239" s="229"/>
      <c r="D239" s="230" t="s">
        <v>131</v>
      </c>
      <c r="E239" s="231" t="s">
        <v>1</v>
      </c>
      <c r="F239" s="232" t="s">
        <v>407</v>
      </c>
      <c r="G239" s="229"/>
      <c r="H239" s="233">
        <v>1</v>
      </c>
      <c r="I239" s="234"/>
      <c r="J239" s="229"/>
      <c r="K239" s="229"/>
      <c r="L239" s="235"/>
      <c r="M239" s="236"/>
      <c r="N239" s="237"/>
      <c r="O239" s="237"/>
      <c r="P239" s="237"/>
      <c r="Q239" s="237"/>
      <c r="R239" s="237"/>
      <c r="S239" s="237"/>
      <c r="T239" s="238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T239" s="239" t="s">
        <v>131</v>
      </c>
      <c r="AU239" s="239" t="s">
        <v>86</v>
      </c>
      <c r="AV239" s="13" t="s">
        <v>86</v>
      </c>
      <c r="AW239" s="13" t="s">
        <v>34</v>
      </c>
      <c r="AX239" s="13" t="s">
        <v>21</v>
      </c>
      <c r="AY239" s="239" t="s">
        <v>119</v>
      </c>
    </row>
    <row r="240" s="2" customFormat="1" ht="37.8" customHeight="1">
      <c r="A240" s="37"/>
      <c r="B240" s="38"/>
      <c r="C240" s="214" t="s">
        <v>408</v>
      </c>
      <c r="D240" s="214" t="s">
        <v>121</v>
      </c>
      <c r="E240" s="215" t="s">
        <v>409</v>
      </c>
      <c r="F240" s="216" t="s">
        <v>410</v>
      </c>
      <c r="G240" s="217" t="s">
        <v>252</v>
      </c>
      <c r="H240" s="218">
        <v>12</v>
      </c>
      <c r="I240" s="219"/>
      <c r="J240" s="220">
        <f>ROUND(I240*H240,2)</f>
        <v>0</v>
      </c>
      <c r="K240" s="221"/>
      <c r="L240" s="43"/>
      <c r="M240" s="222" t="s">
        <v>1</v>
      </c>
      <c r="N240" s="223" t="s">
        <v>42</v>
      </c>
      <c r="O240" s="90"/>
      <c r="P240" s="224">
        <f>O240*H240</f>
        <v>0</v>
      </c>
      <c r="Q240" s="224">
        <v>0.53325999999999996</v>
      </c>
      <c r="R240" s="224">
        <f>Q240*H240</f>
        <v>6.3991199999999999</v>
      </c>
      <c r="S240" s="224">
        <v>0.29999999999999999</v>
      </c>
      <c r="T240" s="225">
        <f>S240*H240</f>
        <v>3.5999999999999996</v>
      </c>
      <c r="U240" s="37"/>
      <c r="V240" s="37"/>
      <c r="W240" s="37"/>
      <c r="X240" s="37"/>
      <c r="Y240" s="37"/>
      <c r="Z240" s="37"/>
      <c r="AA240" s="37"/>
      <c r="AB240" s="37"/>
      <c r="AC240" s="37"/>
      <c r="AD240" s="37"/>
      <c r="AE240" s="37"/>
      <c r="AR240" s="226" t="s">
        <v>125</v>
      </c>
      <c r="AT240" s="226" t="s">
        <v>121</v>
      </c>
      <c r="AU240" s="226" t="s">
        <v>86</v>
      </c>
      <c r="AY240" s="16" t="s">
        <v>119</v>
      </c>
      <c r="BE240" s="227">
        <f>IF(N240="základní",J240,0)</f>
        <v>0</v>
      </c>
      <c r="BF240" s="227">
        <f>IF(N240="snížená",J240,0)</f>
        <v>0</v>
      </c>
      <c r="BG240" s="227">
        <f>IF(N240="zákl. přenesená",J240,0)</f>
        <v>0</v>
      </c>
      <c r="BH240" s="227">
        <f>IF(N240="sníž. přenesená",J240,0)</f>
        <v>0</v>
      </c>
      <c r="BI240" s="227">
        <f>IF(N240="nulová",J240,0)</f>
        <v>0</v>
      </c>
      <c r="BJ240" s="16" t="s">
        <v>21</v>
      </c>
      <c r="BK240" s="227">
        <f>ROUND(I240*H240,2)</f>
        <v>0</v>
      </c>
      <c r="BL240" s="16" t="s">
        <v>125</v>
      </c>
      <c r="BM240" s="226" t="s">
        <v>411</v>
      </c>
    </row>
    <row r="241" s="13" customFormat="1">
      <c r="A241" s="13"/>
      <c r="B241" s="228"/>
      <c r="C241" s="229"/>
      <c r="D241" s="230" t="s">
        <v>131</v>
      </c>
      <c r="E241" s="231" t="s">
        <v>1</v>
      </c>
      <c r="F241" s="232" t="s">
        <v>401</v>
      </c>
      <c r="G241" s="229"/>
      <c r="H241" s="233">
        <v>6</v>
      </c>
      <c r="I241" s="234"/>
      <c r="J241" s="229"/>
      <c r="K241" s="229"/>
      <c r="L241" s="235"/>
      <c r="M241" s="236"/>
      <c r="N241" s="237"/>
      <c r="O241" s="237"/>
      <c r="P241" s="237"/>
      <c r="Q241" s="237"/>
      <c r="R241" s="237"/>
      <c r="S241" s="237"/>
      <c r="T241" s="238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T241" s="239" t="s">
        <v>131</v>
      </c>
      <c r="AU241" s="239" t="s">
        <v>86</v>
      </c>
      <c r="AV241" s="13" t="s">
        <v>86</v>
      </c>
      <c r="AW241" s="13" t="s">
        <v>34</v>
      </c>
      <c r="AX241" s="13" t="s">
        <v>77</v>
      </c>
      <c r="AY241" s="239" t="s">
        <v>119</v>
      </c>
    </row>
    <row r="242" s="13" customFormat="1">
      <c r="A242" s="13"/>
      <c r="B242" s="228"/>
      <c r="C242" s="229"/>
      <c r="D242" s="230" t="s">
        <v>131</v>
      </c>
      <c r="E242" s="231" t="s">
        <v>1</v>
      </c>
      <c r="F242" s="232" t="s">
        <v>402</v>
      </c>
      <c r="G242" s="229"/>
      <c r="H242" s="233">
        <v>3</v>
      </c>
      <c r="I242" s="234"/>
      <c r="J242" s="229"/>
      <c r="K242" s="229"/>
      <c r="L242" s="235"/>
      <c r="M242" s="236"/>
      <c r="N242" s="237"/>
      <c r="O242" s="237"/>
      <c r="P242" s="237"/>
      <c r="Q242" s="237"/>
      <c r="R242" s="237"/>
      <c r="S242" s="237"/>
      <c r="T242" s="238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T242" s="239" t="s">
        <v>131</v>
      </c>
      <c r="AU242" s="239" t="s">
        <v>86</v>
      </c>
      <c r="AV242" s="13" t="s">
        <v>86</v>
      </c>
      <c r="AW242" s="13" t="s">
        <v>34</v>
      </c>
      <c r="AX242" s="13" t="s">
        <v>77</v>
      </c>
      <c r="AY242" s="239" t="s">
        <v>119</v>
      </c>
    </row>
    <row r="243" s="13" customFormat="1">
      <c r="A243" s="13"/>
      <c r="B243" s="228"/>
      <c r="C243" s="229"/>
      <c r="D243" s="230" t="s">
        <v>131</v>
      </c>
      <c r="E243" s="231" t="s">
        <v>1</v>
      </c>
      <c r="F243" s="232" t="s">
        <v>133</v>
      </c>
      <c r="G243" s="229"/>
      <c r="H243" s="233">
        <v>3</v>
      </c>
      <c r="I243" s="234"/>
      <c r="J243" s="229"/>
      <c r="K243" s="229"/>
      <c r="L243" s="235"/>
      <c r="M243" s="236"/>
      <c r="N243" s="237"/>
      <c r="O243" s="237"/>
      <c r="P243" s="237"/>
      <c r="Q243" s="237"/>
      <c r="R243" s="237"/>
      <c r="S243" s="237"/>
      <c r="T243" s="238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T243" s="239" t="s">
        <v>131</v>
      </c>
      <c r="AU243" s="239" t="s">
        <v>86</v>
      </c>
      <c r="AV243" s="13" t="s">
        <v>86</v>
      </c>
      <c r="AW243" s="13" t="s">
        <v>34</v>
      </c>
      <c r="AX243" s="13" t="s">
        <v>77</v>
      </c>
      <c r="AY243" s="239" t="s">
        <v>119</v>
      </c>
    </row>
    <row r="244" s="14" customFormat="1">
      <c r="A244" s="14"/>
      <c r="B244" s="240"/>
      <c r="C244" s="241"/>
      <c r="D244" s="230" t="s">
        <v>131</v>
      </c>
      <c r="E244" s="242" t="s">
        <v>1</v>
      </c>
      <c r="F244" s="243" t="s">
        <v>144</v>
      </c>
      <c r="G244" s="241"/>
      <c r="H244" s="244">
        <v>12</v>
      </c>
      <c r="I244" s="245"/>
      <c r="J244" s="241"/>
      <c r="K244" s="241"/>
      <c r="L244" s="246"/>
      <c r="M244" s="247"/>
      <c r="N244" s="248"/>
      <c r="O244" s="248"/>
      <c r="P244" s="248"/>
      <c r="Q244" s="248"/>
      <c r="R244" s="248"/>
      <c r="S244" s="248"/>
      <c r="T244" s="249"/>
      <c r="U244" s="14"/>
      <c r="V244" s="14"/>
      <c r="W244" s="14"/>
      <c r="X244" s="14"/>
      <c r="Y244" s="14"/>
      <c r="Z244" s="14"/>
      <c r="AA244" s="14"/>
      <c r="AB244" s="14"/>
      <c r="AC244" s="14"/>
      <c r="AD244" s="14"/>
      <c r="AE244" s="14"/>
      <c r="AT244" s="250" t="s">
        <v>131</v>
      </c>
      <c r="AU244" s="250" t="s">
        <v>86</v>
      </c>
      <c r="AV244" s="14" t="s">
        <v>125</v>
      </c>
      <c r="AW244" s="14" t="s">
        <v>34</v>
      </c>
      <c r="AX244" s="14" t="s">
        <v>21</v>
      </c>
      <c r="AY244" s="250" t="s">
        <v>119</v>
      </c>
    </row>
    <row r="245" s="2" customFormat="1" ht="24.15" customHeight="1">
      <c r="A245" s="37"/>
      <c r="B245" s="38"/>
      <c r="C245" s="214" t="s">
        <v>412</v>
      </c>
      <c r="D245" s="214" t="s">
        <v>121</v>
      </c>
      <c r="E245" s="215" t="s">
        <v>413</v>
      </c>
      <c r="F245" s="216" t="s">
        <v>414</v>
      </c>
      <c r="G245" s="217" t="s">
        <v>252</v>
      </c>
      <c r="H245" s="218">
        <v>2</v>
      </c>
      <c r="I245" s="219"/>
      <c r="J245" s="220">
        <f>ROUND(I245*H245,2)</f>
        <v>0</v>
      </c>
      <c r="K245" s="221"/>
      <c r="L245" s="43"/>
      <c r="M245" s="222" t="s">
        <v>1</v>
      </c>
      <c r="N245" s="223" t="s">
        <v>42</v>
      </c>
      <c r="O245" s="90"/>
      <c r="P245" s="224">
        <f>O245*H245</f>
        <v>0</v>
      </c>
      <c r="Q245" s="224">
        <v>0.21734000000000001</v>
      </c>
      <c r="R245" s="224">
        <f>Q245*H245</f>
        <v>0.43468000000000001</v>
      </c>
      <c r="S245" s="224">
        <v>0</v>
      </c>
      <c r="T245" s="225">
        <f>S245*H245</f>
        <v>0</v>
      </c>
      <c r="U245" s="37"/>
      <c r="V245" s="37"/>
      <c r="W245" s="37"/>
      <c r="X245" s="37"/>
      <c r="Y245" s="37"/>
      <c r="Z245" s="37"/>
      <c r="AA245" s="37"/>
      <c r="AB245" s="37"/>
      <c r="AC245" s="37"/>
      <c r="AD245" s="37"/>
      <c r="AE245" s="37"/>
      <c r="AR245" s="226" t="s">
        <v>125</v>
      </c>
      <c r="AT245" s="226" t="s">
        <v>121</v>
      </c>
      <c r="AU245" s="226" t="s">
        <v>86</v>
      </c>
      <c r="AY245" s="16" t="s">
        <v>119</v>
      </c>
      <c r="BE245" s="227">
        <f>IF(N245="základní",J245,0)</f>
        <v>0</v>
      </c>
      <c r="BF245" s="227">
        <f>IF(N245="snížená",J245,0)</f>
        <v>0</v>
      </c>
      <c r="BG245" s="227">
        <f>IF(N245="zákl. přenesená",J245,0)</f>
        <v>0</v>
      </c>
      <c r="BH245" s="227">
        <f>IF(N245="sníž. přenesená",J245,0)</f>
        <v>0</v>
      </c>
      <c r="BI245" s="227">
        <f>IF(N245="nulová",J245,0)</f>
        <v>0</v>
      </c>
      <c r="BJ245" s="16" t="s">
        <v>21</v>
      </c>
      <c r="BK245" s="227">
        <f>ROUND(I245*H245,2)</f>
        <v>0</v>
      </c>
      <c r="BL245" s="16" t="s">
        <v>125</v>
      </c>
      <c r="BM245" s="226" t="s">
        <v>415</v>
      </c>
    </row>
    <row r="246" s="2" customFormat="1" ht="24.15" customHeight="1">
      <c r="A246" s="37"/>
      <c r="B246" s="38"/>
      <c r="C246" s="251" t="s">
        <v>416</v>
      </c>
      <c r="D246" s="251" t="s">
        <v>219</v>
      </c>
      <c r="E246" s="252" t="s">
        <v>417</v>
      </c>
      <c r="F246" s="253" t="s">
        <v>418</v>
      </c>
      <c r="G246" s="254" t="s">
        <v>252</v>
      </c>
      <c r="H246" s="255">
        <v>2</v>
      </c>
      <c r="I246" s="256"/>
      <c r="J246" s="257">
        <f>ROUND(I246*H246,2)</f>
        <v>0</v>
      </c>
      <c r="K246" s="258"/>
      <c r="L246" s="259"/>
      <c r="M246" s="260" t="s">
        <v>1</v>
      </c>
      <c r="N246" s="261" t="s">
        <v>42</v>
      </c>
      <c r="O246" s="90"/>
      <c r="P246" s="224">
        <f>O246*H246</f>
        <v>0</v>
      </c>
      <c r="Q246" s="224">
        <v>0.108</v>
      </c>
      <c r="R246" s="224">
        <f>Q246*H246</f>
        <v>0.216</v>
      </c>
      <c r="S246" s="224">
        <v>0</v>
      </c>
      <c r="T246" s="225">
        <f>S246*H246</f>
        <v>0</v>
      </c>
      <c r="U246" s="37"/>
      <c r="V246" s="37"/>
      <c r="W246" s="37"/>
      <c r="X246" s="37"/>
      <c r="Y246" s="37"/>
      <c r="Z246" s="37"/>
      <c r="AA246" s="37"/>
      <c r="AB246" s="37"/>
      <c r="AC246" s="37"/>
      <c r="AD246" s="37"/>
      <c r="AE246" s="37"/>
      <c r="AR246" s="226" t="s">
        <v>160</v>
      </c>
      <c r="AT246" s="226" t="s">
        <v>219</v>
      </c>
      <c r="AU246" s="226" t="s">
        <v>86</v>
      </c>
      <c r="AY246" s="16" t="s">
        <v>119</v>
      </c>
      <c r="BE246" s="227">
        <f>IF(N246="základní",J246,0)</f>
        <v>0</v>
      </c>
      <c r="BF246" s="227">
        <f>IF(N246="snížená",J246,0)</f>
        <v>0</v>
      </c>
      <c r="BG246" s="227">
        <f>IF(N246="zákl. přenesená",J246,0)</f>
        <v>0</v>
      </c>
      <c r="BH246" s="227">
        <f>IF(N246="sníž. přenesená",J246,0)</f>
        <v>0</v>
      </c>
      <c r="BI246" s="227">
        <f>IF(N246="nulová",J246,0)</f>
        <v>0</v>
      </c>
      <c r="BJ246" s="16" t="s">
        <v>21</v>
      </c>
      <c r="BK246" s="227">
        <f>ROUND(I246*H246,2)</f>
        <v>0</v>
      </c>
      <c r="BL246" s="16" t="s">
        <v>125</v>
      </c>
      <c r="BM246" s="226" t="s">
        <v>419</v>
      </c>
    </row>
    <row r="247" s="12" customFormat="1" ht="22.8" customHeight="1">
      <c r="A247" s="12"/>
      <c r="B247" s="198"/>
      <c r="C247" s="199"/>
      <c r="D247" s="200" t="s">
        <v>76</v>
      </c>
      <c r="E247" s="212" t="s">
        <v>164</v>
      </c>
      <c r="F247" s="212" t="s">
        <v>420</v>
      </c>
      <c r="G247" s="199"/>
      <c r="H247" s="199"/>
      <c r="I247" s="202"/>
      <c r="J247" s="213">
        <f>BK247</f>
        <v>0</v>
      </c>
      <c r="K247" s="199"/>
      <c r="L247" s="204"/>
      <c r="M247" s="205"/>
      <c r="N247" s="206"/>
      <c r="O247" s="206"/>
      <c r="P247" s="207">
        <f>SUM(P248:P310)</f>
        <v>0</v>
      </c>
      <c r="Q247" s="206"/>
      <c r="R247" s="207">
        <f>SUM(R248:R310)</f>
        <v>224.52968099999995</v>
      </c>
      <c r="S247" s="206"/>
      <c r="T247" s="208">
        <f>SUM(T248:T310)</f>
        <v>63.616599999999998</v>
      </c>
      <c r="U247" s="12"/>
      <c r="V247" s="12"/>
      <c r="W247" s="12"/>
      <c r="X247" s="12"/>
      <c r="Y247" s="12"/>
      <c r="Z247" s="12"/>
      <c r="AA247" s="12"/>
      <c r="AB247" s="12"/>
      <c r="AC247" s="12"/>
      <c r="AD247" s="12"/>
      <c r="AE247" s="12"/>
      <c r="AR247" s="209" t="s">
        <v>21</v>
      </c>
      <c r="AT247" s="210" t="s">
        <v>76</v>
      </c>
      <c r="AU247" s="210" t="s">
        <v>21</v>
      </c>
      <c r="AY247" s="209" t="s">
        <v>119</v>
      </c>
      <c r="BK247" s="211">
        <f>SUM(BK248:BK310)</f>
        <v>0</v>
      </c>
    </row>
    <row r="248" s="2" customFormat="1" ht="16.5" customHeight="1">
      <c r="A248" s="37"/>
      <c r="B248" s="38"/>
      <c r="C248" s="214" t="s">
        <v>421</v>
      </c>
      <c r="D248" s="214" t="s">
        <v>121</v>
      </c>
      <c r="E248" s="215" t="s">
        <v>422</v>
      </c>
      <c r="F248" s="216" t="s">
        <v>423</v>
      </c>
      <c r="G248" s="217" t="s">
        <v>124</v>
      </c>
      <c r="H248" s="218">
        <v>1</v>
      </c>
      <c r="I248" s="219"/>
      <c r="J248" s="220">
        <f>ROUND(I248*H248,2)</f>
        <v>0</v>
      </c>
      <c r="K248" s="221"/>
      <c r="L248" s="43"/>
      <c r="M248" s="222" t="s">
        <v>1</v>
      </c>
      <c r="N248" s="223" t="s">
        <v>42</v>
      </c>
      <c r="O248" s="90"/>
      <c r="P248" s="224">
        <f>O248*H248</f>
        <v>0</v>
      </c>
      <c r="Q248" s="224">
        <v>0</v>
      </c>
      <c r="R248" s="224">
        <f>Q248*H248</f>
        <v>0</v>
      </c>
      <c r="S248" s="224">
        <v>0</v>
      </c>
      <c r="T248" s="225">
        <f>S248*H248</f>
        <v>0</v>
      </c>
      <c r="U248" s="37"/>
      <c r="V248" s="37"/>
      <c r="W248" s="37"/>
      <c r="X248" s="37"/>
      <c r="Y248" s="37"/>
      <c r="Z248" s="37"/>
      <c r="AA248" s="37"/>
      <c r="AB248" s="37"/>
      <c r="AC248" s="37"/>
      <c r="AD248" s="37"/>
      <c r="AE248" s="37"/>
      <c r="AR248" s="226" t="s">
        <v>125</v>
      </c>
      <c r="AT248" s="226" t="s">
        <v>121</v>
      </c>
      <c r="AU248" s="226" t="s">
        <v>86</v>
      </c>
      <c r="AY248" s="16" t="s">
        <v>119</v>
      </c>
      <c r="BE248" s="227">
        <f>IF(N248="základní",J248,0)</f>
        <v>0</v>
      </c>
      <c r="BF248" s="227">
        <f>IF(N248="snížená",J248,0)</f>
        <v>0</v>
      </c>
      <c r="BG248" s="227">
        <f>IF(N248="zákl. přenesená",J248,0)</f>
        <v>0</v>
      </c>
      <c r="BH248" s="227">
        <f>IF(N248="sníž. přenesená",J248,0)</f>
        <v>0</v>
      </c>
      <c r="BI248" s="227">
        <f>IF(N248="nulová",J248,0)</f>
        <v>0</v>
      </c>
      <c r="BJ248" s="16" t="s">
        <v>21</v>
      </c>
      <c r="BK248" s="227">
        <f>ROUND(I248*H248,2)</f>
        <v>0</v>
      </c>
      <c r="BL248" s="16" t="s">
        <v>125</v>
      </c>
      <c r="BM248" s="226" t="s">
        <v>424</v>
      </c>
    </row>
    <row r="249" s="2" customFormat="1" ht="24.15" customHeight="1">
      <c r="A249" s="37"/>
      <c r="B249" s="38"/>
      <c r="C249" s="214" t="s">
        <v>425</v>
      </c>
      <c r="D249" s="214" t="s">
        <v>121</v>
      </c>
      <c r="E249" s="215" t="s">
        <v>426</v>
      </c>
      <c r="F249" s="216" t="s">
        <v>427</v>
      </c>
      <c r="G249" s="217" t="s">
        <v>252</v>
      </c>
      <c r="H249" s="218">
        <v>4</v>
      </c>
      <c r="I249" s="219"/>
      <c r="J249" s="220">
        <f>ROUND(I249*H249,2)</f>
        <v>0</v>
      </c>
      <c r="K249" s="221"/>
      <c r="L249" s="43"/>
      <c r="M249" s="222" t="s">
        <v>1</v>
      </c>
      <c r="N249" s="223" t="s">
        <v>42</v>
      </c>
      <c r="O249" s="90"/>
      <c r="P249" s="224">
        <f>O249*H249</f>
        <v>0</v>
      </c>
      <c r="Q249" s="224">
        <v>0</v>
      </c>
      <c r="R249" s="224">
        <f>Q249*H249</f>
        <v>0</v>
      </c>
      <c r="S249" s="224">
        <v>0</v>
      </c>
      <c r="T249" s="225">
        <f>S249*H249</f>
        <v>0</v>
      </c>
      <c r="U249" s="37"/>
      <c r="V249" s="37"/>
      <c r="W249" s="37"/>
      <c r="X249" s="37"/>
      <c r="Y249" s="37"/>
      <c r="Z249" s="37"/>
      <c r="AA249" s="37"/>
      <c r="AB249" s="37"/>
      <c r="AC249" s="37"/>
      <c r="AD249" s="37"/>
      <c r="AE249" s="37"/>
      <c r="AR249" s="226" t="s">
        <v>125</v>
      </c>
      <c r="AT249" s="226" t="s">
        <v>121</v>
      </c>
      <c r="AU249" s="226" t="s">
        <v>86</v>
      </c>
      <c r="AY249" s="16" t="s">
        <v>119</v>
      </c>
      <c r="BE249" s="227">
        <f>IF(N249="základní",J249,0)</f>
        <v>0</v>
      </c>
      <c r="BF249" s="227">
        <f>IF(N249="snížená",J249,0)</f>
        <v>0</v>
      </c>
      <c r="BG249" s="227">
        <f>IF(N249="zákl. přenesená",J249,0)</f>
        <v>0</v>
      </c>
      <c r="BH249" s="227">
        <f>IF(N249="sníž. přenesená",J249,0)</f>
        <v>0</v>
      </c>
      <c r="BI249" s="227">
        <f>IF(N249="nulová",J249,0)</f>
        <v>0</v>
      </c>
      <c r="BJ249" s="16" t="s">
        <v>21</v>
      </c>
      <c r="BK249" s="227">
        <f>ROUND(I249*H249,2)</f>
        <v>0</v>
      </c>
      <c r="BL249" s="16" t="s">
        <v>125</v>
      </c>
      <c r="BM249" s="226" t="s">
        <v>428</v>
      </c>
    </row>
    <row r="250" s="2" customFormat="1" ht="37.8" customHeight="1">
      <c r="A250" s="37"/>
      <c r="B250" s="38"/>
      <c r="C250" s="214" t="s">
        <v>429</v>
      </c>
      <c r="D250" s="214" t="s">
        <v>121</v>
      </c>
      <c r="E250" s="215" t="s">
        <v>430</v>
      </c>
      <c r="F250" s="216" t="s">
        <v>431</v>
      </c>
      <c r="G250" s="217" t="s">
        <v>252</v>
      </c>
      <c r="H250" s="218">
        <v>6</v>
      </c>
      <c r="I250" s="219"/>
      <c r="J250" s="220">
        <f>ROUND(I250*H250,2)</f>
        <v>0</v>
      </c>
      <c r="K250" s="221"/>
      <c r="L250" s="43"/>
      <c r="M250" s="222" t="s">
        <v>1</v>
      </c>
      <c r="N250" s="223" t="s">
        <v>42</v>
      </c>
      <c r="O250" s="90"/>
      <c r="P250" s="224">
        <f>O250*H250</f>
        <v>0</v>
      </c>
      <c r="Q250" s="224">
        <v>0</v>
      </c>
      <c r="R250" s="224">
        <f>Q250*H250</f>
        <v>0</v>
      </c>
      <c r="S250" s="224">
        <v>0</v>
      </c>
      <c r="T250" s="225">
        <f>S250*H250</f>
        <v>0</v>
      </c>
      <c r="U250" s="37"/>
      <c r="V250" s="37"/>
      <c r="W250" s="37"/>
      <c r="X250" s="37"/>
      <c r="Y250" s="37"/>
      <c r="Z250" s="37"/>
      <c r="AA250" s="37"/>
      <c r="AB250" s="37"/>
      <c r="AC250" s="37"/>
      <c r="AD250" s="37"/>
      <c r="AE250" s="37"/>
      <c r="AR250" s="226" t="s">
        <v>125</v>
      </c>
      <c r="AT250" s="226" t="s">
        <v>121</v>
      </c>
      <c r="AU250" s="226" t="s">
        <v>86</v>
      </c>
      <c r="AY250" s="16" t="s">
        <v>119</v>
      </c>
      <c r="BE250" s="227">
        <f>IF(N250="základní",J250,0)</f>
        <v>0</v>
      </c>
      <c r="BF250" s="227">
        <f>IF(N250="snížená",J250,0)</f>
        <v>0</v>
      </c>
      <c r="BG250" s="227">
        <f>IF(N250="zákl. přenesená",J250,0)</f>
        <v>0</v>
      </c>
      <c r="BH250" s="227">
        <f>IF(N250="sníž. přenesená",J250,0)</f>
        <v>0</v>
      </c>
      <c r="BI250" s="227">
        <f>IF(N250="nulová",J250,0)</f>
        <v>0</v>
      </c>
      <c r="BJ250" s="16" t="s">
        <v>21</v>
      </c>
      <c r="BK250" s="227">
        <f>ROUND(I250*H250,2)</f>
        <v>0</v>
      </c>
      <c r="BL250" s="16" t="s">
        <v>125</v>
      </c>
      <c r="BM250" s="226" t="s">
        <v>432</v>
      </c>
    </row>
    <row r="251" s="2" customFormat="1" ht="24.15" customHeight="1">
      <c r="A251" s="37"/>
      <c r="B251" s="38"/>
      <c r="C251" s="214" t="s">
        <v>433</v>
      </c>
      <c r="D251" s="214" t="s">
        <v>121</v>
      </c>
      <c r="E251" s="215" t="s">
        <v>434</v>
      </c>
      <c r="F251" s="216" t="s">
        <v>435</v>
      </c>
      <c r="G251" s="217" t="s">
        <v>252</v>
      </c>
      <c r="H251" s="218">
        <v>18</v>
      </c>
      <c r="I251" s="219"/>
      <c r="J251" s="220">
        <f>ROUND(I251*H251,2)</f>
        <v>0</v>
      </c>
      <c r="K251" s="221"/>
      <c r="L251" s="43"/>
      <c r="M251" s="222" t="s">
        <v>1</v>
      </c>
      <c r="N251" s="223" t="s">
        <v>42</v>
      </c>
      <c r="O251" s="90"/>
      <c r="P251" s="224">
        <f>O251*H251</f>
        <v>0</v>
      </c>
      <c r="Q251" s="224">
        <v>0</v>
      </c>
      <c r="R251" s="224">
        <f>Q251*H251</f>
        <v>0</v>
      </c>
      <c r="S251" s="224">
        <v>0</v>
      </c>
      <c r="T251" s="225">
        <f>S251*H251</f>
        <v>0</v>
      </c>
      <c r="U251" s="37"/>
      <c r="V251" s="37"/>
      <c r="W251" s="37"/>
      <c r="X251" s="37"/>
      <c r="Y251" s="37"/>
      <c r="Z251" s="37"/>
      <c r="AA251" s="37"/>
      <c r="AB251" s="37"/>
      <c r="AC251" s="37"/>
      <c r="AD251" s="37"/>
      <c r="AE251" s="37"/>
      <c r="AR251" s="226" t="s">
        <v>125</v>
      </c>
      <c r="AT251" s="226" t="s">
        <v>121</v>
      </c>
      <c r="AU251" s="226" t="s">
        <v>86</v>
      </c>
      <c r="AY251" s="16" t="s">
        <v>119</v>
      </c>
      <c r="BE251" s="227">
        <f>IF(N251="základní",J251,0)</f>
        <v>0</v>
      </c>
      <c r="BF251" s="227">
        <f>IF(N251="snížená",J251,0)</f>
        <v>0</v>
      </c>
      <c r="BG251" s="227">
        <f>IF(N251="zákl. přenesená",J251,0)</f>
        <v>0</v>
      </c>
      <c r="BH251" s="227">
        <f>IF(N251="sníž. přenesená",J251,0)</f>
        <v>0</v>
      </c>
      <c r="BI251" s="227">
        <f>IF(N251="nulová",J251,0)</f>
        <v>0</v>
      </c>
      <c r="BJ251" s="16" t="s">
        <v>21</v>
      </c>
      <c r="BK251" s="227">
        <f>ROUND(I251*H251,2)</f>
        <v>0</v>
      </c>
      <c r="BL251" s="16" t="s">
        <v>125</v>
      </c>
      <c r="BM251" s="226" t="s">
        <v>436</v>
      </c>
    </row>
    <row r="252" s="13" customFormat="1">
      <c r="A252" s="13"/>
      <c r="B252" s="228"/>
      <c r="C252" s="229"/>
      <c r="D252" s="230" t="s">
        <v>131</v>
      </c>
      <c r="E252" s="231" t="s">
        <v>1</v>
      </c>
      <c r="F252" s="232" t="s">
        <v>437</v>
      </c>
      <c r="G252" s="229"/>
      <c r="H252" s="233">
        <v>18</v>
      </c>
      <c r="I252" s="234"/>
      <c r="J252" s="229"/>
      <c r="K252" s="229"/>
      <c r="L252" s="235"/>
      <c r="M252" s="236"/>
      <c r="N252" s="237"/>
      <c r="O252" s="237"/>
      <c r="P252" s="237"/>
      <c r="Q252" s="237"/>
      <c r="R252" s="237"/>
      <c r="S252" s="237"/>
      <c r="T252" s="238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T252" s="239" t="s">
        <v>131</v>
      </c>
      <c r="AU252" s="239" t="s">
        <v>86</v>
      </c>
      <c r="AV252" s="13" t="s">
        <v>86</v>
      </c>
      <c r="AW252" s="13" t="s">
        <v>34</v>
      </c>
      <c r="AX252" s="13" t="s">
        <v>21</v>
      </c>
      <c r="AY252" s="239" t="s">
        <v>119</v>
      </c>
    </row>
    <row r="253" s="2" customFormat="1" ht="33" customHeight="1">
      <c r="A253" s="37"/>
      <c r="B253" s="38"/>
      <c r="C253" s="214" t="s">
        <v>438</v>
      </c>
      <c r="D253" s="214" t="s">
        <v>121</v>
      </c>
      <c r="E253" s="215" t="s">
        <v>439</v>
      </c>
      <c r="F253" s="216" t="s">
        <v>440</v>
      </c>
      <c r="G253" s="217" t="s">
        <v>157</v>
      </c>
      <c r="H253" s="218">
        <v>91.599999999999994</v>
      </c>
      <c r="I253" s="219"/>
      <c r="J253" s="220">
        <f>ROUND(I253*H253,2)</f>
        <v>0</v>
      </c>
      <c r="K253" s="221"/>
      <c r="L253" s="43"/>
      <c r="M253" s="222" t="s">
        <v>1</v>
      </c>
      <c r="N253" s="223" t="s">
        <v>42</v>
      </c>
      <c r="O253" s="90"/>
      <c r="P253" s="224">
        <f>O253*H253</f>
        <v>0</v>
      </c>
      <c r="Q253" s="224">
        <v>0.00012999999999999999</v>
      </c>
      <c r="R253" s="224">
        <f>Q253*H253</f>
        <v>0.011907999999999998</v>
      </c>
      <c r="S253" s="224">
        <v>0</v>
      </c>
      <c r="T253" s="225">
        <f>S253*H253</f>
        <v>0</v>
      </c>
      <c r="U253" s="37"/>
      <c r="V253" s="37"/>
      <c r="W253" s="37"/>
      <c r="X253" s="37"/>
      <c r="Y253" s="37"/>
      <c r="Z253" s="37"/>
      <c r="AA253" s="37"/>
      <c r="AB253" s="37"/>
      <c r="AC253" s="37"/>
      <c r="AD253" s="37"/>
      <c r="AE253" s="37"/>
      <c r="AR253" s="226" t="s">
        <v>125</v>
      </c>
      <c r="AT253" s="226" t="s">
        <v>121</v>
      </c>
      <c r="AU253" s="226" t="s">
        <v>86</v>
      </c>
      <c r="AY253" s="16" t="s">
        <v>119</v>
      </c>
      <c r="BE253" s="227">
        <f>IF(N253="základní",J253,0)</f>
        <v>0</v>
      </c>
      <c r="BF253" s="227">
        <f>IF(N253="snížená",J253,0)</f>
        <v>0</v>
      </c>
      <c r="BG253" s="227">
        <f>IF(N253="zákl. přenesená",J253,0)</f>
        <v>0</v>
      </c>
      <c r="BH253" s="227">
        <f>IF(N253="sníž. přenesená",J253,0)</f>
        <v>0</v>
      </c>
      <c r="BI253" s="227">
        <f>IF(N253="nulová",J253,0)</f>
        <v>0</v>
      </c>
      <c r="BJ253" s="16" t="s">
        <v>21</v>
      </c>
      <c r="BK253" s="227">
        <f>ROUND(I253*H253,2)</f>
        <v>0</v>
      </c>
      <c r="BL253" s="16" t="s">
        <v>125</v>
      </c>
      <c r="BM253" s="226" t="s">
        <v>441</v>
      </c>
    </row>
    <row r="254" s="13" customFormat="1">
      <c r="A254" s="13"/>
      <c r="B254" s="228"/>
      <c r="C254" s="229"/>
      <c r="D254" s="230" t="s">
        <v>131</v>
      </c>
      <c r="E254" s="231" t="s">
        <v>1</v>
      </c>
      <c r="F254" s="232" t="s">
        <v>442</v>
      </c>
      <c r="G254" s="229"/>
      <c r="H254" s="233">
        <v>82.799999999999997</v>
      </c>
      <c r="I254" s="234"/>
      <c r="J254" s="229"/>
      <c r="K254" s="229"/>
      <c r="L254" s="235"/>
      <c r="M254" s="236"/>
      <c r="N254" s="237"/>
      <c r="O254" s="237"/>
      <c r="P254" s="237"/>
      <c r="Q254" s="237"/>
      <c r="R254" s="237"/>
      <c r="S254" s="237"/>
      <c r="T254" s="238"/>
      <c r="U254" s="13"/>
      <c r="V254" s="13"/>
      <c r="W254" s="13"/>
      <c r="X254" s="13"/>
      <c r="Y254" s="13"/>
      <c r="Z254" s="13"/>
      <c r="AA254" s="13"/>
      <c r="AB254" s="13"/>
      <c r="AC254" s="13"/>
      <c r="AD254" s="13"/>
      <c r="AE254" s="13"/>
      <c r="AT254" s="239" t="s">
        <v>131</v>
      </c>
      <c r="AU254" s="239" t="s">
        <v>86</v>
      </c>
      <c r="AV254" s="13" t="s">
        <v>86</v>
      </c>
      <c r="AW254" s="13" t="s">
        <v>34</v>
      </c>
      <c r="AX254" s="13" t="s">
        <v>77</v>
      </c>
      <c r="AY254" s="239" t="s">
        <v>119</v>
      </c>
    </row>
    <row r="255" s="13" customFormat="1">
      <c r="A255" s="13"/>
      <c r="B255" s="228"/>
      <c r="C255" s="229"/>
      <c r="D255" s="230" t="s">
        <v>131</v>
      </c>
      <c r="E255" s="231" t="s">
        <v>1</v>
      </c>
      <c r="F255" s="232" t="s">
        <v>443</v>
      </c>
      <c r="G255" s="229"/>
      <c r="H255" s="233">
        <v>8.8000000000000007</v>
      </c>
      <c r="I255" s="234"/>
      <c r="J255" s="229"/>
      <c r="K255" s="229"/>
      <c r="L255" s="235"/>
      <c r="M255" s="236"/>
      <c r="N255" s="237"/>
      <c r="O255" s="237"/>
      <c r="P255" s="237"/>
      <c r="Q255" s="237"/>
      <c r="R255" s="237"/>
      <c r="S255" s="237"/>
      <c r="T255" s="238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  <c r="AE255" s="13"/>
      <c r="AT255" s="239" t="s">
        <v>131</v>
      </c>
      <c r="AU255" s="239" t="s">
        <v>86</v>
      </c>
      <c r="AV255" s="13" t="s">
        <v>86</v>
      </c>
      <c r="AW255" s="13" t="s">
        <v>34</v>
      </c>
      <c r="AX255" s="13" t="s">
        <v>77</v>
      </c>
      <c r="AY255" s="239" t="s">
        <v>119</v>
      </c>
    </row>
    <row r="256" s="14" customFormat="1">
      <c r="A256" s="14"/>
      <c r="B256" s="240"/>
      <c r="C256" s="241"/>
      <c r="D256" s="230" t="s">
        <v>131</v>
      </c>
      <c r="E256" s="242" t="s">
        <v>1</v>
      </c>
      <c r="F256" s="243" t="s">
        <v>144</v>
      </c>
      <c r="G256" s="241"/>
      <c r="H256" s="244">
        <v>91.599999999999994</v>
      </c>
      <c r="I256" s="245"/>
      <c r="J256" s="241"/>
      <c r="K256" s="241"/>
      <c r="L256" s="246"/>
      <c r="M256" s="247"/>
      <c r="N256" s="248"/>
      <c r="O256" s="248"/>
      <c r="P256" s="248"/>
      <c r="Q256" s="248"/>
      <c r="R256" s="248"/>
      <c r="S256" s="248"/>
      <c r="T256" s="249"/>
      <c r="U256" s="14"/>
      <c r="V256" s="14"/>
      <c r="W256" s="14"/>
      <c r="X256" s="14"/>
      <c r="Y256" s="14"/>
      <c r="Z256" s="14"/>
      <c r="AA256" s="14"/>
      <c r="AB256" s="14"/>
      <c r="AC256" s="14"/>
      <c r="AD256" s="14"/>
      <c r="AE256" s="14"/>
      <c r="AT256" s="250" t="s">
        <v>131</v>
      </c>
      <c r="AU256" s="250" t="s">
        <v>86</v>
      </c>
      <c r="AV256" s="14" t="s">
        <v>125</v>
      </c>
      <c r="AW256" s="14" t="s">
        <v>34</v>
      </c>
      <c r="AX256" s="14" t="s">
        <v>21</v>
      </c>
      <c r="AY256" s="250" t="s">
        <v>119</v>
      </c>
    </row>
    <row r="257" s="2" customFormat="1" ht="33" customHeight="1">
      <c r="A257" s="37"/>
      <c r="B257" s="38"/>
      <c r="C257" s="214" t="s">
        <v>444</v>
      </c>
      <c r="D257" s="214" t="s">
        <v>121</v>
      </c>
      <c r="E257" s="215" t="s">
        <v>445</v>
      </c>
      <c r="F257" s="216" t="s">
        <v>446</v>
      </c>
      <c r="G257" s="217" t="s">
        <v>157</v>
      </c>
      <c r="H257" s="218">
        <v>314.80000000000001</v>
      </c>
      <c r="I257" s="219"/>
      <c r="J257" s="220">
        <f>ROUND(I257*H257,2)</f>
        <v>0</v>
      </c>
      <c r="K257" s="221"/>
      <c r="L257" s="43"/>
      <c r="M257" s="222" t="s">
        <v>1</v>
      </c>
      <c r="N257" s="223" t="s">
        <v>42</v>
      </c>
      <c r="O257" s="90"/>
      <c r="P257" s="224">
        <f>O257*H257</f>
        <v>0</v>
      </c>
      <c r="Q257" s="224">
        <v>0.00012999999999999999</v>
      </c>
      <c r="R257" s="224">
        <f>Q257*H257</f>
        <v>0.040923999999999995</v>
      </c>
      <c r="S257" s="224">
        <v>0</v>
      </c>
      <c r="T257" s="225">
        <f>S257*H257</f>
        <v>0</v>
      </c>
      <c r="U257" s="37"/>
      <c r="V257" s="37"/>
      <c r="W257" s="37"/>
      <c r="X257" s="37"/>
      <c r="Y257" s="37"/>
      <c r="Z257" s="37"/>
      <c r="AA257" s="37"/>
      <c r="AB257" s="37"/>
      <c r="AC257" s="37"/>
      <c r="AD257" s="37"/>
      <c r="AE257" s="37"/>
      <c r="AR257" s="226" t="s">
        <v>125</v>
      </c>
      <c r="AT257" s="226" t="s">
        <v>121</v>
      </c>
      <c r="AU257" s="226" t="s">
        <v>86</v>
      </c>
      <c r="AY257" s="16" t="s">
        <v>119</v>
      </c>
      <c r="BE257" s="227">
        <f>IF(N257="základní",J257,0)</f>
        <v>0</v>
      </c>
      <c r="BF257" s="227">
        <f>IF(N257="snížená",J257,0)</f>
        <v>0</v>
      </c>
      <c r="BG257" s="227">
        <f>IF(N257="zákl. přenesená",J257,0)</f>
        <v>0</v>
      </c>
      <c r="BH257" s="227">
        <f>IF(N257="sníž. přenesená",J257,0)</f>
        <v>0</v>
      </c>
      <c r="BI257" s="227">
        <f>IF(N257="nulová",J257,0)</f>
        <v>0</v>
      </c>
      <c r="BJ257" s="16" t="s">
        <v>21</v>
      </c>
      <c r="BK257" s="227">
        <f>ROUND(I257*H257,2)</f>
        <v>0</v>
      </c>
      <c r="BL257" s="16" t="s">
        <v>125</v>
      </c>
      <c r="BM257" s="226" t="s">
        <v>447</v>
      </c>
    </row>
    <row r="258" s="13" customFormat="1">
      <c r="A258" s="13"/>
      <c r="B258" s="228"/>
      <c r="C258" s="229"/>
      <c r="D258" s="230" t="s">
        <v>131</v>
      </c>
      <c r="E258" s="231" t="s">
        <v>1</v>
      </c>
      <c r="F258" s="232" t="s">
        <v>448</v>
      </c>
      <c r="G258" s="229"/>
      <c r="H258" s="233">
        <v>288.69999999999999</v>
      </c>
      <c r="I258" s="234"/>
      <c r="J258" s="229"/>
      <c r="K258" s="229"/>
      <c r="L258" s="235"/>
      <c r="M258" s="236"/>
      <c r="N258" s="237"/>
      <c r="O258" s="237"/>
      <c r="P258" s="237"/>
      <c r="Q258" s="237"/>
      <c r="R258" s="237"/>
      <c r="S258" s="237"/>
      <c r="T258" s="238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T258" s="239" t="s">
        <v>131</v>
      </c>
      <c r="AU258" s="239" t="s">
        <v>86</v>
      </c>
      <c r="AV258" s="13" t="s">
        <v>86</v>
      </c>
      <c r="AW258" s="13" t="s">
        <v>34</v>
      </c>
      <c r="AX258" s="13" t="s">
        <v>77</v>
      </c>
      <c r="AY258" s="239" t="s">
        <v>119</v>
      </c>
    </row>
    <row r="259" s="13" customFormat="1">
      <c r="A259" s="13"/>
      <c r="B259" s="228"/>
      <c r="C259" s="229"/>
      <c r="D259" s="230" t="s">
        <v>131</v>
      </c>
      <c r="E259" s="231" t="s">
        <v>1</v>
      </c>
      <c r="F259" s="232" t="s">
        <v>449</v>
      </c>
      <c r="G259" s="229"/>
      <c r="H259" s="233">
        <v>26.100000000000001</v>
      </c>
      <c r="I259" s="234"/>
      <c r="J259" s="229"/>
      <c r="K259" s="229"/>
      <c r="L259" s="235"/>
      <c r="M259" s="236"/>
      <c r="N259" s="237"/>
      <c r="O259" s="237"/>
      <c r="P259" s="237"/>
      <c r="Q259" s="237"/>
      <c r="R259" s="237"/>
      <c r="S259" s="237"/>
      <c r="T259" s="238"/>
      <c r="U259" s="13"/>
      <c r="V259" s="13"/>
      <c r="W259" s="13"/>
      <c r="X259" s="13"/>
      <c r="Y259" s="13"/>
      <c r="Z259" s="13"/>
      <c r="AA259" s="13"/>
      <c r="AB259" s="13"/>
      <c r="AC259" s="13"/>
      <c r="AD259" s="13"/>
      <c r="AE259" s="13"/>
      <c r="AT259" s="239" t="s">
        <v>131</v>
      </c>
      <c r="AU259" s="239" t="s">
        <v>86</v>
      </c>
      <c r="AV259" s="13" t="s">
        <v>86</v>
      </c>
      <c r="AW259" s="13" t="s">
        <v>34</v>
      </c>
      <c r="AX259" s="13" t="s">
        <v>77</v>
      </c>
      <c r="AY259" s="239" t="s">
        <v>119</v>
      </c>
    </row>
    <row r="260" s="14" customFormat="1">
      <c r="A260" s="14"/>
      <c r="B260" s="240"/>
      <c r="C260" s="241"/>
      <c r="D260" s="230" t="s">
        <v>131</v>
      </c>
      <c r="E260" s="242" t="s">
        <v>1</v>
      </c>
      <c r="F260" s="243" t="s">
        <v>144</v>
      </c>
      <c r="G260" s="241"/>
      <c r="H260" s="244">
        <v>314.80000000000001</v>
      </c>
      <c r="I260" s="245"/>
      <c r="J260" s="241"/>
      <c r="K260" s="241"/>
      <c r="L260" s="246"/>
      <c r="M260" s="247"/>
      <c r="N260" s="248"/>
      <c r="O260" s="248"/>
      <c r="P260" s="248"/>
      <c r="Q260" s="248"/>
      <c r="R260" s="248"/>
      <c r="S260" s="248"/>
      <c r="T260" s="249"/>
      <c r="U260" s="14"/>
      <c r="V260" s="14"/>
      <c r="W260" s="14"/>
      <c r="X260" s="14"/>
      <c r="Y260" s="14"/>
      <c r="Z260" s="14"/>
      <c r="AA260" s="14"/>
      <c r="AB260" s="14"/>
      <c r="AC260" s="14"/>
      <c r="AD260" s="14"/>
      <c r="AE260" s="14"/>
      <c r="AT260" s="250" t="s">
        <v>131</v>
      </c>
      <c r="AU260" s="250" t="s">
        <v>86</v>
      </c>
      <c r="AV260" s="14" t="s">
        <v>125</v>
      </c>
      <c r="AW260" s="14" t="s">
        <v>34</v>
      </c>
      <c r="AX260" s="14" t="s">
        <v>21</v>
      </c>
      <c r="AY260" s="250" t="s">
        <v>119</v>
      </c>
    </row>
    <row r="261" s="2" customFormat="1" ht="33" customHeight="1">
      <c r="A261" s="37"/>
      <c r="B261" s="38"/>
      <c r="C261" s="214" t="s">
        <v>450</v>
      </c>
      <c r="D261" s="214" t="s">
        <v>121</v>
      </c>
      <c r="E261" s="215" t="s">
        <v>451</v>
      </c>
      <c r="F261" s="216" t="s">
        <v>452</v>
      </c>
      <c r="G261" s="217" t="s">
        <v>129</v>
      </c>
      <c r="H261" s="218">
        <v>41.189999999999998</v>
      </c>
      <c r="I261" s="219"/>
      <c r="J261" s="220">
        <f>ROUND(I261*H261,2)</f>
        <v>0</v>
      </c>
      <c r="K261" s="221"/>
      <c r="L261" s="43"/>
      <c r="M261" s="222" t="s">
        <v>1</v>
      </c>
      <c r="N261" s="223" t="s">
        <v>42</v>
      </c>
      <c r="O261" s="90"/>
      <c r="P261" s="224">
        <f>O261*H261</f>
        <v>0</v>
      </c>
      <c r="Q261" s="224">
        <v>0.0014499999999999999</v>
      </c>
      <c r="R261" s="224">
        <f>Q261*H261</f>
        <v>0.059725499999999994</v>
      </c>
      <c r="S261" s="224">
        <v>0</v>
      </c>
      <c r="T261" s="225">
        <f>S261*H261</f>
        <v>0</v>
      </c>
      <c r="U261" s="37"/>
      <c r="V261" s="37"/>
      <c r="W261" s="37"/>
      <c r="X261" s="37"/>
      <c r="Y261" s="37"/>
      <c r="Z261" s="37"/>
      <c r="AA261" s="37"/>
      <c r="AB261" s="37"/>
      <c r="AC261" s="37"/>
      <c r="AD261" s="37"/>
      <c r="AE261" s="37"/>
      <c r="AR261" s="226" t="s">
        <v>125</v>
      </c>
      <c r="AT261" s="226" t="s">
        <v>121</v>
      </c>
      <c r="AU261" s="226" t="s">
        <v>86</v>
      </c>
      <c r="AY261" s="16" t="s">
        <v>119</v>
      </c>
      <c r="BE261" s="227">
        <f>IF(N261="základní",J261,0)</f>
        <v>0</v>
      </c>
      <c r="BF261" s="227">
        <f>IF(N261="snížená",J261,0)</f>
        <v>0</v>
      </c>
      <c r="BG261" s="227">
        <f>IF(N261="zákl. přenesená",J261,0)</f>
        <v>0</v>
      </c>
      <c r="BH261" s="227">
        <f>IF(N261="sníž. přenesená",J261,0)</f>
        <v>0</v>
      </c>
      <c r="BI261" s="227">
        <f>IF(N261="nulová",J261,0)</f>
        <v>0</v>
      </c>
      <c r="BJ261" s="16" t="s">
        <v>21</v>
      </c>
      <c r="BK261" s="227">
        <f>ROUND(I261*H261,2)</f>
        <v>0</v>
      </c>
      <c r="BL261" s="16" t="s">
        <v>125</v>
      </c>
      <c r="BM261" s="226" t="s">
        <v>453</v>
      </c>
    </row>
    <row r="262" s="13" customFormat="1">
      <c r="A262" s="13"/>
      <c r="B262" s="228"/>
      <c r="C262" s="229"/>
      <c r="D262" s="230" t="s">
        <v>131</v>
      </c>
      <c r="E262" s="231" t="s">
        <v>1</v>
      </c>
      <c r="F262" s="232" t="s">
        <v>454</v>
      </c>
      <c r="G262" s="229"/>
      <c r="H262" s="233">
        <v>2.04</v>
      </c>
      <c r="I262" s="234"/>
      <c r="J262" s="229"/>
      <c r="K262" s="229"/>
      <c r="L262" s="235"/>
      <c r="M262" s="236"/>
      <c r="N262" s="237"/>
      <c r="O262" s="237"/>
      <c r="P262" s="237"/>
      <c r="Q262" s="237"/>
      <c r="R262" s="237"/>
      <c r="S262" s="237"/>
      <c r="T262" s="238"/>
      <c r="U262" s="13"/>
      <c r="V262" s="13"/>
      <c r="W262" s="13"/>
      <c r="X262" s="13"/>
      <c r="Y262" s="13"/>
      <c r="Z262" s="13"/>
      <c r="AA262" s="13"/>
      <c r="AB262" s="13"/>
      <c r="AC262" s="13"/>
      <c r="AD262" s="13"/>
      <c r="AE262" s="13"/>
      <c r="AT262" s="239" t="s">
        <v>131</v>
      </c>
      <c r="AU262" s="239" t="s">
        <v>86</v>
      </c>
      <c r="AV262" s="13" t="s">
        <v>86</v>
      </c>
      <c r="AW262" s="13" t="s">
        <v>34</v>
      </c>
      <c r="AX262" s="13" t="s">
        <v>77</v>
      </c>
      <c r="AY262" s="239" t="s">
        <v>119</v>
      </c>
    </row>
    <row r="263" s="13" customFormat="1">
      <c r="A263" s="13"/>
      <c r="B263" s="228"/>
      <c r="C263" s="229"/>
      <c r="D263" s="230" t="s">
        <v>131</v>
      </c>
      <c r="E263" s="231" t="s">
        <v>1</v>
      </c>
      <c r="F263" s="232" t="s">
        <v>455</v>
      </c>
      <c r="G263" s="229"/>
      <c r="H263" s="233">
        <v>4.75</v>
      </c>
      <c r="I263" s="234"/>
      <c r="J263" s="229"/>
      <c r="K263" s="229"/>
      <c r="L263" s="235"/>
      <c r="M263" s="236"/>
      <c r="N263" s="237"/>
      <c r="O263" s="237"/>
      <c r="P263" s="237"/>
      <c r="Q263" s="237"/>
      <c r="R263" s="237"/>
      <c r="S263" s="237"/>
      <c r="T263" s="238"/>
      <c r="U263" s="13"/>
      <c r="V263" s="13"/>
      <c r="W263" s="13"/>
      <c r="X263" s="13"/>
      <c r="Y263" s="13"/>
      <c r="Z263" s="13"/>
      <c r="AA263" s="13"/>
      <c r="AB263" s="13"/>
      <c r="AC263" s="13"/>
      <c r="AD263" s="13"/>
      <c r="AE263" s="13"/>
      <c r="AT263" s="239" t="s">
        <v>131</v>
      </c>
      <c r="AU263" s="239" t="s">
        <v>86</v>
      </c>
      <c r="AV263" s="13" t="s">
        <v>86</v>
      </c>
      <c r="AW263" s="13" t="s">
        <v>34</v>
      </c>
      <c r="AX263" s="13" t="s">
        <v>77</v>
      </c>
      <c r="AY263" s="239" t="s">
        <v>119</v>
      </c>
    </row>
    <row r="264" s="13" customFormat="1">
      <c r="A264" s="13"/>
      <c r="B264" s="228"/>
      <c r="C264" s="229"/>
      <c r="D264" s="230" t="s">
        <v>131</v>
      </c>
      <c r="E264" s="231" t="s">
        <v>1</v>
      </c>
      <c r="F264" s="232" t="s">
        <v>456</v>
      </c>
      <c r="G264" s="229"/>
      <c r="H264" s="233">
        <v>34.399999999999999</v>
      </c>
      <c r="I264" s="234"/>
      <c r="J264" s="229"/>
      <c r="K264" s="229"/>
      <c r="L264" s="235"/>
      <c r="M264" s="236"/>
      <c r="N264" s="237"/>
      <c r="O264" s="237"/>
      <c r="P264" s="237"/>
      <c r="Q264" s="237"/>
      <c r="R264" s="237"/>
      <c r="S264" s="237"/>
      <c r="T264" s="238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T264" s="239" t="s">
        <v>131</v>
      </c>
      <c r="AU264" s="239" t="s">
        <v>86</v>
      </c>
      <c r="AV264" s="13" t="s">
        <v>86</v>
      </c>
      <c r="AW264" s="13" t="s">
        <v>34</v>
      </c>
      <c r="AX264" s="13" t="s">
        <v>77</v>
      </c>
      <c r="AY264" s="239" t="s">
        <v>119</v>
      </c>
    </row>
    <row r="265" s="14" customFormat="1">
      <c r="A265" s="14"/>
      <c r="B265" s="240"/>
      <c r="C265" s="241"/>
      <c r="D265" s="230" t="s">
        <v>131</v>
      </c>
      <c r="E265" s="242" t="s">
        <v>1</v>
      </c>
      <c r="F265" s="243" t="s">
        <v>144</v>
      </c>
      <c r="G265" s="241"/>
      <c r="H265" s="244">
        <v>41.189999999999998</v>
      </c>
      <c r="I265" s="245"/>
      <c r="J265" s="241"/>
      <c r="K265" s="241"/>
      <c r="L265" s="246"/>
      <c r="M265" s="247"/>
      <c r="N265" s="248"/>
      <c r="O265" s="248"/>
      <c r="P265" s="248"/>
      <c r="Q265" s="248"/>
      <c r="R265" s="248"/>
      <c r="S265" s="248"/>
      <c r="T265" s="249"/>
      <c r="U265" s="14"/>
      <c r="V265" s="14"/>
      <c r="W265" s="14"/>
      <c r="X265" s="14"/>
      <c r="Y265" s="14"/>
      <c r="Z265" s="14"/>
      <c r="AA265" s="14"/>
      <c r="AB265" s="14"/>
      <c r="AC265" s="14"/>
      <c r="AD265" s="14"/>
      <c r="AE265" s="14"/>
      <c r="AT265" s="250" t="s">
        <v>131</v>
      </c>
      <c r="AU265" s="250" t="s">
        <v>86</v>
      </c>
      <c r="AV265" s="14" t="s">
        <v>125</v>
      </c>
      <c r="AW265" s="14" t="s">
        <v>34</v>
      </c>
      <c r="AX265" s="14" t="s">
        <v>21</v>
      </c>
      <c r="AY265" s="250" t="s">
        <v>119</v>
      </c>
    </row>
    <row r="266" s="2" customFormat="1" ht="33" customHeight="1">
      <c r="A266" s="37"/>
      <c r="B266" s="38"/>
      <c r="C266" s="214" t="s">
        <v>457</v>
      </c>
      <c r="D266" s="214" t="s">
        <v>121</v>
      </c>
      <c r="E266" s="215" t="s">
        <v>458</v>
      </c>
      <c r="F266" s="216" t="s">
        <v>459</v>
      </c>
      <c r="G266" s="217" t="s">
        <v>129</v>
      </c>
      <c r="H266" s="218">
        <v>3.21</v>
      </c>
      <c r="I266" s="219"/>
      <c r="J266" s="220">
        <f>ROUND(I266*H266,2)</f>
        <v>0</v>
      </c>
      <c r="K266" s="221"/>
      <c r="L266" s="43"/>
      <c r="M266" s="222" t="s">
        <v>1</v>
      </c>
      <c r="N266" s="223" t="s">
        <v>42</v>
      </c>
      <c r="O266" s="90"/>
      <c r="P266" s="224">
        <f>O266*H266</f>
        <v>0</v>
      </c>
      <c r="Q266" s="224">
        <v>0.0014499999999999999</v>
      </c>
      <c r="R266" s="224">
        <f>Q266*H266</f>
        <v>0.0046544999999999998</v>
      </c>
      <c r="S266" s="224">
        <v>0</v>
      </c>
      <c r="T266" s="225">
        <f>S266*H266</f>
        <v>0</v>
      </c>
      <c r="U266" s="37"/>
      <c r="V266" s="37"/>
      <c r="W266" s="37"/>
      <c r="X266" s="37"/>
      <c r="Y266" s="37"/>
      <c r="Z266" s="37"/>
      <c r="AA266" s="37"/>
      <c r="AB266" s="37"/>
      <c r="AC266" s="37"/>
      <c r="AD266" s="37"/>
      <c r="AE266" s="37"/>
      <c r="AR266" s="226" t="s">
        <v>125</v>
      </c>
      <c r="AT266" s="226" t="s">
        <v>121</v>
      </c>
      <c r="AU266" s="226" t="s">
        <v>86</v>
      </c>
      <c r="AY266" s="16" t="s">
        <v>119</v>
      </c>
      <c r="BE266" s="227">
        <f>IF(N266="základní",J266,0)</f>
        <v>0</v>
      </c>
      <c r="BF266" s="227">
        <f>IF(N266="snížená",J266,0)</f>
        <v>0</v>
      </c>
      <c r="BG266" s="227">
        <f>IF(N266="zákl. přenesená",J266,0)</f>
        <v>0</v>
      </c>
      <c r="BH266" s="227">
        <f>IF(N266="sníž. přenesená",J266,0)</f>
        <v>0</v>
      </c>
      <c r="BI266" s="227">
        <f>IF(N266="nulová",J266,0)</f>
        <v>0</v>
      </c>
      <c r="BJ266" s="16" t="s">
        <v>21</v>
      </c>
      <c r="BK266" s="227">
        <f>ROUND(I266*H266,2)</f>
        <v>0</v>
      </c>
      <c r="BL266" s="16" t="s">
        <v>125</v>
      </c>
      <c r="BM266" s="226" t="s">
        <v>460</v>
      </c>
    </row>
    <row r="267" s="13" customFormat="1">
      <c r="A267" s="13"/>
      <c r="B267" s="228"/>
      <c r="C267" s="229"/>
      <c r="D267" s="230" t="s">
        <v>131</v>
      </c>
      <c r="E267" s="231" t="s">
        <v>1</v>
      </c>
      <c r="F267" s="232" t="s">
        <v>461</v>
      </c>
      <c r="G267" s="229"/>
      <c r="H267" s="233">
        <v>3.21</v>
      </c>
      <c r="I267" s="234"/>
      <c r="J267" s="229"/>
      <c r="K267" s="229"/>
      <c r="L267" s="235"/>
      <c r="M267" s="236"/>
      <c r="N267" s="237"/>
      <c r="O267" s="237"/>
      <c r="P267" s="237"/>
      <c r="Q267" s="237"/>
      <c r="R267" s="237"/>
      <c r="S267" s="237"/>
      <c r="T267" s="238"/>
      <c r="U267" s="13"/>
      <c r="V267" s="13"/>
      <c r="W267" s="13"/>
      <c r="X267" s="13"/>
      <c r="Y267" s="13"/>
      <c r="Z267" s="13"/>
      <c r="AA267" s="13"/>
      <c r="AB267" s="13"/>
      <c r="AC267" s="13"/>
      <c r="AD267" s="13"/>
      <c r="AE267" s="13"/>
      <c r="AT267" s="239" t="s">
        <v>131</v>
      </c>
      <c r="AU267" s="239" t="s">
        <v>86</v>
      </c>
      <c r="AV267" s="13" t="s">
        <v>86</v>
      </c>
      <c r="AW267" s="13" t="s">
        <v>34</v>
      </c>
      <c r="AX267" s="13" t="s">
        <v>21</v>
      </c>
      <c r="AY267" s="239" t="s">
        <v>119</v>
      </c>
    </row>
    <row r="268" s="2" customFormat="1" ht="24.15" customHeight="1">
      <c r="A268" s="37"/>
      <c r="B268" s="38"/>
      <c r="C268" s="214" t="s">
        <v>462</v>
      </c>
      <c r="D268" s="214" t="s">
        <v>121</v>
      </c>
      <c r="E268" s="215" t="s">
        <v>463</v>
      </c>
      <c r="F268" s="216" t="s">
        <v>464</v>
      </c>
      <c r="G268" s="217" t="s">
        <v>157</v>
      </c>
      <c r="H268" s="218">
        <v>23.100000000000001</v>
      </c>
      <c r="I268" s="219"/>
      <c r="J268" s="220">
        <f>ROUND(I268*H268,2)</f>
        <v>0</v>
      </c>
      <c r="K268" s="221"/>
      <c r="L268" s="43"/>
      <c r="M268" s="222" t="s">
        <v>1</v>
      </c>
      <c r="N268" s="223" t="s">
        <v>42</v>
      </c>
      <c r="O268" s="90"/>
      <c r="P268" s="224">
        <f>O268*H268</f>
        <v>0</v>
      </c>
      <c r="Q268" s="224">
        <v>0.00013999999999999999</v>
      </c>
      <c r="R268" s="224">
        <f>Q268*H268</f>
        <v>0.0032339999999999999</v>
      </c>
      <c r="S268" s="224">
        <v>0</v>
      </c>
      <c r="T268" s="225">
        <f>S268*H268</f>
        <v>0</v>
      </c>
      <c r="U268" s="37"/>
      <c r="V268" s="37"/>
      <c r="W268" s="37"/>
      <c r="X268" s="37"/>
      <c r="Y268" s="37"/>
      <c r="Z268" s="37"/>
      <c r="AA268" s="37"/>
      <c r="AB268" s="37"/>
      <c r="AC268" s="37"/>
      <c r="AD268" s="37"/>
      <c r="AE268" s="37"/>
      <c r="AR268" s="226" t="s">
        <v>125</v>
      </c>
      <c r="AT268" s="226" t="s">
        <v>121</v>
      </c>
      <c r="AU268" s="226" t="s">
        <v>86</v>
      </c>
      <c r="AY268" s="16" t="s">
        <v>119</v>
      </c>
      <c r="BE268" s="227">
        <f>IF(N268="základní",J268,0)</f>
        <v>0</v>
      </c>
      <c r="BF268" s="227">
        <f>IF(N268="snížená",J268,0)</f>
        <v>0</v>
      </c>
      <c r="BG268" s="227">
        <f>IF(N268="zákl. přenesená",J268,0)</f>
        <v>0</v>
      </c>
      <c r="BH268" s="227">
        <f>IF(N268="sníž. přenesená",J268,0)</f>
        <v>0</v>
      </c>
      <c r="BI268" s="227">
        <f>IF(N268="nulová",J268,0)</f>
        <v>0</v>
      </c>
      <c r="BJ268" s="16" t="s">
        <v>21</v>
      </c>
      <c r="BK268" s="227">
        <f>ROUND(I268*H268,2)</f>
        <v>0</v>
      </c>
      <c r="BL268" s="16" t="s">
        <v>125</v>
      </c>
      <c r="BM268" s="226" t="s">
        <v>465</v>
      </c>
    </row>
    <row r="269" s="13" customFormat="1">
      <c r="A269" s="13"/>
      <c r="B269" s="228"/>
      <c r="C269" s="229"/>
      <c r="D269" s="230" t="s">
        <v>131</v>
      </c>
      <c r="E269" s="231" t="s">
        <v>1</v>
      </c>
      <c r="F269" s="232" t="s">
        <v>466</v>
      </c>
      <c r="G269" s="229"/>
      <c r="H269" s="233">
        <v>23.100000000000001</v>
      </c>
      <c r="I269" s="234"/>
      <c r="J269" s="229"/>
      <c r="K269" s="229"/>
      <c r="L269" s="235"/>
      <c r="M269" s="236"/>
      <c r="N269" s="237"/>
      <c r="O269" s="237"/>
      <c r="P269" s="237"/>
      <c r="Q269" s="237"/>
      <c r="R269" s="237"/>
      <c r="S269" s="237"/>
      <c r="T269" s="238"/>
      <c r="U269" s="13"/>
      <c r="V269" s="13"/>
      <c r="W269" s="13"/>
      <c r="X269" s="13"/>
      <c r="Y269" s="13"/>
      <c r="Z269" s="13"/>
      <c r="AA269" s="13"/>
      <c r="AB269" s="13"/>
      <c r="AC269" s="13"/>
      <c r="AD269" s="13"/>
      <c r="AE269" s="13"/>
      <c r="AT269" s="239" t="s">
        <v>131</v>
      </c>
      <c r="AU269" s="239" t="s">
        <v>86</v>
      </c>
      <c r="AV269" s="13" t="s">
        <v>86</v>
      </c>
      <c r="AW269" s="13" t="s">
        <v>34</v>
      </c>
      <c r="AX269" s="13" t="s">
        <v>21</v>
      </c>
      <c r="AY269" s="239" t="s">
        <v>119</v>
      </c>
    </row>
    <row r="270" s="2" customFormat="1" ht="66.75" customHeight="1">
      <c r="A270" s="37"/>
      <c r="B270" s="38"/>
      <c r="C270" s="214" t="s">
        <v>467</v>
      </c>
      <c r="D270" s="214" t="s">
        <v>121</v>
      </c>
      <c r="E270" s="215" t="s">
        <v>468</v>
      </c>
      <c r="F270" s="216" t="s">
        <v>469</v>
      </c>
      <c r="G270" s="217" t="s">
        <v>157</v>
      </c>
      <c r="H270" s="218">
        <v>767.89999999999998</v>
      </c>
      <c r="I270" s="219"/>
      <c r="J270" s="220">
        <f>ROUND(I270*H270,2)</f>
        <v>0</v>
      </c>
      <c r="K270" s="221"/>
      <c r="L270" s="43"/>
      <c r="M270" s="222" t="s">
        <v>1</v>
      </c>
      <c r="N270" s="223" t="s">
        <v>42</v>
      </c>
      <c r="O270" s="90"/>
      <c r="P270" s="224">
        <f>O270*H270</f>
        <v>0</v>
      </c>
      <c r="Q270" s="224">
        <v>0.080879999999999994</v>
      </c>
      <c r="R270" s="224">
        <f>Q270*H270</f>
        <v>62.107751999999991</v>
      </c>
      <c r="S270" s="224">
        <v>0</v>
      </c>
      <c r="T270" s="225">
        <f>S270*H270</f>
        <v>0</v>
      </c>
      <c r="U270" s="37"/>
      <c r="V270" s="37"/>
      <c r="W270" s="37"/>
      <c r="X270" s="37"/>
      <c r="Y270" s="37"/>
      <c r="Z270" s="37"/>
      <c r="AA270" s="37"/>
      <c r="AB270" s="37"/>
      <c r="AC270" s="37"/>
      <c r="AD270" s="37"/>
      <c r="AE270" s="37"/>
      <c r="AR270" s="226" t="s">
        <v>125</v>
      </c>
      <c r="AT270" s="226" t="s">
        <v>121</v>
      </c>
      <c r="AU270" s="226" t="s">
        <v>86</v>
      </c>
      <c r="AY270" s="16" t="s">
        <v>119</v>
      </c>
      <c r="BE270" s="227">
        <f>IF(N270="základní",J270,0)</f>
        <v>0</v>
      </c>
      <c r="BF270" s="227">
        <f>IF(N270="snížená",J270,0)</f>
        <v>0</v>
      </c>
      <c r="BG270" s="227">
        <f>IF(N270="zákl. přenesená",J270,0)</f>
        <v>0</v>
      </c>
      <c r="BH270" s="227">
        <f>IF(N270="sníž. přenesená",J270,0)</f>
        <v>0</v>
      </c>
      <c r="BI270" s="227">
        <f>IF(N270="nulová",J270,0)</f>
        <v>0</v>
      </c>
      <c r="BJ270" s="16" t="s">
        <v>21</v>
      </c>
      <c r="BK270" s="227">
        <f>ROUND(I270*H270,2)</f>
        <v>0</v>
      </c>
      <c r="BL270" s="16" t="s">
        <v>125</v>
      </c>
      <c r="BM270" s="226" t="s">
        <v>470</v>
      </c>
    </row>
    <row r="271" s="13" customFormat="1">
      <c r="A271" s="13"/>
      <c r="B271" s="228"/>
      <c r="C271" s="229"/>
      <c r="D271" s="230" t="s">
        <v>131</v>
      </c>
      <c r="E271" s="231" t="s">
        <v>1</v>
      </c>
      <c r="F271" s="232" t="s">
        <v>471</v>
      </c>
      <c r="G271" s="229"/>
      <c r="H271" s="233">
        <v>767.89999999999998</v>
      </c>
      <c r="I271" s="234"/>
      <c r="J271" s="229"/>
      <c r="K271" s="229"/>
      <c r="L271" s="235"/>
      <c r="M271" s="236"/>
      <c r="N271" s="237"/>
      <c r="O271" s="237"/>
      <c r="P271" s="237"/>
      <c r="Q271" s="237"/>
      <c r="R271" s="237"/>
      <c r="S271" s="237"/>
      <c r="T271" s="238"/>
      <c r="U271" s="13"/>
      <c r="V271" s="13"/>
      <c r="W271" s="13"/>
      <c r="X271" s="13"/>
      <c r="Y271" s="13"/>
      <c r="Z271" s="13"/>
      <c r="AA271" s="13"/>
      <c r="AB271" s="13"/>
      <c r="AC271" s="13"/>
      <c r="AD271" s="13"/>
      <c r="AE271" s="13"/>
      <c r="AT271" s="239" t="s">
        <v>131</v>
      </c>
      <c r="AU271" s="239" t="s">
        <v>86</v>
      </c>
      <c r="AV271" s="13" t="s">
        <v>86</v>
      </c>
      <c r="AW271" s="13" t="s">
        <v>34</v>
      </c>
      <c r="AX271" s="13" t="s">
        <v>21</v>
      </c>
      <c r="AY271" s="239" t="s">
        <v>119</v>
      </c>
    </row>
    <row r="272" s="2" customFormat="1" ht="16.5" customHeight="1">
      <c r="A272" s="37"/>
      <c r="B272" s="38"/>
      <c r="C272" s="251" t="s">
        <v>472</v>
      </c>
      <c r="D272" s="251" t="s">
        <v>219</v>
      </c>
      <c r="E272" s="252" t="s">
        <v>473</v>
      </c>
      <c r="F272" s="253" t="s">
        <v>474</v>
      </c>
      <c r="G272" s="254" t="s">
        <v>157</v>
      </c>
      <c r="H272" s="255">
        <v>767.89999999999998</v>
      </c>
      <c r="I272" s="256"/>
      <c r="J272" s="257">
        <f>ROUND(I272*H272,2)</f>
        <v>0</v>
      </c>
      <c r="K272" s="258"/>
      <c r="L272" s="259"/>
      <c r="M272" s="260" t="s">
        <v>1</v>
      </c>
      <c r="N272" s="261" t="s">
        <v>42</v>
      </c>
      <c r="O272" s="90"/>
      <c r="P272" s="224">
        <f>O272*H272</f>
        <v>0</v>
      </c>
      <c r="Q272" s="224">
        <v>0.045999999999999999</v>
      </c>
      <c r="R272" s="224">
        <f>Q272*H272</f>
        <v>35.323399999999999</v>
      </c>
      <c r="S272" s="224">
        <v>0</v>
      </c>
      <c r="T272" s="225">
        <f>S272*H272</f>
        <v>0</v>
      </c>
      <c r="U272" s="37"/>
      <c r="V272" s="37"/>
      <c r="W272" s="37"/>
      <c r="X272" s="37"/>
      <c r="Y272" s="37"/>
      <c r="Z272" s="37"/>
      <c r="AA272" s="37"/>
      <c r="AB272" s="37"/>
      <c r="AC272" s="37"/>
      <c r="AD272" s="37"/>
      <c r="AE272" s="37"/>
      <c r="AR272" s="226" t="s">
        <v>160</v>
      </c>
      <c r="AT272" s="226" t="s">
        <v>219</v>
      </c>
      <c r="AU272" s="226" t="s">
        <v>86</v>
      </c>
      <c r="AY272" s="16" t="s">
        <v>119</v>
      </c>
      <c r="BE272" s="227">
        <f>IF(N272="základní",J272,0)</f>
        <v>0</v>
      </c>
      <c r="BF272" s="227">
        <f>IF(N272="snížená",J272,0)</f>
        <v>0</v>
      </c>
      <c r="BG272" s="227">
        <f>IF(N272="zákl. přenesená",J272,0)</f>
        <v>0</v>
      </c>
      <c r="BH272" s="227">
        <f>IF(N272="sníž. přenesená",J272,0)</f>
        <v>0</v>
      </c>
      <c r="BI272" s="227">
        <f>IF(N272="nulová",J272,0)</f>
        <v>0</v>
      </c>
      <c r="BJ272" s="16" t="s">
        <v>21</v>
      </c>
      <c r="BK272" s="227">
        <f>ROUND(I272*H272,2)</f>
        <v>0</v>
      </c>
      <c r="BL272" s="16" t="s">
        <v>125</v>
      </c>
      <c r="BM272" s="226" t="s">
        <v>475</v>
      </c>
    </row>
    <row r="273" s="2" customFormat="1" ht="37.8" customHeight="1">
      <c r="A273" s="37"/>
      <c r="B273" s="38"/>
      <c r="C273" s="214" t="s">
        <v>476</v>
      </c>
      <c r="D273" s="214" t="s">
        <v>121</v>
      </c>
      <c r="E273" s="215" t="s">
        <v>477</v>
      </c>
      <c r="F273" s="216" t="s">
        <v>478</v>
      </c>
      <c r="G273" s="217" t="s">
        <v>157</v>
      </c>
      <c r="H273" s="218">
        <v>406.39999999999998</v>
      </c>
      <c r="I273" s="219"/>
      <c r="J273" s="220">
        <f>ROUND(I273*H273,2)</f>
        <v>0</v>
      </c>
      <c r="K273" s="221"/>
      <c r="L273" s="43"/>
      <c r="M273" s="222" t="s">
        <v>1</v>
      </c>
      <c r="N273" s="223" t="s">
        <v>42</v>
      </c>
      <c r="O273" s="90"/>
      <c r="P273" s="224">
        <f>O273*H273</f>
        <v>0</v>
      </c>
      <c r="Q273" s="224">
        <v>0</v>
      </c>
      <c r="R273" s="224">
        <f>Q273*H273</f>
        <v>0</v>
      </c>
      <c r="S273" s="224">
        <v>0</v>
      </c>
      <c r="T273" s="225">
        <f>S273*H273</f>
        <v>0</v>
      </c>
      <c r="U273" s="37"/>
      <c r="V273" s="37"/>
      <c r="W273" s="37"/>
      <c r="X273" s="37"/>
      <c r="Y273" s="37"/>
      <c r="Z273" s="37"/>
      <c r="AA273" s="37"/>
      <c r="AB273" s="37"/>
      <c r="AC273" s="37"/>
      <c r="AD273" s="37"/>
      <c r="AE273" s="37"/>
      <c r="AR273" s="226" t="s">
        <v>125</v>
      </c>
      <c r="AT273" s="226" t="s">
        <v>121</v>
      </c>
      <c r="AU273" s="226" t="s">
        <v>86</v>
      </c>
      <c r="AY273" s="16" t="s">
        <v>119</v>
      </c>
      <c r="BE273" s="227">
        <f>IF(N273="základní",J273,0)</f>
        <v>0</v>
      </c>
      <c r="BF273" s="227">
        <f>IF(N273="snížená",J273,0)</f>
        <v>0</v>
      </c>
      <c r="BG273" s="227">
        <f>IF(N273="zákl. přenesená",J273,0)</f>
        <v>0</v>
      </c>
      <c r="BH273" s="227">
        <f>IF(N273="sníž. přenesená",J273,0)</f>
        <v>0</v>
      </c>
      <c r="BI273" s="227">
        <f>IF(N273="nulová",J273,0)</f>
        <v>0</v>
      </c>
      <c r="BJ273" s="16" t="s">
        <v>21</v>
      </c>
      <c r="BK273" s="227">
        <f>ROUND(I273*H273,2)</f>
        <v>0</v>
      </c>
      <c r="BL273" s="16" t="s">
        <v>125</v>
      </c>
      <c r="BM273" s="226" t="s">
        <v>479</v>
      </c>
    </row>
    <row r="274" s="13" customFormat="1">
      <c r="A274" s="13"/>
      <c r="B274" s="228"/>
      <c r="C274" s="229"/>
      <c r="D274" s="230" t="s">
        <v>131</v>
      </c>
      <c r="E274" s="231" t="s">
        <v>1</v>
      </c>
      <c r="F274" s="232" t="s">
        <v>480</v>
      </c>
      <c r="G274" s="229"/>
      <c r="H274" s="233">
        <v>406.39999999999998</v>
      </c>
      <c r="I274" s="234"/>
      <c r="J274" s="229"/>
      <c r="K274" s="229"/>
      <c r="L274" s="235"/>
      <c r="M274" s="236"/>
      <c r="N274" s="237"/>
      <c r="O274" s="237"/>
      <c r="P274" s="237"/>
      <c r="Q274" s="237"/>
      <c r="R274" s="237"/>
      <c r="S274" s="237"/>
      <c r="T274" s="238"/>
      <c r="U274" s="13"/>
      <c r="V274" s="13"/>
      <c r="W274" s="13"/>
      <c r="X274" s="13"/>
      <c r="Y274" s="13"/>
      <c r="Z274" s="13"/>
      <c r="AA274" s="13"/>
      <c r="AB274" s="13"/>
      <c r="AC274" s="13"/>
      <c r="AD274" s="13"/>
      <c r="AE274" s="13"/>
      <c r="AT274" s="239" t="s">
        <v>131</v>
      </c>
      <c r="AU274" s="239" t="s">
        <v>86</v>
      </c>
      <c r="AV274" s="13" t="s">
        <v>86</v>
      </c>
      <c r="AW274" s="13" t="s">
        <v>34</v>
      </c>
      <c r="AX274" s="13" t="s">
        <v>21</v>
      </c>
      <c r="AY274" s="239" t="s">
        <v>119</v>
      </c>
    </row>
    <row r="275" s="2" customFormat="1" ht="37.8" customHeight="1">
      <c r="A275" s="37"/>
      <c r="B275" s="38"/>
      <c r="C275" s="214" t="s">
        <v>481</v>
      </c>
      <c r="D275" s="214" t="s">
        <v>121</v>
      </c>
      <c r="E275" s="215" t="s">
        <v>482</v>
      </c>
      <c r="F275" s="216" t="s">
        <v>483</v>
      </c>
      <c r="G275" s="217" t="s">
        <v>129</v>
      </c>
      <c r="H275" s="218">
        <v>44.399999999999999</v>
      </c>
      <c r="I275" s="219"/>
      <c r="J275" s="220">
        <f>ROUND(I275*H275,2)</f>
        <v>0</v>
      </c>
      <c r="K275" s="221"/>
      <c r="L275" s="43"/>
      <c r="M275" s="222" t="s">
        <v>1</v>
      </c>
      <c r="N275" s="223" t="s">
        <v>42</v>
      </c>
      <c r="O275" s="90"/>
      <c r="P275" s="224">
        <f>O275*H275</f>
        <v>0</v>
      </c>
      <c r="Q275" s="224">
        <v>1.0000000000000001E-05</v>
      </c>
      <c r="R275" s="224">
        <f>Q275*H275</f>
        <v>0.000444</v>
      </c>
      <c r="S275" s="224">
        <v>0</v>
      </c>
      <c r="T275" s="225">
        <f>S275*H275</f>
        <v>0</v>
      </c>
      <c r="U275" s="37"/>
      <c r="V275" s="37"/>
      <c r="W275" s="37"/>
      <c r="X275" s="37"/>
      <c r="Y275" s="37"/>
      <c r="Z275" s="37"/>
      <c r="AA275" s="37"/>
      <c r="AB275" s="37"/>
      <c r="AC275" s="37"/>
      <c r="AD275" s="37"/>
      <c r="AE275" s="37"/>
      <c r="AR275" s="226" t="s">
        <v>125</v>
      </c>
      <c r="AT275" s="226" t="s">
        <v>121</v>
      </c>
      <c r="AU275" s="226" t="s">
        <v>86</v>
      </c>
      <c r="AY275" s="16" t="s">
        <v>119</v>
      </c>
      <c r="BE275" s="227">
        <f>IF(N275="základní",J275,0)</f>
        <v>0</v>
      </c>
      <c r="BF275" s="227">
        <f>IF(N275="snížená",J275,0)</f>
        <v>0</v>
      </c>
      <c r="BG275" s="227">
        <f>IF(N275="zákl. přenesená",J275,0)</f>
        <v>0</v>
      </c>
      <c r="BH275" s="227">
        <f>IF(N275="sníž. přenesená",J275,0)</f>
        <v>0</v>
      </c>
      <c r="BI275" s="227">
        <f>IF(N275="nulová",J275,0)</f>
        <v>0</v>
      </c>
      <c r="BJ275" s="16" t="s">
        <v>21</v>
      </c>
      <c r="BK275" s="227">
        <f>ROUND(I275*H275,2)</f>
        <v>0</v>
      </c>
      <c r="BL275" s="16" t="s">
        <v>125</v>
      </c>
      <c r="BM275" s="226" t="s">
        <v>484</v>
      </c>
    </row>
    <row r="276" s="13" customFormat="1">
      <c r="A276" s="13"/>
      <c r="B276" s="228"/>
      <c r="C276" s="229"/>
      <c r="D276" s="230" t="s">
        <v>131</v>
      </c>
      <c r="E276" s="231" t="s">
        <v>1</v>
      </c>
      <c r="F276" s="232" t="s">
        <v>485</v>
      </c>
      <c r="G276" s="229"/>
      <c r="H276" s="233">
        <v>44.399999999999999</v>
      </c>
      <c r="I276" s="234"/>
      <c r="J276" s="229"/>
      <c r="K276" s="229"/>
      <c r="L276" s="235"/>
      <c r="M276" s="236"/>
      <c r="N276" s="237"/>
      <c r="O276" s="237"/>
      <c r="P276" s="237"/>
      <c r="Q276" s="237"/>
      <c r="R276" s="237"/>
      <c r="S276" s="237"/>
      <c r="T276" s="238"/>
      <c r="U276" s="13"/>
      <c r="V276" s="13"/>
      <c r="W276" s="13"/>
      <c r="X276" s="13"/>
      <c r="Y276" s="13"/>
      <c r="Z276" s="13"/>
      <c r="AA276" s="13"/>
      <c r="AB276" s="13"/>
      <c r="AC276" s="13"/>
      <c r="AD276" s="13"/>
      <c r="AE276" s="13"/>
      <c r="AT276" s="239" t="s">
        <v>131</v>
      </c>
      <c r="AU276" s="239" t="s">
        <v>86</v>
      </c>
      <c r="AV276" s="13" t="s">
        <v>86</v>
      </c>
      <c r="AW276" s="13" t="s">
        <v>34</v>
      </c>
      <c r="AX276" s="13" t="s">
        <v>21</v>
      </c>
      <c r="AY276" s="239" t="s">
        <v>119</v>
      </c>
    </row>
    <row r="277" s="2" customFormat="1" ht="62.7" customHeight="1">
      <c r="A277" s="37"/>
      <c r="B277" s="38"/>
      <c r="C277" s="214" t="s">
        <v>486</v>
      </c>
      <c r="D277" s="214" t="s">
        <v>121</v>
      </c>
      <c r="E277" s="215" t="s">
        <v>487</v>
      </c>
      <c r="F277" s="216" t="s">
        <v>488</v>
      </c>
      <c r="G277" s="217" t="s">
        <v>157</v>
      </c>
      <c r="H277" s="218">
        <v>7.9000000000000004</v>
      </c>
      <c r="I277" s="219"/>
      <c r="J277" s="220">
        <f>ROUND(I277*H277,2)</f>
        <v>0</v>
      </c>
      <c r="K277" s="221"/>
      <c r="L277" s="43"/>
      <c r="M277" s="222" t="s">
        <v>1</v>
      </c>
      <c r="N277" s="223" t="s">
        <v>42</v>
      </c>
      <c r="O277" s="90"/>
      <c r="P277" s="224">
        <f>O277*H277</f>
        <v>0</v>
      </c>
      <c r="Q277" s="224">
        <v>0.10988000000000001</v>
      </c>
      <c r="R277" s="224">
        <f>Q277*H277</f>
        <v>0.86805200000000005</v>
      </c>
      <c r="S277" s="224">
        <v>0</v>
      </c>
      <c r="T277" s="225">
        <f>S277*H277</f>
        <v>0</v>
      </c>
      <c r="U277" s="37"/>
      <c r="V277" s="37"/>
      <c r="W277" s="37"/>
      <c r="X277" s="37"/>
      <c r="Y277" s="37"/>
      <c r="Z277" s="37"/>
      <c r="AA277" s="37"/>
      <c r="AB277" s="37"/>
      <c r="AC277" s="37"/>
      <c r="AD277" s="37"/>
      <c r="AE277" s="37"/>
      <c r="AR277" s="226" t="s">
        <v>125</v>
      </c>
      <c r="AT277" s="226" t="s">
        <v>121</v>
      </c>
      <c r="AU277" s="226" t="s">
        <v>86</v>
      </c>
      <c r="AY277" s="16" t="s">
        <v>119</v>
      </c>
      <c r="BE277" s="227">
        <f>IF(N277="základní",J277,0)</f>
        <v>0</v>
      </c>
      <c r="BF277" s="227">
        <f>IF(N277="snížená",J277,0)</f>
        <v>0</v>
      </c>
      <c r="BG277" s="227">
        <f>IF(N277="zákl. přenesená",J277,0)</f>
        <v>0</v>
      </c>
      <c r="BH277" s="227">
        <f>IF(N277="sníž. přenesená",J277,0)</f>
        <v>0</v>
      </c>
      <c r="BI277" s="227">
        <f>IF(N277="nulová",J277,0)</f>
        <v>0</v>
      </c>
      <c r="BJ277" s="16" t="s">
        <v>21</v>
      </c>
      <c r="BK277" s="227">
        <f>ROUND(I277*H277,2)</f>
        <v>0</v>
      </c>
      <c r="BL277" s="16" t="s">
        <v>125</v>
      </c>
      <c r="BM277" s="226" t="s">
        <v>489</v>
      </c>
    </row>
    <row r="278" s="2" customFormat="1" ht="49.05" customHeight="1">
      <c r="A278" s="37"/>
      <c r="B278" s="38"/>
      <c r="C278" s="214" t="s">
        <v>490</v>
      </c>
      <c r="D278" s="214" t="s">
        <v>121</v>
      </c>
      <c r="E278" s="215" t="s">
        <v>491</v>
      </c>
      <c r="F278" s="216" t="s">
        <v>492</v>
      </c>
      <c r="G278" s="217" t="s">
        <v>157</v>
      </c>
      <c r="H278" s="218">
        <v>26.399999999999999</v>
      </c>
      <c r="I278" s="219"/>
      <c r="J278" s="220">
        <f>ROUND(I278*H278,2)</f>
        <v>0</v>
      </c>
      <c r="K278" s="221"/>
      <c r="L278" s="43"/>
      <c r="M278" s="222" t="s">
        <v>1</v>
      </c>
      <c r="N278" s="223" t="s">
        <v>42</v>
      </c>
      <c r="O278" s="90"/>
      <c r="P278" s="224">
        <f>O278*H278</f>
        <v>0</v>
      </c>
      <c r="Q278" s="224">
        <v>0.16850000000000001</v>
      </c>
      <c r="R278" s="224">
        <f>Q278*H278</f>
        <v>4.4484000000000004</v>
      </c>
      <c r="S278" s="224">
        <v>0</v>
      </c>
      <c r="T278" s="225">
        <f>S278*H278</f>
        <v>0</v>
      </c>
      <c r="U278" s="37"/>
      <c r="V278" s="37"/>
      <c r="W278" s="37"/>
      <c r="X278" s="37"/>
      <c r="Y278" s="37"/>
      <c r="Z278" s="37"/>
      <c r="AA278" s="37"/>
      <c r="AB278" s="37"/>
      <c r="AC278" s="37"/>
      <c r="AD278" s="37"/>
      <c r="AE278" s="37"/>
      <c r="AR278" s="226" t="s">
        <v>125</v>
      </c>
      <c r="AT278" s="226" t="s">
        <v>121</v>
      </c>
      <c r="AU278" s="226" t="s">
        <v>86</v>
      </c>
      <c r="AY278" s="16" t="s">
        <v>119</v>
      </c>
      <c r="BE278" s="227">
        <f>IF(N278="základní",J278,0)</f>
        <v>0</v>
      </c>
      <c r="BF278" s="227">
        <f>IF(N278="snížená",J278,0)</f>
        <v>0</v>
      </c>
      <c r="BG278" s="227">
        <f>IF(N278="zákl. přenesená",J278,0)</f>
        <v>0</v>
      </c>
      <c r="BH278" s="227">
        <f>IF(N278="sníž. přenesená",J278,0)</f>
        <v>0</v>
      </c>
      <c r="BI278" s="227">
        <f>IF(N278="nulová",J278,0)</f>
        <v>0</v>
      </c>
      <c r="BJ278" s="16" t="s">
        <v>21</v>
      </c>
      <c r="BK278" s="227">
        <f>ROUND(I278*H278,2)</f>
        <v>0</v>
      </c>
      <c r="BL278" s="16" t="s">
        <v>125</v>
      </c>
      <c r="BM278" s="226" t="s">
        <v>493</v>
      </c>
    </row>
    <row r="279" s="13" customFormat="1">
      <c r="A279" s="13"/>
      <c r="B279" s="228"/>
      <c r="C279" s="229"/>
      <c r="D279" s="230" t="s">
        <v>131</v>
      </c>
      <c r="E279" s="231" t="s">
        <v>1</v>
      </c>
      <c r="F279" s="232" t="s">
        <v>494</v>
      </c>
      <c r="G279" s="229"/>
      <c r="H279" s="233">
        <v>26.399999999999999</v>
      </c>
      <c r="I279" s="234"/>
      <c r="J279" s="229"/>
      <c r="K279" s="229"/>
      <c r="L279" s="235"/>
      <c r="M279" s="236"/>
      <c r="N279" s="237"/>
      <c r="O279" s="237"/>
      <c r="P279" s="237"/>
      <c r="Q279" s="237"/>
      <c r="R279" s="237"/>
      <c r="S279" s="237"/>
      <c r="T279" s="238"/>
      <c r="U279" s="13"/>
      <c r="V279" s="13"/>
      <c r="W279" s="13"/>
      <c r="X279" s="13"/>
      <c r="Y279" s="13"/>
      <c r="Z279" s="13"/>
      <c r="AA279" s="13"/>
      <c r="AB279" s="13"/>
      <c r="AC279" s="13"/>
      <c r="AD279" s="13"/>
      <c r="AE279" s="13"/>
      <c r="AT279" s="239" t="s">
        <v>131</v>
      </c>
      <c r="AU279" s="239" t="s">
        <v>86</v>
      </c>
      <c r="AV279" s="13" t="s">
        <v>86</v>
      </c>
      <c r="AW279" s="13" t="s">
        <v>34</v>
      </c>
      <c r="AX279" s="13" t="s">
        <v>21</v>
      </c>
      <c r="AY279" s="239" t="s">
        <v>119</v>
      </c>
    </row>
    <row r="280" s="2" customFormat="1" ht="16.5" customHeight="1">
      <c r="A280" s="37"/>
      <c r="B280" s="38"/>
      <c r="C280" s="251" t="s">
        <v>495</v>
      </c>
      <c r="D280" s="251" t="s">
        <v>219</v>
      </c>
      <c r="E280" s="252" t="s">
        <v>496</v>
      </c>
      <c r="F280" s="253" t="s">
        <v>497</v>
      </c>
      <c r="G280" s="254" t="s">
        <v>157</v>
      </c>
      <c r="H280" s="255">
        <v>22.399999999999999</v>
      </c>
      <c r="I280" s="256"/>
      <c r="J280" s="257">
        <f>ROUND(I280*H280,2)</f>
        <v>0</v>
      </c>
      <c r="K280" s="258"/>
      <c r="L280" s="259"/>
      <c r="M280" s="260" t="s">
        <v>1</v>
      </c>
      <c r="N280" s="261" t="s">
        <v>42</v>
      </c>
      <c r="O280" s="90"/>
      <c r="P280" s="224">
        <f>O280*H280</f>
        <v>0</v>
      </c>
      <c r="Q280" s="224">
        <v>0.080000000000000002</v>
      </c>
      <c r="R280" s="224">
        <f>Q280*H280</f>
        <v>1.7919999999999998</v>
      </c>
      <c r="S280" s="224">
        <v>0</v>
      </c>
      <c r="T280" s="225">
        <f>S280*H280</f>
        <v>0</v>
      </c>
      <c r="U280" s="37"/>
      <c r="V280" s="37"/>
      <c r="W280" s="37"/>
      <c r="X280" s="37"/>
      <c r="Y280" s="37"/>
      <c r="Z280" s="37"/>
      <c r="AA280" s="37"/>
      <c r="AB280" s="37"/>
      <c r="AC280" s="37"/>
      <c r="AD280" s="37"/>
      <c r="AE280" s="37"/>
      <c r="AR280" s="226" t="s">
        <v>160</v>
      </c>
      <c r="AT280" s="226" t="s">
        <v>219</v>
      </c>
      <c r="AU280" s="226" t="s">
        <v>86</v>
      </c>
      <c r="AY280" s="16" t="s">
        <v>119</v>
      </c>
      <c r="BE280" s="227">
        <f>IF(N280="základní",J280,0)</f>
        <v>0</v>
      </c>
      <c r="BF280" s="227">
        <f>IF(N280="snížená",J280,0)</f>
        <v>0</v>
      </c>
      <c r="BG280" s="227">
        <f>IF(N280="zákl. přenesená",J280,0)</f>
        <v>0</v>
      </c>
      <c r="BH280" s="227">
        <f>IF(N280="sníž. přenesená",J280,0)</f>
        <v>0</v>
      </c>
      <c r="BI280" s="227">
        <f>IF(N280="nulová",J280,0)</f>
        <v>0</v>
      </c>
      <c r="BJ280" s="16" t="s">
        <v>21</v>
      </c>
      <c r="BK280" s="227">
        <f>ROUND(I280*H280,2)</f>
        <v>0</v>
      </c>
      <c r="BL280" s="16" t="s">
        <v>125</v>
      </c>
      <c r="BM280" s="226" t="s">
        <v>498</v>
      </c>
    </row>
    <row r="281" s="13" customFormat="1">
      <c r="A281" s="13"/>
      <c r="B281" s="228"/>
      <c r="C281" s="229"/>
      <c r="D281" s="230" t="s">
        <v>131</v>
      </c>
      <c r="E281" s="231" t="s">
        <v>1</v>
      </c>
      <c r="F281" s="232" t="s">
        <v>499</v>
      </c>
      <c r="G281" s="229"/>
      <c r="H281" s="233">
        <v>22.399999999999999</v>
      </c>
      <c r="I281" s="234"/>
      <c r="J281" s="229"/>
      <c r="K281" s="229"/>
      <c r="L281" s="235"/>
      <c r="M281" s="236"/>
      <c r="N281" s="237"/>
      <c r="O281" s="237"/>
      <c r="P281" s="237"/>
      <c r="Q281" s="237"/>
      <c r="R281" s="237"/>
      <c r="S281" s="237"/>
      <c r="T281" s="238"/>
      <c r="U281" s="13"/>
      <c r="V281" s="13"/>
      <c r="W281" s="13"/>
      <c r="X281" s="13"/>
      <c r="Y281" s="13"/>
      <c r="Z281" s="13"/>
      <c r="AA281" s="13"/>
      <c r="AB281" s="13"/>
      <c r="AC281" s="13"/>
      <c r="AD281" s="13"/>
      <c r="AE281" s="13"/>
      <c r="AT281" s="239" t="s">
        <v>131</v>
      </c>
      <c r="AU281" s="239" t="s">
        <v>86</v>
      </c>
      <c r="AV281" s="13" t="s">
        <v>86</v>
      </c>
      <c r="AW281" s="13" t="s">
        <v>34</v>
      </c>
      <c r="AX281" s="13" t="s">
        <v>21</v>
      </c>
      <c r="AY281" s="239" t="s">
        <v>119</v>
      </c>
    </row>
    <row r="282" s="2" customFormat="1" ht="24.15" customHeight="1">
      <c r="A282" s="37"/>
      <c r="B282" s="38"/>
      <c r="C282" s="251" t="s">
        <v>500</v>
      </c>
      <c r="D282" s="251" t="s">
        <v>219</v>
      </c>
      <c r="E282" s="252" t="s">
        <v>501</v>
      </c>
      <c r="F282" s="253" t="s">
        <v>502</v>
      </c>
      <c r="G282" s="254" t="s">
        <v>157</v>
      </c>
      <c r="H282" s="255">
        <v>4</v>
      </c>
      <c r="I282" s="256"/>
      <c r="J282" s="257">
        <f>ROUND(I282*H282,2)</f>
        <v>0</v>
      </c>
      <c r="K282" s="258"/>
      <c r="L282" s="259"/>
      <c r="M282" s="260" t="s">
        <v>1</v>
      </c>
      <c r="N282" s="261" t="s">
        <v>42</v>
      </c>
      <c r="O282" s="90"/>
      <c r="P282" s="224">
        <f>O282*H282</f>
        <v>0</v>
      </c>
      <c r="Q282" s="224">
        <v>0.048300000000000003</v>
      </c>
      <c r="R282" s="224">
        <f>Q282*H282</f>
        <v>0.19320000000000001</v>
      </c>
      <c r="S282" s="224">
        <v>0</v>
      </c>
      <c r="T282" s="225">
        <f>S282*H282</f>
        <v>0</v>
      </c>
      <c r="U282" s="37"/>
      <c r="V282" s="37"/>
      <c r="W282" s="37"/>
      <c r="X282" s="37"/>
      <c r="Y282" s="37"/>
      <c r="Z282" s="37"/>
      <c r="AA282" s="37"/>
      <c r="AB282" s="37"/>
      <c r="AC282" s="37"/>
      <c r="AD282" s="37"/>
      <c r="AE282" s="37"/>
      <c r="AR282" s="226" t="s">
        <v>160</v>
      </c>
      <c r="AT282" s="226" t="s">
        <v>219</v>
      </c>
      <c r="AU282" s="226" t="s">
        <v>86</v>
      </c>
      <c r="AY282" s="16" t="s">
        <v>119</v>
      </c>
      <c r="BE282" s="227">
        <f>IF(N282="základní",J282,0)</f>
        <v>0</v>
      </c>
      <c r="BF282" s="227">
        <f>IF(N282="snížená",J282,0)</f>
        <v>0</v>
      </c>
      <c r="BG282" s="227">
        <f>IF(N282="zákl. přenesená",J282,0)</f>
        <v>0</v>
      </c>
      <c r="BH282" s="227">
        <f>IF(N282="sníž. přenesená",J282,0)</f>
        <v>0</v>
      </c>
      <c r="BI282" s="227">
        <f>IF(N282="nulová",J282,0)</f>
        <v>0</v>
      </c>
      <c r="BJ282" s="16" t="s">
        <v>21</v>
      </c>
      <c r="BK282" s="227">
        <f>ROUND(I282*H282,2)</f>
        <v>0</v>
      </c>
      <c r="BL282" s="16" t="s">
        <v>125</v>
      </c>
      <c r="BM282" s="226" t="s">
        <v>503</v>
      </c>
    </row>
    <row r="283" s="2" customFormat="1" ht="16.5" customHeight="1">
      <c r="A283" s="37"/>
      <c r="B283" s="38"/>
      <c r="C283" s="251" t="s">
        <v>504</v>
      </c>
      <c r="D283" s="251" t="s">
        <v>219</v>
      </c>
      <c r="E283" s="252" t="s">
        <v>505</v>
      </c>
      <c r="F283" s="253" t="s">
        <v>506</v>
      </c>
      <c r="G283" s="254" t="s">
        <v>157</v>
      </c>
      <c r="H283" s="255">
        <v>12</v>
      </c>
      <c r="I283" s="256"/>
      <c r="J283" s="257">
        <f>ROUND(I283*H283,2)</f>
        <v>0</v>
      </c>
      <c r="K283" s="258"/>
      <c r="L283" s="259"/>
      <c r="M283" s="260" t="s">
        <v>1</v>
      </c>
      <c r="N283" s="261" t="s">
        <v>42</v>
      </c>
      <c r="O283" s="90"/>
      <c r="P283" s="224">
        <f>O283*H283</f>
        <v>0</v>
      </c>
      <c r="Q283" s="224">
        <v>0.22500000000000001</v>
      </c>
      <c r="R283" s="224">
        <f>Q283*H283</f>
        <v>2.7000000000000002</v>
      </c>
      <c r="S283" s="224">
        <v>0</v>
      </c>
      <c r="T283" s="225">
        <f>S283*H283</f>
        <v>0</v>
      </c>
      <c r="U283" s="37"/>
      <c r="V283" s="37"/>
      <c r="W283" s="37"/>
      <c r="X283" s="37"/>
      <c r="Y283" s="37"/>
      <c r="Z283" s="37"/>
      <c r="AA283" s="37"/>
      <c r="AB283" s="37"/>
      <c r="AC283" s="37"/>
      <c r="AD283" s="37"/>
      <c r="AE283" s="37"/>
      <c r="AR283" s="226" t="s">
        <v>160</v>
      </c>
      <c r="AT283" s="226" t="s">
        <v>219</v>
      </c>
      <c r="AU283" s="226" t="s">
        <v>86</v>
      </c>
      <c r="AY283" s="16" t="s">
        <v>119</v>
      </c>
      <c r="BE283" s="227">
        <f>IF(N283="základní",J283,0)</f>
        <v>0</v>
      </c>
      <c r="BF283" s="227">
        <f>IF(N283="snížená",J283,0)</f>
        <v>0</v>
      </c>
      <c r="BG283" s="227">
        <f>IF(N283="zákl. přenesená",J283,0)</f>
        <v>0</v>
      </c>
      <c r="BH283" s="227">
        <f>IF(N283="sníž. přenesená",J283,0)</f>
        <v>0</v>
      </c>
      <c r="BI283" s="227">
        <f>IF(N283="nulová",J283,0)</f>
        <v>0</v>
      </c>
      <c r="BJ283" s="16" t="s">
        <v>21</v>
      </c>
      <c r="BK283" s="227">
        <f>ROUND(I283*H283,2)</f>
        <v>0</v>
      </c>
      <c r="BL283" s="16" t="s">
        <v>125</v>
      </c>
      <c r="BM283" s="226" t="s">
        <v>507</v>
      </c>
    </row>
    <row r="284" s="2" customFormat="1" ht="24.15" customHeight="1">
      <c r="A284" s="37"/>
      <c r="B284" s="38"/>
      <c r="C284" s="251" t="s">
        <v>508</v>
      </c>
      <c r="D284" s="251" t="s">
        <v>219</v>
      </c>
      <c r="E284" s="252" t="s">
        <v>509</v>
      </c>
      <c r="F284" s="253" t="s">
        <v>510</v>
      </c>
      <c r="G284" s="254" t="s">
        <v>157</v>
      </c>
      <c r="H284" s="255">
        <v>4</v>
      </c>
      <c r="I284" s="256"/>
      <c r="J284" s="257">
        <f>ROUND(I284*H284,2)</f>
        <v>0</v>
      </c>
      <c r="K284" s="258"/>
      <c r="L284" s="259"/>
      <c r="M284" s="260" t="s">
        <v>1</v>
      </c>
      <c r="N284" s="261" t="s">
        <v>42</v>
      </c>
      <c r="O284" s="90"/>
      <c r="P284" s="224">
        <f>O284*H284</f>
        <v>0</v>
      </c>
      <c r="Q284" s="224">
        <v>0.151</v>
      </c>
      <c r="R284" s="224">
        <f>Q284*H284</f>
        <v>0.60399999999999998</v>
      </c>
      <c r="S284" s="224">
        <v>0</v>
      </c>
      <c r="T284" s="225">
        <f>S284*H284</f>
        <v>0</v>
      </c>
      <c r="U284" s="37"/>
      <c r="V284" s="37"/>
      <c r="W284" s="37"/>
      <c r="X284" s="37"/>
      <c r="Y284" s="37"/>
      <c r="Z284" s="37"/>
      <c r="AA284" s="37"/>
      <c r="AB284" s="37"/>
      <c r="AC284" s="37"/>
      <c r="AD284" s="37"/>
      <c r="AE284" s="37"/>
      <c r="AR284" s="226" t="s">
        <v>160</v>
      </c>
      <c r="AT284" s="226" t="s">
        <v>219</v>
      </c>
      <c r="AU284" s="226" t="s">
        <v>86</v>
      </c>
      <c r="AY284" s="16" t="s">
        <v>119</v>
      </c>
      <c r="BE284" s="227">
        <f>IF(N284="základní",J284,0)</f>
        <v>0</v>
      </c>
      <c r="BF284" s="227">
        <f>IF(N284="snížená",J284,0)</f>
        <v>0</v>
      </c>
      <c r="BG284" s="227">
        <f>IF(N284="zákl. přenesená",J284,0)</f>
        <v>0</v>
      </c>
      <c r="BH284" s="227">
        <f>IF(N284="sníž. přenesená",J284,0)</f>
        <v>0</v>
      </c>
      <c r="BI284" s="227">
        <f>IF(N284="nulová",J284,0)</f>
        <v>0</v>
      </c>
      <c r="BJ284" s="16" t="s">
        <v>21</v>
      </c>
      <c r="BK284" s="227">
        <f>ROUND(I284*H284,2)</f>
        <v>0</v>
      </c>
      <c r="BL284" s="16" t="s">
        <v>125</v>
      </c>
      <c r="BM284" s="226" t="s">
        <v>511</v>
      </c>
    </row>
    <row r="285" s="2" customFormat="1" ht="49.05" customHeight="1">
      <c r="A285" s="37"/>
      <c r="B285" s="38"/>
      <c r="C285" s="214" t="s">
        <v>512</v>
      </c>
      <c r="D285" s="214" t="s">
        <v>121</v>
      </c>
      <c r="E285" s="215" t="s">
        <v>513</v>
      </c>
      <c r="F285" s="216" t="s">
        <v>514</v>
      </c>
      <c r="G285" s="217" t="s">
        <v>157</v>
      </c>
      <c r="H285" s="218">
        <v>688.70000000000005</v>
      </c>
      <c r="I285" s="219"/>
      <c r="J285" s="220">
        <f>ROUND(I285*H285,2)</f>
        <v>0</v>
      </c>
      <c r="K285" s="221"/>
      <c r="L285" s="43"/>
      <c r="M285" s="222" t="s">
        <v>1</v>
      </c>
      <c r="N285" s="223" t="s">
        <v>42</v>
      </c>
      <c r="O285" s="90"/>
      <c r="P285" s="224">
        <f>O285*H285</f>
        <v>0</v>
      </c>
      <c r="Q285" s="224">
        <v>0.15256</v>
      </c>
      <c r="R285" s="224">
        <f>Q285*H285</f>
        <v>105.068072</v>
      </c>
      <c r="S285" s="224">
        <v>0</v>
      </c>
      <c r="T285" s="225">
        <f>S285*H285</f>
        <v>0</v>
      </c>
      <c r="U285" s="37"/>
      <c r="V285" s="37"/>
      <c r="W285" s="37"/>
      <c r="X285" s="37"/>
      <c r="Y285" s="37"/>
      <c r="Z285" s="37"/>
      <c r="AA285" s="37"/>
      <c r="AB285" s="37"/>
      <c r="AC285" s="37"/>
      <c r="AD285" s="37"/>
      <c r="AE285" s="37"/>
      <c r="AR285" s="226" t="s">
        <v>125</v>
      </c>
      <c r="AT285" s="226" t="s">
        <v>121</v>
      </c>
      <c r="AU285" s="226" t="s">
        <v>86</v>
      </c>
      <c r="AY285" s="16" t="s">
        <v>119</v>
      </c>
      <c r="BE285" s="227">
        <f>IF(N285="základní",J285,0)</f>
        <v>0</v>
      </c>
      <c r="BF285" s="227">
        <f>IF(N285="snížená",J285,0)</f>
        <v>0</v>
      </c>
      <c r="BG285" s="227">
        <f>IF(N285="zákl. přenesená",J285,0)</f>
        <v>0</v>
      </c>
      <c r="BH285" s="227">
        <f>IF(N285="sníž. přenesená",J285,0)</f>
        <v>0</v>
      </c>
      <c r="BI285" s="227">
        <f>IF(N285="nulová",J285,0)</f>
        <v>0</v>
      </c>
      <c r="BJ285" s="16" t="s">
        <v>21</v>
      </c>
      <c r="BK285" s="227">
        <f>ROUND(I285*H285,2)</f>
        <v>0</v>
      </c>
      <c r="BL285" s="16" t="s">
        <v>125</v>
      </c>
      <c r="BM285" s="226" t="s">
        <v>515</v>
      </c>
    </row>
    <row r="286" s="13" customFormat="1">
      <c r="A286" s="13"/>
      <c r="B286" s="228"/>
      <c r="C286" s="229"/>
      <c r="D286" s="230" t="s">
        <v>131</v>
      </c>
      <c r="E286" s="231" t="s">
        <v>1</v>
      </c>
      <c r="F286" s="232" t="s">
        <v>516</v>
      </c>
      <c r="G286" s="229"/>
      <c r="H286" s="233">
        <v>688.70000000000005</v>
      </c>
      <c r="I286" s="234"/>
      <c r="J286" s="229"/>
      <c r="K286" s="229"/>
      <c r="L286" s="235"/>
      <c r="M286" s="236"/>
      <c r="N286" s="237"/>
      <c r="O286" s="237"/>
      <c r="P286" s="237"/>
      <c r="Q286" s="237"/>
      <c r="R286" s="237"/>
      <c r="S286" s="237"/>
      <c r="T286" s="238"/>
      <c r="U286" s="13"/>
      <c r="V286" s="13"/>
      <c r="W286" s="13"/>
      <c r="X286" s="13"/>
      <c r="Y286" s="13"/>
      <c r="Z286" s="13"/>
      <c r="AA286" s="13"/>
      <c r="AB286" s="13"/>
      <c r="AC286" s="13"/>
      <c r="AD286" s="13"/>
      <c r="AE286" s="13"/>
      <c r="AT286" s="239" t="s">
        <v>131</v>
      </c>
      <c r="AU286" s="239" t="s">
        <v>86</v>
      </c>
      <c r="AV286" s="13" t="s">
        <v>86</v>
      </c>
      <c r="AW286" s="13" t="s">
        <v>34</v>
      </c>
      <c r="AX286" s="13" t="s">
        <v>21</v>
      </c>
      <c r="AY286" s="239" t="s">
        <v>119</v>
      </c>
    </row>
    <row r="287" s="2" customFormat="1" ht="44.25" customHeight="1">
      <c r="A287" s="37"/>
      <c r="B287" s="38"/>
      <c r="C287" s="214" t="s">
        <v>517</v>
      </c>
      <c r="D287" s="214" t="s">
        <v>121</v>
      </c>
      <c r="E287" s="215" t="s">
        <v>518</v>
      </c>
      <c r="F287" s="216" t="s">
        <v>519</v>
      </c>
      <c r="G287" s="217" t="s">
        <v>157</v>
      </c>
      <c r="H287" s="218">
        <v>45</v>
      </c>
      <c r="I287" s="219"/>
      <c r="J287" s="220">
        <f>ROUND(I287*H287,2)</f>
        <v>0</v>
      </c>
      <c r="K287" s="221"/>
      <c r="L287" s="43"/>
      <c r="M287" s="222" t="s">
        <v>1</v>
      </c>
      <c r="N287" s="223" t="s">
        <v>42</v>
      </c>
      <c r="O287" s="90"/>
      <c r="P287" s="224">
        <f>O287*H287</f>
        <v>0</v>
      </c>
      <c r="Q287" s="224">
        <v>0.10095</v>
      </c>
      <c r="R287" s="224">
        <f>Q287*H287</f>
        <v>4.5427499999999998</v>
      </c>
      <c r="S287" s="224">
        <v>0</v>
      </c>
      <c r="T287" s="225">
        <f>S287*H287</f>
        <v>0</v>
      </c>
      <c r="U287" s="37"/>
      <c r="V287" s="37"/>
      <c r="W287" s="37"/>
      <c r="X287" s="37"/>
      <c r="Y287" s="37"/>
      <c r="Z287" s="37"/>
      <c r="AA287" s="37"/>
      <c r="AB287" s="37"/>
      <c r="AC287" s="37"/>
      <c r="AD287" s="37"/>
      <c r="AE287" s="37"/>
      <c r="AR287" s="226" t="s">
        <v>125</v>
      </c>
      <c r="AT287" s="226" t="s">
        <v>121</v>
      </c>
      <c r="AU287" s="226" t="s">
        <v>86</v>
      </c>
      <c r="AY287" s="16" t="s">
        <v>119</v>
      </c>
      <c r="BE287" s="227">
        <f>IF(N287="základní",J287,0)</f>
        <v>0</v>
      </c>
      <c r="BF287" s="227">
        <f>IF(N287="snížená",J287,0)</f>
        <v>0</v>
      </c>
      <c r="BG287" s="227">
        <f>IF(N287="zákl. přenesená",J287,0)</f>
        <v>0</v>
      </c>
      <c r="BH287" s="227">
        <f>IF(N287="sníž. přenesená",J287,0)</f>
        <v>0</v>
      </c>
      <c r="BI287" s="227">
        <f>IF(N287="nulová",J287,0)</f>
        <v>0</v>
      </c>
      <c r="BJ287" s="16" t="s">
        <v>21</v>
      </c>
      <c r="BK287" s="227">
        <f>ROUND(I287*H287,2)</f>
        <v>0</v>
      </c>
      <c r="BL287" s="16" t="s">
        <v>125</v>
      </c>
      <c r="BM287" s="226" t="s">
        <v>520</v>
      </c>
    </row>
    <row r="288" s="13" customFormat="1">
      <c r="A288" s="13"/>
      <c r="B288" s="228"/>
      <c r="C288" s="229"/>
      <c r="D288" s="230" t="s">
        <v>131</v>
      </c>
      <c r="E288" s="231" t="s">
        <v>1</v>
      </c>
      <c r="F288" s="232" t="s">
        <v>521</v>
      </c>
      <c r="G288" s="229"/>
      <c r="H288" s="233">
        <v>45</v>
      </c>
      <c r="I288" s="234"/>
      <c r="J288" s="229"/>
      <c r="K288" s="229"/>
      <c r="L288" s="235"/>
      <c r="M288" s="236"/>
      <c r="N288" s="237"/>
      <c r="O288" s="237"/>
      <c r="P288" s="237"/>
      <c r="Q288" s="237"/>
      <c r="R288" s="237"/>
      <c r="S288" s="237"/>
      <c r="T288" s="238"/>
      <c r="U288" s="13"/>
      <c r="V288" s="13"/>
      <c r="W288" s="13"/>
      <c r="X288" s="13"/>
      <c r="Y288" s="13"/>
      <c r="Z288" s="13"/>
      <c r="AA288" s="13"/>
      <c r="AB288" s="13"/>
      <c r="AC288" s="13"/>
      <c r="AD288" s="13"/>
      <c r="AE288" s="13"/>
      <c r="AT288" s="239" t="s">
        <v>131</v>
      </c>
      <c r="AU288" s="239" t="s">
        <v>86</v>
      </c>
      <c r="AV288" s="13" t="s">
        <v>86</v>
      </c>
      <c r="AW288" s="13" t="s">
        <v>34</v>
      </c>
      <c r="AX288" s="13" t="s">
        <v>21</v>
      </c>
      <c r="AY288" s="239" t="s">
        <v>119</v>
      </c>
    </row>
    <row r="289" s="2" customFormat="1" ht="16.5" customHeight="1">
      <c r="A289" s="37"/>
      <c r="B289" s="38"/>
      <c r="C289" s="251" t="s">
        <v>522</v>
      </c>
      <c r="D289" s="251" t="s">
        <v>219</v>
      </c>
      <c r="E289" s="252" t="s">
        <v>523</v>
      </c>
      <c r="F289" s="253" t="s">
        <v>524</v>
      </c>
      <c r="G289" s="254" t="s">
        <v>157</v>
      </c>
      <c r="H289" s="255">
        <v>45</v>
      </c>
      <c r="I289" s="256"/>
      <c r="J289" s="257">
        <f>ROUND(I289*H289,2)</f>
        <v>0</v>
      </c>
      <c r="K289" s="258"/>
      <c r="L289" s="259"/>
      <c r="M289" s="260" t="s">
        <v>1</v>
      </c>
      <c r="N289" s="261" t="s">
        <v>42</v>
      </c>
      <c r="O289" s="90"/>
      <c r="P289" s="224">
        <f>O289*H289</f>
        <v>0</v>
      </c>
      <c r="Q289" s="224">
        <v>0.024</v>
      </c>
      <c r="R289" s="224">
        <f>Q289*H289</f>
        <v>1.0800000000000001</v>
      </c>
      <c r="S289" s="224">
        <v>0</v>
      </c>
      <c r="T289" s="225">
        <f>S289*H289</f>
        <v>0</v>
      </c>
      <c r="U289" s="37"/>
      <c r="V289" s="37"/>
      <c r="W289" s="37"/>
      <c r="X289" s="37"/>
      <c r="Y289" s="37"/>
      <c r="Z289" s="37"/>
      <c r="AA289" s="37"/>
      <c r="AB289" s="37"/>
      <c r="AC289" s="37"/>
      <c r="AD289" s="37"/>
      <c r="AE289" s="37"/>
      <c r="AR289" s="226" t="s">
        <v>160</v>
      </c>
      <c r="AT289" s="226" t="s">
        <v>219</v>
      </c>
      <c r="AU289" s="226" t="s">
        <v>86</v>
      </c>
      <c r="AY289" s="16" t="s">
        <v>119</v>
      </c>
      <c r="BE289" s="227">
        <f>IF(N289="základní",J289,0)</f>
        <v>0</v>
      </c>
      <c r="BF289" s="227">
        <f>IF(N289="snížená",J289,0)</f>
        <v>0</v>
      </c>
      <c r="BG289" s="227">
        <f>IF(N289="zákl. přenesená",J289,0)</f>
        <v>0</v>
      </c>
      <c r="BH289" s="227">
        <f>IF(N289="sníž. přenesená",J289,0)</f>
        <v>0</v>
      </c>
      <c r="BI289" s="227">
        <f>IF(N289="nulová",J289,0)</f>
        <v>0</v>
      </c>
      <c r="BJ289" s="16" t="s">
        <v>21</v>
      </c>
      <c r="BK289" s="227">
        <f>ROUND(I289*H289,2)</f>
        <v>0</v>
      </c>
      <c r="BL289" s="16" t="s">
        <v>125</v>
      </c>
      <c r="BM289" s="226" t="s">
        <v>525</v>
      </c>
    </row>
    <row r="290" s="2" customFormat="1" ht="37.8" customHeight="1">
      <c r="A290" s="37"/>
      <c r="B290" s="38"/>
      <c r="C290" s="214" t="s">
        <v>526</v>
      </c>
      <c r="D290" s="214" t="s">
        <v>121</v>
      </c>
      <c r="E290" s="215" t="s">
        <v>527</v>
      </c>
      <c r="F290" s="216" t="s">
        <v>528</v>
      </c>
      <c r="G290" s="217" t="s">
        <v>157</v>
      </c>
      <c r="H290" s="218">
        <v>16</v>
      </c>
      <c r="I290" s="219"/>
      <c r="J290" s="220">
        <f>ROUND(I290*H290,2)</f>
        <v>0</v>
      </c>
      <c r="K290" s="221"/>
      <c r="L290" s="43"/>
      <c r="M290" s="222" t="s">
        <v>1</v>
      </c>
      <c r="N290" s="223" t="s">
        <v>42</v>
      </c>
      <c r="O290" s="90"/>
      <c r="P290" s="224">
        <f>O290*H290</f>
        <v>0</v>
      </c>
      <c r="Q290" s="224">
        <v>0.34612999999999999</v>
      </c>
      <c r="R290" s="224">
        <f>Q290*H290</f>
        <v>5.5380799999999999</v>
      </c>
      <c r="S290" s="224">
        <v>0</v>
      </c>
      <c r="T290" s="225">
        <f>S290*H290</f>
        <v>0</v>
      </c>
      <c r="U290" s="37"/>
      <c r="V290" s="37"/>
      <c r="W290" s="37"/>
      <c r="X290" s="37"/>
      <c r="Y290" s="37"/>
      <c r="Z290" s="37"/>
      <c r="AA290" s="37"/>
      <c r="AB290" s="37"/>
      <c r="AC290" s="37"/>
      <c r="AD290" s="37"/>
      <c r="AE290" s="37"/>
      <c r="AR290" s="226" t="s">
        <v>125</v>
      </c>
      <c r="AT290" s="226" t="s">
        <v>121</v>
      </c>
      <c r="AU290" s="226" t="s">
        <v>86</v>
      </c>
      <c r="AY290" s="16" t="s">
        <v>119</v>
      </c>
      <c r="BE290" s="227">
        <f>IF(N290="základní",J290,0)</f>
        <v>0</v>
      </c>
      <c r="BF290" s="227">
        <f>IF(N290="snížená",J290,0)</f>
        <v>0</v>
      </c>
      <c r="BG290" s="227">
        <f>IF(N290="zákl. přenesená",J290,0)</f>
        <v>0</v>
      </c>
      <c r="BH290" s="227">
        <f>IF(N290="sníž. přenesená",J290,0)</f>
        <v>0</v>
      </c>
      <c r="BI290" s="227">
        <f>IF(N290="nulová",J290,0)</f>
        <v>0</v>
      </c>
      <c r="BJ290" s="16" t="s">
        <v>21</v>
      </c>
      <c r="BK290" s="227">
        <f>ROUND(I290*H290,2)</f>
        <v>0</v>
      </c>
      <c r="BL290" s="16" t="s">
        <v>125</v>
      </c>
      <c r="BM290" s="226" t="s">
        <v>529</v>
      </c>
    </row>
    <row r="291" s="13" customFormat="1">
      <c r="A291" s="13"/>
      <c r="B291" s="228"/>
      <c r="C291" s="229"/>
      <c r="D291" s="230" t="s">
        <v>131</v>
      </c>
      <c r="E291" s="231" t="s">
        <v>1</v>
      </c>
      <c r="F291" s="232" t="s">
        <v>530</v>
      </c>
      <c r="G291" s="229"/>
      <c r="H291" s="233">
        <v>16</v>
      </c>
      <c r="I291" s="234"/>
      <c r="J291" s="229"/>
      <c r="K291" s="229"/>
      <c r="L291" s="235"/>
      <c r="M291" s="236"/>
      <c r="N291" s="237"/>
      <c r="O291" s="237"/>
      <c r="P291" s="237"/>
      <c r="Q291" s="237"/>
      <c r="R291" s="237"/>
      <c r="S291" s="237"/>
      <c r="T291" s="238"/>
      <c r="U291" s="13"/>
      <c r="V291" s="13"/>
      <c r="W291" s="13"/>
      <c r="X291" s="13"/>
      <c r="Y291" s="13"/>
      <c r="Z291" s="13"/>
      <c r="AA291" s="13"/>
      <c r="AB291" s="13"/>
      <c r="AC291" s="13"/>
      <c r="AD291" s="13"/>
      <c r="AE291" s="13"/>
      <c r="AT291" s="239" t="s">
        <v>131</v>
      </c>
      <c r="AU291" s="239" t="s">
        <v>86</v>
      </c>
      <c r="AV291" s="13" t="s">
        <v>86</v>
      </c>
      <c r="AW291" s="13" t="s">
        <v>34</v>
      </c>
      <c r="AX291" s="13" t="s">
        <v>21</v>
      </c>
      <c r="AY291" s="239" t="s">
        <v>119</v>
      </c>
    </row>
    <row r="292" s="2" customFormat="1" ht="44.25" customHeight="1">
      <c r="A292" s="37"/>
      <c r="B292" s="38"/>
      <c r="C292" s="214" t="s">
        <v>531</v>
      </c>
      <c r="D292" s="214" t="s">
        <v>121</v>
      </c>
      <c r="E292" s="215" t="s">
        <v>532</v>
      </c>
      <c r="F292" s="216" t="s">
        <v>533</v>
      </c>
      <c r="G292" s="217" t="s">
        <v>157</v>
      </c>
      <c r="H292" s="218">
        <v>53.25</v>
      </c>
      <c r="I292" s="219"/>
      <c r="J292" s="220">
        <f>ROUND(I292*H292,2)</f>
        <v>0</v>
      </c>
      <c r="K292" s="221"/>
      <c r="L292" s="43"/>
      <c r="M292" s="222" t="s">
        <v>1</v>
      </c>
      <c r="N292" s="223" t="s">
        <v>42</v>
      </c>
      <c r="O292" s="90"/>
      <c r="P292" s="224">
        <f>O292*H292</f>
        <v>0</v>
      </c>
      <c r="Q292" s="224">
        <v>1.0000000000000001E-05</v>
      </c>
      <c r="R292" s="224">
        <f>Q292*H292</f>
        <v>0.0005325000000000001</v>
      </c>
      <c r="S292" s="224">
        <v>0</v>
      </c>
      <c r="T292" s="225">
        <f>S292*H292</f>
        <v>0</v>
      </c>
      <c r="U292" s="37"/>
      <c r="V292" s="37"/>
      <c r="W292" s="37"/>
      <c r="X292" s="37"/>
      <c r="Y292" s="37"/>
      <c r="Z292" s="37"/>
      <c r="AA292" s="37"/>
      <c r="AB292" s="37"/>
      <c r="AC292" s="37"/>
      <c r="AD292" s="37"/>
      <c r="AE292" s="37"/>
      <c r="AR292" s="226" t="s">
        <v>125</v>
      </c>
      <c r="AT292" s="226" t="s">
        <v>121</v>
      </c>
      <c r="AU292" s="226" t="s">
        <v>86</v>
      </c>
      <c r="AY292" s="16" t="s">
        <v>119</v>
      </c>
      <c r="BE292" s="227">
        <f>IF(N292="základní",J292,0)</f>
        <v>0</v>
      </c>
      <c r="BF292" s="227">
        <f>IF(N292="snížená",J292,0)</f>
        <v>0</v>
      </c>
      <c r="BG292" s="227">
        <f>IF(N292="zákl. přenesená",J292,0)</f>
        <v>0</v>
      </c>
      <c r="BH292" s="227">
        <f>IF(N292="sníž. přenesená",J292,0)</f>
        <v>0</v>
      </c>
      <c r="BI292" s="227">
        <f>IF(N292="nulová",J292,0)</f>
        <v>0</v>
      </c>
      <c r="BJ292" s="16" t="s">
        <v>21</v>
      </c>
      <c r="BK292" s="227">
        <f>ROUND(I292*H292,2)</f>
        <v>0</v>
      </c>
      <c r="BL292" s="16" t="s">
        <v>125</v>
      </c>
      <c r="BM292" s="226" t="s">
        <v>534</v>
      </c>
    </row>
    <row r="293" s="13" customFormat="1">
      <c r="A293" s="13"/>
      <c r="B293" s="228"/>
      <c r="C293" s="229"/>
      <c r="D293" s="230" t="s">
        <v>131</v>
      </c>
      <c r="E293" s="231" t="s">
        <v>1</v>
      </c>
      <c r="F293" s="232" t="s">
        <v>535</v>
      </c>
      <c r="G293" s="229"/>
      <c r="H293" s="233">
        <v>53.25</v>
      </c>
      <c r="I293" s="234"/>
      <c r="J293" s="229"/>
      <c r="K293" s="229"/>
      <c r="L293" s="235"/>
      <c r="M293" s="236"/>
      <c r="N293" s="237"/>
      <c r="O293" s="237"/>
      <c r="P293" s="237"/>
      <c r="Q293" s="237"/>
      <c r="R293" s="237"/>
      <c r="S293" s="237"/>
      <c r="T293" s="238"/>
      <c r="U293" s="13"/>
      <c r="V293" s="13"/>
      <c r="W293" s="13"/>
      <c r="X293" s="13"/>
      <c r="Y293" s="13"/>
      <c r="Z293" s="13"/>
      <c r="AA293" s="13"/>
      <c r="AB293" s="13"/>
      <c r="AC293" s="13"/>
      <c r="AD293" s="13"/>
      <c r="AE293" s="13"/>
      <c r="AT293" s="239" t="s">
        <v>131</v>
      </c>
      <c r="AU293" s="239" t="s">
        <v>86</v>
      </c>
      <c r="AV293" s="13" t="s">
        <v>86</v>
      </c>
      <c r="AW293" s="13" t="s">
        <v>34</v>
      </c>
      <c r="AX293" s="13" t="s">
        <v>21</v>
      </c>
      <c r="AY293" s="239" t="s">
        <v>119</v>
      </c>
    </row>
    <row r="294" s="2" customFormat="1" ht="33" customHeight="1">
      <c r="A294" s="37"/>
      <c r="B294" s="38"/>
      <c r="C294" s="214" t="s">
        <v>536</v>
      </c>
      <c r="D294" s="214" t="s">
        <v>121</v>
      </c>
      <c r="E294" s="215" t="s">
        <v>537</v>
      </c>
      <c r="F294" s="216" t="s">
        <v>538</v>
      </c>
      <c r="G294" s="217" t="s">
        <v>157</v>
      </c>
      <c r="H294" s="218">
        <v>896.70000000000005</v>
      </c>
      <c r="I294" s="219"/>
      <c r="J294" s="220">
        <f>ROUND(I294*H294,2)</f>
        <v>0</v>
      </c>
      <c r="K294" s="221"/>
      <c r="L294" s="43"/>
      <c r="M294" s="222" t="s">
        <v>1</v>
      </c>
      <c r="N294" s="223" t="s">
        <v>42</v>
      </c>
      <c r="O294" s="90"/>
      <c r="P294" s="224">
        <f>O294*H294</f>
        <v>0</v>
      </c>
      <c r="Q294" s="224">
        <v>0</v>
      </c>
      <c r="R294" s="224">
        <f>Q294*H294</f>
        <v>0</v>
      </c>
      <c r="S294" s="224">
        <v>0</v>
      </c>
      <c r="T294" s="225">
        <f>S294*H294</f>
        <v>0</v>
      </c>
      <c r="U294" s="37"/>
      <c r="V294" s="37"/>
      <c r="W294" s="37"/>
      <c r="X294" s="37"/>
      <c r="Y294" s="37"/>
      <c r="Z294" s="37"/>
      <c r="AA294" s="37"/>
      <c r="AB294" s="37"/>
      <c r="AC294" s="37"/>
      <c r="AD294" s="37"/>
      <c r="AE294" s="37"/>
      <c r="AR294" s="226" t="s">
        <v>125</v>
      </c>
      <c r="AT294" s="226" t="s">
        <v>121</v>
      </c>
      <c r="AU294" s="226" t="s">
        <v>86</v>
      </c>
      <c r="AY294" s="16" t="s">
        <v>119</v>
      </c>
      <c r="BE294" s="227">
        <f>IF(N294="základní",J294,0)</f>
        <v>0</v>
      </c>
      <c r="BF294" s="227">
        <f>IF(N294="snížená",J294,0)</f>
        <v>0</v>
      </c>
      <c r="BG294" s="227">
        <f>IF(N294="zákl. přenesená",J294,0)</f>
        <v>0</v>
      </c>
      <c r="BH294" s="227">
        <f>IF(N294="sníž. přenesená",J294,0)</f>
        <v>0</v>
      </c>
      <c r="BI294" s="227">
        <f>IF(N294="nulová",J294,0)</f>
        <v>0</v>
      </c>
      <c r="BJ294" s="16" t="s">
        <v>21</v>
      </c>
      <c r="BK294" s="227">
        <f>ROUND(I294*H294,2)</f>
        <v>0</v>
      </c>
      <c r="BL294" s="16" t="s">
        <v>125</v>
      </c>
      <c r="BM294" s="226" t="s">
        <v>539</v>
      </c>
    </row>
    <row r="295" s="13" customFormat="1">
      <c r="A295" s="13"/>
      <c r="B295" s="228"/>
      <c r="C295" s="229"/>
      <c r="D295" s="230" t="s">
        <v>131</v>
      </c>
      <c r="E295" s="231" t="s">
        <v>1</v>
      </c>
      <c r="F295" s="232" t="s">
        <v>540</v>
      </c>
      <c r="G295" s="229"/>
      <c r="H295" s="233">
        <v>896.70000000000005</v>
      </c>
      <c r="I295" s="234"/>
      <c r="J295" s="229"/>
      <c r="K295" s="229"/>
      <c r="L295" s="235"/>
      <c r="M295" s="236"/>
      <c r="N295" s="237"/>
      <c r="O295" s="237"/>
      <c r="P295" s="237"/>
      <c r="Q295" s="237"/>
      <c r="R295" s="237"/>
      <c r="S295" s="237"/>
      <c r="T295" s="238"/>
      <c r="U295" s="13"/>
      <c r="V295" s="13"/>
      <c r="W295" s="13"/>
      <c r="X295" s="13"/>
      <c r="Y295" s="13"/>
      <c r="Z295" s="13"/>
      <c r="AA295" s="13"/>
      <c r="AB295" s="13"/>
      <c r="AC295" s="13"/>
      <c r="AD295" s="13"/>
      <c r="AE295" s="13"/>
      <c r="AT295" s="239" t="s">
        <v>131</v>
      </c>
      <c r="AU295" s="239" t="s">
        <v>86</v>
      </c>
      <c r="AV295" s="13" t="s">
        <v>86</v>
      </c>
      <c r="AW295" s="13" t="s">
        <v>34</v>
      </c>
      <c r="AX295" s="13" t="s">
        <v>21</v>
      </c>
      <c r="AY295" s="239" t="s">
        <v>119</v>
      </c>
    </row>
    <row r="296" s="2" customFormat="1" ht="55.5" customHeight="1">
      <c r="A296" s="37"/>
      <c r="B296" s="38"/>
      <c r="C296" s="214" t="s">
        <v>541</v>
      </c>
      <c r="D296" s="214" t="s">
        <v>121</v>
      </c>
      <c r="E296" s="215" t="s">
        <v>542</v>
      </c>
      <c r="F296" s="216" t="s">
        <v>543</v>
      </c>
      <c r="G296" s="217" t="s">
        <v>157</v>
      </c>
      <c r="H296" s="218">
        <v>949.95000000000005</v>
      </c>
      <c r="I296" s="219"/>
      <c r="J296" s="220">
        <f>ROUND(I296*H296,2)</f>
        <v>0</v>
      </c>
      <c r="K296" s="221"/>
      <c r="L296" s="43"/>
      <c r="M296" s="222" t="s">
        <v>1</v>
      </c>
      <c r="N296" s="223" t="s">
        <v>42</v>
      </c>
      <c r="O296" s="90"/>
      <c r="P296" s="224">
        <f>O296*H296</f>
        <v>0</v>
      </c>
      <c r="Q296" s="224">
        <v>0.00014999999999999999</v>
      </c>
      <c r="R296" s="224">
        <f>Q296*H296</f>
        <v>0.14249249999999999</v>
      </c>
      <c r="S296" s="224">
        <v>0</v>
      </c>
      <c r="T296" s="225">
        <f>S296*H296</f>
        <v>0</v>
      </c>
      <c r="U296" s="37"/>
      <c r="V296" s="37"/>
      <c r="W296" s="37"/>
      <c r="X296" s="37"/>
      <c r="Y296" s="37"/>
      <c r="Z296" s="37"/>
      <c r="AA296" s="37"/>
      <c r="AB296" s="37"/>
      <c r="AC296" s="37"/>
      <c r="AD296" s="37"/>
      <c r="AE296" s="37"/>
      <c r="AR296" s="226" t="s">
        <v>125</v>
      </c>
      <c r="AT296" s="226" t="s">
        <v>121</v>
      </c>
      <c r="AU296" s="226" t="s">
        <v>86</v>
      </c>
      <c r="AY296" s="16" t="s">
        <v>119</v>
      </c>
      <c r="BE296" s="227">
        <f>IF(N296="základní",J296,0)</f>
        <v>0</v>
      </c>
      <c r="BF296" s="227">
        <f>IF(N296="snížená",J296,0)</f>
        <v>0</v>
      </c>
      <c r="BG296" s="227">
        <f>IF(N296="zákl. přenesená",J296,0)</f>
        <v>0</v>
      </c>
      <c r="BH296" s="227">
        <f>IF(N296="sníž. přenesená",J296,0)</f>
        <v>0</v>
      </c>
      <c r="BI296" s="227">
        <f>IF(N296="nulová",J296,0)</f>
        <v>0</v>
      </c>
      <c r="BJ296" s="16" t="s">
        <v>21</v>
      </c>
      <c r="BK296" s="227">
        <f>ROUND(I296*H296,2)</f>
        <v>0</v>
      </c>
      <c r="BL296" s="16" t="s">
        <v>125</v>
      </c>
      <c r="BM296" s="226" t="s">
        <v>544</v>
      </c>
    </row>
    <row r="297" s="13" customFormat="1">
      <c r="A297" s="13"/>
      <c r="B297" s="228"/>
      <c r="C297" s="229"/>
      <c r="D297" s="230" t="s">
        <v>131</v>
      </c>
      <c r="E297" s="231" t="s">
        <v>1</v>
      </c>
      <c r="F297" s="232" t="s">
        <v>545</v>
      </c>
      <c r="G297" s="229"/>
      <c r="H297" s="233">
        <v>53.25</v>
      </c>
      <c r="I297" s="234"/>
      <c r="J297" s="229"/>
      <c r="K297" s="229"/>
      <c r="L297" s="235"/>
      <c r="M297" s="236"/>
      <c r="N297" s="237"/>
      <c r="O297" s="237"/>
      <c r="P297" s="237"/>
      <c r="Q297" s="237"/>
      <c r="R297" s="237"/>
      <c r="S297" s="237"/>
      <c r="T297" s="238"/>
      <c r="U297" s="13"/>
      <c r="V297" s="13"/>
      <c r="W297" s="13"/>
      <c r="X297" s="13"/>
      <c r="Y297" s="13"/>
      <c r="Z297" s="13"/>
      <c r="AA297" s="13"/>
      <c r="AB297" s="13"/>
      <c r="AC297" s="13"/>
      <c r="AD297" s="13"/>
      <c r="AE297" s="13"/>
      <c r="AT297" s="239" t="s">
        <v>131</v>
      </c>
      <c r="AU297" s="239" t="s">
        <v>86</v>
      </c>
      <c r="AV297" s="13" t="s">
        <v>86</v>
      </c>
      <c r="AW297" s="13" t="s">
        <v>34</v>
      </c>
      <c r="AX297" s="13" t="s">
        <v>77</v>
      </c>
      <c r="AY297" s="239" t="s">
        <v>119</v>
      </c>
    </row>
    <row r="298" s="13" customFormat="1">
      <c r="A298" s="13"/>
      <c r="B298" s="228"/>
      <c r="C298" s="229"/>
      <c r="D298" s="230" t="s">
        <v>131</v>
      </c>
      <c r="E298" s="231" t="s">
        <v>1</v>
      </c>
      <c r="F298" s="232" t="s">
        <v>546</v>
      </c>
      <c r="G298" s="229"/>
      <c r="H298" s="233">
        <v>896.70000000000005</v>
      </c>
      <c r="I298" s="234"/>
      <c r="J298" s="229"/>
      <c r="K298" s="229"/>
      <c r="L298" s="235"/>
      <c r="M298" s="236"/>
      <c r="N298" s="237"/>
      <c r="O298" s="237"/>
      <c r="P298" s="237"/>
      <c r="Q298" s="237"/>
      <c r="R298" s="237"/>
      <c r="S298" s="237"/>
      <c r="T298" s="238"/>
      <c r="U298" s="13"/>
      <c r="V298" s="13"/>
      <c r="W298" s="13"/>
      <c r="X298" s="13"/>
      <c r="Y298" s="13"/>
      <c r="Z298" s="13"/>
      <c r="AA298" s="13"/>
      <c r="AB298" s="13"/>
      <c r="AC298" s="13"/>
      <c r="AD298" s="13"/>
      <c r="AE298" s="13"/>
      <c r="AT298" s="239" t="s">
        <v>131</v>
      </c>
      <c r="AU298" s="239" t="s">
        <v>86</v>
      </c>
      <c r="AV298" s="13" t="s">
        <v>86</v>
      </c>
      <c r="AW298" s="13" t="s">
        <v>34</v>
      </c>
      <c r="AX298" s="13" t="s">
        <v>77</v>
      </c>
      <c r="AY298" s="239" t="s">
        <v>119</v>
      </c>
    </row>
    <row r="299" s="14" customFormat="1">
      <c r="A299" s="14"/>
      <c r="B299" s="240"/>
      <c r="C299" s="241"/>
      <c r="D299" s="230" t="s">
        <v>131</v>
      </c>
      <c r="E299" s="242" t="s">
        <v>1</v>
      </c>
      <c r="F299" s="243" t="s">
        <v>144</v>
      </c>
      <c r="G299" s="241"/>
      <c r="H299" s="244">
        <v>949.95000000000005</v>
      </c>
      <c r="I299" s="245"/>
      <c r="J299" s="241"/>
      <c r="K299" s="241"/>
      <c r="L299" s="246"/>
      <c r="M299" s="247"/>
      <c r="N299" s="248"/>
      <c r="O299" s="248"/>
      <c r="P299" s="248"/>
      <c r="Q299" s="248"/>
      <c r="R299" s="248"/>
      <c r="S299" s="248"/>
      <c r="T299" s="249"/>
      <c r="U299" s="14"/>
      <c r="V299" s="14"/>
      <c r="W299" s="14"/>
      <c r="X299" s="14"/>
      <c r="Y299" s="14"/>
      <c r="Z299" s="14"/>
      <c r="AA299" s="14"/>
      <c r="AB299" s="14"/>
      <c r="AC299" s="14"/>
      <c r="AD299" s="14"/>
      <c r="AE299" s="14"/>
      <c r="AT299" s="250" t="s">
        <v>131</v>
      </c>
      <c r="AU299" s="250" t="s">
        <v>86</v>
      </c>
      <c r="AV299" s="14" t="s">
        <v>125</v>
      </c>
      <c r="AW299" s="14" t="s">
        <v>34</v>
      </c>
      <c r="AX299" s="14" t="s">
        <v>21</v>
      </c>
      <c r="AY299" s="250" t="s">
        <v>119</v>
      </c>
    </row>
    <row r="300" s="2" customFormat="1" ht="24.15" customHeight="1">
      <c r="A300" s="37"/>
      <c r="B300" s="38"/>
      <c r="C300" s="214" t="s">
        <v>547</v>
      </c>
      <c r="D300" s="214" t="s">
        <v>121</v>
      </c>
      <c r="E300" s="215" t="s">
        <v>548</v>
      </c>
      <c r="F300" s="216" t="s">
        <v>549</v>
      </c>
      <c r="G300" s="217" t="s">
        <v>157</v>
      </c>
      <c r="H300" s="218">
        <v>262.60000000000002</v>
      </c>
      <c r="I300" s="219"/>
      <c r="J300" s="220">
        <f>ROUND(I300*H300,2)</f>
        <v>0</v>
      </c>
      <c r="K300" s="221"/>
      <c r="L300" s="43"/>
      <c r="M300" s="222" t="s">
        <v>1</v>
      </c>
      <c r="N300" s="223" t="s">
        <v>42</v>
      </c>
      <c r="O300" s="90"/>
      <c r="P300" s="224">
        <f>O300*H300</f>
        <v>0</v>
      </c>
      <c r="Q300" s="224">
        <v>0</v>
      </c>
      <c r="R300" s="224">
        <f>Q300*H300</f>
        <v>0</v>
      </c>
      <c r="S300" s="224">
        <v>0</v>
      </c>
      <c r="T300" s="225">
        <f>S300*H300</f>
        <v>0</v>
      </c>
      <c r="U300" s="37"/>
      <c r="V300" s="37"/>
      <c r="W300" s="37"/>
      <c r="X300" s="37"/>
      <c r="Y300" s="37"/>
      <c r="Z300" s="37"/>
      <c r="AA300" s="37"/>
      <c r="AB300" s="37"/>
      <c r="AC300" s="37"/>
      <c r="AD300" s="37"/>
      <c r="AE300" s="37"/>
      <c r="AR300" s="226" t="s">
        <v>125</v>
      </c>
      <c r="AT300" s="226" t="s">
        <v>121</v>
      </c>
      <c r="AU300" s="226" t="s">
        <v>86</v>
      </c>
      <c r="AY300" s="16" t="s">
        <v>119</v>
      </c>
      <c r="BE300" s="227">
        <f>IF(N300="základní",J300,0)</f>
        <v>0</v>
      </c>
      <c r="BF300" s="227">
        <f>IF(N300="snížená",J300,0)</f>
        <v>0</v>
      </c>
      <c r="BG300" s="227">
        <f>IF(N300="zákl. přenesená",J300,0)</f>
        <v>0</v>
      </c>
      <c r="BH300" s="227">
        <f>IF(N300="sníž. přenesená",J300,0)</f>
        <v>0</v>
      </c>
      <c r="BI300" s="227">
        <f>IF(N300="nulová",J300,0)</f>
        <v>0</v>
      </c>
      <c r="BJ300" s="16" t="s">
        <v>21</v>
      </c>
      <c r="BK300" s="227">
        <f>ROUND(I300*H300,2)</f>
        <v>0</v>
      </c>
      <c r="BL300" s="16" t="s">
        <v>125</v>
      </c>
      <c r="BM300" s="226" t="s">
        <v>550</v>
      </c>
    </row>
    <row r="301" s="13" customFormat="1">
      <c r="A301" s="13"/>
      <c r="B301" s="228"/>
      <c r="C301" s="229"/>
      <c r="D301" s="230" t="s">
        <v>131</v>
      </c>
      <c r="E301" s="231" t="s">
        <v>1</v>
      </c>
      <c r="F301" s="232" t="s">
        <v>551</v>
      </c>
      <c r="G301" s="229"/>
      <c r="H301" s="233">
        <v>262.60000000000002</v>
      </c>
      <c r="I301" s="234"/>
      <c r="J301" s="229"/>
      <c r="K301" s="229"/>
      <c r="L301" s="235"/>
      <c r="M301" s="236"/>
      <c r="N301" s="237"/>
      <c r="O301" s="237"/>
      <c r="P301" s="237"/>
      <c r="Q301" s="237"/>
      <c r="R301" s="237"/>
      <c r="S301" s="237"/>
      <c r="T301" s="238"/>
      <c r="U301" s="13"/>
      <c r="V301" s="13"/>
      <c r="W301" s="13"/>
      <c r="X301" s="13"/>
      <c r="Y301" s="13"/>
      <c r="Z301" s="13"/>
      <c r="AA301" s="13"/>
      <c r="AB301" s="13"/>
      <c r="AC301" s="13"/>
      <c r="AD301" s="13"/>
      <c r="AE301" s="13"/>
      <c r="AT301" s="239" t="s">
        <v>131</v>
      </c>
      <c r="AU301" s="239" t="s">
        <v>86</v>
      </c>
      <c r="AV301" s="13" t="s">
        <v>86</v>
      </c>
      <c r="AW301" s="13" t="s">
        <v>34</v>
      </c>
      <c r="AX301" s="13" t="s">
        <v>21</v>
      </c>
      <c r="AY301" s="239" t="s">
        <v>119</v>
      </c>
    </row>
    <row r="302" s="2" customFormat="1" ht="24.15" customHeight="1">
      <c r="A302" s="37"/>
      <c r="B302" s="38"/>
      <c r="C302" s="214" t="s">
        <v>552</v>
      </c>
      <c r="D302" s="214" t="s">
        <v>121</v>
      </c>
      <c r="E302" s="215" t="s">
        <v>553</v>
      </c>
      <c r="F302" s="216" t="s">
        <v>554</v>
      </c>
      <c r="G302" s="217" t="s">
        <v>157</v>
      </c>
      <c r="H302" s="218">
        <v>52.799999999999997</v>
      </c>
      <c r="I302" s="219"/>
      <c r="J302" s="220">
        <f>ROUND(I302*H302,2)</f>
        <v>0</v>
      </c>
      <c r="K302" s="221"/>
      <c r="L302" s="43"/>
      <c r="M302" s="222" t="s">
        <v>1</v>
      </c>
      <c r="N302" s="223" t="s">
        <v>42</v>
      </c>
      <c r="O302" s="90"/>
      <c r="P302" s="224">
        <f>O302*H302</f>
        <v>0</v>
      </c>
      <c r="Q302" s="224">
        <v>0</v>
      </c>
      <c r="R302" s="224">
        <f>Q302*H302</f>
        <v>0</v>
      </c>
      <c r="S302" s="224">
        <v>0</v>
      </c>
      <c r="T302" s="225">
        <f>S302*H302</f>
        <v>0</v>
      </c>
      <c r="U302" s="37"/>
      <c r="V302" s="37"/>
      <c r="W302" s="37"/>
      <c r="X302" s="37"/>
      <c r="Y302" s="37"/>
      <c r="Z302" s="37"/>
      <c r="AA302" s="37"/>
      <c r="AB302" s="37"/>
      <c r="AC302" s="37"/>
      <c r="AD302" s="37"/>
      <c r="AE302" s="37"/>
      <c r="AR302" s="226" t="s">
        <v>125</v>
      </c>
      <c r="AT302" s="226" t="s">
        <v>121</v>
      </c>
      <c r="AU302" s="226" t="s">
        <v>86</v>
      </c>
      <c r="AY302" s="16" t="s">
        <v>119</v>
      </c>
      <c r="BE302" s="227">
        <f>IF(N302="základní",J302,0)</f>
        <v>0</v>
      </c>
      <c r="BF302" s="227">
        <f>IF(N302="snížená",J302,0)</f>
        <v>0</v>
      </c>
      <c r="BG302" s="227">
        <f>IF(N302="zákl. přenesená",J302,0)</f>
        <v>0</v>
      </c>
      <c r="BH302" s="227">
        <f>IF(N302="sníž. přenesená",J302,0)</f>
        <v>0</v>
      </c>
      <c r="BI302" s="227">
        <f>IF(N302="nulová",J302,0)</f>
        <v>0</v>
      </c>
      <c r="BJ302" s="16" t="s">
        <v>21</v>
      </c>
      <c r="BK302" s="227">
        <f>ROUND(I302*H302,2)</f>
        <v>0</v>
      </c>
      <c r="BL302" s="16" t="s">
        <v>125</v>
      </c>
      <c r="BM302" s="226" t="s">
        <v>555</v>
      </c>
    </row>
    <row r="303" s="13" customFormat="1">
      <c r="A303" s="13"/>
      <c r="B303" s="228"/>
      <c r="C303" s="229"/>
      <c r="D303" s="230" t="s">
        <v>131</v>
      </c>
      <c r="E303" s="231" t="s">
        <v>1</v>
      </c>
      <c r="F303" s="232" t="s">
        <v>556</v>
      </c>
      <c r="G303" s="229"/>
      <c r="H303" s="233">
        <v>52.799999999999997</v>
      </c>
      <c r="I303" s="234"/>
      <c r="J303" s="229"/>
      <c r="K303" s="229"/>
      <c r="L303" s="235"/>
      <c r="M303" s="236"/>
      <c r="N303" s="237"/>
      <c r="O303" s="237"/>
      <c r="P303" s="237"/>
      <c r="Q303" s="237"/>
      <c r="R303" s="237"/>
      <c r="S303" s="237"/>
      <c r="T303" s="238"/>
      <c r="U303" s="13"/>
      <c r="V303" s="13"/>
      <c r="W303" s="13"/>
      <c r="X303" s="13"/>
      <c r="Y303" s="13"/>
      <c r="Z303" s="13"/>
      <c r="AA303" s="13"/>
      <c r="AB303" s="13"/>
      <c r="AC303" s="13"/>
      <c r="AD303" s="13"/>
      <c r="AE303" s="13"/>
      <c r="AT303" s="239" t="s">
        <v>131</v>
      </c>
      <c r="AU303" s="239" t="s">
        <v>86</v>
      </c>
      <c r="AV303" s="13" t="s">
        <v>86</v>
      </c>
      <c r="AW303" s="13" t="s">
        <v>34</v>
      </c>
      <c r="AX303" s="13" t="s">
        <v>21</v>
      </c>
      <c r="AY303" s="239" t="s">
        <v>119</v>
      </c>
    </row>
    <row r="304" s="2" customFormat="1" ht="24.15" customHeight="1">
      <c r="A304" s="37"/>
      <c r="B304" s="38"/>
      <c r="C304" s="214" t="s">
        <v>557</v>
      </c>
      <c r="D304" s="214" t="s">
        <v>121</v>
      </c>
      <c r="E304" s="215" t="s">
        <v>558</v>
      </c>
      <c r="F304" s="216" t="s">
        <v>559</v>
      </c>
      <c r="G304" s="217" t="s">
        <v>157</v>
      </c>
      <c r="H304" s="218">
        <v>2</v>
      </c>
      <c r="I304" s="219"/>
      <c r="J304" s="220">
        <f>ROUND(I304*H304,2)</f>
        <v>0</v>
      </c>
      <c r="K304" s="221"/>
      <c r="L304" s="43"/>
      <c r="M304" s="222" t="s">
        <v>1</v>
      </c>
      <c r="N304" s="223" t="s">
        <v>42</v>
      </c>
      <c r="O304" s="90"/>
      <c r="P304" s="224">
        <f>O304*H304</f>
        <v>0</v>
      </c>
      <c r="Q304" s="224">
        <v>3.0000000000000001E-05</v>
      </c>
      <c r="R304" s="224">
        <f>Q304*H304</f>
        <v>6.0000000000000002E-05</v>
      </c>
      <c r="S304" s="224">
        <v>0</v>
      </c>
      <c r="T304" s="225">
        <f>S304*H304</f>
        <v>0</v>
      </c>
      <c r="U304" s="37"/>
      <c r="V304" s="37"/>
      <c r="W304" s="37"/>
      <c r="X304" s="37"/>
      <c r="Y304" s="37"/>
      <c r="Z304" s="37"/>
      <c r="AA304" s="37"/>
      <c r="AB304" s="37"/>
      <c r="AC304" s="37"/>
      <c r="AD304" s="37"/>
      <c r="AE304" s="37"/>
      <c r="AR304" s="226" t="s">
        <v>125</v>
      </c>
      <c r="AT304" s="226" t="s">
        <v>121</v>
      </c>
      <c r="AU304" s="226" t="s">
        <v>86</v>
      </c>
      <c r="AY304" s="16" t="s">
        <v>119</v>
      </c>
      <c r="BE304" s="227">
        <f>IF(N304="základní",J304,0)</f>
        <v>0</v>
      </c>
      <c r="BF304" s="227">
        <f>IF(N304="snížená",J304,0)</f>
        <v>0</v>
      </c>
      <c r="BG304" s="227">
        <f>IF(N304="zákl. přenesená",J304,0)</f>
        <v>0</v>
      </c>
      <c r="BH304" s="227">
        <f>IF(N304="sníž. přenesená",J304,0)</f>
        <v>0</v>
      </c>
      <c r="BI304" s="227">
        <f>IF(N304="nulová",J304,0)</f>
        <v>0</v>
      </c>
      <c r="BJ304" s="16" t="s">
        <v>21</v>
      </c>
      <c r="BK304" s="227">
        <f>ROUND(I304*H304,2)</f>
        <v>0</v>
      </c>
      <c r="BL304" s="16" t="s">
        <v>125</v>
      </c>
      <c r="BM304" s="226" t="s">
        <v>560</v>
      </c>
    </row>
    <row r="305" s="13" customFormat="1">
      <c r="A305" s="13"/>
      <c r="B305" s="228"/>
      <c r="C305" s="229"/>
      <c r="D305" s="230" t="s">
        <v>131</v>
      </c>
      <c r="E305" s="231" t="s">
        <v>1</v>
      </c>
      <c r="F305" s="232" t="s">
        <v>561</v>
      </c>
      <c r="G305" s="229"/>
      <c r="H305" s="233">
        <v>2</v>
      </c>
      <c r="I305" s="234"/>
      <c r="J305" s="229"/>
      <c r="K305" s="229"/>
      <c r="L305" s="235"/>
      <c r="M305" s="236"/>
      <c r="N305" s="237"/>
      <c r="O305" s="237"/>
      <c r="P305" s="237"/>
      <c r="Q305" s="237"/>
      <c r="R305" s="237"/>
      <c r="S305" s="237"/>
      <c r="T305" s="238"/>
      <c r="U305" s="13"/>
      <c r="V305" s="13"/>
      <c r="W305" s="13"/>
      <c r="X305" s="13"/>
      <c r="Y305" s="13"/>
      <c r="Z305" s="13"/>
      <c r="AA305" s="13"/>
      <c r="AB305" s="13"/>
      <c r="AC305" s="13"/>
      <c r="AD305" s="13"/>
      <c r="AE305" s="13"/>
      <c r="AT305" s="239" t="s">
        <v>131</v>
      </c>
      <c r="AU305" s="239" t="s">
        <v>86</v>
      </c>
      <c r="AV305" s="13" t="s">
        <v>86</v>
      </c>
      <c r="AW305" s="13" t="s">
        <v>34</v>
      </c>
      <c r="AX305" s="13" t="s">
        <v>21</v>
      </c>
      <c r="AY305" s="239" t="s">
        <v>119</v>
      </c>
    </row>
    <row r="306" s="2" customFormat="1" ht="62.7" customHeight="1">
      <c r="A306" s="37"/>
      <c r="B306" s="38"/>
      <c r="C306" s="214" t="s">
        <v>562</v>
      </c>
      <c r="D306" s="214" t="s">
        <v>121</v>
      </c>
      <c r="E306" s="215" t="s">
        <v>563</v>
      </c>
      <c r="F306" s="216" t="s">
        <v>564</v>
      </c>
      <c r="G306" s="217" t="s">
        <v>129</v>
      </c>
      <c r="H306" s="218">
        <v>3180.8299999999999</v>
      </c>
      <c r="I306" s="219"/>
      <c r="J306" s="220">
        <f>ROUND(I306*H306,2)</f>
        <v>0</v>
      </c>
      <c r="K306" s="221"/>
      <c r="L306" s="43"/>
      <c r="M306" s="222" t="s">
        <v>1</v>
      </c>
      <c r="N306" s="223" t="s">
        <v>42</v>
      </c>
      <c r="O306" s="90"/>
      <c r="P306" s="224">
        <f>O306*H306</f>
        <v>0</v>
      </c>
      <c r="Q306" s="224">
        <v>0</v>
      </c>
      <c r="R306" s="224">
        <f>Q306*H306</f>
        <v>0</v>
      </c>
      <c r="S306" s="224">
        <v>0.02</v>
      </c>
      <c r="T306" s="225">
        <f>S306*H306</f>
        <v>63.616599999999998</v>
      </c>
      <c r="U306" s="37"/>
      <c r="V306" s="37"/>
      <c r="W306" s="37"/>
      <c r="X306" s="37"/>
      <c r="Y306" s="37"/>
      <c r="Z306" s="37"/>
      <c r="AA306" s="37"/>
      <c r="AB306" s="37"/>
      <c r="AC306" s="37"/>
      <c r="AD306" s="37"/>
      <c r="AE306" s="37"/>
      <c r="AR306" s="226" t="s">
        <v>125</v>
      </c>
      <c r="AT306" s="226" t="s">
        <v>121</v>
      </c>
      <c r="AU306" s="226" t="s">
        <v>86</v>
      </c>
      <c r="AY306" s="16" t="s">
        <v>119</v>
      </c>
      <c r="BE306" s="227">
        <f>IF(N306="základní",J306,0)</f>
        <v>0</v>
      </c>
      <c r="BF306" s="227">
        <f>IF(N306="snížená",J306,0)</f>
        <v>0</v>
      </c>
      <c r="BG306" s="227">
        <f>IF(N306="zákl. přenesená",J306,0)</f>
        <v>0</v>
      </c>
      <c r="BH306" s="227">
        <f>IF(N306="sníž. přenesená",J306,0)</f>
        <v>0</v>
      </c>
      <c r="BI306" s="227">
        <f>IF(N306="nulová",J306,0)</f>
        <v>0</v>
      </c>
      <c r="BJ306" s="16" t="s">
        <v>21</v>
      </c>
      <c r="BK306" s="227">
        <f>ROUND(I306*H306,2)</f>
        <v>0</v>
      </c>
      <c r="BL306" s="16" t="s">
        <v>125</v>
      </c>
      <c r="BM306" s="226" t="s">
        <v>565</v>
      </c>
    </row>
    <row r="307" s="13" customFormat="1">
      <c r="A307" s="13"/>
      <c r="B307" s="228"/>
      <c r="C307" s="229"/>
      <c r="D307" s="230" t="s">
        <v>131</v>
      </c>
      <c r="E307" s="231" t="s">
        <v>1</v>
      </c>
      <c r="F307" s="232" t="s">
        <v>566</v>
      </c>
      <c r="G307" s="229"/>
      <c r="H307" s="233">
        <v>3180.8299999999999</v>
      </c>
      <c r="I307" s="234"/>
      <c r="J307" s="229"/>
      <c r="K307" s="229"/>
      <c r="L307" s="235"/>
      <c r="M307" s="236"/>
      <c r="N307" s="237"/>
      <c r="O307" s="237"/>
      <c r="P307" s="237"/>
      <c r="Q307" s="237"/>
      <c r="R307" s="237"/>
      <c r="S307" s="237"/>
      <c r="T307" s="238"/>
      <c r="U307" s="13"/>
      <c r="V307" s="13"/>
      <c r="W307" s="13"/>
      <c r="X307" s="13"/>
      <c r="Y307" s="13"/>
      <c r="Z307" s="13"/>
      <c r="AA307" s="13"/>
      <c r="AB307" s="13"/>
      <c r="AC307" s="13"/>
      <c r="AD307" s="13"/>
      <c r="AE307" s="13"/>
      <c r="AT307" s="239" t="s">
        <v>131</v>
      </c>
      <c r="AU307" s="239" t="s">
        <v>86</v>
      </c>
      <c r="AV307" s="13" t="s">
        <v>86</v>
      </c>
      <c r="AW307" s="13" t="s">
        <v>34</v>
      </c>
      <c r="AX307" s="13" t="s">
        <v>21</v>
      </c>
      <c r="AY307" s="239" t="s">
        <v>119</v>
      </c>
    </row>
    <row r="308" s="2" customFormat="1" ht="66.75" customHeight="1">
      <c r="A308" s="37"/>
      <c r="B308" s="38"/>
      <c r="C308" s="214" t="s">
        <v>567</v>
      </c>
      <c r="D308" s="214" t="s">
        <v>121</v>
      </c>
      <c r="E308" s="215" t="s">
        <v>568</v>
      </c>
      <c r="F308" s="216" t="s">
        <v>569</v>
      </c>
      <c r="G308" s="217" t="s">
        <v>157</v>
      </c>
      <c r="H308" s="218">
        <v>779.50999999999999</v>
      </c>
      <c r="I308" s="219"/>
      <c r="J308" s="220">
        <f>ROUND(I308*H308,2)</f>
        <v>0</v>
      </c>
      <c r="K308" s="221"/>
      <c r="L308" s="43"/>
      <c r="M308" s="222" t="s">
        <v>1</v>
      </c>
      <c r="N308" s="223" t="s">
        <v>42</v>
      </c>
      <c r="O308" s="90"/>
      <c r="P308" s="224">
        <f>O308*H308</f>
        <v>0</v>
      </c>
      <c r="Q308" s="224">
        <v>0</v>
      </c>
      <c r="R308" s="224">
        <f>Q308*H308</f>
        <v>0</v>
      </c>
      <c r="S308" s="224">
        <v>0</v>
      </c>
      <c r="T308" s="225">
        <f>S308*H308</f>
        <v>0</v>
      </c>
      <c r="U308" s="37"/>
      <c r="V308" s="37"/>
      <c r="W308" s="37"/>
      <c r="X308" s="37"/>
      <c r="Y308" s="37"/>
      <c r="Z308" s="37"/>
      <c r="AA308" s="37"/>
      <c r="AB308" s="37"/>
      <c r="AC308" s="37"/>
      <c r="AD308" s="37"/>
      <c r="AE308" s="37"/>
      <c r="AR308" s="226" t="s">
        <v>125</v>
      </c>
      <c r="AT308" s="226" t="s">
        <v>121</v>
      </c>
      <c r="AU308" s="226" t="s">
        <v>86</v>
      </c>
      <c r="AY308" s="16" t="s">
        <v>119</v>
      </c>
      <c r="BE308" s="227">
        <f>IF(N308="základní",J308,0)</f>
        <v>0</v>
      </c>
      <c r="BF308" s="227">
        <f>IF(N308="snížená",J308,0)</f>
        <v>0</v>
      </c>
      <c r="BG308" s="227">
        <f>IF(N308="zákl. přenesená",J308,0)</f>
        <v>0</v>
      </c>
      <c r="BH308" s="227">
        <f>IF(N308="sníž. přenesená",J308,0)</f>
        <v>0</v>
      </c>
      <c r="BI308" s="227">
        <f>IF(N308="nulová",J308,0)</f>
        <v>0</v>
      </c>
      <c r="BJ308" s="16" t="s">
        <v>21</v>
      </c>
      <c r="BK308" s="227">
        <f>ROUND(I308*H308,2)</f>
        <v>0</v>
      </c>
      <c r="BL308" s="16" t="s">
        <v>125</v>
      </c>
      <c r="BM308" s="226" t="s">
        <v>570</v>
      </c>
    </row>
    <row r="309" s="2" customFormat="1" ht="76.35" customHeight="1">
      <c r="A309" s="37"/>
      <c r="B309" s="38"/>
      <c r="C309" s="214" t="s">
        <v>571</v>
      </c>
      <c r="D309" s="214" t="s">
        <v>121</v>
      </c>
      <c r="E309" s="215" t="s">
        <v>572</v>
      </c>
      <c r="F309" s="216" t="s">
        <v>573</v>
      </c>
      <c r="G309" s="217" t="s">
        <v>129</v>
      </c>
      <c r="H309" s="218">
        <v>9.4000000000000004</v>
      </c>
      <c r="I309" s="219"/>
      <c r="J309" s="220">
        <f>ROUND(I309*H309,2)</f>
        <v>0</v>
      </c>
      <c r="K309" s="221"/>
      <c r="L309" s="43"/>
      <c r="M309" s="222" t="s">
        <v>1</v>
      </c>
      <c r="N309" s="223" t="s">
        <v>42</v>
      </c>
      <c r="O309" s="90"/>
      <c r="P309" s="224">
        <f>O309*H309</f>
        <v>0</v>
      </c>
      <c r="Q309" s="224">
        <v>0</v>
      </c>
      <c r="R309" s="224">
        <f>Q309*H309</f>
        <v>0</v>
      </c>
      <c r="S309" s="224">
        <v>0</v>
      </c>
      <c r="T309" s="225">
        <f>S309*H309</f>
        <v>0</v>
      </c>
      <c r="U309" s="37"/>
      <c r="V309" s="37"/>
      <c r="W309" s="37"/>
      <c r="X309" s="37"/>
      <c r="Y309" s="37"/>
      <c r="Z309" s="37"/>
      <c r="AA309" s="37"/>
      <c r="AB309" s="37"/>
      <c r="AC309" s="37"/>
      <c r="AD309" s="37"/>
      <c r="AE309" s="37"/>
      <c r="AR309" s="226" t="s">
        <v>125</v>
      </c>
      <c r="AT309" s="226" t="s">
        <v>121</v>
      </c>
      <c r="AU309" s="226" t="s">
        <v>86</v>
      </c>
      <c r="AY309" s="16" t="s">
        <v>119</v>
      </c>
      <c r="BE309" s="227">
        <f>IF(N309="základní",J309,0)</f>
        <v>0</v>
      </c>
      <c r="BF309" s="227">
        <f>IF(N309="snížená",J309,0)</f>
        <v>0</v>
      </c>
      <c r="BG309" s="227">
        <f>IF(N309="zákl. přenesená",J309,0)</f>
        <v>0</v>
      </c>
      <c r="BH309" s="227">
        <f>IF(N309="sníž. přenesená",J309,0)</f>
        <v>0</v>
      </c>
      <c r="BI309" s="227">
        <f>IF(N309="nulová",J309,0)</f>
        <v>0</v>
      </c>
      <c r="BJ309" s="16" t="s">
        <v>21</v>
      </c>
      <c r="BK309" s="227">
        <f>ROUND(I309*H309,2)</f>
        <v>0</v>
      </c>
      <c r="BL309" s="16" t="s">
        <v>125</v>
      </c>
      <c r="BM309" s="226" t="s">
        <v>574</v>
      </c>
    </row>
    <row r="310" s="13" customFormat="1">
      <c r="A310" s="13"/>
      <c r="B310" s="228"/>
      <c r="C310" s="229"/>
      <c r="D310" s="230" t="s">
        <v>131</v>
      </c>
      <c r="E310" s="231" t="s">
        <v>1</v>
      </c>
      <c r="F310" s="232" t="s">
        <v>575</v>
      </c>
      <c r="G310" s="229"/>
      <c r="H310" s="233">
        <v>9.4000000000000004</v>
      </c>
      <c r="I310" s="234"/>
      <c r="J310" s="229"/>
      <c r="K310" s="229"/>
      <c r="L310" s="235"/>
      <c r="M310" s="236"/>
      <c r="N310" s="237"/>
      <c r="O310" s="237"/>
      <c r="P310" s="237"/>
      <c r="Q310" s="237"/>
      <c r="R310" s="237"/>
      <c r="S310" s="237"/>
      <c r="T310" s="238"/>
      <c r="U310" s="13"/>
      <c r="V310" s="13"/>
      <c r="W310" s="13"/>
      <c r="X310" s="13"/>
      <c r="Y310" s="13"/>
      <c r="Z310" s="13"/>
      <c r="AA310" s="13"/>
      <c r="AB310" s="13"/>
      <c r="AC310" s="13"/>
      <c r="AD310" s="13"/>
      <c r="AE310" s="13"/>
      <c r="AT310" s="239" t="s">
        <v>131</v>
      </c>
      <c r="AU310" s="239" t="s">
        <v>86</v>
      </c>
      <c r="AV310" s="13" t="s">
        <v>86</v>
      </c>
      <c r="AW310" s="13" t="s">
        <v>34</v>
      </c>
      <c r="AX310" s="13" t="s">
        <v>21</v>
      </c>
      <c r="AY310" s="239" t="s">
        <v>119</v>
      </c>
    </row>
    <row r="311" s="12" customFormat="1" ht="22.8" customHeight="1">
      <c r="A311" s="12"/>
      <c r="B311" s="198"/>
      <c r="C311" s="199"/>
      <c r="D311" s="200" t="s">
        <v>76</v>
      </c>
      <c r="E311" s="212" t="s">
        <v>576</v>
      </c>
      <c r="F311" s="212" t="s">
        <v>577</v>
      </c>
      <c r="G311" s="199"/>
      <c r="H311" s="199"/>
      <c r="I311" s="202"/>
      <c r="J311" s="213">
        <f>BK311</f>
        <v>0</v>
      </c>
      <c r="K311" s="199"/>
      <c r="L311" s="204"/>
      <c r="M311" s="205"/>
      <c r="N311" s="206"/>
      <c r="O311" s="206"/>
      <c r="P311" s="207">
        <f>SUM(P312:P329)</f>
        <v>0</v>
      </c>
      <c r="Q311" s="206"/>
      <c r="R311" s="207">
        <f>SUM(R312:R329)</f>
        <v>0</v>
      </c>
      <c r="S311" s="206"/>
      <c r="T311" s="208">
        <f>SUM(T312:T329)</f>
        <v>0</v>
      </c>
      <c r="U311" s="12"/>
      <c r="V311" s="12"/>
      <c r="W311" s="12"/>
      <c r="X311" s="12"/>
      <c r="Y311" s="12"/>
      <c r="Z311" s="12"/>
      <c r="AA311" s="12"/>
      <c r="AB311" s="12"/>
      <c r="AC311" s="12"/>
      <c r="AD311" s="12"/>
      <c r="AE311" s="12"/>
      <c r="AR311" s="209" t="s">
        <v>21</v>
      </c>
      <c r="AT311" s="210" t="s">
        <v>76</v>
      </c>
      <c r="AU311" s="210" t="s">
        <v>21</v>
      </c>
      <c r="AY311" s="209" t="s">
        <v>119</v>
      </c>
      <c r="BK311" s="211">
        <f>SUM(BK312:BK329)</f>
        <v>0</v>
      </c>
    </row>
    <row r="312" s="2" customFormat="1" ht="37.8" customHeight="1">
      <c r="A312" s="37"/>
      <c r="B312" s="38"/>
      <c r="C312" s="214" t="s">
        <v>578</v>
      </c>
      <c r="D312" s="214" t="s">
        <v>121</v>
      </c>
      <c r="E312" s="215" t="s">
        <v>579</v>
      </c>
      <c r="F312" s="216" t="s">
        <v>580</v>
      </c>
      <c r="G312" s="217" t="s">
        <v>231</v>
      </c>
      <c r="H312" s="218">
        <v>3144.9490000000001</v>
      </c>
      <c r="I312" s="219"/>
      <c r="J312" s="220">
        <f>ROUND(I312*H312,2)</f>
        <v>0</v>
      </c>
      <c r="K312" s="221"/>
      <c r="L312" s="43"/>
      <c r="M312" s="222" t="s">
        <v>1</v>
      </c>
      <c r="N312" s="223" t="s">
        <v>42</v>
      </c>
      <c r="O312" s="90"/>
      <c r="P312" s="224">
        <f>O312*H312</f>
        <v>0</v>
      </c>
      <c r="Q312" s="224">
        <v>0</v>
      </c>
      <c r="R312" s="224">
        <f>Q312*H312</f>
        <v>0</v>
      </c>
      <c r="S312" s="224">
        <v>0</v>
      </c>
      <c r="T312" s="225">
        <f>S312*H312</f>
        <v>0</v>
      </c>
      <c r="U312" s="37"/>
      <c r="V312" s="37"/>
      <c r="W312" s="37"/>
      <c r="X312" s="37"/>
      <c r="Y312" s="37"/>
      <c r="Z312" s="37"/>
      <c r="AA312" s="37"/>
      <c r="AB312" s="37"/>
      <c r="AC312" s="37"/>
      <c r="AD312" s="37"/>
      <c r="AE312" s="37"/>
      <c r="AR312" s="226" t="s">
        <v>125</v>
      </c>
      <c r="AT312" s="226" t="s">
        <v>121</v>
      </c>
      <c r="AU312" s="226" t="s">
        <v>86</v>
      </c>
      <c r="AY312" s="16" t="s">
        <v>119</v>
      </c>
      <c r="BE312" s="227">
        <f>IF(N312="základní",J312,0)</f>
        <v>0</v>
      </c>
      <c r="BF312" s="227">
        <f>IF(N312="snížená",J312,0)</f>
        <v>0</v>
      </c>
      <c r="BG312" s="227">
        <f>IF(N312="zákl. přenesená",J312,0)</f>
        <v>0</v>
      </c>
      <c r="BH312" s="227">
        <f>IF(N312="sníž. přenesená",J312,0)</f>
        <v>0</v>
      </c>
      <c r="BI312" s="227">
        <f>IF(N312="nulová",J312,0)</f>
        <v>0</v>
      </c>
      <c r="BJ312" s="16" t="s">
        <v>21</v>
      </c>
      <c r="BK312" s="227">
        <f>ROUND(I312*H312,2)</f>
        <v>0</v>
      </c>
      <c r="BL312" s="16" t="s">
        <v>125</v>
      </c>
      <c r="BM312" s="226" t="s">
        <v>581</v>
      </c>
    </row>
    <row r="313" s="13" customFormat="1">
      <c r="A313" s="13"/>
      <c r="B313" s="228"/>
      <c r="C313" s="229"/>
      <c r="D313" s="230" t="s">
        <v>131</v>
      </c>
      <c r="E313" s="231" t="s">
        <v>1</v>
      </c>
      <c r="F313" s="232" t="s">
        <v>582</v>
      </c>
      <c r="G313" s="229"/>
      <c r="H313" s="233">
        <v>698.48199999999997</v>
      </c>
      <c r="I313" s="234"/>
      <c r="J313" s="229"/>
      <c r="K313" s="229"/>
      <c r="L313" s="235"/>
      <c r="M313" s="236"/>
      <c r="N313" s="237"/>
      <c r="O313" s="237"/>
      <c r="P313" s="237"/>
      <c r="Q313" s="237"/>
      <c r="R313" s="237"/>
      <c r="S313" s="237"/>
      <c r="T313" s="238"/>
      <c r="U313" s="13"/>
      <c r="V313" s="13"/>
      <c r="W313" s="13"/>
      <c r="X313" s="13"/>
      <c r="Y313" s="13"/>
      <c r="Z313" s="13"/>
      <c r="AA313" s="13"/>
      <c r="AB313" s="13"/>
      <c r="AC313" s="13"/>
      <c r="AD313" s="13"/>
      <c r="AE313" s="13"/>
      <c r="AT313" s="239" t="s">
        <v>131</v>
      </c>
      <c r="AU313" s="239" t="s">
        <v>86</v>
      </c>
      <c r="AV313" s="13" t="s">
        <v>86</v>
      </c>
      <c r="AW313" s="13" t="s">
        <v>34</v>
      </c>
      <c r="AX313" s="13" t="s">
        <v>77</v>
      </c>
      <c r="AY313" s="239" t="s">
        <v>119</v>
      </c>
    </row>
    <row r="314" s="13" customFormat="1">
      <c r="A314" s="13"/>
      <c r="B314" s="228"/>
      <c r="C314" s="229"/>
      <c r="D314" s="230" t="s">
        <v>131</v>
      </c>
      <c r="E314" s="231" t="s">
        <v>1</v>
      </c>
      <c r="F314" s="232" t="s">
        <v>583</v>
      </c>
      <c r="G314" s="229"/>
      <c r="H314" s="233">
        <v>2446.4670000000001</v>
      </c>
      <c r="I314" s="234"/>
      <c r="J314" s="229"/>
      <c r="K314" s="229"/>
      <c r="L314" s="235"/>
      <c r="M314" s="236"/>
      <c r="N314" s="237"/>
      <c r="O314" s="237"/>
      <c r="P314" s="237"/>
      <c r="Q314" s="237"/>
      <c r="R314" s="237"/>
      <c r="S314" s="237"/>
      <c r="T314" s="238"/>
      <c r="U314" s="13"/>
      <c r="V314" s="13"/>
      <c r="W314" s="13"/>
      <c r="X314" s="13"/>
      <c r="Y314" s="13"/>
      <c r="Z314" s="13"/>
      <c r="AA314" s="13"/>
      <c r="AB314" s="13"/>
      <c r="AC314" s="13"/>
      <c r="AD314" s="13"/>
      <c r="AE314" s="13"/>
      <c r="AT314" s="239" t="s">
        <v>131</v>
      </c>
      <c r="AU314" s="239" t="s">
        <v>86</v>
      </c>
      <c r="AV314" s="13" t="s">
        <v>86</v>
      </c>
      <c r="AW314" s="13" t="s">
        <v>34</v>
      </c>
      <c r="AX314" s="13" t="s">
        <v>77</v>
      </c>
      <c r="AY314" s="239" t="s">
        <v>119</v>
      </c>
    </row>
    <row r="315" s="14" customFormat="1">
      <c r="A315" s="14"/>
      <c r="B315" s="240"/>
      <c r="C315" s="241"/>
      <c r="D315" s="230" t="s">
        <v>131</v>
      </c>
      <c r="E315" s="242" t="s">
        <v>1</v>
      </c>
      <c r="F315" s="243" t="s">
        <v>144</v>
      </c>
      <c r="G315" s="241"/>
      <c r="H315" s="244">
        <v>3144.9490000000001</v>
      </c>
      <c r="I315" s="245"/>
      <c r="J315" s="241"/>
      <c r="K315" s="241"/>
      <c r="L315" s="246"/>
      <c r="M315" s="247"/>
      <c r="N315" s="248"/>
      <c r="O315" s="248"/>
      <c r="P315" s="248"/>
      <c r="Q315" s="248"/>
      <c r="R315" s="248"/>
      <c r="S315" s="248"/>
      <c r="T315" s="249"/>
      <c r="U315" s="14"/>
      <c r="V315" s="14"/>
      <c r="W315" s="14"/>
      <c r="X315" s="14"/>
      <c r="Y315" s="14"/>
      <c r="Z315" s="14"/>
      <c r="AA315" s="14"/>
      <c r="AB315" s="14"/>
      <c r="AC315" s="14"/>
      <c r="AD315" s="14"/>
      <c r="AE315" s="14"/>
      <c r="AT315" s="250" t="s">
        <v>131</v>
      </c>
      <c r="AU315" s="250" t="s">
        <v>86</v>
      </c>
      <c r="AV315" s="14" t="s">
        <v>125</v>
      </c>
      <c r="AW315" s="14" t="s">
        <v>34</v>
      </c>
      <c r="AX315" s="14" t="s">
        <v>21</v>
      </c>
      <c r="AY315" s="250" t="s">
        <v>119</v>
      </c>
    </row>
    <row r="316" s="2" customFormat="1" ht="37.8" customHeight="1">
      <c r="A316" s="37"/>
      <c r="B316" s="38"/>
      <c r="C316" s="214" t="s">
        <v>584</v>
      </c>
      <c r="D316" s="214" t="s">
        <v>121</v>
      </c>
      <c r="E316" s="215" t="s">
        <v>585</v>
      </c>
      <c r="F316" s="216" t="s">
        <v>586</v>
      </c>
      <c r="G316" s="217" t="s">
        <v>231</v>
      </c>
      <c r="H316" s="218">
        <v>25159.592000000001</v>
      </c>
      <c r="I316" s="219"/>
      <c r="J316" s="220">
        <f>ROUND(I316*H316,2)</f>
        <v>0</v>
      </c>
      <c r="K316" s="221"/>
      <c r="L316" s="43"/>
      <c r="M316" s="222" t="s">
        <v>1</v>
      </c>
      <c r="N316" s="223" t="s">
        <v>42</v>
      </c>
      <c r="O316" s="90"/>
      <c r="P316" s="224">
        <f>O316*H316</f>
        <v>0</v>
      </c>
      <c r="Q316" s="224">
        <v>0</v>
      </c>
      <c r="R316" s="224">
        <f>Q316*H316</f>
        <v>0</v>
      </c>
      <c r="S316" s="224">
        <v>0</v>
      </c>
      <c r="T316" s="225">
        <f>S316*H316</f>
        <v>0</v>
      </c>
      <c r="U316" s="37"/>
      <c r="V316" s="37"/>
      <c r="W316" s="37"/>
      <c r="X316" s="37"/>
      <c r="Y316" s="37"/>
      <c r="Z316" s="37"/>
      <c r="AA316" s="37"/>
      <c r="AB316" s="37"/>
      <c r="AC316" s="37"/>
      <c r="AD316" s="37"/>
      <c r="AE316" s="37"/>
      <c r="AR316" s="226" t="s">
        <v>125</v>
      </c>
      <c r="AT316" s="226" t="s">
        <v>121</v>
      </c>
      <c r="AU316" s="226" t="s">
        <v>86</v>
      </c>
      <c r="AY316" s="16" t="s">
        <v>119</v>
      </c>
      <c r="BE316" s="227">
        <f>IF(N316="základní",J316,0)</f>
        <v>0</v>
      </c>
      <c r="BF316" s="227">
        <f>IF(N316="snížená",J316,0)</f>
        <v>0</v>
      </c>
      <c r="BG316" s="227">
        <f>IF(N316="zákl. přenesená",J316,0)</f>
        <v>0</v>
      </c>
      <c r="BH316" s="227">
        <f>IF(N316="sníž. přenesená",J316,0)</f>
        <v>0</v>
      </c>
      <c r="BI316" s="227">
        <f>IF(N316="nulová",J316,0)</f>
        <v>0</v>
      </c>
      <c r="BJ316" s="16" t="s">
        <v>21</v>
      </c>
      <c r="BK316" s="227">
        <f>ROUND(I316*H316,2)</f>
        <v>0</v>
      </c>
      <c r="BL316" s="16" t="s">
        <v>125</v>
      </c>
      <c r="BM316" s="226" t="s">
        <v>587</v>
      </c>
    </row>
    <row r="317" s="13" customFormat="1">
      <c r="A317" s="13"/>
      <c r="B317" s="228"/>
      <c r="C317" s="229"/>
      <c r="D317" s="230" t="s">
        <v>131</v>
      </c>
      <c r="E317" s="231" t="s">
        <v>1</v>
      </c>
      <c r="F317" s="232" t="s">
        <v>588</v>
      </c>
      <c r="G317" s="229"/>
      <c r="H317" s="233">
        <v>25159.592000000001</v>
      </c>
      <c r="I317" s="234"/>
      <c r="J317" s="229"/>
      <c r="K317" s="229"/>
      <c r="L317" s="235"/>
      <c r="M317" s="236"/>
      <c r="N317" s="237"/>
      <c r="O317" s="237"/>
      <c r="P317" s="237"/>
      <c r="Q317" s="237"/>
      <c r="R317" s="237"/>
      <c r="S317" s="237"/>
      <c r="T317" s="238"/>
      <c r="U317" s="13"/>
      <c r="V317" s="13"/>
      <c r="W317" s="13"/>
      <c r="X317" s="13"/>
      <c r="Y317" s="13"/>
      <c r="Z317" s="13"/>
      <c r="AA317" s="13"/>
      <c r="AB317" s="13"/>
      <c r="AC317" s="13"/>
      <c r="AD317" s="13"/>
      <c r="AE317" s="13"/>
      <c r="AT317" s="239" t="s">
        <v>131</v>
      </c>
      <c r="AU317" s="239" t="s">
        <v>86</v>
      </c>
      <c r="AV317" s="13" t="s">
        <v>86</v>
      </c>
      <c r="AW317" s="13" t="s">
        <v>34</v>
      </c>
      <c r="AX317" s="13" t="s">
        <v>21</v>
      </c>
      <c r="AY317" s="239" t="s">
        <v>119</v>
      </c>
    </row>
    <row r="318" s="2" customFormat="1" ht="37.8" customHeight="1">
      <c r="A318" s="37"/>
      <c r="B318" s="38"/>
      <c r="C318" s="214" t="s">
        <v>589</v>
      </c>
      <c r="D318" s="214" t="s">
        <v>121</v>
      </c>
      <c r="E318" s="215" t="s">
        <v>590</v>
      </c>
      <c r="F318" s="216" t="s">
        <v>591</v>
      </c>
      <c r="G318" s="217" t="s">
        <v>231</v>
      </c>
      <c r="H318" s="218">
        <v>1633.249</v>
      </c>
      <c r="I318" s="219"/>
      <c r="J318" s="220">
        <f>ROUND(I318*H318,2)</f>
        <v>0</v>
      </c>
      <c r="K318" s="221"/>
      <c r="L318" s="43"/>
      <c r="M318" s="222" t="s">
        <v>1</v>
      </c>
      <c r="N318" s="223" t="s">
        <v>42</v>
      </c>
      <c r="O318" s="90"/>
      <c r="P318" s="224">
        <f>O318*H318</f>
        <v>0</v>
      </c>
      <c r="Q318" s="224">
        <v>0</v>
      </c>
      <c r="R318" s="224">
        <f>Q318*H318</f>
        <v>0</v>
      </c>
      <c r="S318" s="224">
        <v>0</v>
      </c>
      <c r="T318" s="225">
        <f>S318*H318</f>
        <v>0</v>
      </c>
      <c r="U318" s="37"/>
      <c r="V318" s="37"/>
      <c r="W318" s="37"/>
      <c r="X318" s="37"/>
      <c r="Y318" s="37"/>
      <c r="Z318" s="37"/>
      <c r="AA318" s="37"/>
      <c r="AB318" s="37"/>
      <c r="AC318" s="37"/>
      <c r="AD318" s="37"/>
      <c r="AE318" s="37"/>
      <c r="AR318" s="226" t="s">
        <v>125</v>
      </c>
      <c r="AT318" s="226" t="s">
        <v>121</v>
      </c>
      <c r="AU318" s="226" t="s">
        <v>86</v>
      </c>
      <c r="AY318" s="16" t="s">
        <v>119</v>
      </c>
      <c r="BE318" s="227">
        <f>IF(N318="základní",J318,0)</f>
        <v>0</v>
      </c>
      <c r="BF318" s="227">
        <f>IF(N318="snížená",J318,0)</f>
        <v>0</v>
      </c>
      <c r="BG318" s="227">
        <f>IF(N318="zákl. přenesená",J318,0)</f>
        <v>0</v>
      </c>
      <c r="BH318" s="227">
        <f>IF(N318="sníž. přenesená",J318,0)</f>
        <v>0</v>
      </c>
      <c r="BI318" s="227">
        <f>IF(N318="nulová",J318,0)</f>
        <v>0</v>
      </c>
      <c r="BJ318" s="16" t="s">
        <v>21</v>
      </c>
      <c r="BK318" s="227">
        <f>ROUND(I318*H318,2)</f>
        <v>0</v>
      </c>
      <c r="BL318" s="16" t="s">
        <v>125</v>
      </c>
      <c r="BM318" s="226" t="s">
        <v>592</v>
      </c>
    </row>
    <row r="319" s="13" customFormat="1">
      <c r="A319" s="13"/>
      <c r="B319" s="228"/>
      <c r="C319" s="229"/>
      <c r="D319" s="230" t="s">
        <v>131</v>
      </c>
      <c r="E319" s="231" t="s">
        <v>1</v>
      </c>
      <c r="F319" s="232" t="s">
        <v>593</v>
      </c>
      <c r="G319" s="229"/>
      <c r="H319" s="233">
        <v>1601.01</v>
      </c>
      <c r="I319" s="234"/>
      <c r="J319" s="229"/>
      <c r="K319" s="229"/>
      <c r="L319" s="235"/>
      <c r="M319" s="236"/>
      <c r="N319" s="237"/>
      <c r="O319" s="237"/>
      <c r="P319" s="237"/>
      <c r="Q319" s="237"/>
      <c r="R319" s="237"/>
      <c r="S319" s="237"/>
      <c r="T319" s="238"/>
      <c r="U319" s="13"/>
      <c r="V319" s="13"/>
      <c r="W319" s="13"/>
      <c r="X319" s="13"/>
      <c r="Y319" s="13"/>
      <c r="Z319" s="13"/>
      <c r="AA319" s="13"/>
      <c r="AB319" s="13"/>
      <c r="AC319" s="13"/>
      <c r="AD319" s="13"/>
      <c r="AE319" s="13"/>
      <c r="AT319" s="239" t="s">
        <v>131</v>
      </c>
      <c r="AU319" s="239" t="s">
        <v>86</v>
      </c>
      <c r="AV319" s="13" t="s">
        <v>86</v>
      </c>
      <c r="AW319" s="13" t="s">
        <v>34</v>
      </c>
      <c r="AX319" s="13" t="s">
        <v>77</v>
      </c>
      <c r="AY319" s="239" t="s">
        <v>119</v>
      </c>
    </row>
    <row r="320" s="13" customFormat="1">
      <c r="A320" s="13"/>
      <c r="B320" s="228"/>
      <c r="C320" s="229"/>
      <c r="D320" s="230" t="s">
        <v>131</v>
      </c>
      <c r="E320" s="231" t="s">
        <v>1</v>
      </c>
      <c r="F320" s="232" t="s">
        <v>594</v>
      </c>
      <c r="G320" s="229"/>
      <c r="H320" s="233">
        <v>32.238999999999997</v>
      </c>
      <c r="I320" s="234"/>
      <c r="J320" s="229"/>
      <c r="K320" s="229"/>
      <c r="L320" s="235"/>
      <c r="M320" s="236"/>
      <c r="N320" s="237"/>
      <c r="O320" s="237"/>
      <c r="P320" s="237"/>
      <c r="Q320" s="237"/>
      <c r="R320" s="237"/>
      <c r="S320" s="237"/>
      <c r="T320" s="238"/>
      <c r="U320" s="13"/>
      <c r="V320" s="13"/>
      <c r="W320" s="13"/>
      <c r="X320" s="13"/>
      <c r="Y320" s="13"/>
      <c r="Z320" s="13"/>
      <c r="AA320" s="13"/>
      <c r="AB320" s="13"/>
      <c r="AC320" s="13"/>
      <c r="AD320" s="13"/>
      <c r="AE320" s="13"/>
      <c r="AT320" s="239" t="s">
        <v>131</v>
      </c>
      <c r="AU320" s="239" t="s">
        <v>86</v>
      </c>
      <c r="AV320" s="13" t="s">
        <v>86</v>
      </c>
      <c r="AW320" s="13" t="s">
        <v>34</v>
      </c>
      <c r="AX320" s="13" t="s">
        <v>77</v>
      </c>
      <c r="AY320" s="239" t="s">
        <v>119</v>
      </c>
    </row>
    <row r="321" s="14" customFormat="1">
      <c r="A321" s="14"/>
      <c r="B321" s="240"/>
      <c r="C321" s="241"/>
      <c r="D321" s="230" t="s">
        <v>131</v>
      </c>
      <c r="E321" s="242" t="s">
        <v>1</v>
      </c>
      <c r="F321" s="243" t="s">
        <v>144</v>
      </c>
      <c r="G321" s="241"/>
      <c r="H321" s="244">
        <v>1633.249</v>
      </c>
      <c r="I321" s="245"/>
      <c r="J321" s="241"/>
      <c r="K321" s="241"/>
      <c r="L321" s="246"/>
      <c r="M321" s="247"/>
      <c r="N321" s="248"/>
      <c r="O321" s="248"/>
      <c r="P321" s="248"/>
      <c r="Q321" s="248"/>
      <c r="R321" s="248"/>
      <c r="S321" s="248"/>
      <c r="T321" s="249"/>
      <c r="U321" s="14"/>
      <c r="V321" s="14"/>
      <c r="W321" s="14"/>
      <c r="X321" s="14"/>
      <c r="Y321" s="14"/>
      <c r="Z321" s="14"/>
      <c r="AA321" s="14"/>
      <c r="AB321" s="14"/>
      <c r="AC321" s="14"/>
      <c r="AD321" s="14"/>
      <c r="AE321" s="14"/>
      <c r="AT321" s="250" t="s">
        <v>131</v>
      </c>
      <c r="AU321" s="250" t="s">
        <v>86</v>
      </c>
      <c r="AV321" s="14" t="s">
        <v>125</v>
      </c>
      <c r="AW321" s="14" t="s">
        <v>34</v>
      </c>
      <c r="AX321" s="14" t="s">
        <v>21</v>
      </c>
      <c r="AY321" s="250" t="s">
        <v>119</v>
      </c>
    </row>
    <row r="322" s="2" customFormat="1" ht="37.8" customHeight="1">
      <c r="A322" s="37"/>
      <c r="B322" s="38"/>
      <c r="C322" s="214" t="s">
        <v>595</v>
      </c>
      <c r="D322" s="214" t="s">
        <v>121</v>
      </c>
      <c r="E322" s="215" t="s">
        <v>596</v>
      </c>
      <c r="F322" s="216" t="s">
        <v>586</v>
      </c>
      <c r="G322" s="217" t="s">
        <v>231</v>
      </c>
      <c r="H322" s="218">
        <v>13065.992</v>
      </c>
      <c r="I322" s="219"/>
      <c r="J322" s="220">
        <f>ROUND(I322*H322,2)</f>
        <v>0</v>
      </c>
      <c r="K322" s="221"/>
      <c r="L322" s="43"/>
      <c r="M322" s="222" t="s">
        <v>1</v>
      </c>
      <c r="N322" s="223" t="s">
        <v>42</v>
      </c>
      <c r="O322" s="90"/>
      <c r="P322" s="224">
        <f>O322*H322</f>
        <v>0</v>
      </c>
      <c r="Q322" s="224">
        <v>0</v>
      </c>
      <c r="R322" s="224">
        <f>Q322*H322</f>
        <v>0</v>
      </c>
      <c r="S322" s="224">
        <v>0</v>
      </c>
      <c r="T322" s="225">
        <f>S322*H322</f>
        <v>0</v>
      </c>
      <c r="U322" s="37"/>
      <c r="V322" s="37"/>
      <c r="W322" s="37"/>
      <c r="X322" s="37"/>
      <c r="Y322" s="37"/>
      <c r="Z322" s="37"/>
      <c r="AA322" s="37"/>
      <c r="AB322" s="37"/>
      <c r="AC322" s="37"/>
      <c r="AD322" s="37"/>
      <c r="AE322" s="37"/>
      <c r="AR322" s="226" t="s">
        <v>125</v>
      </c>
      <c r="AT322" s="226" t="s">
        <v>121</v>
      </c>
      <c r="AU322" s="226" t="s">
        <v>86</v>
      </c>
      <c r="AY322" s="16" t="s">
        <v>119</v>
      </c>
      <c r="BE322" s="227">
        <f>IF(N322="základní",J322,0)</f>
        <v>0</v>
      </c>
      <c r="BF322" s="227">
        <f>IF(N322="snížená",J322,0)</f>
        <v>0</v>
      </c>
      <c r="BG322" s="227">
        <f>IF(N322="zákl. přenesená",J322,0)</f>
        <v>0</v>
      </c>
      <c r="BH322" s="227">
        <f>IF(N322="sníž. přenesená",J322,0)</f>
        <v>0</v>
      </c>
      <c r="BI322" s="227">
        <f>IF(N322="nulová",J322,0)</f>
        <v>0</v>
      </c>
      <c r="BJ322" s="16" t="s">
        <v>21</v>
      </c>
      <c r="BK322" s="227">
        <f>ROUND(I322*H322,2)</f>
        <v>0</v>
      </c>
      <c r="BL322" s="16" t="s">
        <v>125</v>
      </c>
      <c r="BM322" s="226" t="s">
        <v>597</v>
      </c>
    </row>
    <row r="323" s="13" customFormat="1">
      <c r="A323" s="13"/>
      <c r="B323" s="228"/>
      <c r="C323" s="229"/>
      <c r="D323" s="230" t="s">
        <v>131</v>
      </c>
      <c r="E323" s="231" t="s">
        <v>1</v>
      </c>
      <c r="F323" s="232" t="s">
        <v>598</v>
      </c>
      <c r="G323" s="229"/>
      <c r="H323" s="233">
        <v>13065.992</v>
      </c>
      <c r="I323" s="234"/>
      <c r="J323" s="229"/>
      <c r="K323" s="229"/>
      <c r="L323" s="235"/>
      <c r="M323" s="236"/>
      <c r="N323" s="237"/>
      <c r="O323" s="237"/>
      <c r="P323" s="237"/>
      <c r="Q323" s="237"/>
      <c r="R323" s="237"/>
      <c r="S323" s="237"/>
      <c r="T323" s="238"/>
      <c r="U323" s="13"/>
      <c r="V323" s="13"/>
      <c r="W323" s="13"/>
      <c r="X323" s="13"/>
      <c r="Y323" s="13"/>
      <c r="Z323" s="13"/>
      <c r="AA323" s="13"/>
      <c r="AB323" s="13"/>
      <c r="AC323" s="13"/>
      <c r="AD323" s="13"/>
      <c r="AE323" s="13"/>
      <c r="AT323" s="239" t="s">
        <v>131</v>
      </c>
      <c r="AU323" s="239" t="s">
        <v>86</v>
      </c>
      <c r="AV323" s="13" t="s">
        <v>86</v>
      </c>
      <c r="AW323" s="13" t="s">
        <v>34</v>
      </c>
      <c r="AX323" s="13" t="s">
        <v>21</v>
      </c>
      <c r="AY323" s="239" t="s">
        <v>119</v>
      </c>
    </row>
    <row r="324" s="2" customFormat="1" ht="44.25" customHeight="1">
      <c r="A324" s="37"/>
      <c r="B324" s="38"/>
      <c r="C324" s="214" t="s">
        <v>599</v>
      </c>
      <c r="D324" s="214" t="s">
        <v>121</v>
      </c>
      <c r="E324" s="215" t="s">
        <v>600</v>
      </c>
      <c r="F324" s="216" t="s">
        <v>601</v>
      </c>
      <c r="G324" s="217" t="s">
        <v>231</v>
      </c>
      <c r="H324" s="218">
        <v>1601.0129999999999</v>
      </c>
      <c r="I324" s="219"/>
      <c r="J324" s="220">
        <f>ROUND(I324*H324,2)</f>
        <v>0</v>
      </c>
      <c r="K324" s="221"/>
      <c r="L324" s="43"/>
      <c r="M324" s="222" t="s">
        <v>1</v>
      </c>
      <c r="N324" s="223" t="s">
        <v>42</v>
      </c>
      <c r="O324" s="90"/>
      <c r="P324" s="224">
        <f>O324*H324</f>
        <v>0</v>
      </c>
      <c r="Q324" s="224">
        <v>0</v>
      </c>
      <c r="R324" s="224">
        <f>Q324*H324</f>
        <v>0</v>
      </c>
      <c r="S324" s="224">
        <v>0</v>
      </c>
      <c r="T324" s="225">
        <f>S324*H324</f>
        <v>0</v>
      </c>
      <c r="U324" s="37"/>
      <c r="V324" s="37"/>
      <c r="W324" s="37"/>
      <c r="X324" s="37"/>
      <c r="Y324" s="37"/>
      <c r="Z324" s="37"/>
      <c r="AA324" s="37"/>
      <c r="AB324" s="37"/>
      <c r="AC324" s="37"/>
      <c r="AD324" s="37"/>
      <c r="AE324" s="37"/>
      <c r="AR324" s="226" t="s">
        <v>125</v>
      </c>
      <c r="AT324" s="226" t="s">
        <v>121</v>
      </c>
      <c r="AU324" s="226" t="s">
        <v>86</v>
      </c>
      <c r="AY324" s="16" t="s">
        <v>119</v>
      </c>
      <c r="BE324" s="227">
        <f>IF(N324="základní",J324,0)</f>
        <v>0</v>
      </c>
      <c r="BF324" s="227">
        <f>IF(N324="snížená",J324,0)</f>
        <v>0</v>
      </c>
      <c r="BG324" s="227">
        <f>IF(N324="zákl. přenesená",J324,0)</f>
        <v>0</v>
      </c>
      <c r="BH324" s="227">
        <f>IF(N324="sníž. přenesená",J324,0)</f>
        <v>0</v>
      </c>
      <c r="BI324" s="227">
        <f>IF(N324="nulová",J324,0)</f>
        <v>0</v>
      </c>
      <c r="BJ324" s="16" t="s">
        <v>21</v>
      </c>
      <c r="BK324" s="227">
        <f>ROUND(I324*H324,2)</f>
        <v>0</v>
      </c>
      <c r="BL324" s="16" t="s">
        <v>125</v>
      </c>
      <c r="BM324" s="226" t="s">
        <v>602</v>
      </c>
    </row>
    <row r="325" s="13" customFormat="1">
      <c r="A325" s="13"/>
      <c r="B325" s="228"/>
      <c r="C325" s="229"/>
      <c r="D325" s="230" t="s">
        <v>131</v>
      </c>
      <c r="E325" s="231" t="s">
        <v>1</v>
      </c>
      <c r="F325" s="232" t="s">
        <v>603</v>
      </c>
      <c r="G325" s="229"/>
      <c r="H325" s="233">
        <v>1601.0129999999999</v>
      </c>
      <c r="I325" s="234"/>
      <c r="J325" s="229"/>
      <c r="K325" s="229"/>
      <c r="L325" s="235"/>
      <c r="M325" s="236"/>
      <c r="N325" s="237"/>
      <c r="O325" s="237"/>
      <c r="P325" s="237"/>
      <c r="Q325" s="237"/>
      <c r="R325" s="237"/>
      <c r="S325" s="237"/>
      <c r="T325" s="238"/>
      <c r="U325" s="13"/>
      <c r="V325" s="13"/>
      <c r="W325" s="13"/>
      <c r="X325" s="13"/>
      <c r="Y325" s="13"/>
      <c r="Z325" s="13"/>
      <c r="AA325" s="13"/>
      <c r="AB325" s="13"/>
      <c r="AC325" s="13"/>
      <c r="AD325" s="13"/>
      <c r="AE325" s="13"/>
      <c r="AT325" s="239" t="s">
        <v>131</v>
      </c>
      <c r="AU325" s="239" t="s">
        <v>86</v>
      </c>
      <c r="AV325" s="13" t="s">
        <v>86</v>
      </c>
      <c r="AW325" s="13" t="s">
        <v>34</v>
      </c>
      <c r="AX325" s="13" t="s">
        <v>21</v>
      </c>
      <c r="AY325" s="239" t="s">
        <v>119</v>
      </c>
    </row>
    <row r="326" s="2" customFormat="1" ht="44.25" customHeight="1">
      <c r="A326" s="37"/>
      <c r="B326" s="38"/>
      <c r="C326" s="214" t="s">
        <v>604</v>
      </c>
      <c r="D326" s="214" t="s">
        <v>121</v>
      </c>
      <c r="E326" s="215" t="s">
        <v>605</v>
      </c>
      <c r="F326" s="216" t="s">
        <v>230</v>
      </c>
      <c r="G326" s="217" t="s">
        <v>231</v>
      </c>
      <c r="H326" s="218">
        <v>2446.4670000000001</v>
      </c>
      <c r="I326" s="219"/>
      <c r="J326" s="220">
        <f>ROUND(I326*H326,2)</f>
        <v>0</v>
      </c>
      <c r="K326" s="221"/>
      <c r="L326" s="43"/>
      <c r="M326" s="222" t="s">
        <v>1</v>
      </c>
      <c r="N326" s="223" t="s">
        <v>42</v>
      </c>
      <c r="O326" s="90"/>
      <c r="P326" s="224">
        <f>O326*H326</f>
        <v>0</v>
      </c>
      <c r="Q326" s="224">
        <v>0</v>
      </c>
      <c r="R326" s="224">
        <f>Q326*H326</f>
        <v>0</v>
      </c>
      <c r="S326" s="224">
        <v>0</v>
      </c>
      <c r="T326" s="225">
        <f>S326*H326</f>
        <v>0</v>
      </c>
      <c r="U326" s="37"/>
      <c r="V326" s="37"/>
      <c r="W326" s="37"/>
      <c r="X326" s="37"/>
      <c r="Y326" s="37"/>
      <c r="Z326" s="37"/>
      <c r="AA326" s="37"/>
      <c r="AB326" s="37"/>
      <c r="AC326" s="37"/>
      <c r="AD326" s="37"/>
      <c r="AE326" s="37"/>
      <c r="AR326" s="226" t="s">
        <v>125</v>
      </c>
      <c r="AT326" s="226" t="s">
        <v>121</v>
      </c>
      <c r="AU326" s="226" t="s">
        <v>86</v>
      </c>
      <c r="AY326" s="16" t="s">
        <v>119</v>
      </c>
      <c r="BE326" s="227">
        <f>IF(N326="základní",J326,0)</f>
        <v>0</v>
      </c>
      <c r="BF326" s="227">
        <f>IF(N326="snížená",J326,0)</f>
        <v>0</v>
      </c>
      <c r="BG326" s="227">
        <f>IF(N326="zákl. přenesená",J326,0)</f>
        <v>0</v>
      </c>
      <c r="BH326" s="227">
        <f>IF(N326="sníž. přenesená",J326,0)</f>
        <v>0</v>
      </c>
      <c r="BI326" s="227">
        <f>IF(N326="nulová",J326,0)</f>
        <v>0</v>
      </c>
      <c r="BJ326" s="16" t="s">
        <v>21</v>
      </c>
      <c r="BK326" s="227">
        <f>ROUND(I326*H326,2)</f>
        <v>0</v>
      </c>
      <c r="BL326" s="16" t="s">
        <v>125</v>
      </c>
      <c r="BM326" s="226" t="s">
        <v>606</v>
      </c>
    </row>
    <row r="327" s="13" customFormat="1">
      <c r="A327" s="13"/>
      <c r="B327" s="228"/>
      <c r="C327" s="229"/>
      <c r="D327" s="230" t="s">
        <v>131</v>
      </c>
      <c r="E327" s="231" t="s">
        <v>1</v>
      </c>
      <c r="F327" s="232" t="s">
        <v>607</v>
      </c>
      <c r="G327" s="229"/>
      <c r="H327" s="233">
        <v>2446.4670000000001</v>
      </c>
      <c r="I327" s="234"/>
      <c r="J327" s="229"/>
      <c r="K327" s="229"/>
      <c r="L327" s="235"/>
      <c r="M327" s="236"/>
      <c r="N327" s="237"/>
      <c r="O327" s="237"/>
      <c r="P327" s="237"/>
      <c r="Q327" s="237"/>
      <c r="R327" s="237"/>
      <c r="S327" s="237"/>
      <c r="T327" s="238"/>
      <c r="U327" s="13"/>
      <c r="V327" s="13"/>
      <c r="W327" s="13"/>
      <c r="X327" s="13"/>
      <c r="Y327" s="13"/>
      <c r="Z327" s="13"/>
      <c r="AA327" s="13"/>
      <c r="AB327" s="13"/>
      <c r="AC327" s="13"/>
      <c r="AD327" s="13"/>
      <c r="AE327" s="13"/>
      <c r="AT327" s="239" t="s">
        <v>131</v>
      </c>
      <c r="AU327" s="239" t="s">
        <v>86</v>
      </c>
      <c r="AV327" s="13" t="s">
        <v>86</v>
      </c>
      <c r="AW327" s="13" t="s">
        <v>34</v>
      </c>
      <c r="AX327" s="13" t="s">
        <v>21</v>
      </c>
      <c r="AY327" s="239" t="s">
        <v>119</v>
      </c>
    </row>
    <row r="328" s="2" customFormat="1" ht="44.25" customHeight="1">
      <c r="A328" s="37"/>
      <c r="B328" s="38"/>
      <c r="C328" s="214" t="s">
        <v>27</v>
      </c>
      <c r="D328" s="214" t="s">
        <v>121</v>
      </c>
      <c r="E328" s="215" t="s">
        <v>608</v>
      </c>
      <c r="F328" s="216" t="s">
        <v>609</v>
      </c>
      <c r="G328" s="217" t="s">
        <v>231</v>
      </c>
      <c r="H328" s="218">
        <v>32.238999999999997</v>
      </c>
      <c r="I328" s="219"/>
      <c r="J328" s="220">
        <f>ROUND(I328*H328,2)</f>
        <v>0</v>
      </c>
      <c r="K328" s="221"/>
      <c r="L328" s="43"/>
      <c r="M328" s="222" t="s">
        <v>1</v>
      </c>
      <c r="N328" s="223" t="s">
        <v>42</v>
      </c>
      <c r="O328" s="90"/>
      <c r="P328" s="224">
        <f>O328*H328</f>
        <v>0</v>
      </c>
      <c r="Q328" s="224">
        <v>0</v>
      </c>
      <c r="R328" s="224">
        <f>Q328*H328</f>
        <v>0</v>
      </c>
      <c r="S328" s="224">
        <v>0</v>
      </c>
      <c r="T328" s="225">
        <f>S328*H328</f>
        <v>0</v>
      </c>
      <c r="U328" s="37"/>
      <c r="V328" s="37"/>
      <c r="W328" s="37"/>
      <c r="X328" s="37"/>
      <c r="Y328" s="37"/>
      <c r="Z328" s="37"/>
      <c r="AA328" s="37"/>
      <c r="AB328" s="37"/>
      <c r="AC328" s="37"/>
      <c r="AD328" s="37"/>
      <c r="AE328" s="37"/>
      <c r="AR328" s="226" t="s">
        <v>125</v>
      </c>
      <c r="AT328" s="226" t="s">
        <v>121</v>
      </c>
      <c r="AU328" s="226" t="s">
        <v>86</v>
      </c>
      <c r="AY328" s="16" t="s">
        <v>119</v>
      </c>
      <c r="BE328" s="227">
        <f>IF(N328="základní",J328,0)</f>
        <v>0</v>
      </c>
      <c r="BF328" s="227">
        <f>IF(N328="snížená",J328,0)</f>
        <v>0</v>
      </c>
      <c r="BG328" s="227">
        <f>IF(N328="zákl. přenesená",J328,0)</f>
        <v>0</v>
      </c>
      <c r="BH328" s="227">
        <f>IF(N328="sníž. přenesená",J328,0)</f>
        <v>0</v>
      </c>
      <c r="BI328" s="227">
        <f>IF(N328="nulová",J328,0)</f>
        <v>0</v>
      </c>
      <c r="BJ328" s="16" t="s">
        <v>21</v>
      </c>
      <c r="BK328" s="227">
        <f>ROUND(I328*H328,2)</f>
        <v>0</v>
      </c>
      <c r="BL328" s="16" t="s">
        <v>125</v>
      </c>
      <c r="BM328" s="226" t="s">
        <v>610</v>
      </c>
    </row>
    <row r="329" s="13" customFormat="1">
      <c r="A329" s="13"/>
      <c r="B329" s="228"/>
      <c r="C329" s="229"/>
      <c r="D329" s="230" t="s">
        <v>131</v>
      </c>
      <c r="E329" s="231" t="s">
        <v>1</v>
      </c>
      <c r="F329" s="232" t="s">
        <v>611</v>
      </c>
      <c r="G329" s="229"/>
      <c r="H329" s="233">
        <v>32.238999999999997</v>
      </c>
      <c r="I329" s="234"/>
      <c r="J329" s="229"/>
      <c r="K329" s="229"/>
      <c r="L329" s="235"/>
      <c r="M329" s="236"/>
      <c r="N329" s="237"/>
      <c r="O329" s="237"/>
      <c r="P329" s="237"/>
      <c r="Q329" s="237"/>
      <c r="R329" s="237"/>
      <c r="S329" s="237"/>
      <c r="T329" s="238"/>
      <c r="U329" s="13"/>
      <c r="V329" s="13"/>
      <c r="W329" s="13"/>
      <c r="X329" s="13"/>
      <c r="Y329" s="13"/>
      <c r="Z329" s="13"/>
      <c r="AA329" s="13"/>
      <c r="AB329" s="13"/>
      <c r="AC329" s="13"/>
      <c r="AD329" s="13"/>
      <c r="AE329" s="13"/>
      <c r="AT329" s="239" t="s">
        <v>131</v>
      </c>
      <c r="AU329" s="239" t="s">
        <v>86</v>
      </c>
      <c r="AV329" s="13" t="s">
        <v>86</v>
      </c>
      <c r="AW329" s="13" t="s">
        <v>34</v>
      </c>
      <c r="AX329" s="13" t="s">
        <v>21</v>
      </c>
      <c r="AY329" s="239" t="s">
        <v>119</v>
      </c>
    </row>
    <row r="330" s="12" customFormat="1" ht="22.8" customHeight="1">
      <c r="A330" s="12"/>
      <c r="B330" s="198"/>
      <c r="C330" s="199"/>
      <c r="D330" s="200" t="s">
        <v>76</v>
      </c>
      <c r="E330" s="212" t="s">
        <v>612</v>
      </c>
      <c r="F330" s="212" t="s">
        <v>613</v>
      </c>
      <c r="G330" s="199"/>
      <c r="H330" s="199"/>
      <c r="I330" s="202"/>
      <c r="J330" s="213">
        <f>BK330</f>
        <v>0</v>
      </c>
      <c r="K330" s="199"/>
      <c r="L330" s="204"/>
      <c r="M330" s="205"/>
      <c r="N330" s="206"/>
      <c r="O330" s="206"/>
      <c r="P330" s="207">
        <f>P331</f>
        <v>0</v>
      </c>
      <c r="Q330" s="206"/>
      <c r="R330" s="207">
        <f>R331</f>
        <v>0</v>
      </c>
      <c r="S330" s="206"/>
      <c r="T330" s="208">
        <f>T331</f>
        <v>0</v>
      </c>
      <c r="U330" s="12"/>
      <c r="V330" s="12"/>
      <c r="W330" s="12"/>
      <c r="X330" s="12"/>
      <c r="Y330" s="12"/>
      <c r="Z330" s="12"/>
      <c r="AA330" s="12"/>
      <c r="AB330" s="12"/>
      <c r="AC330" s="12"/>
      <c r="AD330" s="12"/>
      <c r="AE330" s="12"/>
      <c r="AR330" s="209" t="s">
        <v>21</v>
      </c>
      <c r="AT330" s="210" t="s">
        <v>76</v>
      </c>
      <c r="AU330" s="210" t="s">
        <v>21</v>
      </c>
      <c r="AY330" s="209" t="s">
        <v>119</v>
      </c>
      <c r="BK330" s="211">
        <f>BK331</f>
        <v>0</v>
      </c>
    </row>
    <row r="331" s="2" customFormat="1" ht="44.25" customHeight="1">
      <c r="A331" s="37"/>
      <c r="B331" s="38"/>
      <c r="C331" s="214" t="s">
        <v>122</v>
      </c>
      <c r="D331" s="214" t="s">
        <v>121</v>
      </c>
      <c r="E331" s="215" t="s">
        <v>614</v>
      </c>
      <c r="F331" s="216" t="s">
        <v>615</v>
      </c>
      <c r="G331" s="217" t="s">
        <v>231</v>
      </c>
      <c r="H331" s="218">
        <v>255.38900000000001</v>
      </c>
      <c r="I331" s="219"/>
      <c r="J331" s="220">
        <f>ROUND(I331*H331,2)</f>
        <v>0</v>
      </c>
      <c r="K331" s="221"/>
      <c r="L331" s="43"/>
      <c r="M331" s="262" t="s">
        <v>1</v>
      </c>
      <c r="N331" s="263" t="s">
        <v>42</v>
      </c>
      <c r="O331" s="264"/>
      <c r="P331" s="265">
        <f>O331*H331</f>
        <v>0</v>
      </c>
      <c r="Q331" s="265">
        <v>0</v>
      </c>
      <c r="R331" s="265">
        <f>Q331*H331</f>
        <v>0</v>
      </c>
      <c r="S331" s="265">
        <v>0</v>
      </c>
      <c r="T331" s="266">
        <f>S331*H331</f>
        <v>0</v>
      </c>
      <c r="U331" s="37"/>
      <c r="V331" s="37"/>
      <c r="W331" s="37"/>
      <c r="X331" s="37"/>
      <c r="Y331" s="37"/>
      <c r="Z331" s="37"/>
      <c r="AA331" s="37"/>
      <c r="AB331" s="37"/>
      <c r="AC331" s="37"/>
      <c r="AD331" s="37"/>
      <c r="AE331" s="37"/>
      <c r="AR331" s="226" t="s">
        <v>125</v>
      </c>
      <c r="AT331" s="226" t="s">
        <v>121</v>
      </c>
      <c r="AU331" s="226" t="s">
        <v>86</v>
      </c>
      <c r="AY331" s="16" t="s">
        <v>119</v>
      </c>
      <c r="BE331" s="227">
        <f>IF(N331="základní",J331,0)</f>
        <v>0</v>
      </c>
      <c r="BF331" s="227">
        <f>IF(N331="snížená",J331,0)</f>
        <v>0</v>
      </c>
      <c r="BG331" s="227">
        <f>IF(N331="zákl. přenesená",J331,0)</f>
        <v>0</v>
      </c>
      <c r="BH331" s="227">
        <f>IF(N331="sníž. přenesená",J331,0)</f>
        <v>0</v>
      </c>
      <c r="BI331" s="227">
        <f>IF(N331="nulová",J331,0)</f>
        <v>0</v>
      </c>
      <c r="BJ331" s="16" t="s">
        <v>21</v>
      </c>
      <c r="BK331" s="227">
        <f>ROUND(I331*H331,2)</f>
        <v>0</v>
      </c>
      <c r="BL331" s="16" t="s">
        <v>125</v>
      </c>
      <c r="BM331" s="226" t="s">
        <v>616</v>
      </c>
    </row>
    <row r="332" s="2" customFormat="1" ht="6.96" customHeight="1">
      <c r="A332" s="37"/>
      <c r="B332" s="65"/>
      <c r="C332" s="66"/>
      <c r="D332" s="66"/>
      <c r="E332" s="66"/>
      <c r="F332" s="66"/>
      <c r="G332" s="66"/>
      <c r="H332" s="66"/>
      <c r="I332" s="66"/>
      <c r="J332" s="66"/>
      <c r="K332" s="66"/>
      <c r="L332" s="43"/>
      <c r="M332" s="37"/>
      <c r="O332" s="37"/>
      <c r="P332" s="37"/>
      <c r="Q332" s="37"/>
      <c r="R332" s="37"/>
      <c r="S332" s="37"/>
      <c r="T332" s="37"/>
      <c r="U332" s="37"/>
      <c r="V332" s="37"/>
      <c r="W332" s="37"/>
      <c r="X332" s="37"/>
      <c r="Y332" s="37"/>
      <c r="Z332" s="37"/>
      <c r="AA332" s="37"/>
      <c r="AB332" s="37"/>
      <c r="AC332" s="37"/>
      <c r="AD332" s="37"/>
      <c r="AE332" s="37"/>
    </row>
  </sheetData>
  <sheetProtection sheet="1" autoFilter="0" formatColumns="0" formatRows="0" objects="1" scenarios="1" spinCount="100000" saltValue="JZ03sWdorichI4HDBBZClaK/LNgfi2p2KKZqBubodk/CV+Q9yIdpOtvvhDyevxfmJ2ilPmM7MkGBAWXP1HWwpg==" hashValue="Fl4at+ys2mHoih9wx+hmSS2s/iPGzKwI/FG1CHwD0bcYaT6IuTQCUX9gLLe6af+mb6yN5SaBrGiPoSnJ3qG71Q==" algorithmName="SHA-512" password="CC35"/>
  <autoFilter ref="C123:K331"/>
  <mergeCells count="9">
    <mergeCell ref="E7:H7"/>
    <mergeCell ref="E9:H9"/>
    <mergeCell ref="E18:H18"/>
    <mergeCell ref="E27:H27"/>
    <mergeCell ref="E85:H85"/>
    <mergeCell ref="E87:H87"/>
    <mergeCell ref="E114:H114"/>
    <mergeCell ref="E116:H116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PETR-PC\Petr</dc:creator>
  <cp:lastModifiedBy>PETR-PC\Petr</cp:lastModifiedBy>
  <dcterms:created xsi:type="dcterms:W3CDTF">2025-05-16T09:34:09Z</dcterms:created>
  <dcterms:modified xsi:type="dcterms:W3CDTF">2025-05-16T09:34:11Z</dcterms:modified>
</cp:coreProperties>
</file>