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X:\Hanka\__OLKR\Sportovní infrastruktura\_2025\Velký Týnec\2) VŘ\1) zadání\"/>
    </mc:Choice>
  </mc:AlternateContent>
  <xr:revisionPtr revIDLastSave="0" documentId="13_ncr:1_{646F9253-5E01-4404-B545-F334D85C9665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ekapitulace stavby" sheetId="1" r:id="rId1"/>
    <sheet name="BO 01 - Bourací práce" sheetId="2" r:id="rId2"/>
    <sheet name="SO 01 - Víceúčelové hřiště" sheetId="3" r:id="rId3"/>
    <sheet name="VRN - Vedlejší rozpočtové..." sheetId="5" r:id="rId4"/>
  </sheets>
  <definedNames>
    <definedName name="_xlnm._FilterDatabase" localSheetId="1" hidden="1">'BO 01 - Bourací práce'!$C$118:$K$168</definedName>
    <definedName name="_xlnm._FilterDatabase" localSheetId="2" hidden="1">'SO 01 - Víceúčelové hřiště'!$C$126:$K$347</definedName>
    <definedName name="_xlnm._FilterDatabase" localSheetId="3" hidden="1">'VRN - Vedlejší rozpočtové...'!$C$117:$K$126</definedName>
    <definedName name="_xlnm.Print_Titles" localSheetId="1">'BO 01 - Bourací práce'!$118:$118</definedName>
    <definedName name="_xlnm.Print_Titles" localSheetId="0">'Rekapitulace stavby'!$92:$92</definedName>
    <definedName name="_xlnm.Print_Titles" localSheetId="2">'SO 01 - Víceúčelové hřiště'!$126:$126</definedName>
    <definedName name="_xlnm.Print_Titles" localSheetId="3">'VRN - Vedlejší rozpočtové...'!$117:$117</definedName>
    <definedName name="_xlnm.Print_Area" localSheetId="1">'BO 01 - Bourací práce'!$C$4:$J$76,'BO 01 - Bourací práce'!$C$82:$J$100,'BO 01 - Bourací práce'!$C$106:$J$168</definedName>
    <definedName name="_xlnm.Print_Area" localSheetId="0">'Rekapitulace stavby'!$D$4:$AO$76,'Rekapitulace stavby'!$C$82:$AQ$98</definedName>
    <definedName name="_xlnm.Print_Area" localSheetId="2">'SO 01 - Víceúčelové hřiště'!$C$4:$J$76,'SO 01 - Víceúčelové hřiště'!$C$82:$J$108,'SO 01 - Víceúčelové hřiště'!$C$114:$J$347</definedName>
    <definedName name="_xlnm.Print_Area" localSheetId="3">'VRN - Vedlejší rozpočtové...'!$C$4:$J$76,'VRN - Vedlejší rozpočtové...'!$C$82:$J$99,'VRN - Vedlejší rozpočtové...'!$C$105:$J$126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5" l="1"/>
  <c r="E15" i="3"/>
  <c r="F123" i="3" s="1"/>
  <c r="E15" i="2"/>
  <c r="L90" i="1"/>
  <c r="L89" i="1"/>
  <c r="J37" i="5"/>
  <c r="J36" i="5"/>
  <c r="AY97" i="1"/>
  <c r="J35" i="5"/>
  <c r="AX97" i="1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BI124" i="5"/>
  <c r="BH124" i="5"/>
  <c r="BG124" i="5"/>
  <c r="BF124" i="5"/>
  <c r="T124" i="5"/>
  <c r="R124" i="5"/>
  <c r="P124" i="5"/>
  <c r="BI123" i="5"/>
  <c r="BH123" i="5"/>
  <c r="BG123" i="5"/>
  <c r="BF123" i="5"/>
  <c r="T123" i="5"/>
  <c r="R123" i="5"/>
  <c r="P123" i="5"/>
  <c r="BI122" i="5"/>
  <c r="BH122" i="5"/>
  <c r="BG122" i="5"/>
  <c r="F35" i="5" s="1"/>
  <c r="BF122" i="5"/>
  <c r="T122" i="5"/>
  <c r="R122" i="5"/>
  <c r="P122" i="5"/>
  <c r="BI120" i="5"/>
  <c r="BH120" i="5"/>
  <c r="BG120" i="5"/>
  <c r="BF120" i="5"/>
  <c r="T120" i="5"/>
  <c r="T119" i="5"/>
  <c r="R120" i="5"/>
  <c r="R119" i="5"/>
  <c r="P120" i="5"/>
  <c r="P119" i="5"/>
  <c r="F112" i="5"/>
  <c r="E110" i="5"/>
  <c r="F89" i="5"/>
  <c r="E87" i="5"/>
  <c r="J24" i="5"/>
  <c r="E24" i="5"/>
  <c r="J115" i="5" s="1"/>
  <c r="J23" i="5"/>
  <c r="J21" i="5"/>
  <c r="E21" i="5"/>
  <c r="J114" i="5" s="1"/>
  <c r="J20" i="5"/>
  <c r="J18" i="5"/>
  <c r="E18" i="5"/>
  <c r="F115" i="5"/>
  <c r="J17" i="5"/>
  <c r="J15" i="5"/>
  <c r="F91" i="5"/>
  <c r="J14" i="5"/>
  <c r="J12" i="5"/>
  <c r="J112" i="5"/>
  <c r="E7" i="5"/>
  <c r="E108" i="5" s="1"/>
  <c r="J37" i="3"/>
  <c r="J36" i="3"/>
  <c r="AY96" i="1" s="1"/>
  <c r="J35" i="3"/>
  <c r="AX96" i="1" s="1"/>
  <c r="BI347" i="3"/>
  <c r="BH347" i="3"/>
  <c r="BG347" i="3"/>
  <c r="BF347" i="3"/>
  <c r="T347" i="3"/>
  <c r="R347" i="3"/>
  <c r="P347" i="3"/>
  <c r="BI346" i="3"/>
  <c r="BH346" i="3"/>
  <c r="BG346" i="3"/>
  <c r="BF346" i="3"/>
  <c r="T346" i="3"/>
  <c r="R346" i="3"/>
  <c r="P346" i="3"/>
  <c r="BI345" i="3"/>
  <c r="BH345" i="3"/>
  <c r="BG345" i="3"/>
  <c r="BF345" i="3"/>
  <c r="T345" i="3"/>
  <c r="R345" i="3"/>
  <c r="P345" i="3"/>
  <c r="BI344" i="3"/>
  <c r="BH344" i="3"/>
  <c r="BG344" i="3"/>
  <c r="BF344" i="3"/>
  <c r="T344" i="3"/>
  <c r="R344" i="3"/>
  <c r="P344" i="3"/>
  <c r="BI343" i="3"/>
  <c r="BH343" i="3"/>
  <c r="BG343" i="3"/>
  <c r="BF343" i="3"/>
  <c r="T343" i="3"/>
  <c r="R343" i="3"/>
  <c r="P343" i="3"/>
  <c r="BI342" i="3"/>
  <c r="BH342" i="3"/>
  <c r="BG342" i="3"/>
  <c r="BF342" i="3"/>
  <c r="T342" i="3"/>
  <c r="R342" i="3"/>
  <c r="P342" i="3"/>
  <c r="BI338" i="3"/>
  <c r="BH338" i="3"/>
  <c r="BG338" i="3"/>
  <c r="BF338" i="3"/>
  <c r="T338" i="3"/>
  <c r="R338" i="3"/>
  <c r="P338" i="3"/>
  <c r="BI334" i="3"/>
  <c r="BH334" i="3"/>
  <c r="BG334" i="3"/>
  <c r="BF334" i="3"/>
  <c r="T334" i="3"/>
  <c r="R334" i="3"/>
  <c r="P334" i="3"/>
  <c r="BI332" i="3"/>
  <c r="BH332" i="3"/>
  <c r="BG332" i="3"/>
  <c r="BF332" i="3"/>
  <c r="T332" i="3"/>
  <c r="R332" i="3"/>
  <c r="P332" i="3"/>
  <c r="BI327" i="3"/>
  <c r="BH327" i="3"/>
  <c r="BG327" i="3"/>
  <c r="BF327" i="3"/>
  <c r="T327" i="3"/>
  <c r="R327" i="3"/>
  <c r="P327" i="3"/>
  <c r="BI322" i="3"/>
  <c r="BH322" i="3"/>
  <c r="BG322" i="3"/>
  <c r="BF322" i="3"/>
  <c r="T322" i="3"/>
  <c r="R322" i="3"/>
  <c r="P322" i="3"/>
  <c r="BI317" i="3"/>
  <c r="BH317" i="3"/>
  <c r="BG317" i="3"/>
  <c r="BF317" i="3"/>
  <c r="T317" i="3"/>
  <c r="R317" i="3"/>
  <c r="P317" i="3"/>
  <c r="BI316" i="3"/>
  <c r="BH316" i="3"/>
  <c r="BG316" i="3"/>
  <c r="BF316" i="3"/>
  <c r="T316" i="3"/>
  <c r="R316" i="3"/>
  <c r="P316" i="3"/>
  <c r="BI315" i="3"/>
  <c r="BH315" i="3"/>
  <c r="BG315" i="3"/>
  <c r="BF315" i="3"/>
  <c r="T315" i="3"/>
  <c r="R315" i="3"/>
  <c r="P315" i="3"/>
  <c r="BI314" i="3"/>
  <c r="BH314" i="3"/>
  <c r="BG314" i="3"/>
  <c r="BF314" i="3"/>
  <c r="T314" i="3"/>
  <c r="R314" i="3"/>
  <c r="P314" i="3"/>
  <c r="BI312" i="3"/>
  <c r="BH312" i="3"/>
  <c r="BG312" i="3"/>
  <c r="BF312" i="3"/>
  <c r="T312" i="3"/>
  <c r="T311" i="3" s="1"/>
  <c r="R312" i="3"/>
  <c r="R311" i="3" s="1"/>
  <c r="P312" i="3"/>
  <c r="P311" i="3" s="1"/>
  <c r="BI310" i="3"/>
  <c r="BH310" i="3"/>
  <c r="BG310" i="3"/>
  <c r="BF310" i="3"/>
  <c r="T310" i="3"/>
  <c r="R310" i="3"/>
  <c r="P310" i="3"/>
  <c r="BI309" i="3"/>
  <c r="BH309" i="3"/>
  <c r="BG309" i="3"/>
  <c r="BF309" i="3"/>
  <c r="T309" i="3"/>
  <c r="R309" i="3"/>
  <c r="P309" i="3"/>
  <c r="BI308" i="3"/>
  <c r="BH308" i="3"/>
  <c r="BG308" i="3"/>
  <c r="BF308" i="3"/>
  <c r="T308" i="3"/>
  <c r="R308" i="3"/>
  <c r="P308" i="3"/>
  <c r="BI304" i="3"/>
  <c r="BH304" i="3"/>
  <c r="BG304" i="3"/>
  <c r="BF304" i="3"/>
  <c r="T304" i="3"/>
  <c r="R304" i="3"/>
  <c r="P304" i="3"/>
  <c r="BI297" i="3"/>
  <c r="BH297" i="3"/>
  <c r="BG297" i="3"/>
  <c r="BF297" i="3"/>
  <c r="T297" i="3"/>
  <c r="R297" i="3"/>
  <c r="P297" i="3"/>
  <c r="BI296" i="3"/>
  <c r="BH296" i="3"/>
  <c r="BG296" i="3"/>
  <c r="BF296" i="3"/>
  <c r="T296" i="3"/>
  <c r="R296" i="3"/>
  <c r="P296" i="3"/>
  <c r="BI294" i="3"/>
  <c r="BH294" i="3"/>
  <c r="BG294" i="3"/>
  <c r="BF294" i="3"/>
  <c r="T294" i="3"/>
  <c r="R294" i="3"/>
  <c r="P294" i="3"/>
  <c r="BI293" i="3"/>
  <c r="BH293" i="3"/>
  <c r="BG293" i="3"/>
  <c r="BF293" i="3"/>
  <c r="T293" i="3"/>
  <c r="R293" i="3"/>
  <c r="P293" i="3"/>
  <c r="BI291" i="3"/>
  <c r="BH291" i="3"/>
  <c r="BG291" i="3"/>
  <c r="BF291" i="3"/>
  <c r="T291" i="3"/>
  <c r="R291" i="3"/>
  <c r="P291" i="3"/>
  <c r="BI290" i="3"/>
  <c r="BH290" i="3"/>
  <c r="BG290" i="3"/>
  <c r="BF290" i="3"/>
  <c r="T290" i="3"/>
  <c r="R290" i="3"/>
  <c r="P290" i="3"/>
  <c r="BI288" i="3"/>
  <c r="BH288" i="3"/>
  <c r="BG288" i="3"/>
  <c r="BF288" i="3"/>
  <c r="T288" i="3"/>
  <c r="R288" i="3"/>
  <c r="P288" i="3"/>
  <c r="BI287" i="3"/>
  <c r="BH287" i="3"/>
  <c r="BG287" i="3"/>
  <c r="BF287" i="3"/>
  <c r="T287" i="3"/>
  <c r="R287" i="3"/>
  <c r="P287" i="3"/>
  <c r="BI286" i="3"/>
  <c r="BH286" i="3"/>
  <c r="BG286" i="3"/>
  <c r="BF286" i="3"/>
  <c r="T286" i="3"/>
  <c r="R286" i="3"/>
  <c r="P286" i="3"/>
  <c r="BI282" i="3"/>
  <c r="BH282" i="3"/>
  <c r="BG282" i="3"/>
  <c r="BF282" i="3"/>
  <c r="T282" i="3"/>
  <c r="R282" i="3"/>
  <c r="P282" i="3"/>
  <c r="BI278" i="3"/>
  <c r="BH278" i="3"/>
  <c r="BG278" i="3"/>
  <c r="BF278" i="3"/>
  <c r="T278" i="3"/>
  <c r="R278" i="3"/>
  <c r="P278" i="3"/>
  <c r="BI275" i="3"/>
  <c r="BH275" i="3"/>
  <c r="BG275" i="3"/>
  <c r="BF275" i="3"/>
  <c r="T275" i="3"/>
  <c r="R275" i="3"/>
  <c r="P275" i="3"/>
  <c r="BI271" i="3"/>
  <c r="BH271" i="3"/>
  <c r="BG271" i="3"/>
  <c r="BF271" i="3"/>
  <c r="T271" i="3"/>
  <c r="R271" i="3"/>
  <c r="P271" i="3"/>
  <c r="BI265" i="3"/>
  <c r="BH265" i="3"/>
  <c r="BG265" i="3"/>
  <c r="BF265" i="3"/>
  <c r="T265" i="3"/>
  <c r="R265" i="3"/>
  <c r="P265" i="3"/>
  <c r="BI259" i="3"/>
  <c r="BH259" i="3"/>
  <c r="BG259" i="3"/>
  <c r="BF259" i="3"/>
  <c r="T259" i="3"/>
  <c r="R259" i="3"/>
  <c r="P259" i="3"/>
  <c r="BI254" i="3"/>
  <c r="BH254" i="3"/>
  <c r="BG254" i="3"/>
  <c r="BF254" i="3"/>
  <c r="T254" i="3"/>
  <c r="R254" i="3"/>
  <c r="P254" i="3"/>
  <c r="BI249" i="3"/>
  <c r="BH249" i="3"/>
  <c r="BG249" i="3"/>
  <c r="BF249" i="3"/>
  <c r="T249" i="3"/>
  <c r="R249" i="3"/>
  <c r="P249" i="3"/>
  <c r="BI242" i="3"/>
  <c r="BH242" i="3"/>
  <c r="BG242" i="3"/>
  <c r="BF242" i="3"/>
  <c r="T242" i="3"/>
  <c r="R242" i="3"/>
  <c r="P242" i="3"/>
  <c r="BI235" i="3"/>
  <c r="BH235" i="3"/>
  <c r="BG235" i="3"/>
  <c r="BF235" i="3"/>
  <c r="T235" i="3"/>
  <c r="R235" i="3"/>
  <c r="P235" i="3"/>
  <c r="BI234" i="3"/>
  <c r="BH234" i="3"/>
  <c r="BG234" i="3"/>
  <c r="BF234" i="3"/>
  <c r="T234" i="3"/>
  <c r="R234" i="3"/>
  <c r="P234" i="3"/>
  <c r="BI233" i="3"/>
  <c r="BH233" i="3"/>
  <c r="BG233" i="3"/>
  <c r="BF233" i="3"/>
  <c r="T233" i="3"/>
  <c r="R233" i="3"/>
  <c r="P233" i="3"/>
  <c r="BI229" i="3"/>
  <c r="BH229" i="3"/>
  <c r="BG229" i="3"/>
  <c r="BF229" i="3"/>
  <c r="T229" i="3"/>
  <c r="R229" i="3"/>
  <c r="P229" i="3"/>
  <c r="BI225" i="3"/>
  <c r="BH225" i="3"/>
  <c r="BG225" i="3"/>
  <c r="BF225" i="3"/>
  <c r="T225" i="3"/>
  <c r="R225" i="3"/>
  <c r="P225" i="3"/>
  <c r="BI224" i="3"/>
  <c r="BH224" i="3"/>
  <c r="BG224" i="3"/>
  <c r="BF224" i="3"/>
  <c r="T224" i="3"/>
  <c r="R224" i="3"/>
  <c r="P224" i="3"/>
  <c r="BI214" i="3"/>
  <c r="BH214" i="3"/>
  <c r="BG214" i="3"/>
  <c r="BF214" i="3"/>
  <c r="T214" i="3"/>
  <c r="R214" i="3"/>
  <c r="P214" i="3"/>
  <c r="BI210" i="3"/>
  <c r="BH210" i="3"/>
  <c r="BG210" i="3"/>
  <c r="BF210" i="3"/>
  <c r="T210" i="3"/>
  <c r="R210" i="3"/>
  <c r="P210" i="3"/>
  <c r="BI206" i="3"/>
  <c r="BH206" i="3"/>
  <c r="BG206" i="3"/>
  <c r="BF206" i="3"/>
  <c r="T206" i="3"/>
  <c r="R206" i="3"/>
  <c r="P206" i="3"/>
  <c r="BI197" i="3"/>
  <c r="BH197" i="3"/>
  <c r="BG197" i="3"/>
  <c r="BF197" i="3"/>
  <c r="T197" i="3"/>
  <c r="R197" i="3"/>
  <c r="P197" i="3"/>
  <c r="BI192" i="3"/>
  <c r="BH192" i="3"/>
  <c r="BG192" i="3"/>
  <c r="BF192" i="3"/>
  <c r="T192" i="3"/>
  <c r="R192" i="3"/>
  <c r="P192" i="3"/>
  <c r="BI191" i="3"/>
  <c r="BH191" i="3"/>
  <c r="BG191" i="3"/>
  <c r="BF191" i="3"/>
  <c r="T191" i="3"/>
  <c r="R191" i="3"/>
  <c r="P191" i="3"/>
  <c r="BI190" i="3"/>
  <c r="BH190" i="3"/>
  <c r="BG190" i="3"/>
  <c r="BF190" i="3"/>
  <c r="T190" i="3"/>
  <c r="R190" i="3"/>
  <c r="P190" i="3"/>
  <c r="BI189" i="3"/>
  <c r="BH189" i="3"/>
  <c r="BG189" i="3"/>
  <c r="BF189" i="3"/>
  <c r="T189" i="3"/>
  <c r="R189" i="3"/>
  <c r="P189" i="3"/>
  <c r="BI188" i="3"/>
  <c r="BH188" i="3"/>
  <c r="BG188" i="3"/>
  <c r="BF188" i="3"/>
  <c r="T188" i="3"/>
  <c r="R188" i="3"/>
  <c r="P188" i="3"/>
  <c r="BI184" i="3"/>
  <c r="BH184" i="3"/>
  <c r="BG184" i="3"/>
  <c r="BF184" i="3"/>
  <c r="T184" i="3"/>
  <c r="R184" i="3"/>
  <c r="P184" i="3"/>
  <c r="BI179" i="3"/>
  <c r="BH179" i="3"/>
  <c r="BG179" i="3"/>
  <c r="BF179" i="3"/>
  <c r="T179" i="3"/>
  <c r="R179" i="3"/>
  <c r="P179" i="3"/>
  <c r="BI175" i="3"/>
  <c r="BH175" i="3"/>
  <c r="BG175" i="3"/>
  <c r="BF175" i="3"/>
  <c r="T175" i="3"/>
  <c r="R175" i="3"/>
  <c r="P175" i="3"/>
  <c r="BI171" i="3"/>
  <c r="BH171" i="3"/>
  <c r="BG171" i="3"/>
  <c r="BF171" i="3"/>
  <c r="T171" i="3"/>
  <c r="R171" i="3"/>
  <c r="P171" i="3"/>
  <c r="BI170" i="3"/>
  <c r="BH170" i="3"/>
  <c r="BG170" i="3"/>
  <c r="BF170" i="3"/>
  <c r="T170" i="3"/>
  <c r="R170" i="3"/>
  <c r="P170" i="3"/>
  <c r="BI169" i="3"/>
  <c r="BH169" i="3"/>
  <c r="BG169" i="3"/>
  <c r="BF169" i="3"/>
  <c r="T169" i="3"/>
  <c r="R169" i="3"/>
  <c r="P169" i="3"/>
  <c r="BI164" i="3"/>
  <c r="BH164" i="3"/>
  <c r="BG164" i="3"/>
  <c r="BF164" i="3"/>
  <c r="T164" i="3"/>
  <c r="R164" i="3"/>
  <c r="P164" i="3"/>
  <c r="BI162" i="3"/>
  <c r="BH162" i="3"/>
  <c r="BG162" i="3"/>
  <c r="BF162" i="3"/>
  <c r="T162" i="3"/>
  <c r="R162" i="3"/>
  <c r="P162" i="3"/>
  <c r="BI157" i="3"/>
  <c r="BH157" i="3"/>
  <c r="BG157" i="3"/>
  <c r="BF157" i="3"/>
  <c r="T157" i="3"/>
  <c r="R157" i="3"/>
  <c r="P157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47" i="3"/>
  <c r="BH147" i="3"/>
  <c r="BG147" i="3"/>
  <c r="BF147" i="3"/>
  <c r="T147" i="3"/>
  <c r="R147" i="3"/>
  <c r="P147" i="3"/>
  <c r="BI143" i="3"/>
  <c r="BH143" i="3"/>
  <c r="BG143" i="3"/>
  <c r="BF143" i="3"/>
  <c r="T143" i="3"/>
  <c r="R143" i="3"/>
  <c r="P143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F121" i="3"/>
  <c r="E119" i="3"/>
  <c r="F89" i="3"/>
  <c r="E87" i="3"/>
  <c r="J24" i="3"/>
  <c r="E24" i="3"/>
  <c r="J23" i="3"/>
  <c r="J21" i="3"/>
  <c r="E21" i="3"/>
  <c r="J123" i="3" s="1"/>
  <c r="J20" i="3"/>
  <c r="J18" i="3"/>
  <c r="E18" i="3"/>
  <c r="F124" i="3" s="1"/>
  <c r="J17" i="3"/>
  <c r="J15" i="3"/>
  <c r="J14" i="3"/>
  <c r="J12" i="3"/>
  <c r="J89" i="3" s="1"/>
  <c r="E7" i="3"/>
  <c r="E85" i="3" s="1"/>
  <c r="J37" i="2"/>
  <c r="J36" i="2"/>
  <c r="AY95" i="1"/>
  <c r="J35" i="2"/>
  <c r="AX95" i="1" s="1"/>
  <c r="BI168" i="2"/>
  <c r="BH168" i="2"/>
  <c r="BG168" i="2"/>
  <c r="BF168" i="2"/>
  <c r="T168" i="2"/>
  <c r="R168" i="2"/>
  <c r="P168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2" i="2"/>
  <c r="BH142" i="2"/>
  <c r="BG142" i="2"/>
  <c r="BF142" i="2"/>
  <c r="T142" i="2"/>
  <c r="R142" i="2"/>
  <c r="P142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BI125" i="2"/>
  <c r="BH125" i="2"/>
  <c r="BG125" i="2"/>
  <c r="BF125" i="2"/>
  <c r="T125" i="2"/>
  <c r="R125" i="2"/>
  <c r="P125" i="2"/>
  <c r="BI121" i="2"/>
  <c r="BH121" i="2"/>
  <c r="BG121" i="2"/>
  <c r="BF121" i="2"/>
  <c r="T121" i="2"/>
  <c r="R121" i="2"/>
  <c r="P121" i="2"/>
  <c r="F113" i="2"/>
  <c r="E111" i="2"/>
  <c r="F89" i="2"/>
  <c r="E87" i="2"/>
  <c r="J24" i="2"/>
  <c r="E24" i="2"/>
  <c r="J23" i="2"/>
  <c r="J21" i="2"/>
  <c r="E21" i="2"/>
  <c r="J91" i="2" s="1"/>
  <c r="J20" i="2"/>
  <c r="J18" i="2"/>
  <c r="E18" i="2"/>
  <c r="F116" i="2" s="1"/>
  <c r="J17" i="2"/>
  <c r="J15" i="2"/>
  <c r="F91" i="2"/>
  <c r="J14" i="2"/>
  <c r="J12" i="2"/>
  <c r="J113" i="2" s="1"/>
  <c r="E7" i="2"/>
  <c r="E109" i="2" s="1"/>
  <c r="AM90" i="1"/>
  <c r="AM89" i="1"/>
  <c r="AM87" i="1"/>
  <c r="L87" i="1"/>
  <c r="L85" i="1"/>
  <c r="L84" i="1"/>
  <c r="J131" i="2"/>
  <c r="BK157" i="2"/>
  <c r="J153" i="2"/>
  <c r="J163" i="2"/>
  <c r="BK153" i="2"/>
  <c r="J126" i="2"/>
  <c r="J148" i="2"/>
  <c r="BK137" i="2"/>
  <c r="BK149" i="2"/>
  <c r="J316" i="3"/>
  <c r="J286" i="3"/>
  <c r="BK310" i="3"/>
  <c r="BK242" i="3"/>
  <c r="J297" i="3"/>
  <c r="BK308" i="3"/>
  <c r="J191" i="3"/>
  <c r="J138" i="3"/>
  <c r="J308" i="3"/>
  <c r="BK164" i="3"/>
  <c r="J314" i="3"/>
  <c r="J322" i="3"/>
  <c r="J294" i="3"/>
  <c r="BK233" i="3"/>
  <c r="J175" i="3"/>
  <c r="J234" i="3"/>
  <c r="BK290" i="3"/>
  <c r="BK259" i="3"/>
  <c r="J164" i="3"/>
  <c r="J132" i="3"/>
  <c r="J147" i="3"/>
  <c r="BK132" i="3"/>
  <c r="J169" i="3"/>
  <c r="BK125" i="5"/>
  <c r="BK123" i="5"/>
  <c r="BK122" i="5"/>
  <c r="BK164" i="2"/>
  <c r="BK159" i="2"/>
  <c r="BK142" i="2"/>
  <c r="J149" i="2"/>
  <c r="J138" i="2"/>
  <c r="J332" i="3"/>
  <c r="BK316" i="3"/>
  <c r="J290" i="3"/>
  <c r="BK287" i="3"/>
  <c r="J210" i="3"/>
  <c r="J137" i="3"/>
  <c r="BK210" i="3"/>
  <c r="BK190" i="3"/>
  <c r="BK297" i="3"/>
  <c r="BK229" i="3"/>
  <c r="J125" i="2"/>
  <c r="BK151" i="2"/>
  <c r="BK154" i="2"/>
  <c r="J146" i="2"/>
  <c r="J147" i="2"/>
  <c r="J345" i="3"/>
  <c r="BK343" i="3"/>
  <c r="J287" i="3"/>
  <c r="BK131" i="3"/>
  <c r="BK206" i="3"/>
  <c r="BK314" i="3"/>
  <c r="BK169" i="3"/>
  <c r="J130" i="3"/>
  <c r="BK296" i="3"/>
  <c r="BK214" i="3"/>
  <c r="BK129" i="3"/>
  <c r="J151" i="3"/>
  <c r="J229" i="3"/>
  <c r="BK224" i="3"/>
  <c r="BK188" i="3"/>
  <c r="BK130" i="3"/>
  <c r="J168" i="2"/>
  <c r="BK168" i="2"/>
  <c r="BK135" i="2"/>
  <c r="BK146" i="2"/>
  <c r="BK345" i="3"/>
  <c r="J288" i="3"/>
  <c r="BK293" i="3"/>
  <c r="J233" i="3"/>
  <c r="J282" i="3"/>
  <c r="BK170" i="3"/>
  <c r="BK192" i="3"/>
  <c r="BK191" i="3"/>
  <c r="J310" i="3"/>
  <c r="BK225" i="3"/>
  <c r="J143" i="3"/>
  <c r="J162" i="3"/>
  <c r="J225" i="3"/>
  <c r="J129" i="3"/>
  <c r="BK133" i="3"/>
  <c r="BK147" i="3"/>
  <c r="J125" i="5"/>
  <c r="BK120" i="5"/>
  <c r="J159" i="2"/>
  <c r="BK127" i="2"/>
  <c r="BK138" i="2"/>
  <c r="J157" i="2"/>
  <c r="BK131" i="2"/>
  <c r="BK126" i="2"/>
  <c r="J334" i="3"/>
  <c r="BK342" i="3"/>
  <c r="BK254" i="3"/>
  <c r="J304" i="3"/>
  <c r="J278" i="3"/>
  <c r="BK152" i="3"/>
  <c r="J235" i="3"/>
  <c r="J344" i="3"/>
  <c r="BK334" i="3"/>
  <c r="BK291" i="3"/>
  <c r="J192" i="3"/>
  <c r="J259" i="3"/>
  <c r="BK282" i="3"/>
  <c r="J188" i="3"/>
  <c r="J197" i="3"/>
  <c r="J189" i="3"/>
  <c r="J133" i="3"/>
  <c r="J120" i="5"/>
  <c r="J123" i="5"/>
  <c r="J135" i="2"/>
  <c r="BK155" i="2"/>
  <c r="BK152" i="2"/>
  <c r="BK163" i="2"/>
  <c r="J155" i="2"/>
  <c r="J129" i="2"/>
  <c r="BK129" i="2"/>
  <c r="J142" i="2"/>
  <c r="AS94" i="1"/>
  <c r="BK322" i="3"/>
  <c r="BK271" i="3"/>
  <c r="J312" i="3"/>
  <c r="BK249" i="3"/>
  <c r="J265" i="3"/>
  <c r="BK286" i="3"/>
  <c r="J275" i="3"/>
  <c r="BK175" i="3"/>
  <c r="BK327" i="3"/>
  <c r="J154" i="2"/>
  <c r="J164" i="2"/>
  <c r="BK148" i="2"/>
  <c r="BK121" i="2"/>
  <c r="BK147" i="2"/>
  <c r="J128" i="2"/>
  <c r="J346" i="3"/>
  <c r="BK278" i="3"/>
  <c r="BK315" i="3"/>
  <c r="BK265" i="3"/>
  <c r="BK179" i="3"/>
  <c r="J157" i="3"/>
  <c r="J126" i="5"/>
  <c r="J122" i="5"/>
  <c r="BK158" i="2"/>
  <c r="BK150" i="2"/>
  <c r="J158" i="2"/>
  <c r="J151" i="2"/>
  <c r="BK128" i="2"/>
  <c r="J150" i="2"/>
  <c r="J130" i="2"/>
  <c r="J121" i="2"/>
  <c r="J343" i="3"/>
  <c r="J296" i="3"/>
  <c r="J327" i="3"/>
  <c r="J291" i="3"/>
  <c r="BK235" i="3"/>
  <c r="J309" i="3"/>
  <c r="BK171" i="3"/>
  <c r="J315" i="3"/>
  <c r="J224" i="3"/>
  <c r="J170" i="3"/>
  <c r="BK338" i="3"/>
  <c r="BK344" i="3"/>
  <c r="BK312" i="3"/>
  <c r="J249" i="3"/>
  <c r="J206" i="3"/>
  <c r="BK162" i="3"/>
  <c r="BK347" i="3"/>
  <c r="BK157" i="3"/>
  <c r="J254" i="3"/>
  <c r="J214" i="3"/>
  <c r="BK138" i="3"/>
  <c r="J152" i="3"/>
  <c r="J131" i="3"/>
  <c r="J139" i="3"/>
  <c r="BK124" i="5"/>
  <c r="J124" i="5"/>
  <c r="BK130" i="2"/>
  <c r="J137" i="2"/>
  <c r="J152" i="2"/>
  <c r="J127" i="2"/>
  <c r="BK125" i="2"/>
  <c r="J317" i="3"/>
  <c r="BK294" i="3"/>
  <c r="BK304" i="3"/>
  <c r="BK234" i="3"/>
  <c r="BK332" i="3"/>
  <c r="J179" i="3"/>
  <c r="J271" i="3"/>
  <c r="BK346" i="3"/>
  <c r="J342" i="3"/>
  <c r="J293" i="3"/>
  <c r="BK184" i="3"/>
  <c r="BK189" i="3"/>
  <c r="BK275" i="3"/>
  <c r="BK151" i="3"/>
  <c r="BK139" i="3"/>
  <c r="J171" i="3"/>
  <c r="BK126" i="5"/>
  <c r="J338" i="3"/>
  <c r="J184" i="3"/>
  <c r="BK309" i="3"/>
  <c r="J347" i="3"/>
  <c r="BK317" i="3"/>
  <c r="J242" i="3"/>
  <c r="J190" i="3"/>
  <c r="BK197" i="3"/>
  <c r="BK288" i="3"/>
  <c r="BK137" i="3"/>
  <c r="BK143" i="3"/>
  <c r="P136" i="2" l="1"/>
  <c r="R136" i="2"/>
  <c r="BK163" i="3"/>
  <c r="J163" i="3"/>
  <c r="J98" i="3"/>
  <c r="BK258" i="3"/>
  <c r="J258" i="3" s="1"/>
  <c r="J101" i="3" s="1"/>
  <c r="BK292" i="3"/>
  <c r="J292" i="3"/>
  <c r="J103" i="3"/>
  <c r="BK313" i="3"/>
  <c r="J313" i="3" s="1"/>
  <c r="J106" i="3" s="1"/>
  <c r="P120" i="2"/>
  <c r="R156" i="2"/>
  <c r="R128" i="3"/>
  <c r="BK196" i="3"/>
  <c r="J196" i="3" s="1"/>
  <c r="J99" i="3" s="1"/>
  <c r="R258" i="3"/>
  <c r="P289" i="3"/>
  <c r="T295" i="3"/>
  <c r="T333" i="3"/>
  <c r="BK136" i="2"/>
  <c r="J136" i="2" s="1"/>
  <c r="J98" i="2" s="1"/>
  <c r="T156" i="2"/>
  <c r="P128" i="3"/>
  <c r="P196" i="3"/>
  <c r="T258" i="3"/>
  <c r="R289" i="3"/>
  <c r="T292" i="3"/>
  <c r="R313" i="3"/>
  <c r="R120" i="2"/>
  <c r="R119" i="2" s="1"/>
  <c r="R163" i="3"/>
  <c r="BK248" i="3"/>
  <c r="J248" i="3"/>
  <c r="J100" i="3"/>
  <c r="BK295" i="3"/>
  <c r="J295" i="3" s="1"/>
  <c r="J104" i="3" s="1"/>
  <c r="BK333" i="3"/>
  <c r="J333" i="3"/>
  <c r="J107" i="3"/>
  <c r="T120" i="2"/>
  <c r="T163" i="3"/>
  <c r="P248" i="3"/>
  <c r="P295" i="3"/>
  <c r="P333" i="3"/>
  <c r="BK121" i="5"/>
  <c r="BK118" i="5" s="1"/>
  <c r="J118" i="5" s="1"/>
  <c r="J96" i="5" s="1"/>
  <c r="P156" i="2"/>
  <c r="P163" i="3"/>
  <c r="P258" i="3"/>
  <c r="R292" i="3"/>
  <c r="T313" i="3"/>
  <c r="BK156" i="2"/>
  <c r="J156" i="2"/>
  <c r="J99" i="2" s="1"/>
  <c r="BK128" i="3"/>
  <c r="J128" i="3" s="1"/>
  <c r="J97" i="3" s="1"/>
  <c r="R196" i="3"/>
  <c r="R248" i="3"/>
  <c r="P292" i="3"/>
  <c r="P313" i="3"/>
  <c r="R121" i="5"/>
  <c r="R118" i="5" s="1"/>
  <c r="BK120" i="2"/>
  <c r="J120" i="2" s="1"/>
  <c r="J97" i="2" s="1"/>
  <c r="T136" i="2"/>
  <c r="T128" i="3"/>
  <c r="T196" i="3"/>
  <c r="T248" i="3"/>
  <c r="BK289" i="3"/>
  <c r="J289" i="3"/>
  <c r="J102" i="3"/>
  <c r="T289" i="3"/>
  <c r="R295" i="3"/>
  <c r="R333" i="3"/>
  <c r="P121" i="5"/>
  <c r="P118" i="5"/>
  <c r="AU97" i="1"/>
  <c r="T121" i="5"/>
  <c r="T118" i="5" s="1"/>
  <c r="BK311" i="3"/>
  <c r="J311" i="3"/>
  <c r="J105" i="3" s="1"/>
  <c r="BK119" i="5"/>
  <c r="F92" i="5"/>
  <c r="J92" i="5"/>
  <c r="BE120" i="5"/>
  <c r="E85" i="5"/>
  <c r="J91" i="5"/>
  <c r="BE123" i="5"/>
  <c r="J89" i="5"/>
  <c r="F114" i="5"/>
  <c r="BE122" i="5"/>
  <c r="BE124" i="5"/>
  <c r="BE125" i="5"/>
  <c r="BE126" i="5"/>
  <c r="BB97" i="1"/>
  <c r="E117" i="3"/>
  <c r="J124" i="3"/>
  <c r="BE138" i="3"/>
  <c r="BE164" i="3"/>
  <c r="BE171" i="3"/>
  <c r="BE190" i="3"/>
  <c r="BE192" i="3"/>
  <c r="BE197" i="3"/>
  <c r="BE206" i="3"/>
  <c r="BE214" i="3"/>
  <c r="BE169" i="3"/>
  <c r="BE175" i="3"/>
  <c r="BE234" i="3"/>
  <c r="BE271" i="3"/>
  <c r="BE278" i="3"/>
  <c r="BE293" i="3"/>
  <c r="BK119" i="2"/>
  <c r="J119" i="2"/>
  <c r="J96" i="2" s="1"/>
  <c r="BE129" i="3"/>
  <c r="BE143" i="3"/>
  <c r="BE170" i="3"/>
  <c r="BE242" i="3"/>
  <c r="BE265" i="3"/>
  <c r="BE282" i="3"/>
  <c r="BE345" i="3"/>
  <c r="BE346" i="3"/>
  <c r="BE347" i="3"/>
  <c r="F91" i="3"/>
  <c r="J121" i="3"/>
  <c r="BE131" i="3"/>
  <c r="BE189" i="3"/>
  <c r="BE191" i="3"/>
  <c r="BE288" i="3"/>
  <c r="BE290" i="3"/>
  <c r="BE309" i="3"/>
  <c r="BE315" i="3"/>
  <c r="BE332" i="3"/>
  <c r="BE343" i="3"/>
  <c r="F92" i="3"/>
  <c r="BE132" i="3"/>
  <c r="BE137" i="3"/>
  <c r="BE147" i="3"/>
  <c r="BE152" i="3"/>
  <c r="BE179" i="3"/>
  <c r="BE184" i="3"/>
  <c r="BE224" i="3"/>
  <c r="BE286" i="3"/>
  <c r="BE308" i="3"/>
  <c r="BE310" i="3"/>
  <c r="BE316" i="3"/>
  <c r="BE342" i="3"/>
  <c r="BE130" i="3"/>
  <c r="BE133" i="3"/>
  <c r="BE139" i="3"/>
  <c r="BE254" i="3"/>
  <c r="BE188" i="3"/>
  <c r="BE233" i="3"/>
  <c r="BE235" i="3"/>
  <c r="BE287" i="3"/>
  <c r="BE291" i="3"/>
  <c r="BE296" i="3"/>
  <c r="BE334" i="3"/>
  <c r="BE151" i="3"/>
  <c r="BE157" i="3"/>
  <c r="BE162" i="3"/>
  <c r="BE210" i="3"/>
  <c r="BE249" i="3"/>
  <c r="BE294" i="3"/>
  <c r="BE322" i="3"/>
  <c r="BE225" i="3"/>
  <c r="BE229" i="3"/>
  <c r="BE259" i="3"/>
  <c r="BE297" i="3"/>
  <c r="BE312" i="3"/>
  <c r="BE314" i="3"/>
  <c r="BE275" i="3"/>
  <c r="BE304" i="3"/>
  <c r="BE317" i="3"/>
  <c r="BE327" i="3"/>
  <c r="BE338" i="3"/>
  <c r="BE344" i="3"/>
  <c r="BE125" i="2"/>
  <c r="BE135" i="2"/>
  <c r="BE146" i="2"/>
  <c r="F115" i="2"/>
  <c r="BE131" i="2"/>
  <c r="J89" i="2"/>
  <c r="BE130" i="2"/>
  <c r="BE126" i="2"/>
  <c r="BE129" i="2"/>
  <c r="BE127" i="2"/>
  <c r="BE137" i="2"/>
  <c r="BE138" i="2"/>
  <c r="BE142" i="2"/>
  <c r="BE148" i="2"/>
  <c r="BE150" i="2"/>
  <c r="E85" i="2"/>
  <c r="F92" i="2"/>
  <c r="BE121" i="2"/>
  <c r="J92" i="2"/>
  <c r="BE147" i="2"/>
  <c r="BE151" i="2"/>
  <c r="BE152" i="2"/>
  <c r="BE154" i="2"/>
  <c r="BE159" i="2"/>
  <c r="BE164" i="2"/>
  <c r="BE168" i="2"/>
  <c r="BE128" i="2"/>
  <c r="BE153" i="2"/>
  <c r="BE155" i="2"/>
  <c r="BE157" i="2"/>
  <c r="BE158" i="2"/>
  <c r="BE163" i="2"/>
  <c r="BE149" i="2"/>
  <c r="F35" i="3"/>
  <c r="BB96" i="1" s="1"/>
  <c r="J34" i="3"/>
  <c r="AW96" i="1" s="1"/>
  <c r="F36" i="2"/>
  <c r="BC95" i="1"/>
  <c r="F37" i="5"/>
  <c r="BD97" i="1" s="1"/>
  <c r="F34" i="2"/>
  <c r="BA95" i="1" s="1"/>
  <c r="F36" i="5"/>
  <c r="BC97" i="1" s="1"/>
  <c r="F34" i="3"/>
  <c r="BA96" i="1" s="1"/>
  <c r="F37" i="2"/>
  <c r="BD95" i="1"/>
  <c r="F34" i="5"/>
  <c r="BA97" i="1" s="1"/>
  <c r="J34" i="5"/>
  <c r="AW97" i="1" s="1"/>
  <c r="F36" i="3"/>
  <c r="BC96" i="1" s="1"/>
  <c r="J34" i="2"/>
  <c r="AW95" i="1" s="1"/>
  <c r="F37" i="3"/>
  <c r="BD96" i="1"/>
  <c r="F35" i="2"/>
  <c r="BB95" i="1" s="1"/>
  <c r="J121" i="5" l="1"/>
  <c r="J98" i="5" s="1"/>
  <c r="BK127" i="3"/>
  <c r="J127" i="3" s="1"/>
  <c r="J96" i="3" s="1"/>
  <c r="T119" i="2"/>
  <c r="P119" i="2"/>
  <c r="AU95" i="1" s="1"/>
  <c r="P127" i="3"/>
  <c r="AU96" i="1"/>
  <c r="T127" i="3"/>
  <c r="R127" i="3"/>
  <c r="J119" i="5"/>
  <c r="J97" i="5"/>
  <c r="F33" i="3"/>
  <c r="AZ96" i="1" s="1"/>
  <c r="F33" i="2"/>
  <c r="AZ95" i="1"/>
  <c r="BD94" i="1"/>
  <c r="W33" i="1" s="1"/>
  <c r="BC94" i="1"/>
  <c r="W32" i="1" s="1"/>
  <c r="J30" i="2"/>
  <c r="AG95" i="1"/>
  <c r="J30" i="5"/>
  <c r="AG97" i="1" s="1"/>
  <c r="J33" i="2"/>
  <c r="AV95" i="1"/>
  <c r="AT95" i="1"/>
  <c r="J33" i="5"/>
  <c r="AV97" i="1" s="1"/>
  <c r="AT97" i="1" s="1"/>
  <c r="J33" i="3"/>
  <c r="AV96" i="1" s="1"/>
  <c r="AT96" i="1" s="1"/>
  <c r="J30" i="3"/>
  <c r="AG96" i="1" s="1"/>
  <c r="F33" i="5"/>
  <c r="AZ97" i="1"/>
  <c r="BB94" i="1"/>
  <c r="AX94" i="1" s="1"/>
  <c r="BA94" i="1"/>
  <c r="W30" i="1" s="1"/>
  <c r="AN97" i="1" l="1"/>
  <c r="J39" i="5"/>
  <c r="AN96" i="1"/>
  <c r="AN95" i="1"/>
  <c r="J39" i="3"/>
  <c r="J39" i="2"/>
  <c r="AU94" i="1"/>
  <c r="AG94" i="1"/>
  <c r="AY94" i="1"/>
  <c r="AZ94" i="1"/>
  <c r="W29" i="1" s="1"/>
  <c r="W31" i="1"/>
  <c r="AW94" i="1"/>
  <c r="AK30" i="1" s="1"/>
  <c r="AK26" i="1" l="1"/>
  <c r="AV94" i="1"/>
  <c r="AK29" i="1" s="1"/>
  <c r="AK35" i="1" l="1"/>
  <c r="AT94" i="1"/>
  <c r="AN94" i="1" l="1"/>
</calcChain>
</file>

<file path=xl/sharedStrings.xml><?xml version="1.0" encoding="utf-8"?>
<sst xmlns="http://schemas.openxmlformats.org/spreadsheetml/2006/main" count="3522" uniqueCount="575">
  <si>
    <t>Export Komplet</t>
  </si>
  <si>
    <t/>
  </si>
  <si>
    <t>2.0</t>
  </si>
  <si>
    <t>ZAMOK</t>
  </si>
  <si>
    <t>False</t>
  </si>
  <si>
    <t>{4a3400a7-8d4f-4c2a-9673-4a4bc9b68c37}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</si>
  <si>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</si>
  <si>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</si>
  <si>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</si>
  <si>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</si>
  <si>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</si>
  <si>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</si>
  <si>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</si>
  <si>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</si>
  <si>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241125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</si>
  <si>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</si>
  <si>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</si>
  <si>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</si>
  <si>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</si>
  <si>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</si>
  <si>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</si>
  <si>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</si>
  <si>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</si>
  <si>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</si>
  <si>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</si>
  <si>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</si>
  <si>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</si>
  <si>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</si>
  <si>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</si>
  <si>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</si>
  <si>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</si>
  <si>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</si>
  <si>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</si>
  <si>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</si>
  <si>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</si>
  <si>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</si>
  <si>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</si>
  <si>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</si>
  <si>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</si>
  <si>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</si>
  <si>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</si>
  <si>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</si>
  <si>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</si>
  <si>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</si>
  <si>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</si>
  <si>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</si>
  <si>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</si>
  <si>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</si>
  <si>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</si>
  <si>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</si>
  <si>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</si>
  <si>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</si>
  <si>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</si>
  <si>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</si>
  <si>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</si>
  <si>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</si>
  <si>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</si>
  <si>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</si>
  <si>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</si>
  <si>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</si>
  <si>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</si>
  <si>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</si>
  <si>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</si>
  <si>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</si>
  <si>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</si>
  <si>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</si>
  <si>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</si>
  <si>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</si>
  <si>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</si>
  <si>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</si>
  <si>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</si>
  <si>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</si>
  <si>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</si>
  <si>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</si>
  <si>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</si>
  <si>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</si>
  <si>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BO 01</t>
  </si>
  <si>
    <t>Bourací práce</t>
  </si>
  <si>
    <t>STA</t>
  </si>
  <si>
    <t>1</t>
  </si>
  <si>
    <t>{65f7a518-6e72-4438-ab9c-5d75f2499297}</t>
  </si>
  <si>
    <t>2</t>
  </si>
  <si>
    <t>SO 01</t>
  </si>
  <si>
    <t>{598deae5-8a8b-40e7-a271-a4c753cf6ca3}</t>
  </si>
  <si>
    <t>VRN</t>
  </si>
  <si>
    <t>Vedlejší rozpočtové náklady</t>
  </si>
  <si>
    <t>{c2898b53-3154-4d34-940c-b2493b66d233}</t>
  </si>
  <si>
    <t>KRYCÍ LIST SOUPISU PRACÍ</t>
  </si>
  <si>
    <t>Objekt:</t>
  </si>
  <si>
    <t>BO 01 - Bourací práce</t>
  </si>
  <si>
    <t>REKAPITULACE ČLENĚNÍ SOUPISU PRACÍ</t>
  </si>
  <si>
    <t>Kód dílu - Popis</t>
  </si>
  <si>
    <t>Cena celkem [CZK]</t>
  </si>
  <si>
    <t>Náklady ze soupisu prací</t>
  </si>
  <si>
    <t>-1</t>
  </si>
  <si>
    <t>001 - Zemní práce</t>
  </si>
  <si>
    <t>009 - Ostatní konstrukce a práce, bourání</t>
  </si>
  <si>
    <t>099 - Přesun hmot a manipulace se sutí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</si>
  <si>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</si>
  <si>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</si>
  <si>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</si>
  <si>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</si>
  <si>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</si>
  <si>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</si>
  <si>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</si>
  <si>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</si>
  <si>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</si>
  <si>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</si>
  <si>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</si>
  <si>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</si>
  <si>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</si>
  <si>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001</t>
  </si>
  <si>
    <t>Zemní práce</t>
  </si>
  <si>
    <t>ROZPOCET</t>
  </si>
  <si>
    <t>K</t>
  </si>
  <si>
    <t>111211101</t>
  </si>
  <si>
    <t>Odstranění křovin a stromů průměru kmene do 100 mm i s kořeny sklonu terénu do 1:5 ručně</t>
  </si>
  <si>
    <t>m2</t>
  </si>
  <si>
    <t>4</t>
  </si>
  <si>
    <t>VV</t>
  </si>
  <si>
    <t>odhad rozsahu</t>
  </si>
  <si>
    <t>8*0,5</t>
  </si>
  <si>
    <t>Součet</t>
  </si>
  <si>
    <t>112151111</t>
  </si>
  <si>
    <t>Směrové kácení stromů s rozřezáním a odvětvením D kmene přes 100 do 200 mm</t>
  </si>
  <si>
    <t>kus</t>
  </si>
  <si>
    <t>3</t>
  </si>
  <si>
    <t>112151112</t>
  </si>
  <si>
    <t>Směrové kácení stromů s rozřezáním a odvětvením D kmene přes 200 do 300 mm</t>
  </si>
  <si>
    <t>6</t>
  </si>
  <si>
    <t>112155215</t>
  </si>
  <si>
    <t>Štěpkování solitérních stromků a větví průměru kmene do 300 mm s naložením</t>
  </si>
  <si>
    <t>8</t>
  </si>
  <si>
    <t>5</t>
  </si>
  <si>
    <t>112251101</t>
  </si>
  <si>
    <t>Odstranění pařezů průměru přes 100 do 300 mm</t>
  </si>
  <si>
    <t>10</t>
  </si>
  <si>
    <t>113102211</t>
  </si>
  <si>
    <t>Odstranění umělého trávníku z multisportovního hřiště výšky vlasu do 25 mm</t>
  </si>
  <si>
    <t>7</t>
  </si>
  <si>
    <t>162201405</t>
  </si>
  <si>
    <t>Vodorovné přemístění větví stromů jehličnatých do 1 km D kmene přes 100 do 300 mm</t>
  </si>
  <si>
    <t>14</t>
  </si>
  <si>
    <t>162301941</t>
  </si>
  <si>
    <t>Příplatek k vodorovnému přemístění větví stromů jehličnatých D kmene přes 100 do 300 mm ZKD 1 km</t>
  </si>
  <si>
    <t>16</t>
  </si>
  <si>
    <t>předpoklad skládky do 20km</t>
  </si>
  <si>
    <t>5*19</t>
  </si>
  <si>
    <t>9</t>
  </si>
  <si>
    <t>X2641</t>
  </si>
  <si>
    <t>Odstranění pryžové podložky pro umělý trávník</t>
  </si>
  <si>
    <t>18</t>
  </si>
  <si>
    <t>009</t>
  </si>
  <si>
    <t>Ostatní konstrukce a práce, bourání</t>
  </si>
  <si>
    <t>966052121</t>
  </si>
  <si>
    <t>Bourání sloupků a vzpěr ŽB plotových s betonovou patkou</t>
  </si>
  <si>
    <t>20</t>
  </si>
  <si>
    <t>11</t>
  </si>
  <si>
    <t>966071821</t>
  </si>
  <si>
    <t>Rozebrání oplocení z drátěného pletiva se čtvercovými oky v do 1,6 m</t>
  </si>
  <si>
    <t>m</t>
  </si>
  <si>
    <t>22</t>
  </si>
  <si>
    <t>stávající oplocení areálu</t>
  </si>
  <si>
    <t>6,451+7,923+14,201+30,102+11,22</t>
  </si>
  <si>
    <t>966071823</t>
  </si>
  <si>
    <t>Rozebrání oplocení z drátěného pletiva se čtvercovými oky v přes 2,0 do 4,0 m</t>
  </si>
  <si>
    <t>24</t>
  </si>
  <si>
    <t>stávající oplocení hřiště</t>
  </si>
  <si>
    <t>2*(32+14,5)</t>
  </si>
  <si>
    <t>13</t>
  </si>
  <si>
    <t>966073812</t>
  </si>
  <si>
    <t>Rozebrání vrat a vrátek k oplocení pl přes 8 do 10 m2</t>
  </si>
  <si>
    <t>26</t>
  </si>
  <si>
    <t>X26423</t>
  </si>
  <si>
    <t>Demontáž akátový herní prvek - domeček, vč. 4x patka</t>
  </si>
  <si>
    <t>28</t>
  </si>
  <si>
    <t>15</t>
  </si>
  <si>
    <t>X26424</t>
  </si>
  <si>
    <t>Demontáž akátový herní prvek - skluzavka, vč. 5x patka</t>
  </si>
  <si>
    <t>30</t>
  </si>
  <si>
    <t>X26425</t>
  </si>
  <si>
    <t>Demontáž akátový herní prvek - řetízková houpačka, vč. 4x patka</t>
  </si>
  <si>
    <t>32</t>
  </si>
  <si>
    <t>17</t>
  </si>
  <si>
    <t>X26426</t>
  </si>
  <si>
    <t>Demontáž akátový herní prvek - lezecká stěna, vč. 4x patka</t>
  </si>
  <si>
    <t>34</t>
  </si>
  <si>
    <t>X26427</t>
  </si>
  <si>
    <t>Demontáž akátový herní prvek - lanový prvek, vč. 4x patka</t>
  </si>
  <si>
    <t>36</t>
  </si>
  <si>
    <t>19</t>
  </si>
  <si>
    <t>X26428</t>
  </si>
  <si>
    <t>Demontáž akátový herní prvek - kreslící tabule, vč. 2x patka</t>
  </si>
  <si>
    <t>38</t>
  </si>
  <si>
    <t>X2647</t>
  </si>
  <si>
    <t>Demontáž stávající lavičky pro opětovné použití</t>
  </si>
  <si>
    <t>40</t>
  </si>
  <si>
    <t>X2648</t>
  </si>
  <si>
    <t>Demontáž stávajícího pískoviště pro opětovné použití</t>
  </si>
  <si>
    <t>42</t>
  </si>
  <si>
    <t>X2649</t>
  </si>
  <si>
    <t>Demontáž hračky na pružině (kůň) vč. 1x patka</t>
  </si>
  <si>
    <t>44</t>
  </si>
  <si>
    <t>099</t>
  </si>
  <si>
    <t>Přesun hmot a manipulace se sutí</t>
  </si>
  <si>
    <t>23</t>
  </si>
  <si>
    <t>997013151</t>
  </si>
  <si>
    <t>Vnitrostaveništní doprava suti a vybouraných hmot pro budovy v do 6 m s omezením mechanizace</t>
  </si>
  <si>
    <t>t</t>
  </si>
  <si>
    <t>46</t>
  </si>
  <si>
    <t>997013501</t>
  </si>
  <si>
    <t>Odvoz suti a vybouraných hmot na skládku nebo meziskládku do 1 km se složením</t>
  </si>
  <si>
    <t>48</t>
  </si>
  <si>
    <t>25</t>
  </si>
  <si>
    <t>997013509</t>
  </si>
  <si>
    <t>Příplatek k odvozu suti a vybouraných hmot na skládku ZKD 1 km přes 1 km</t>
  </si>
  <si>
    <t>50</t>
  </si>
  <si>
    <t>56,251*19</t>
  </si>
  <si>
    <t>997013631</t>
  </si>
  <si>
    <t>Poplatek za uložení na skládce (skládkovné) stavebního odpadu směsného kód odpadu 17 09 04</t>
  </si>
  <si>
    <t>52</t>
  </si>
  <si>
    <t>27</t>
  </si>
  <si>
    <t>997013813</t>
  </si>
  <si>
    <t>Poplatek za uložení na skládce (skládkovné) stavebního odpadu z plastických hmot kód odpadu 17 02 03</t>
  </si>
  <si>
    <t>54</t>
  </si>
  <si>
    <t>původní hřiště</t>
  </si>
  <si>
    <t>13,92+11,832</t>
  </si>
  <si>
    <t>997013862</t>
  </si>
  <si>
    <t>Poplatek za uložení stavebního odpadu na recyklační skládce (skládkovné) z armovaného betonu kód odpadu 17 01 01</t>
  </si>
  <si>
    <t>56</t>
  </si>
  <si>
    <t>002 - Zakládání, zpevňování hornin</t>
  </si>
  <si>
    <t>003 - Svislé a kompletní konstrukce</t>
  </si>
  <si>
    <t>004 - Vodorovné konstrukce</t>
  </si>
  <si>
    <t>005 - Komunikace pozemní</t>
  </si>
  <si>
    <t>006 - Úpravy povrchů, podlahy a osazovaní výplní</t>
  </si>
  <si>
    <t>008 - Vedení dálková a přípojná</t>
  </si>
  <si>
    <t>711 - Izolace proti vodě, vlhkosti a plynu</t>
  </si>
  <si>
    <t>741 - Silnoproud</t>
  </si>
  <si>
    <t>29</t>
  </si>
  <si>
    <t>M</t>
  </si>
  <si>
    <t>00572410</t>
  </si>
  <si>
    <t>osivo směs travní parková</t>
  </si>
  <si>
    <t>kg</t>
  </si>
  <si>
    <t>131212501</t>
  </si>
  <si>
    <t>Hloubení jamek pro sloupky, zábradlí, značky objem do 0,5 m3 v soudržných horninách třídy těžitelnosti I skupiny 3 ručně</t>
  </si>
  <si>
    <t>m3</t>
  </si>
  <si>
    <t>31</t>
  </si>
  <si>
    <t>131251100</t>
  </si>
  <si>
    <t>Hloubení jam nezapažených v hornině třídy těžitelnosti I skupiny 3 objem do 20 m3 strojně</t>
  </si>
  <si>
    <t>132251101</t>
  </si>
  <si>
    <t>Hloubení rýh nezapažených š do 800 mm v hornině třídy těžitelnosti I skupiny 3 objem do 20 m3 strojně</t>
  </si>
  <si>
    <t>33</t>
  </si>
  <si>
    <t>132251252</t>
  </si>
  <si>
    <t>Hloubení rýh nezapažených š do 2000 mm v hornině třídy těžitelnosti I skupiny 3 objem do 50 m3 strojně</t>
  </si>
  <si>
    <t>pro opěrnou zeď</t>
  </si>
  <si>
    <t>52*0,85*1</t>
  </si>
  <si>
    <t>162251102</t>
  </si>
  <si>
    <t>Vodorovné přemístění přes 20 do 50 m výkopku/sypaniny z horniny třídy těžitelnosti I skupiny 1 až 3</t>
  </si>
  <si>
    <t>35</t>
  </si>
  <si>
    <t>162751117</t>
  </si>
  <si>
    <t>Vodorovné přemístění přes 9 000 do 10000 m výkopku/sypaniny z horniny třídy těžitelnosti I skupiny 1 až 3</t>
  </si>
  <si>
    <t>162751119</t>
  </si>
  <si>
    <t>Příplatek k vodorovnému přemístění výkopku/sypaniny z horniny třídy těžitelnosti I skupiny 1 až 3 ZKD 1000 m přes 10000 m</t>
  </si>
  <si>
    <t>28,984*10</t>
  </si>
  <si>
    <t>37</t>
  </si>
  <si>
    <t>171201231</t>
  </si>
  <si>
    <t>Poplatek za uložení zeminy a kamení na recyklační skládce (skládkovné) kód odpadu 17 05 04</t>
  </si>
  <si>
    <t>přepočet na tuny</t>
  </si>
  <si>
    <t>28,984*1,8</t>
  </si>
  <si>
    <t>174151101</t>
  </si>
  <si>
    <t>Zásyp jam, šachet rýh nebo kolem objektů sypaninou se zhutněním</t>
  </si>
  <si>
    <t>52*0,85*0,7</t>
  </si>
  <si>
    <t>39</t>
  </si>
  <si>
    <t>174253301</t>
  </si>
  <si>
    <t>Zásyp rýh pro drény hl do 1,0 m</t>
  </si>
  <si>
    <t>181006112</t>
  </si>
  <si>
    <t>Rozprostření zemint l vrstvy do 0,15 m schopných zúrodnění v rovině a sklonu do 1:5</t>
  </si>
  <si>
    <t>skladba S3</t>
  </si>
  <si>
    <t>výkres č. D.1.1.2.10</t>
  </si>
  <si>
    <t>72</t>
  </si>
  <si>
    <t>41</t>
  </si>
  <si>
    <t>181411131</t>
  </si>
  <si>
    <t>Založení parkového trávníku výsevem pl do 1000 m2 v rovině a ve svahu do 1:5</t>
  </si>
  <si>
    <t>181911102</t>
  </si>
  <si>
    <t>Úprava pláně v hornině třídy těžitelnosti I skupiny 1 až 2 se zhutněním ručně</t>
  </si>
  <si>
    <t>002</t>
  </si>
  <si>
    <t>Zakládání, zpevňování hornin</t>
  </si>
  <si>
    <t>43</t>
  </si>
  <si>
    <t>212751104</t>
  </si>
  <si>
    <t>Trativod z drenážních trubek flexibilních PVC-U SN 4 perforace 360° včetně lože otevřený výkop DN 100 pro meliorace</t>
  </si>
  <si>
    <t>výkres č. D.1.1.2.7.</t>
  </si>
  <si>
    <t>kolem základové zdi</t>
  </si>
  <si>
    <t>212972112</t>
  </si>
  <si>
    <t>Opláštění drenážních trub filtrační textilií DN 100</t>
  </si>
  <si>
    <t>45</t>
  </si>
  <si>
    <t>214500111</t>
  </si>
  <si>
    <t>Zřízení výplně rýh s drenážním potrubím do DN 200 štěrkopískem v přes 200 do 300 mm</t>
  </si>
  <si>
    <t>271572211</t>
  </si>
  <si>
    <t>Podsyp pod základové konstrukce se zhutněním z netříděného štěrkopísku</t>
  </si>
  <si>
    <t>opěrná zeď</t>
  </si>
  <si>
    <t>52*1*0,1</t>
  </si>
  <si>
    <t>47</t>
  </si>
  <si>
    <t>274321411</t>
  </si>
  <si>
    <t>Základové pasy ze ŽB bez zvýšených nároků na prostředí tř. C 20/25</t>
  </si>
  <si>
    <t>52*1*0,3</t>
  </si>
  <si>
    <t>274321511</t>
  </si>
  <si>
    <t>Základové pasy ze ŽB bez zvýšených nároků na prostředí tř. C 25/30</t>
  </si>
  <si>
    <t>základová zeď</t>
  </si>
  <si>
    <t>dle výkresu č. D.1.1.2.7</t>
  </si>
  <si>
    <t>52*0,25*0,3</t>
  </si>
  <si>
    <t>49</t>
  </si>
  <si>
    <t>274351121</t>
  </si>
  <si>
    <t>Zřízení bednění základových pasů rovného</t>
  </si>
  <si>
    <t>2*52*0,25</t>
  </si>
  <si>
    <t>274351122</t>
  </si>
  <si>
    <t>Odstranění bednění základových pasů rovného</t>
  </si>
  <si>
    <t>51</t>
  </si>
  <si>
    <t>274361821</t>
  </si>
  <si>
    <t>Výztuž základových pasů betonářskou ocelí 10 505 (R)</t>
  </si>
  <si>
    <t>274362021</t>
  </si>
  <si>
    <t>Výztuž základových pasů svařovanými sítěmi Kari</t>
  </si>
  <si>
    <t>53</t>
  </si>
  <si>
    <t>275313711</t>
  </si>
  <si>
    <t>Základové patky z betonu tř. C 20/25</t>
  </si>
  <si>
    <t>279113154</t>
  </si>
  <si>
    <t>Základová zeď tl přes 250 do 300 mm z tvárnic ztraceného bednění včetně výplně z betonu tř. C 25/30</t>
  </si>
  <si>
    <t>52*1</t>
  </si>
  <si>
    <t>003</t>
  </si>
  <si>
    <t>Svislé a kompletní konstrukce</t>
  </si>
  <si>
    <t>55</t>
  </si>
  <si>
    <t>14550317</t>
  </si>
  <si>
    <t>profil ocelový svařovaný jakost S235 průřez čtvercový 40x40x4mm</t>
  </si>
  <si>
    <t>multifunkční hřiště</t>
  </si>
  <si>
    <t>dle specifikace D.1.1.2.4.</t>
  </si>
  <si>
    <t>jackel 40/40/4, 4,32kg/m</t>
  </si>
  <si>
    <t>A1; 4,7*2*4,32/1000</t>
  </si>
  <si>
    <t>A2; 5,4*2*4,32/1000</t>
  </si>
  <si>
    <t>A3; 4,81*2*4,32/1000</t>
  </si>
  <si>
    <t>A4; 5,5*2*4,32/1000</t>
  </si>
  <si>
    <t>((4,7*2)+(5,4*2)+(4,81*2)+(5,5*2))*4,32*0,001</t>
  </si>
  <si>
    <t>15615300</t>
  </si>
  <si>
    <t>drát kruhový Pz napínací D 2,80mm</t>
  </si>
  <si>
    <t>2*(31,9+14,4)*3</t>
  </si>
  <si>
    <t>57</t>
  </si>
  <si>
    <t>348101230</t>
  </si>
  <si>
    <t>Osazení vrat nebo vrátek k oplocení na ocelové sloupky pl přes 4 do 6 m2</t>
  </si>
  <si>
    <t>58</t>
  </si>
  <si>
    <t>348171310</t>
  </si>
  <si>
    <t>Montáž oplocení z profilové oceli, trubek nebo tenkostěnných profilů do 15 kg na 1 m oplocení</t>
  </si>
  <si>
    <t>60</t>
  </si>
  <si>
    <t>A1; 4,7*2</t>
  </si>
  <si>
    <t>A2; 5,4*2</t>
  </si>
  <si>
    <t>A3; 4,81*2</t>
  </si>
  <si>
    <t>A4; 5,5*2</t>
  </si>
  <si>
    <t>B1; 4,7*24</t>
  </si>
  <si>
    <t>B2; 5,5*22</t>
  </si>
  <si>
    <t>274,620</t>
  </si>
  <si>
    <t>59</t>
  </si>
  <si>
    <t>348181133</t>
  </si>
  <si>
    <t>Montáž dřevoplastového oplocení z dílců v do 1 m</t>
  </si>
  <si>
    <t>62</t>
  </si>
  <si>
    <t>348401240</t>
  </si>
  <si>
    <t>Montáž oplocení ze strojového pletiva bez napínacích drátů v přes 2,0 do 4,0 m</t>
  </si>
  <si>
    <t>64</t>
  </si>
  <si>
    <t>2*(31,9+14,4)</t>
  </si>
  <si>
    <t>61</t>
  </si>
  <si>
    <t>348401350</t>
  </si>
  <si>
    <t>Rozvinutí, montáž a napnutí napínacího drátu na oplocení</t>
  </si>
  <si>
    <t>66</t>
  </si>
  <si>
    <t>R55342337</t>
  </si>
  <si>
    <t>brána plotová dvoukřídlá Pz 2000x2100 mm</t>
  </si>
  <si>
    <t>68</t>
  </si>
  <si>
    <t>63</t>
  </si>
  <si>
    <t>X2643</t>
  </si>
  <si>
    <t>Ochranná síť - oko 45x45mm PP</t>
  </si>
  <si>
    <t>70</t>
  </si>
  <si>
    <t>X2644</t>
  </si>
  <si>
    <t>Kompletní dodávka materiálu na mantinely vč. spojovacích a kotvících prostředků</t>
  </si>
  <si>
    <t>PE mantinel tl. 8 mm v drážkách hlinikových profilů, výška 1 m, barva bílá, hliníkové profily mantinelu 60x40 mm</t>
  </si>
  <si>
    <t>(31,9+14,4)*1</t>
  </si>
  <si>
    <t>PE mantinel tl. 8 mm v drážkách hlinikových profilů, výška 0,25 m, barva bílá, hliníkové profily mantinelu 60x40 mm</t>
  </si>
  <si>
    <t>(31,9+14,4)*0,25</t>
  </si>
  <si>
    <t>65</t>
  </si>
  <si>
    <t>X2646</t>
  </si>
  <si>
    <t>Profil hliníkový ovál 108/100</t>
  </si>
  <si>
    <t>74</t>
  </si>
  <si>
    <t>233,800</t>
  </si>
  <si>
    <t>004</t>
  </si>
  <si>
    <t>Vodorovné konstrukce</t>
  </si>
  <si>
    <t>451571221</t>
  </si>
  <si>
    <t>Podklad pod dlažbu ze štěrkopísku tl do 100 mm</t>
  </si>
  <si>
    <t>76</t>
  </si>
  <si>
    <t>podsyp 0-4, tl. 20mm</t>
  </si>
  <si>
    <t>31,9*14,4</t>
  </si>
  <si>
    <t>67</t>
  </si>
  <si>
    <t>X26410</t>
  </si>
  <si>
    <t>Lemování pískoviště z kulatiny z Akátu</t>
  </si>
  <si>
    <t>78</t>
  </si>
  <si>
    <t>pískoviště</t>
  </si>
  <si>
    <t>2*2</t>
  </si>
  <si>
    <t>005</t>
  </si>
  <si>
    <t>Komunikace pozemní</t>
  </si>
  <si>
    <t>564752111</t>
  </si>
  <si>
    <t>Podklad z vibrovaného štěrku VŠ tl 150 mm</t>
  </si>
  <si>
    <t>80</t>
  </si>
  <si>
    <t>dle PD D.1.1.2.5</t>
  </si>
  <si>
    <t>frakce 0-32</t>
  </si>
  <si>
    <t>S4A</t>
  </si>
  <si>
    <t>69</t>
  </si>
  <si>
    <t>564762113</t>
  </si>
  <si>
    <t>Podklad z vibrovaného štěrku VŠ tl 220 mm</t>
  </si>
  <si>
    <t>82</t>
  </si>
  <si>
    <t>S4C</t>
  </si>
  <si>
    <t>564831011</t>
  </si>
  <si>
    <t>Podklad ze štěrkodrtě ŠD plochy do 100 m2 tl 100 mm</t>
  </si>
  <si>
    <t>84</t>
  </si>
  <si>
    <t>frakce 8-16</t>
  </si>
  <si>
    <t>pískoviště; 2*2</t>
  </si>
  <si>
    <t>71</t>
  </si>
  <si>
    <t>571908113</t>
  </si>
  <si>
    <t>Kryt vymývaným dekoračním kamenivem (kačírkem) tl 400 mm</t>
  </si>
  <si>
    <t>86</t>
  </si>
  <si>
    <t xml:space="preserve">prostor S6A </t>
  </si>
  <si>
    <t>(1,593+0,968)/2*31,95*1,1</t>
  </si>
  <si>
    <t>589141111</t>
  </si>
  <si>
    <t>Umělý trávník pro multisport z fibrilovaných vláken výška vlasu do 25 mm zásyp písek</t>
  </si>
  <si>
    <t>88</t>
  </si>
  <si>
    <t>73</t>
  </si>
  <si>
    <t>589211111</t>
  </si>
  <si>
    <t>Elastická podložka pod umělý trávník ze směsi PU pojiva a gumového SBR granulátu tl 35 mm</t>
  </si>
  <si>
    <t>90</t>
  </si>
  <si>
    <t>589811111</t>
  </si>
  <si>
    <t>Vodorovné značení (lajnování) hřišť pro tenis a multisport š 5 cm</t>
  </si>
  <si>
    <t>92</t>
  </si>
  <si>
    <t>75</t>
  </si>
  <si>
    <t>59245001</t>
  </si>
  <si>
    <t>dlažba zámková tvaru I 200x165x40mm přírodní</t>
  </si>
  <si>
    <t>94</t>
  </si>
  <si>
    <t>596211111</t>
  </si>
  <si>
    <t>Kladení zámkové dlažby komunikací pro pěší ručně tl 60 mm skupiny A pl přes 50 do 100 m2</t>
  </si>
  <si>
    <t>96</t>
  </si>
  <si>
    <t>006</t>
  </si>
  <si>
    <t>Úpravy povrchů, podlahy a osazovaní výplní</t>
  </si>
  <si>
    <t>77</t>
  </si>
  <si>
    <t>628613611</t>
  </si>
  <si>
    <t>Žárové zinkování ponorem dílů ocelových konstrukcí mostů hmotnosti do 100 kg</t>
  </si>
  <si>
    <t>98</t>
  </si>
  <si>
    <t>632481215</t>
  </si>
  <si>
    <t>Separační vrstva z geotextilie</t>
  </si>
  <si>
    <t>100</t>
  </si>
  <si>
    <t>008</t>
  </si>
  <si>
    <t>Vedení dálková a přípojná</t>
  </si>
  <si>
    <t>79</t>
  </si>
  <si>
    <t>28610448</t>
  </si>
  <si>
    <t>trubka drenážní systému sportovišť celoperforovaná tyčová PVC-U DN 100 TP</t>
  </si>
  <si>
    <t>102</t>
  </si>
  <si>
    <t>871228111</t>
  </si>
  <si>
    <t>Kladení drenážního potrubí z tvrdého PVC průměru přes 90 do 150 mm</t>
  </si>
  <si>
    <t>104</t>
  </si>
  <si>
    <t>81</t>
  </si>
  <si>
    <t>59217001</t>
  </si>
  <si>
    <t>obrubník betonový zahradní 1000x50x250mm</t>
  </si>
  <si>
    <t>106</t>
  </si>
  <si>
    <t>916331112</t>
  </si>
  <si>
    <t>Osazení zahradního obrubníku betonového do lože z betonu s boční opěrou</t>
  </si>
  <si>
    <t>108</t>
  </si>
  <si>
    <t>obruby</t>
  </si>
  <si>
    <t>(31,9+14,4)</t>
  </si>
  <si>
    <t xml:space="preserve">zpevněné plochy </t>
  </si>
  <si>
    <t>8,325+6,223+5,452+7,992</t>
  </si>
  <si>
    <t>83</t>
  </si>
  <si>
    <t>945421110</t>
  </si>
  <si>
    <t>Hydraulická zvedací plošina na automobilovém podvozku výška zdvihu do 18 m včetně obsluhy</t>
  </si>
  <si>
    <t>hod</t>
  </si>
  <si>
    <t>110</t>
  </si>
  <si>
    <t>odhad rozsahu pro výškové práce</t>
  </si>
  <si>
    <t>2*10</t>
  </si>
  <si>
    <t>X26411</t>
  </si>
  <si>
    <t>Dodávka a montáž pítka</t>
  </si>
  <si>
    <t>112</t>
  </si>
  <si>
    <t>85</t>
  </si>
  <si>
    <t>X26412</t>
  </si>
  <si>
    <t>Kompletní dodávka a montáž tabule dle výběru investora vč. základu</t>
  </si>
  <si>
    <t>114</t>
  </si>
  <si>
    <t>X2645</t>
  </si>
  <si>
    <t>Dodávka a montáž kompletního basketballového koše s konstrukcí venkovní - viz G</t>
  </si>
  <si>
    <t>116</t>
  </si>
  <si>
    <t>87</t>
  </si>
  <si>
    <t>998223011</t>
  </si>
  <si>
    <t>Přesun hmot pro pozemní komunikace s krytem dlážděným</t>
  </si>
  <si>
    <t>118</t>
  </si>
  <si>
    <t>711</t>
  </si>
  <si>
    <t>Izolace proti vodě, vlhkosti a plynu</t>
  </si>
  <si>
    <t>24617150</t>
  </si>
  <si>
    <t>nátěr hydroizolační na bázi asfaltu a plastu do spodní stavby</t>
  </si>
  <si>
    <t>120</t>
  </si>
  <si>
    <t>89</t>
  </si>
  <si>
    <t>28323005</t>
  </si>
  <si>
    <t>fólie profilovaná (nopová) drenážní HDPE s výškou nopů 8mm</t>
  </si>
  <si>
    <t>122</t>
  </si>
  <si>
    <t>124</t>
  </si>
  <si>
    <t>91</t>
  </si>
  <si>
    <t>711111052</t>
  </si>
  <si>
    <t>Provedení izolace proti zemní vlhkosti vodorovné za studena 2x nátěr tekutou lepenkou</t>
  </si>
  <si>
    <t>126</t>
  </si>
  <si>
    <t>52*0,3</t>
  </si>
  <si>
    <t>711161173</t>
  </si>
  <si>
    <t>Provedení izolace proti zemní vlhkosti vodorovné z nopové fólie</t>
  </si>
  <si>
    <t>128</t>
  </si>
  <si>
    <t>52*0,7</t>
  </si>
  <si>
    <t>93</t>
  </si>
  <si>
    <t>711161273</t>
  </si>
  <si>
    <t>Provedení izolace proti zemní vlhkosti svislé z nopové fólie</t>
  </si>
  <si>
    <t>130</t>
  </si>
  <si>
    <t>52*(0,8+0,5+0,3)</t>
  </si>
  <si>
    <t>998711201</t>
  </si>
  <si>
    <t>Přesun hmot procentní pro izolace proti vodě, vlhkosti a plynům v objektech v do 6 m</t>
  </si>
  <si>
    <t>%</t>
  </si>
  <si>
    <t>132</t>
  </si>
  <si>
    <t>741</t>
  </si>
  <si>
    <t>Silnoproud</t>
  </si>
  <si>
    <t>95</t>
  </si>
  <si>
    <t>741372127</t>
  </si>
  <si>
    <t>Montáž svítidlo LED exteriérové samostatné sloupkové se zapojením vodičů</t>
  </si>
  <si>
    <t>134</t>
  </si>
  <si>
    <t>víceúčelové hřiště</t>
  </si>
  <si>
    <t>741375841</t>
  </si>
  <si>
    <t>Demontáž svítidla průmyslového výbojkového venkovního na parkovém sloupku se zachováním funkčnosti</t>
  </si>
  <si>
    <t>136</t>
  </si>
  <si>
    <t xml:space="preserve"> víceúčelové hřiště</t>
  </si>
  <si>
    <t>97</t>
  </si>
  <si>
    <t>998741201</t>
  </si>
  <si>
    <t>Přesun hmot procentní pro silnoproud v objektech v do 6 m</t>
  </si>
  <si>
    <t>138</t>
  </si>
  <si>
    <t>X26419</t>
  </si>
  <si>
    <t>Montáž dvojitého výložníku na stožár</t>
  </si>
  <si>
    <t>140</t>
  </si>
  <si>
    <t>99</t>
  </si>
  <si>
    <t>X2642</t>
  </si>
  <si>
    <t>Svítidlo exteriérové 200w dle specifikace v PD</t>
  </si>
  <si>
    <t>142</t>
  </si>
  <si>
    <t>X26420</t>
  </si>
  <si>
    <t>Výložník dvojitý na stožár, ZeZn</t>
  </si>
  <si>
    <t>144</t>
  </si>
  <si>
    <t>101</t>
  </si>
  <si>
    <t>X26421</t>
  </si>
  <si>
    <t>Doplnění ovládání a jištění na stávající rozvaděč RS1</t>
  </si>
  <si>
    <t>soubor</t>
  </si>
  <si>
    <t>146</t>
  </si>
  <si>
    <t>X26422</t>
  </si>
  <si>
    <t>Dílčí elektrorevize</t>
  </si>
  <si>
    <t>148</t>
  </si>
  <si>
    <t>VRN - Vedlejší rozpočtové náklady</t>
  </si>
  <si>
    <t>V03 - Zařízení staveniště</t>
  </si>
  <si>
    <t>V03</t>
  </si>
  <si>
    <t>Zařízení staveniště</t>
  </si>
  <si>
    <t>034303000</t>
  </si>
  <si>
    <t>Dopravní značení na staveništi</t>
  </si>
  <si>
    <t>X2365</t>
  </si>
  <si>
    <t>X2366</t>
  </si>
  <si>
    <t>Mimostaveništní doprava</t>
  </si>
  <si>
    <t>X2367</t>
  </si>
  <si>
    <t>Provozní vlivy</t>
  </si>
  <si>
    <t>X2368</t>
  </si>
  <si>
    <t>Geodetické práce</t>
  </si>
  <si>
    <t>X2369</t>
  </si>
  <si>
    <t>koordinační činnost</t>
  </si>
  <si>
    <t>Víceúčelové hřiště (rekonstrukce) Velký Týnec – Vsisko  [část zakázky A]</t>
  </si>
  <si>
    <t>Obec Velký Týnec, Zámecká 35, 783 72 Velký Týnec</t>
  </si>
  <si>
    <t>00299669</t>
  </si>
  <si>
    <t>CZ00299669</t>
  </si>
  <si>
    <t>Příloha ZD č. 4a</t>
  </si>
  <si>
    <t>Velký Týnec - Vsisko</t>
  </si>
  <si>
    <t>Víceúčelové hřiště</t>
  </si>
  <si>
    <t>SO 01 - Víceúčelové hřiště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</si>
</sst>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  <font>
      <sz val="10"/>
      <name val="Arial CE"/>
      <family val="2"/>
    </font>
    <font>
      <b/>
      <i/>
      <sz val="10"/>
      <name val="Arial CE"/>
      <charset val="238"/>
    </font>
    <font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3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7" fillId="0" borderId="3" xfId="0" applyFont="1" applyBorder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7" fillId="0" borderId="14" xfId="0" applyFont="1" applyBorder="1"/>
    <xf numFmtId="166" fontId="7" fillId="0" borderId="0" xfId="0" applyNumberFormat="1" applyFont="1"/>
    <xf numFmtId="166" fontId="7" fillId="0" borderId="15" xfId="0" applyNumberFormat="1" applyFont="1" applyBorder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8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4" fillId="0" borderId="22" xfId="0" applyFont="1" applyBorder="1" applyAlignment="1">
      <alignment horizontal="center" vertical="center"/>
    </xf>
    <xf numFmtId="49" fontId="34" fillId="0" borderId="22" xfId="0" applyNumberFormat="1" applyFont="1" applyBorder="1" applyAlignment="1">
      <alignment horizontal="left" vertical="center" wrapText="1"/>
    </xf>
    <xf numFmtId="0" fontId="34" fillId="0" borderId="22" xfId="0" applyFont="1" applyBorder="1" applyAlignment="1">
      <alignment horizontal="left" vertical="center" wrapText="1"/>
    </xf>
    <xf numFmtId="0" fontId="34" fillId="0" borderId="22" xfId="0" applyFont="1" applyBorder="1" applyAlignment="1">
      <alignment horizontal="center" vertical="center" wrapText="1"/>
    </xf>
    <xf numFmtId="167" fontId="34" fillId="0" borderId="22" xfId="0" applyNumberFormat="1" applyFont="1" applyBorder="1" applyAlignment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>
      <alignment vertical="center"/>
    </xf>
    <xf numFmtId="0" fontId="35" fillId="0" borderId="22" xfId="0" applyFont="1" applyBorder="1" applyAlignment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/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4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vertical="center"/>
    </xf>
    <xf numFmtId="49" fontId="0" fillId="0" borderId="0" xfId="0" applyNumberFormat="1"/>
    <xf numFmtId="0" fontId="3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39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 applyProtection="1">
      <alignment vertical="center"/>
    </xf>
    <xf numFmtId="0" fontId="1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</xf>
    <xf numFmtId="0" fontId="7" fillId="0" borderId="0" xfId="0" applyFont="1" applyProtection="1"/>
    <xf numFmtId="0" fontId="8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workbookViewId="0"/>
  </sheetViews>
  <sheetFormatPr defaultRowHeight="10.199999999999999" x14ac:dyDescent="0.2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x14ac:dyDescent="0.2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" customHeight="1" x14ac:dyDescent="0.2">
      <c r="AR2" s="198"/>
      <c r="AS2" s="198"/>
      <c r="AT2" s="198"/>
      <c r="AU2" s="198"/>
      <c r="AV2" s="198"/>
      <c r="AW2" s="198"/>
      <c r="AX2" s="198"/>
      <c r="AY2" s="198"/>
      <c r="AZ2" s="198"/>
      <c r="BA2" s="198"/>
      <c r="BB2" s="198"/>
      <c r="BC2" s="198"/>
      <c r="BD2" s="198"/>
      <c r="BE2" s="198"/>
      <c r="BS2" s="15" t="s">
        <v>6</v>
      </c>
      <c r="BT2" s="15" t="s">
        <v>7</v>
      </c>
    </row>
    <row r="3" spans="1:74" ht="6.9" customHeight="1" x14ac:dyDescent="0.2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" customHeight="1" x14ac:dyDescent="0.2">
      <c r="B4" s="18"/>
      <c r="D4" s="19" t="s">
        <v>9</v>
      </c>
      <c r="AN4" s="216" t="s">
        <v>571</v>
      </c>
      <c r="AO4" s="216"/>
      <c r="AR4" s="18"/>
      <c r="AS4" s="20" t="s">
        <v>10</v>
      </c>
      <c r="BE4" s="21" t="s">
        <v>11</v>
      </c>
      <c r="BS4" s="15" t="s">
        <v>12</v>
      </c>
    </row>
    <row r="5" spans="1:74" ht="12" customHeight="1" x14ac:dyDescent="0.2">
      <c r="B5" s="18"/>
      <c r="D5" s="22" t="s">
        <v>13</v>
      </c>
      <c r="K5" s="206" t="s">
        <v>14</v>
      </c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  <c r="AJ5" s="198"/>
      <c r="AK5" s="198"/>
      <c r="AL5" s="198"/>
      <c r="AM5" s="198"/>
      <c r="AN5" s="198"/>
      <c r="AO5" s="198"/>
      <c r="AR5" s="18"/>
      <c r="BE5" s="203" t="s">
        <v>15</v>
      </c>
      <c r="BS5" s="15" t="s">
        <v>6</v>
      </c>
    </row>
    <row r="6" spans="1:74" ht="36.9" customHeight="1" x14ac:dyDescent="0.2">
      <c r="B6" s="18"/>
      <c r="D6" s="24" t="s">
        <v>16</v>
      </c>
      <c r="K6" s="207" t="s">
        <v>567</v>
      </c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R6" s="18"/>
      <c r="BE6" s="204"/>
      <c r="BS6" s="15" t="s">
        <v>6</v>
      </c>
    </row>
    <row r="7" spans="1:74" ht="12" customHeight="1" x14ac:dyDescent="0.2">
      <c r="B7" s="18"/>
      <c r="D7" s="25" t="s">
        <v>17</v>
      </c>
      <c r="K7" s="23" t="s">
        <v>1</v>
      </c>
      <c r="AK7" s="25" t="s">
        <v>18</v>
      </c>
      <c r="AN7" s="23" t="s">
        <v>1</v>
      </c>
      <c r="AR7" s="18"/>
      <c r="BE7" s="204"/>
      <c r="BS7" s="15" t="s">
        <v>6</v>
      </c>
    </row>
    <row r="8" spans="1:74" ht="12" customHeight="1" x14ac:dyDescent="0.2">
      <c r="B8" s="18"/>
      <c r="D8" s="25" t="s">
        <v>19</v>
      </c>
      <c r="K8" s="23" t="s">
        <v>572</v>
      </c>
      <c r="AK8" s="25" t="s">
        <v>21</v>
      </c>
      <c r="AN8" s="213" t="s">
        <v>26</v>
      </c>
      <c r="AR8" s="18"/>
      <c r="BE8" s="204"/>
      <c r="BS8" s="15" t="s">
        <v>6</v>
      </c>
    </row>
    <row r="9" spans="1:74" ht="14.4" customHeight="1" x14ac:dyDescent="0.2">
      <c r="B9" s="18"/>
      <c r="AR9" s="18"/>
      <c r="BE9" s="204"/>
      <c r="BS9" s="15" t="s">
        <v>6</v>
      </c>
    </row>
    <row r="10" spans="1:74" ht="12" customHeight="1" x14ac:dyDescent="0.25">
      <c r="B10" s="18"/>
      <c r="D10" s="25" t="s">
        <v>22</v>
      </c>
      <c r="K10" s="217" t="s">
        <v>568</v>
      </c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K10" s="25" t="s">
        <v>23</v>
      </c>
      <c r="AN10" s="171" t="s">
        <v>569</v>
      </c>
      <c r="AR10" s="18"/>
      <c r="BE10" s="204"/>
      <c r="BS10" s="15" t="s">
        <v>6</v>
      </c>
    </row>
    <row r="11" spans="1:74" ht="18.45" customHeight="1" x14ac:dyDescent="0.2">
      <c r="B11" s="18"/>
      <c r="E11" s="23" t="s">
        <v>20</v>
      </c>
      <c r="AK11" s="25" t="s">
        <v>24</v>
      </c>
      <c r="AN11" s="171" t="s">
        <v>570</v>
      </c>
      <c r="AR11" s="18"/>
      <c r="BE11" s="204"/>
      <c r="BS11" s="15" t="s">
        <v>6</v>
      </c>
    </row>
    <row r="12" spans="1:74" ht="6.9" customHeight="1" x14ac:dyDescent="0.2">
      <c r="B12" s="18"/>
      <c r="AN12" s="215"/>
      <c r="AR12" s="18"/>
      <c r="BE12" s="204"/>
      <c r="BS12" s="15" t="s">
        <v>6</v>
      </c>
    </row>
    <row r="13" spans="1:74" ht="12" customHeight="1" x14ac:dyDescent="0.2">
      <c r="B13" s="18"/>
      <c r="D13" s="25" t="s">
        <v>25</v>
      </c>
      <c r="K13" s="208" t="s">
        <v>26</v>
      </c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K13" s="25" t="s">
        <v>23</v>
      </c>
      <c r="AN13" s="170" t="s">
        <v>26</v>
      </c>
      <c r="AR13" s="18"/>
      <c r="BE13" s="204"/>
      <c r="BS13" s="15" t="s">
        <v>6</v>
      </c>
    </row>
    <row r="14" spans="1:74" ht="13.2" x14ac:dyDescent="0.2">
      <c r="B14" s="18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5" t="s">
        <v>24</v>
      </c>
      <c r="AN14" s="170" t="s">
        <v>26</v>
      </c>
      <c r="AR14" s="18"/>
      <c r="BE14" s="204"/>
      <c r="BS14" s="15" t="s">
        <v>6</v>
      </c>
    </row>
    <row r="15" spans="1:74" ht="6.9" customHeight="1" x14ac:dyDescent="0.2">
      <c r="B15" s="18"/>
      <c r="AR15" s="18"/>
      <c r="BE15" s="204"/>
      <c r="BS15" s="15" t="s">
        <v>4</v>
      </c>
    </row>
    <row r="16" spans="1:74" ht="12" customHeight="1" x14ac:dyDescent="0.2">
      <c r="B16" s="18"/>
      <c r="D16" s="25" t="s">
        <v>27</v>
      </c>
      <c r="AK16" s="25" t="s">
        <v>23</v>
      </c>
      <c r="AN16" s="23" t="s">
        <v>1</v>
      </c>
      <c r="AR16" s="18"/>
      <c r="BE16" s="204"/>
      <c r="BS16" s="15" t="s">
        <v>4</v>
      </c>
    </row>
    <row r="17" spans="2:71" ht="18.45" customHeight="1" x14ac:dyDescent="0.2">
      <c r="B17" s="18"/>
      <c r="E17" s="23" t="s">
        <v>20</v>
      </c>
      <c r="AK17" s="25" t="s">
        <v>24</v>
      </c>
      <c r="AN17" s="23" t="s">
        <v>1</v>
      </c>
      <c r="AR17" s="18"/>
      <c r="BE17" s="204"/>
      <c r="BS17" s="15" t="s">
        <v>28</v>
      </c>
    </row>
    <row r="18" spans="2:71" ht="6.9" customHeight="1" x14ac:dyDescent="0.2">
      <c r="B18" s="18"/>
      <c r="AR18" s="18"/>
      <c r="BE18" s="204"/>
      <c r="BS18" s="15" t="s">
        <v>6</v>
      </c>
    </row>
    <row r="19" spans="2:71" ht="12" customHeight="1" x14ac:dyDescent="0.2">
      <c r="B19" s="18"/>
      <c r="D19" s="25" t="s">
        <v>29</v>
      </c>
      <c r="AK19" s="25" t="s">
        <v>23</v>
      </c>
      <c r="AN19" s="23" t="s">
        <v>1</v>
      </c>
      <c r="AR19" s="18"/>
      <c r="BE19" s="204"/>
      <c r="BS19" s="15" t="s">
        <v>6</v>
      </c>
    </row>
    <row r="20" spans="2:71" ht="18.45" customHeight="1" x14ac:dyDescent="0.2">
      <c r="B20" s="18"/>
      <c r="E20" s="23" t="s">
        <v>20</v>
      </c>
      <c r="AK20" s="25" t="s">
        <v>24</v>
      </c>
      <c r="AN20" s="23" t="s">
        <v>1</v>
      </c>
      <c r="AR20" s="18"/>
      <c r="BE20" s="204"/>
      <c r="BS20" s="15" t="s">
        <v>4</v>
      </c>
    </row>
    <row r="21" spans="2:71" ht="6.9" customHeight="1" x14ac:dyDescent="0.2">
      <c r="B21" s="18"/>
      <c r="AR21" s="18"/>
      <c r="BE21" s="204"/>
    </row>
    <row r="22" spans="2:71" ht="12" customHeight="1" x14ac:dyDescent="0.2">
      <c r="B22" s="18"/>
      <c r="D22" s="25" t="s">
        <v>30</v>
      </c>
      <c r="AR22" s="18"/>
      <c r="BE22" s="204"/>
    </row>
    <row r="23" spans="2:71" ht="16.5" customHeight="1" x14ac:dyDescent="0.2">
      <c r="B23" s="18"/>
      <c r="E23" s="209" t="s">
        <v>1</v>
      </c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R23" s="18"/>
      <c r="BE23" s="204"/>
    </row>
    <row r="24" spans="2:71" ht="6.9" customHeight="1" x14ac:dyDescent="0.2">
      <c r="B24" s="18"/>
      <c r="AR24" s="18"/>
      <c r="BE24" s="204"/>
    </row>
    <row r="25" spans="2:71" ht="6.9" customHeight="1" x14ac:dyDescent="0.2">
      <c r="B25" s="18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8"/>
      <c r="BE25" s="204"/>
    </row>
    <row r="26" spans="2:71" s="1" customFormat="1" ht="25.95" customHeight="1" x14ac:dyDescent="0.2">
      <c r="B26" s="28"/>
      <c r="D26" s="29" t="s">
        <v>31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95">
        <f>ROUND(AG94,2)</f>
        <v>0</v>
      </c>
      <c r="AL26" s="196"/>
      <c r="AM26" s="196"/>
      <c r="AN26" s="196"/>
      <c r="AO26" s="196"/>
      <c r="AR26" s="28"/>
      <c r="BE26" s="204"/>
    </row>
    <row r="27" spans="2:71" s="1" customFormat="1" ht="6.9" customHeight="1" x14ac:dyDescent="0.2">
      <c r="B27" s="28"/>
      <c r="AR27" s="28"/>
      <c r="BE27" s="204"/>
    </row>
    <row r="28" spans="2:71" s="1" customFormat="1" ht="13.2" x14ac:dyDescent="0.2">
      <c r="B28" s="28"/>
      <c r="L28" s="197" t="s">
        <v>32</v>
      </c>
      <c r="M28" s="197"/>
      <c r="N28" s="197"/>
      <c r="O28" s="197"/>
      <c r="P28" s="197"/>
      <c r="W28" s="197" t="s">
        <v>33</v>
      </c>
      <c r="X28" s="197"/>
      <c r="Y28" s="197"/>
      <c r="Z28" s="197"/>
      <c r="AA28" s="197"/>
      <c r="AB28" s="197"/>
      <c r="AC28" s="197"/>
      <c r="AD28" s="197"/>
      <c r="AE28" s="197"/>
      <c r="AK28" s="197" t="s">
        <v>34</v>
      </c>
      <c r="AL28" s="197"/>
      <c r="AM28" s="197"/>
      <c r="AN28" s="197"/>
      <c r="AO28" s="197"/>
      <c r="AR28" s="28"/>
      <c r="BE28" s="204"/>
    </row>
    <row r="29" spans="2:71" s="2" customFormat="1" ht="14.4" customHeight="1" x14ac:dyDescent="0.2">
      <c r="B29" s="32"/>
      <c r="D29" s="25" t="s">
        <v>35</v>
      </c>
      <c r="F29" s="25" t="s">
        <v>36</v>
      </c>
      <c r="L29" s="191">
        <v>0.21</v>
      </c>
      <c r="M29" s="190"/>
      <c r="N29" s="190"/>
      <c r="O29" s="190"/>
      <c r="P29" s="190"/>
      <c r="W29" s="189">
        <f>ROUND(AZ94, 2)</f>
        <v>0</v>
      </c>
      <c r="X29" s="190"/>
      <c r="Y29" s="190"/>
      <c r="Z29" s="190"/>
      <c r="AA29" s="190"/>
      <c r="AB29" s="190"/>
      <c r="AC29" s="190"/>
      <c r="AD29" s="190"/>
      <c r="AE29" s="190"/>
      <c r="AK29" s="189">
        <f>ROUND(AV94, 2)</f>
        <v>0</v>
      </c>
      <c r="AL29" s="190"/>
      <c r="AM29" s="190"/>
      <c r="AN29" s="190"/>
      <c r="AO29" s="190"/>
      <c r="AR29" s="32"/>
      <c r="BE29" s="205"/>
    </row>
    <row r="30" spans="2:71" s="2" customFormat="1" ht="14.4" customHeight="1" x14ac:dyDescent="0.2">
      <c r="B30" s="32"/>
      <c r="F30" s="25" t="s">
        <v>37</v>
      </c>
      <c r="L30" s="191">
        <v>0.12</v>
      </c>
      <c r="M30" s="190"/>
      <c r="N30" s="190"/>
      <c r="O30" s="190"/>
      <c r="P30" s="190"/>
      <c r="W30" s="189">
        <f>ROUND(BA94, 2)</f>
        <v>0</v>
      </c>
      <c r="X30" s="190"/>
      <c r="Y30" s="190"/>
      <c r="Z30" s="190"/>
      <c r="AA30" s="190"/>
      <c r="AB30" s="190"/>
      <c r="AC30" s="190"/>
      <c r="AD30" s="190"/>
      <c r="AE30" s="190"/>
      <c r="AK30" s="189">
        <f>ROUND(AW94, 2)</f>
        <v>0</v>
      </c>
      <c r="AL30" s="190"/>
      <c r="AM30" s="190"/>
      <c r="AN30" s="190"/>
      <c r="AO30" s="190"/>
      <c r="AR30" s="32"/>
      <c r="BE30" s="205"/>
    </row>
    <row r="31" spans="2:71" s="2" customFormat="1" ht="14.4" hidden="1" customHeight="1" x14ac:dyDescent="0.2">
      <c r="B31" s="32"/>
      <c r="F31" s="25" t="s">
        <v>38</v>
      </c>
      <c r="L31" s="191">
        <v>0.21</v>
      </c>
      <c r="M31" s="190"/>
      <c r="N31" s="190"/>
      <c r="O31" s="190"/>
      <c r="P31" s="190"/>
      <c r="W31" s="189">
        <f>ROUND(BB94, 2)</f>
        <v>0</v>
      </c>
      <c r="X31" s="190"/>
      <c r="Y31" s="190"/>
      <c r="Z31" s="190"/>
      <c r="AA31" s="190"/>
      <c r="AB31" s="190"/>
      <c r="AC31" s="190"/>
      <c r="AD31" s="190"/>
      <c r="AE31" s="190"/>
      <c r="AK31" s="189">
        <v>0</v>
      </c>
      <c r="AL31" s="190"/>
      <c r="AM31" s="190"/>
      <c r="AN31" s="190"/>
      <c r="AO31" s="190"/>
      <c r="AR31" s="32"/>
      <c r="BE31" s="205"/>
    </row>
    <row r="32" spans="2:71" s="2" customFormat="1" ht="14.4" hidden="1" customHeight="1" x14ac:dyDescent="0.2">
      <c r="B32" s="32"/>
      <c r="F32" s="25" t="s">
        <v>39</v>
      </c>
      <c r="L32" s="191">
        <v>0.12</v>
      </c>
      <c r="M32" s="190"/>
      <c r="N32" s="190"/>
      <c r="O32" s="190"/>
      <c r="P32" s="190"/>
      <c r="W32" s="189">
        <f>ROUND(BC94, 2)</f>
        <v>0</v>
      </c>
      <c r="X32" s="190"/>
      <c r="Y32" s="190"/>
      <c r="Z32" s="190"/>
      <c r="AA32" s="190"/>
      <c r="AB32" s="190"/>
      <c r="AC32" s="190"/>
      <c r="AD32" s="190"/>
      <c r="AE32" s="190"/>
      <c r="AK32" s="189">
        <v>0</v>
      </c>
      <c r="AL32" s="190"/>
      <c r="AM32" s="190"/>
      <c r="AN32" s="190"/>
      <c r="AO32" s="190"/>
      <c r="AR32" s="32"/>
      <c r="BE32" s="205"/>
    </row>
    <row r="33" spans="2:57" s="2" customFormat="1" ht="14.4" hidden="1" customHeight="1" x14ac:dyDescent="0.2">
      <c r="B33" s="32"/>
      <c r="F33" s="25" t="s">
        <v>40</v>
      </c>
      <c r="L33" s="191">
        <v>0</v>
      </c>
      <c r="M33" s="190"/>
      <c r="N33" s="190"/>
      <c r="O33" s="190"/>
      <c r="P33" s="190"/>
      <c r="W33" s="189">
        <f>ROUND(BD94, 2)</f>
        <v>0</v>
      </c>
      <c r="X33" s="190"/>
      <c r="Y33" s="190"/>
      <c r="Z33" s="190"/>
      <c r="AA33" s="190"/>
      <c r="AB33" s="190"/>
      <c r="AC33" s="190"/>
      <c r="AD33" s="190"/>
      <c r="AE33" s="190"/>
      <c r="AK33" s="189">
        <v>0</v>
      </c>
      <c r="AL33" s="190"/>
      <c r="AM33" s="190"/>
      <c r="AN33" s="190"/>
      <c r="AO33" s="190"/>
      <c r="AR33" s="32"/>
      <c r="BE33" s="205"/>
    </row>
    <row r="34" spans="2:57" s="1" customFormat="1" ht="6.9" customHeight="1" x14ac:dyDescent="0.2">
      <c r="B34" s="28"/>
      <c r="AR34" s="28"/>
      <c r="BE34" s="204"/>
    </row>
    <row r="35" spans="2:57" s="1" customFormat="1" ht="25.95" customHeight="1" x14ac:dyDescent="0.2">
      <c r="B35" s="28"/>
      <c r="C35" s="33"/>
      <c r="D35" s="34" t="s">
        <v>41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42</v>
      </c>
      <c r="U35" s="35"/>
      <c r="V35" s="35"/>
      <c r="W35" s="35"/>
      <c r="X35" s="202" t="s">
        <v>43</v>
      </c>
      <c r="Y35" s="200"/>
      <c r="Z35" s="200"/>
      <c r="AA35" s="200"/>
      <c r="AB35" s="200"/>
      <c r="AC35" s="35"/>
      <c r="AD35" s="35"/>
      <c r="AE35" s="35"/>
      <c r="AF35" s="35"/>
      <c r="AG35" s="35"/>
      <c r="AH35" s="35"/>
      <c r="AI35" s="35"/>
      <c r="AJ35" s="35"/>
      <c r="AK35" s="199">
        <f>SUM(AK26:AK33)</f>
        <v>0</v>
      </c>
      <c r="AL35" s="200"/>
      <c r="AM35" s="200"/>
      <c r="AN35" s="200"/>
      <c r="AO35" s="201"/>
      <c r="AP35" s="33"/>
      <c r="AQ35" s="33"/>
      <c r="AR35" s="28"/>
    </row>
    <row r="36" spans="2:57" s="1" customFormat="1" ht="6.9" customHeight="1" x14ac:dyDescent="0.2">
      <c r="B36" s="28"/>
      <c r="AR36" s="28"/>
    </row>
    <row r="37" spans="2:57" s="1" customFormat="1" ht="14.4" customHeight="1" x14ac:dyDescent="0.2">
      <c r="B37" s="28"/>
      <c r="AR37" s="28"/>
    </row>
    <row r="38" spans="2:57" ht="14.4" customHeight="1" x14ac:dyDescent="0.2">
      <c r="B38" s="18"/>
      <c r="AR38" s="18"/>
    </row>
    <row r="39" spans="2:57" ht="14.4" customHeight="1" x14ac:dyDescent="0.2">
      <c r="B39" s="18"/>
      <c r="AR39" s="18"/>
    </row>
    <row r="40" spans="2:57" ht="14.4" customHeight="1" x14ac:dyDescent="0.2">
      <c r="B40" s="18"/>
      <c r="AR40" s="18"/>
    </row>
    <row r="41" spans="2:57" ht="14.4" customHeight="1" x14ac:dyDescent="0.2">
      <c r="B41" s="18"/>
      <c r="AR41" s="18"/>
    </row>
    <row r="42" spans="2:57" ht="14.4" customHeight="1" x14ac:dyDescent="0.2">
      <c r="B42" s="18"/>
      <c r="AR42" s="18"/>
    </row>
    <row r="43" spans="2:57" ht="14.4" customHeight="1" x14ac:dyDescent="0.2">
      <c r="B43" s="18"/>
      <c r="AR43" s="18"/>
    </row>
    <row r="44" spans="2:57" ht="14.4" customHeight="1" x14ac:dyDescent="0.2">
      <c r="B44" s="18"/>
      <c r="AR44" s="18"/>
    </row>
    <row r="45" spans="2:57" ht="14.4" customHeight="1" x14ac:dyDescent="0.2">
      <c r="B45" s="18"/>
      <c r="AR45" s="18"/>
    </row>
    <row r="46" spans="2:57" ht="14.4" customHeight="1" x14ac:dyDescent="0.2">
      <c r="B46" s="18"/>
      <c r="AR46" s="18"/>
    </row>
    <row r="47" spans="2:57" ht="14.4" customHeight="1" x14ac:dyDescent="0.2">
      <c r="B47" s="18"/>
      <c r="AR47" s="18"/>
    </row>
    <row r="48" spans="2:57" ht="14.4" customHeight="1" x14ac:dyDescent="0.2">
      <c r="B48" s="18"/>
      <c r="AR48" s="18"/>
    </row>
    <row r="49" spans="2:44" s="1" customFormat="1" ht="14.4" customHeight="1" x14ac:dyDescent="0.2">
      <c r="B49" s="28"/>
      <c r="D49" s="37" t="s">
        <v>44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45</v>
      </c>
      <c r="AI49" s="38"/>
      <c r="AJ49" s="38"/>
      <c r="AK49" s="38"/>
      <c r="AL49" s="38"/>
      <c r="AM49" s="38"/>
      <c r="AN49" s="38"/>
      <c r="AO49" s="38"/>
      <c r="AR49" s="28"/>
    </row>
    <row r="50" spans="2:44" x14ac:dyDescent="0.2">
      <c r="B50" s="18"/>
      <c r="AR50" s="18"/>
    </row>
    <row r="51" spans="2:44" x14ac:dyDescent="0.2">
      <c r="B51" s="18"/>
      <c r="AR51" s="18"/>
    </row>
    <row r="52" spans="2:44" x14ac:dyDescent="0.2">
      <c r="B52" s="18"/>
      <c r="AR52" s="18"/>
    </row>
    <row r="53" spans="2:44" x14ac:dyDescent="0.2">
      <c r="B53" s="18"/>
      <c r="AR53" s="18"/>
    </row>
    <row r="54" spans="2:44" x14ac:dyDescent="0.2">
      <c r="B54" s="18"/>
      <c r="AR54" s="18"/>
    </row>
    <row r="55" spans="2:44" x14ac:dyDescent="0.2">
      <c r="B55" s="18"/>
      <c r="AR55" s="18"/>
    </row>
    <row r="56" spans="2:44" x14ac:dyDescent="0.2">
      <c r="B56" s="18"/>
      <c r="AR56" s="18"/>
    </row>
    <row r="57" spans="2:44" x14ac:dyDescent="0.2">
      <c r="B57" s="18"/>
      <c r="AR57" s="18"/>
    </row>
    <row r="58" spans="2:44" x14ac:dyDescent="0.2">
      <c r="B58" s="18"/>
      <c r="AR58" s="18"/>
    </row>
    <row r="59" spans="2:44" x14ac:dyDescent="0.2">
      <c r="B59" s="18"/>
      <c r="AR59" s="18"/>
    </row>
    <row r="60" spans="2:44" s="1" customFormat="1" ht="13.2" x14ac:dyDescent="0.2">
      <c r="B60" s="28"/>
      <c r="D60" s="39" t="s">
        <v>46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47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46</v>
      </c>
      <c r="AI60" s="30"/>
      <c r="AJ60" s="30"/>
      <c r="AK60" s="30"/>
      <c r="AL60" s="30"/>
      <c r="AM60" s="39" t="s">
        <v>47</v>
      </c>
      <c r="AN60" s="30"/>
      <c r="AO60" s="30"/>
      <c r="AR60" s="28"/>
    </row>
    <row r="61" spans="2:44" x14ac:dyDescent="0.2">
      <c r="B61" s="18"/>
      <c r="AR61" s="18"/>
    </row>
    <row r="62" spans="2:44" x14ac:dyDescent="0.2">
      <c r="B62" s="18"/>
      <c r="AR62" s="18"/>
    </row>
    <row r="63" spans="2:44" x14ac:dyDescent="0.2">
      <c r="B63" s="18"/>
      <c r="AR63" s="18"/>
    </row>
    <row r="64" spans="2:44" s="1" customFormat="1" ht="13.2" x14ac:dyDescent="0.2">
      <c r="B64" s="28"/>
      <c r="D64" s="37" t="s">
        <v>48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49</v>
      </c>
      <c r="AI64" s="38"/>
      <c r="AJ64" s="38"/>
      <c r="AK64" s="38"/>
      <c r="AL64" s="38"/>
      <c r="AM64" s="38"/>
      <c r="AN64" s="38"/>
      <c r="AO64" s="38"/>
      <c r="AR64" s="28"/>
    </row>
    <row r="65" spans="2:44" x14ac:dyDescent="0.2">
      <c r="B65" s="18"/>
      <c r="AR65" s="18"/>
    </row>
    <row r="66" spans="2:44" x14ac:dyDescent="0.2">
      <c r="B66" s="18"/>
      <c r="AR66" s="18"/>
    </row>
    <row r="67" spans="2:44" x14ac:dyDescent="0.2">
      <c r="B67" s="18"/>
      <c r="AR67" s="18"/>
    </row>
    <row r="68" spans="2:44" x14ac:dyDescent="0.2">
      <c r="B68" s="18"/>
      <c r="AR68" s="18"/>
    </row>
    <row r="69" spans="2:44" x14ac:dyDescent="0.2">
      <c r="B69" s="18"/>
      <c r="AR69" s="18"/>
    </row>
    <row r="70" spans="2:44" x14ac:dyDescent="0.2">
      <c r="B70" s="18"/>
      <c r="AR70" s="18"/>
    </row>
    <row r="71" spans="2:44" x14ac:dyDescent="0.2">
      <c r="B71" s="18"/>
      <c r="AR71" s="18"/>
    </row>
    <row r="72" spans="2:44" x14ac:dyDescent="0.2">
      <c r="B72" s="18"/>
      <c r="AR72" s="18"/>
    </row>
    <row r="73" spans="2:44" x14ac:dyDescent="0.2">
      <c r="B73" s="18"/>
      <c r="AR73" s="18"/>
    </row>
    <row r="74" spans="2:44" x14ac:dyDescent="0.2">
      <c r="B74" s="18"/>
      <c r="AR74" s="18"/>
    </row>
    <row r="75" spans="2:44" s="1" customFormat="1" ht="13.2" x14ac:dyDescent="0.2">
      <c r="B75" s="28"/>
      <c r="D75" s="39" t="s">
        <v>46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47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46</v>
      </c>
      <c r="AI75" s="30"/>
      <c r="AJ75" s="30"/>
      <c r="AK75" s="30"/>
      <c r="AL75" s="30"/>
      <c r="AM75" s="39" t="s">
        <v>47</v>
      </c>
      <c r="AN75" s="30"/>
      <c r="AO75" s="30"/>
      <c r="AR75" s="28"/>
    </row>
    <row r="76" spans="2:44" s="1" customFormat="1" x14ac:dyDescent="0.2">
      <c r="B76" s="28"/>
      <c r="AR76" s="28"/>
    </row>
    <row r="77" spans="2:44" s="1" customFormat="1" ht="6.9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6.9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4.9" customHeight="1" x14ac:dyDescent="0.2">
      <c r="B82" s="28"/>
      <c r="C82" s="19" t="s">
        <v>50</v>
      </c>
      <c r="AR82" s="28"/>
    </row>
    <row r="83" spans="1:91" s="1" customFormat="1" ht="6.9" customHeight="1" x14ac:dyDescent="0.2">
      <c r="B83" s="28"/>
      <c r="AR83" s="28"/>
    </row>
    <row r="84" spans="1:91" s="3" customFormat="1" ht="12" customHeight="1" x14ac:dyDescent="0.2">
      <c r="B84" s="44"/>
      <c r="C84" s="25" t="s">
        <v>13</v>
      </c>
      <c r="L84" s="3" t="str">
        <f>K5</f>
        <v>241125</v>
      </c>
      <c r="AR84" s="44"/>
    </row>
    <row r="85" spans="1:91" s="4" customFormat="1" ht="36.9" customHeight="1" x14ac:dyDescent="0.2">
      <c r="B85" s="45"/>
      <c r="C85" s="46" t="s">
        <v>16</v>
      </c>
      <c r="L85" s="192" t="str">
        <f>K6</f>
        <v>Víceúčelové hřiště (rekonstrukce) Velký Týnec – Vsisko  [část zakázky A]</v>
      </c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R85" s="45"/>
    </row>
    <row r="86" spans="1:91" s="1" customFormat="1" ht="6.9" customHeight="1" x14ac:dyDescent="0.2">
      <c r="B86" s="28"/>
      <c r="AR86" s="28"/>
    </row>
    <row r="87" spans="1:91" s="1" customFormat="1" ht="12" customHeight="1" x14ac:dyDescent="0.2">
      <c r="B87" s="28"/>
      <c r="C87" s="25" t="s">
        <v>19</v>
      </c>
      <c r="L87" s="218" t="str">
        <f>IF(K8="","",K8)</f>
        <v>Velký Týnec - Vsisko</v>
      </c>
      <c r="AI87" s="25"/>
      <c r="AK87" s="172" t="s">
        <v>21</v>
      </c>
      <c r="AM87" s="194" t="str">
        <f>IF(AN8= "","",AN8)</f>
        <v>Vyplň údaj</v>
      </c>
      <c r="AN87" s="194"/>
      <c r="AR87" s="28"/>
    </row>
    <row r="88" spans="1:91" s="1" customFormat="1" ht="6.9" customHeight="1" x14ac:dyDescent="0.2">
      <c r="B88" s="28"/>
      <c r="AR88" s="28"/>
    </row>
    <row r="89" spans="1:91" s="1" customFormat="1" ht="15.15" customHeight="1" x14ac:dyDescent="0.2">
      <c r="B89" s="28"/>
      <c r="C89" s="25" t="s">
        <v>22</v>
      </c>
      <c r="L89" s="194" t="str">
        <f>IF(K10= "","",K10)</f>
        <v>Obec Velký Týnec, Zámecká 35, 783 72 Velký Týnec</v>
      </c>
      <c r="M89" s="194"/>
      <c r="N89" s="194"/>
      <c r="O89" s="194"/>
      <c r="P89" s="194"/>
      <c r="Q89" s="194"/>
      <c r="R89" s="194"/>
      <c r="S89" s="194"/>
      <c r="T89" s="194"/>
      <c r="U89" s="194"/>
      <c r="V89" s="194"/>
      <c r="W89" s="194"/>
      <c r="X89" s="194"/>
      <c r="Y89" s="194"/>
      <c r="Z89" s="194"/>
      <c r="AA89" s="194"/>
      <c r="AB89" s="194"/>
      <c r="AC89" s="194"/>
      <c r="AD89" s="194"/>
      <c r="AE89" s="194"/>
      <c r="AF89" s="194"/>
      <c r="AG89" s="194"/>
      <c r="AH89" s="194"/>
      <c r="AI89" s="194"/>
      <c r="AM89" s="177" t="str">
        <f>IF(E17="","",E17)</f>
        <v xml:space="preserve"> </v>
      </c>
      <c r="AN89" s="178"/>
      <c r="AO89" s="178"/>
      <c r="AP89" s="178"/>
      <c r="AR89" s="28"/>
      <c r="AS89" s="173" t="s">
        <v>51</v>
      </c>
      <c r="AT89" s="174"/>
      <c r="AU89" s="48"/>
      <c r="AV89" s="48"/>
      <c r="AW89" s="48"/>
      <c r="AX89" s="48"/>
      <c r="AY89" s="48"/>
      <c r="AZ89" s="48"/>
      <c r="BA89" s="48"/>
      <c r="BB89" s="48"/>
      <c r="BC89" s="48"/>
      <c r="BD89" s="49"/>
    </row>
    <row r="90" spans="1:91" s="1" customFormat="1" ht="15.15" customHeight="1" x14ac:dyDescent="0.2">
      <c r="B90" s="28"/>
      <c r="C90" s="25" t="s">
        <v>25</v>
      </c>
      <c r="L90" s="194" t="str">
        <f>IF(K13= "","",K13)</f>
        <v>Vyplň údaj</v>
      </c>
      <c r="M90" s="194"/>
      <c r="N90" s="194"/>
      <c r="O90" s="194"/>
      <c r="P90" s="194"/>
      <c r="Q90" s="194"/>
      <c r="R90" s="194"/>
      <c r="S90" s="194"/>
      <c r="T90" s="194"/>
      <c r="U90" s="194"/>
      <c r="V90" s="194"/>
      <c r="W90" s="194"/>
      <c r="X90" s="194"/>
      <c r="Y90" s="194"/>
      <c r="Z90" s="194"/>
      <c r="AA90" s="194"/>
      <c r="AB90" s="194"/>
      <c r="AC90" s="194"/>
      <c r="AD90" s="194"/>
      <c r="AE90" s="194"/>
      <c r="AF90" s="194"/>
      <c r="AG90" s="194"/>
      <c r="AH90" s="194"/>
      <c r="AI90" s="194"/>
      <c r="AM90" s="177" t="str">
        <f>IF(E20="","",E20)</f>
        <v xml:space="preserve"> </v>
      </c>
      <c r="AN90" s="178"/>
      <c r="AO90" s="178"/>
      <c r="AP90" s="178"/>
      <c r="AR90" s="28"/>
      <c r="AS90" s="175"/>
      <c r="AT90" s="176"/>
      <c r="BD90" s="51"/>
    </row>
    <row r="91" spans="1:91" s="1" customFormat="1" ht="10.95" customHeight="1" x14ac:dyDescent="0.2">
      <c r="B91" s="28"/>
      <c r="AR91" s="28"/>
      <c r="AS91" s="175"/>
      <c r="AT91" s="176"/>
      <c r="BD91" s="51"/>
    </row>
    <row r="92" spans="1:91" s="1" customFormat="1" ht="29.25" customHeight="1" x14ac:dyDescent="0.2">
      <c r="B92" s="28"/>
      <c r="C92" s="179" t="s">
        <v>52</v>
      </c>
      <c r="D92" s="180"/>
      <c r="E92" s="180"/>
      <c r="F92" s="180"/>
      <c r="G92" s="180"/>
      <c r="H92" s="52"/>
      <c r="I92" s="182" t="s">
        <v>53</v>
      </c>
      <c r="J92" s="180"/>
      <c r="K92" s="180"/>
      <c r="L92" s="180"/>
      <c r="M92" s="180"/>
      <c r="N92" s="180"/>
      <c r="O92" s="180"/>
      <c r="P92" s="180"/>
      <c r="Q92" s="180"/>
      <c r="R92" s="180"/>
      <c r="S92" s="180"/>
      <c r="T92" s="180"/>
      <c r="U92" s="180"/>
      <c r="V92" s="180"/>
      <c r="W92" s="180"/>
      <c r="X92" s="180"/>
      <c r="Y92" s="180"/>
      <c r="Z92" s="180"/>
      <c r="AA92" s="180"/>
      <c r="AB92" s="180"/>
      <c r="AC92" s="180"/>
      <c r="AD92" s="180"/>
      <c r="AE92" s="180"/>
      <c r="AF92" s="180"/>
      <c r="AG92" s="181" t="s">
        <v>54</v>
      </c>
      <c r="AH92" s="180"/>
      <c r="AI92" s="180"/>
      <c r="AJ92" s="180"/>
      <c r="AK92" s="180"/>
      <c r="AL92" s="180"/>
      <c r="AM92" s="180"/>
      <c r="AN92" s="182" t="s">
        <v>55</v>
      </c>
      <c r="AO92" s="180"/>
      <c r="AP92" s="183"/>
      <c r="AQ92" s="53" t="s">
        <v>56</v>
      </c>
      <c r="AR92" s="28"/>
      <c r="AS92" s="54" t="s">
        <v>57</v>
      </c>
      <c r="AT92" s="55" t="s">
        <v>58</v>
      </c>
      <c r="AU92" s="55" t="s">
        <v>59</v>
      </c>
      <c r="AV92" s="55" t="s">
        <v>60</v>
      </c>
      <c r="AW92" s="55" t="s">
        <v>61</v>
      </c>
      <c r="AX92" s="55" t="s">
        <v>62</v>
      </c>
      <c r="AY92" s="55" t="s">
        <v>63</v>
      </c>
      <c r="AZ92" s="55" t="s">
        <v>64</v>
      </c>
      <c r="BA92" s="55" t="s">
        <v>65</v>
      </c>
      <c r="BB92" s="55" t="s">
        <v>66</v>
      </c>
      <c r="BC92" s="55" t="s">
        <v>67</v>
      </c>
      <c r="BD92" s="56" t="s">
        <v>68</v>
      </c>
    </row>
    <row r="93" spans="1:91" s="1" customFormat="1" ht="10.95" customHeight="1" x14ac:dyDescent="0.2">
      <c r="B93" s="28"/>
      <c r="AR93" s="28"/>
      <c r="AS93" s="57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9"/>
    </row>
    <row r="94" spans="1:91" s="5" customFormat="1" ht="32.4" customHeight="1" x14ac:dyDescent="0.2">
      <c r="B94" s="58"/>
      <c r="C94" s="59" t="s">
        <v>69</v>
      </c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187">
        <f>ROUND(SUM(AG95:AG97),2)</f>
        <v>0</v>
      </c>
      <c r="AH94" s="187"/>
      <c r="AI94" s="187"/>
      <c r="AJ94" s="187"/>
      <c r="AK94" s="187"/>
      <c r="AL94" s="187"/>
      <c r="AM94" s="187"/>
      <c r="AN94" s="188">
        <f>SUM(AG94,AT94)</f>
        <v>0</v>
      </c>
      <c r="AO94" s="188"/>
      <c r="AP94" s="188"/>
      <c r="AQ94" s="62" t="s">
        <v>1</v>
      </c>
      <c r="AR94" s="58"/>
      <c r="AS94" s="63">
        <f>ROUND(SUM(AS95:AS97),2)</f>
        <v>0</v>
      </c>
      <c r="AT94" s="64">
        <f>ROUND(SUM(AV94:AW94),2)</f>
        <v>0</v>
      </c>
      <c r="AU94" s="65">
        <f>ROUND(SUM(AU95:AU97),5)</f>
        <v>0</v>
      </c>
      <c r="AV94" s="64">
        <f>ROUND(AZ94*L29,2)</f>
        <v>0</v>
      </c>
      <c r="AW94" s="64">
        <f>ROUND(BA94*L30,2)</f>
        <v>0</v>
      </c>
      <c r="AX94" s="64">
        <f>ROUND(BB94*L29,2)</f>
        <v>0</v>
      </c>
      <c r="AY94" s="64">
        <f>ROUND(BC94*L30,2)</f>
        <v>0</v>
      </c>
      <c r="AZ94" s="64">
        <f>ROUND(SUM(AZ95:AZ97),2)</f>
        <v>0</v>
      </c>
      <c r="BA94" s="64">
        <f>ROUND(SUM(BA95:BA97),2)</f>
        <v>0</v>
      </c>
      <c r="BB94" s="64">
        <f>ROUND(SUM(BB95:BB97),2)</f>
        <v>0</v>
      </c>
      <c r="BC94" s="64">
        <f>ROUND(SUM(BC95:BC97),2)</f>
        <v>0</v>
      </c>
      <c r="BD94" s="66">
        <f>ROUND(SUM(BD95:BD97),2)</f>
        <v>0</v>
      </c>
      <c r="BS94" s="67" t="s">
        <v>70</v>
      </c>
      <c r="BT94" s="67" t="s">
        <v>71</v>
      </c>
      <c r="BU94" s="68" t="s">
        <v>72</v>
      </c>
      <c r="BV94" s="67" t="s">
        <v>73</v>
      </c>
      <c r="BW94" s="67" t="s">
        <v>5</v>
      </c>
      <c r="BX94" s="67" t="s">
        <v>74</v>
      </c>
      <c r="CL94" s="67" t="s">
        <v>1</v>
      </c>
    </row>
    <row r="95" spans="1:91" s="6" customFormat="1" ht="16.5" customHeight="1" x14ac:dyDescent="0.2">
      <c r="A95" s="69" t="s">
        <v>75</v>
      </c>
      <c r="B95" s="70"/>
      <c r="C95" s="71"/>
      <c r="D95" s="184" t="s">
        <v>76</v>
      </c>
      <c r="E95" s="184"/>
      <c r="F95" s="184"/>
      <c r="G95" s="184"/>
      <c r="H95" s="184"/>
      <c r="I95" s="72"/>
      <c r="J95" s="184" t="s">
        <v>77</v>
      </c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5">
        <f>'BO 01 - Bourací práce'!J30</f>
        <v>0</v>
      </c>
      <c r="AH95" s="186"/>
      <c r="AI95" s="186"/>
      <c r="AJ95" s="186"/>
      <c r="AK95" s="186"/>
      <c r="AL95" s="186"/>
      <c r="AM95" s="186"/>
      <c r="AN95" s="185">
        <f>SUM(AG95,AT95)</f>
        <v>0</v>
      </c>
      <c r="AO95" s="186"/>
      <c r="AP95" s="186"/>
      <c r="AQ95" s="73" t="s">
        <v>78</v>
      </c>
      <c r="AR95" s="70"/>
      <c r="AS95" s="74">
        <v>0</v>
      </c>
      <c r="AT95" s="75">
        <f>ROUND(SUM(AV95:AW95),2)</f>
        <v>0</v>
      </c>
      <c r="AU95" s="76">
        <f>'BO 01 - Bourací práce'!P119</f>
        <v>0</v>
      </c>
      <c r="AV95" s="75">
        <f>'BO 01 - Bourací práce'!J33</f>
        <v>0</v>
      </c>
      <c r="AW95" s="75">
        <f>'BO 01 - Bourací práce'!J34</f>
        <v>0</v>
      </c>
      <c r="AX95" s="75">
        <f>'BO 01 - Bourací práce'!J35</f>
        <v>0</v>
      </c>
      <c r="AY95" s="75">
        <f>'BO 01 - Bourací práce'!J36</f>
        <v>0</v>
      </c>
      <c r="AZ95" s="75">
        <f>'BO 01 - Bourací práce'!F33</f>
        <v>0</v>
      </c>
      <c r="BA95" s="75">
        <f>'BO 01 - Bourací práce'!F34</f>
        <v>0</v>
      </c>
      <c r="BB95" s="75">
        <f>'BO 01 - Bourací práce'!F35</f>
        <v>0</v>
      </c>
      <c r="BC95" s="75">
        <f>'BO 01 - Bourací práce'!F36</f>
        <v>0</v>
      </c>
      <c r="BD95" s="77">
        <f>'BO 01 - Bourací práce'!F37</f>
        <v>0</v>
      </c>
      <c r="BT95" s="78" t="s">
        <v>79</v>
      </c>
      <c r="BV95" s="78" t="s">
        <v>73</v>
      </c>
      <c r="BW95" s="78" t="s">
        <v>80</v>
      </c>
      <c r="BX95" s="78" t="s">
        <v>5</v>
      </c>
      <c r="CL95" s="78" t="s">
        <v>1</v>
      </c>
      <c r="CM95" s="78" t="s">
        <v>81</v>
      </c>
    </row>
    <row r="96" spans="1:91" s="6" customFormat="1" ht="16.5" customHeight="1" x14ac:dyDescent="0.2">
      <c r="A96" s="69" t="s">
        <v>75</v>
      </c>
      <c r="B96" s="70"/>
      <c r="C96" s="71"/>
      <c r="D96" s="184" t="s">
        <v>82</v>
      </c>
      <c r="E96" s="184"/>
      <c r="F96" s="184"/>
      <c r="G96" s="184"/>
      <c r="H96" s="184"/>
      <c r="I96" s="72"/>
      <c r="J96" s="184" t="s">
        <v>573</v>
      </c>
      <c r="K96" s="184"/>
      <c r="L96" s="184"/>
      <c r="M96" s="184"/>
      <c r="N96" s="184"/>
      <c r="O96" s="184"/>
      <c r="P96" s="184"/>
      <c r="Q96" s="184"/>
      <c r="R96" s="184"/>
      <c r="S96" s="184"/>
      <c r="T96" s="184"/>
      <c r="U96" s="184"/>
      <c r="V96" s="184"/>
      <c r="W96" s="184"/>
      <c r="X96" s="184"/>
      <c r="Y96" s="184"/>
      <c r="Z96" s="184"/>
      <c r="AA96" s="184"/>
      <c r="AB96" s="184"/>
      <c r="AC96" s="184"/>
      <c r="AD96" s="184"/>
      <c r="AE96" s="184"/>
      <c r="AF96" s="184"/>
      <c r="AG96" s="185">
        <f>'SO 01 - Víceúčelové hřiště'!J30</f>
        <v>0</v>
      </c>
      <c r="AH96" s="186"/>
      <c r="AI96" s="186"/>
      <c r="AJ96" s="186"/>
      <c r="AK96" s="186"/>
      <c r="AL96" s="186"/>
      <c r="AM96" s="186"/>
      <c r="AN96" s="185">
        <f>SUM(AG96,AT96)</f>
        <v>0</v>
      </c>
      <c r="AO96" s="186"/>
      <c r="AP96" s="186"/>
      <c r="AQ96" s="73" t="s">
        <v>78</v>
      </c>
      <c r="AR96" s="70"/>
      <c r="AS96" s="74">
        <v>0</v>
      </c>
      <c r="AT96" s="75">
        <f>ROUND(SUM(AV96:AW96),2)</f>
        <v>0</v>
      </c>
      <c r="AU96" s="76">
        <f>'SO 01 - Víceúčelové hřiště'!P127</f>
        <v>0</v>
      </c>
      <c r="AV96" s="75">
        <f>'SO 01 - Víceúčelové hřiště'!J33</f>
        <v>0</v>
      </c>
      <c r="AW96" s="75">
        <f>'SO 01 - Víceúčelové hřiště'!J34</f>
        <v>0</v>
      </c>
      <c r="AX96" s="75">
        <f>'SO 01 - Víceúčelové hřiště'!J35</f>
        <v>0</v>
      </c>
      <c r="AY96" s="75">
        <f>'SO 01 - Víceúčelové hřiště'!J36</f>
        <v>0</v>
      </c>
      <c r="AZ96" s="75">
        <f>'SO 01 - Víceúčelové hřiště'!F33</f>
        <v>0</v>
      </c>
      <c r="BA96" s="75">
        <f>'SO 01 - Víceúčelové hřiště'!F34</f>
        <v>0</v>
      </c>
      <c r="BB96" s="75">
        <f>'SO 01 - Víceúčelové hřiště'!F35</f>
        <v>0</v>
      </c>
      <c r="BC96" s="75">
        <f>'SO 01 - Víceúčelové hřiště'!F36</f>
        <v>0</v>
      </c>
      <c r="BD96" s="77">
        <f>'SO 01 - Víceúčelové hřiště'!F37</f>
        <v>0</v>
      </c>
      <c r="BT96" s="78" t="s">
        <v>79</v>
      </c>
      <c r="BV96" s="78" t="s">
        <v>73</v>
      </c>
      <c r="BW96" s="78" t="s">
        <v>83</v>
      </c>
      <c r="BX96" s="78" t="s">
        <v>5</v>
      </c>
      <c r="CL96" s="78" t="s">
        <v>1</v>
      </c>
      <c r="CM96" s="78" t="s">
        <v>81</v>
      </c>
    </row>
    <row r="97" spans="1:91" s="6" customFormat="1" ht="16.5" customHeight="1" x14ac:dyDescent="0.2">
      <c r="A97" s="69" t="s">
        <v>75</v>
      </c>
      <c r="B97" s="70"/>
      <c r="C97" s="71"/>
      <c r="D97" s="184" t="s">
        <v>84</v>
      </c>
      <c r="E97" s="184"/>
      <c r="F97" s="184"/>
      <c r="G97" s="184"/>
      <c r="H97" s="184"/>
      <c r="I97" s="72"/>
      <c r="J97" s="184" t="s">
        <v>85</v>
      </c>
      <c r="K97" s="184"/>
      <c r="L97" s="184"/>
      <c r="M97" s="184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/>
      <c r="AA97" s="184"/>
      <c r="AB97" s="184"/>
      <c r="AC97" s="184"/>
      <c r="AD97" s="184"/>
      <c r="AE97" s="184"/>
      <c r="AF97" s="184"/>
      <c r="AG97" s="185">
        <f>'VRN - Vedlejší rozpočtové...'!J30</f>
        <v>0</v>
      </c>
      <c r="AH97" s="186"/>
      <c r="AI97" s="186"/>
      <c r="AJ97" s="186"/>
      <c r="AK97" s="186"/>
      <c r="AL97" s="186"/>
      <c r="AM97" s="186"/>
      <c r="AN97" s="185">
        <f>SUM(AG97,AT97)</f>
        <v>0</v>
      </c>
      <c r="AO97" s="186"/>
      <c r="AP97" s="186"/>
      <c r="AQ97" s="73" t="s">
        <v>78</v>
      </c>
      <c r="AR97" s="70"/>
      <c r="AS97" s="79">
        <v>0</v>
      </c>
      <c r="AT97" s="80">
        <f>ROUND(SUM(AV97:AW97),2)</f>
        <v>0</v>
      </c>
      <c r="AU97" s="81">
        <f>'VRN - Vedlejší rozpočtové...'!P118</f>
        <v>0</v>
      </c>
      <c r="AV97" s="80">
        <f>'VRN - Vedlejší rozpočtové...'!J33</f>
        <v>0</v>
      </c>
      <c r="AW97" s="80">
        <f>'VRN - Vedlejší rozpočtové...'!J34</f>
        <v>0</v>
      </c>
      <c r="AX97" s="80">
        <f>'VRN - Vedlejší rozpočtové...'!J35</f>
        <v>0</v>
      </c>
      <c r="AY97" s="80">
        <f>'VRN - Vedlejší rozpočtové...'!J36</f>
        <v>0</v>
      </c>
      <c r="AZ97" s="80">
        <f>'VRN - Vedlejší rozpočtové...'!F33</f>
        <v>0</v>
      </c>
      <c r="BA97" s="80">
        <f>'VRN - Vedlejší rozpočtové...'!F34</f>
        <v>0</v>
      </c>
      <c r="BB97" s="80">
        <f>'VRN - Vedlejší rozpočtové...'!F35</f>
        <v>0</v>
      </c>
      <c r="BC97" s="80">
        <f>'VRN - Vedlejší rozpočtové...'!F36</f>
        <v>0</v>
      </c>
      <c r="BD97" s="82">
        <f>'VRN - Vedlejší rozpočtové...'!F37</f>
        <v>0</v>
      </c>
      <c r="BT97" s="78" t="s">
        <v>79</v>
      </c>
      <c r="BV97" s="78" t="s">
        <v>73</v>
      </c>
      <c r="BW97" s="78" t="s">
        <v>86</v>
      </c>
      <c r="BX97" s="78" t="s">
        <v>5</v>
      </c>
      <c r="CL97" s="78" t="s">
        <v>1</v>
      </c>
      <c r="CM97" s="78" t="s">
        <v>81</v>
      </c>
    </row>
    <row r="98" spans="1:91" s="1" customFormat="1" ht="30" customHeight="1" x14ac:dyDescent="0.2">
      <c r="B98" s="28"/>
      <c r="AR98" s="28"/>
    </row>
    <row r="99" spans="1:91" s="1" customFormat="1" ht="6.9" customHeight="1" x14ac:dyDescent="0.2"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28"/>
    </row>
  </sheetData>
  <sheetProtection algorithmName="SHA-512" hashValue="3bu59UDeG225LcM1ageBXSTPAP1PNYNf/p6uOI4D0pR2BFwLpwRPo0CMDDyp2MxLJ2SPEz/qUDbnPvdVF9pCRw==" saltValue="DrRfmX2NOqRCWYeNtDeXbA==" spinCount="100000" sheet="1" objects="1" scenarios="1"/>
  <mergeCells count="54">
    <mergeCell ref="K13:AI13"/>
    <mergeCell ref="AN4:AO4"/>
    <mergeCell ref="K10:AI10"/>
    <mergeCell ref="L89:AI89"/>
    <mergeCell ref="L90:AI90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7:AP97"/>
    <mergeCell ref="AG97:AM97"/>
    <mergeCell ref="L85:AO85"/>
    <mergeCell ref="AM87:AN87"/>
    <mergeCell ref="AM89:AP89"/>
    <mergeCell ref="AG94:AM94"/>
    <mergeCell ref="AN94:AP94"/>
    <mergeCell ref="J96:AF96"/>
    <mergeCell ref="D96:H96"/>
    <mergeCell ref="AG96:AM96"/>
    <mergeCell ref="AN96:AP96"/>
    <mergeCell ref="D95:H95"/>
    <mergeCell ref="AG95:AM95"/>
    <mergeCell ref="J95:AF95"/>
    <mergeCell ref="AN95:AP95"/>
    <mergeCell ref="D97:H97"/>
    <mergeCell ref="J97:AF97"/>
    <mergeCell ref="AS89:AT91"/>
    <mergeCell ref="AM90:AP90"/>
    <mergeCell ref="C92:G92"/>
    <mergeCell ref="AG92:AM92"/>
    <mergeCell ref="I92:AF92"/>
    <mergeCell ref="AN92:AP92"/>
  </mergeCells>
  <hyperlinks>
    <hyperlink ref="A95" location="'BO 01 - Bourací práce'!C2" display="/" xr:uid="{00000000-0004-0000-0000-000000000000}"/>
    <hyperlink ref="A96" location="'SO 01 - Stavební objekt 01'!C2" display="/" xr:uid="{00000000-0004-0000-0000-000001000000}"/>
    <hyperlink ref="A97" location="'VRN - Vedlejší rozpočtové...'!C2" display="/" xr:uid="{00000000-0004-0000-0000-000003000000}"/>
  </hyperlinks>
  <pageMargins left="0.39374999999999999" right="0.39374999999999999" top="0.39374999999999999" bottom="0.39374999999999999" header="0" footer="0"/>
  <pageSetup paperSize="9" scale="74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69"/>
  <sheetViews>
    <sheetView showGridLines="0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AT2" s="15" t="s">
        <v>80</v>
      </c>
    </row>
    <row r="3" spans="2:46" ht="6.9" customHeight="1" x14ac:dyDescent="0.2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81</v>
      </c>
    </row>
    <row r="4" spans="2:46" ht="24.9" customHeight="1" x14ac:dyDescent="0.2">
      <c r="B4" s="18"/>
      <c r="D4" s="19" t="s">
        <v>87</v>
      </c>
      <c r="L4" s="18"/>
      <c r="M4" s="83" t="s">
        <v>10</v>
      </c>
      <c r="AT4" s="15" t="s">
        <v>4</v>
      </c>
    </row>
    <row r="5" spans="2:46" ht="6.9" customHeight="1" x14ac:dyDescent="0.2">
      <c r="B5" s="18"/>
      <c r="L5" s="18"/>
    </row>
    <row r="6" spans="2:46" ht="12" customHeight="1" x14ac:dyDescent="0.2">
      <c r="B6" s="18"/>
      <c r="D6" s="25" t="s">
        <v>16</v>
      </c>
      <c r="L6" s="18"/>
    </row>
    <row r="7" spans="2:46" ht="26.25" customHeight="1" x14ac:dyDescent="0.2">
      <c r="B7" s="18"/>
      <c r="E7" s="211" t="str">
        <f>'Rekapitulace stavby'!K6</f>
        <v>Víceúčelové hřiště (rekonstrukce) Velký Týnec – Vsisko  [část zakázky A]</v>
      </c>
      <c r="F7" s="212"/>
      <c r="G7" s="212"/>
      <c r="H7" s="212"/>
      <c r="L7" s="18"/>
    </row>
    <row r="8" spans="2:46" s="1" customFormat="1" ht="12" customHeight="1" x14ac:dyDescent="0.2">
      <c r="B8" s="28"/>
      <c r="D8" s="25" t="s">
        <v>88</v>
      </c>
      <c r="L8" s="28"/>
    </row>
    <row r="9" spans="2:46" s="1" customFormat="1" ht="16.5" customHeight="1" x14ac:dyDescent="0.2">
      <c r="B9" s="28"/>
      <c r="E9" s="192" t="s">
        <v>89</v>
      </c>
      <c r="F9" s="210"/>
      <c r="G9" s="210"/>
      <c r="H9" s="210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5" t="s">
        <v>17</v>
      </c>
      <c r="F11" s="23" t="s">
        <v>1</v>
      </c>
      <c r="I11" s="25" t="s">
        <v>18</v>
      </c>
      <c r="J11" s="23" t="s">
        <v>1</v>
      </c>
      <c r="L11" s="28"/>
    </row>
    <row r="12" spans="2:46" s="1" customFormat="1" ht="12" customHeight="1" x14ac:dyDescent="0.2">
      <c r="B12" s="28"/>
      <c r="D12" s="25" t="s">
        <v>19</v>
      </c>
      <c r="F12" s="23" t="s">
        <v>20</v>
      </c>
      <c r="I12" s="25" t="s">
        <v>21</v>
      </c>
      <c r="J12" s="47" t="str">
        <f>'Rekapitulace stavby'!AN8</f>
        <v>Vyplň údaj</v>
      </c>
      <c r="L12" s="28"/>
    </row>
    <row r="13" spans="2:46" s="1" customFormat="1" ht="10.95" customHeight="1" x14ac:dyDescent="0.2">
      <c r="B13" s="28"/>
      <c r="L13" s="28"/>
    </row>
    <row r="14" spans="2:46" s="1" customFormat="1" ht="12" customHeight="1" x14ac:dyDescent="0.2">
      <c r="B14" s="28"/>
      <c r="D14" s="25" t="s">
        <v>22</v>
      </c>
      <c r="I14" s="25" t="s">
        <v>23</v>
      </c>
      <c r="J14" s="23" t="str">
        <f>IF('Rekapitulace stavby'!AN10="","",'Rekapitulace stavby'!AN10)</f>
        <v>00299669</v>
      </c>
      <c r="L14" s="28"/>
    </row>
    <row r="15" spans="2:46" s="1" customFormat="1" ht="18" customHeight="1" x14ac:dyDescent="0.2">
      <c r="B15" s="28"/>
      <c r="E15" s="23" t="str">
        <f>IF('Rekapitulace stavby'!K10="","",'Rekapitulace stavby'!K10)</f>
        <v>Obec Velký Týnec, Zámecká 35, 783 72 Velký Týnec</v>
      </c>
      <c r="I15" s="25" t="s">
        <v>24</v>
      </c>
      <c r="J15" s="23" t="str">
        <f>IF('Rekapitulace stavby'!AN11="","",'Rekapitulace stavby'!AN11)</f>
        <v>CZ00299669</v>
      </c>
      <c r="L15" s="28"/>
    </row>
    <row r="16" spans="2:46" s="1" customFormat="1" ht="6.9" customHeight="1" x14ac:dyDescent="0.2">
      <c r="B16" s="28"/>
      <c r="L16" s="28"/>
    </row>
    <row r="17" spans="2:12" s="1" customFormat="1" ht="12" customHeight="1" x14ac:dyDescent="0.2">
      <c r="B17" s="28"/>
      <c r="D17" s="25" t="s">
        <v>25</v>
      </c>
      <c r="E17" s="222"/>
      <c r="F17" s="222"/>
      <c r="G17" s="222"/>
      <c r="H17" s="222"/>
      <c r="I17" s="223" t="s">
        <v>23</v>
      </c>
      <c r="J17" s="224" t="str">
        <f>'Rekapitulace stavby'!AN13</f>
        <v>Vyplň údaj</v>
      </c>
      <c r="L17" s="28"/>
    </row>
    <row r="18" spans="2:12" s="1" customFormat="1" ht="18" customHeight="1" x14ac:dyDescent="0.2">
      <c r="B18" s="28"/>
      <c r="E18" s="225" t="str">
        <f>'Rekapitulace stavby'!K13</f>
        <v>Vyplň údaj</v>
      </c>
      <c r="F18" s="225"/>
      <c r="G18" s="225"/>
      <c r="H18" s="225"/>
      <c r="I18" s="223" t="s">
        <v>24</v>
      </c>
      <c r="J18" s="224" t="str">
        <f>'Rekapitulace stavby'!AN14</f>
        <v>Vyplň údaj</v>
      </c>
      <c r="L18" s="28"/>
    </row>
    <row r="19" spans="2:12" s="1" customFormat="1" ht="6.9" customHeight="1" x14ac:dyDescent="0.2">
      <c r="B19" s="28"/>
      <c r="L19" s="28"/>
    </row>
    <row r="20" spans="2:12" s="1" customFormat="1" ht="12" customHeight="1" x14ac:dyDescent="0.2">
      <c r="B20" s="28"/>
      <c r="D20" s="25" t="s">
        <v>27</v>
      </c>
      <c r="I20" s="25" t="s">
        <v>23</v>
      </c>
      <c r="J20" s="23" t="str">
        <f>IF('Rekapitulace stavby'!AN16="","",'Rekapitulace stavby'!AN16)</f>
        <v/>
      </c>
      <c r="L20" s="28"/>
    </row>
    <row r="21" spans="2:12" s="1" customFormat="1" ht="18" customHeight="1" x14ac:dyDescent="0.2">
      <c r="B21" s="28"/>
      <c r="E21" s="23" t="str">
        <f>IF('Rekapitulace stavby'!E17="","",'Rekapitulace stavby'!E17)</f>
        <v xml:space="preserve"> </v>
      </c>
      <c r="I21" s="25" t="s">
        <v>24</v>
      </c>
      <c r="J21" s="23" t="str">
        <f>IF('Rekapitulace stavby'!AN17="","",'Rekapitulace stavby'!AN17)</f>
        <v/>
      </c>
      <c r="L21" s="28"/>
    </row>
    <row r="22" spans="2:12" s="1" customFormat="1" ht="6.9" customHeight="1" x14ac:dyDescent="0.2">
      <c r="B22" s="28"/>
      <c r="L22" s="28"/>
    </row>
    <row r="23" spans="2:12" s="1" customFormat="1" ht="12" customHeight="1" x14ac:dyDescent="0.2">
      <c r="B23" s="28"/>
      <c r="D23" s="25" t="s">
        <v>29</v>
      </c>
      <c r="I23" s="25" t="s">
        <v>23</v>
      </c>
      <c r="J23" s="23" t="str">
        <f>IF('Rekapitulace stavby'!AN19="","",'Rekapitulace stavby'!AN19)</f>
        <v/>
      </c>
      <c r="L23" s="28"/>
    </row>
    <row r="24" spans="2:12" s="1" customFormat="1" ht="18" customHeight="1" x14ac:dyDescent="0.2">
      <c r="B24" s="28"/>
      <c r="E24" s="23" t="str">
        <f>IF('Rekapitulace stavby'!E20="","",'Rekapitulace stavby'!E20)</f>
        <v xml:space="preserve"> </v>
      </c>
      <c r="I24" s="25" t="s">
        <v>24</v>
      </c>
      <c r="J24" s="23" t="str">
        <f>IF('Rekapitulace stavby'!AN20="","",'Rekapitulace stavby'!AN20)</f>
        <v/>
      </c>
      <c r="L24" s="28"/>
    </row>
    <row r="25" spans="2:12" s="1" customFormat="1" ht="6.9" customHeight="1" x14ac:dyDescent="0.2">
      <c r="B25" s="28"/>
      <c r="L25" s="28"/>
    </row>
    <row r="26" spans="2:12" s="1" customFormat="1" ht="12" customHeight="1" x14ac:dyDescent="0.2">
      <c r="B26" s="28"/>
      <c r="D26" s="25" t="s">
        <v>30</v>
      </c>
      <c r="L26" s="28"/>
    </row>
    <row r="27" spans="2:12" s="7" customFormat="1" ht="16.5" customHeight="1" x14ac:dyDescent="0.2">
      <c r="B27" s="84"/>
      <c r="E27" s="209" t="s">
        <v>1</v>
      </c>
      <c r="F27" s="209"/>
      <c r="G27" s="209"/>
      <c r="H27" s="209"/>
      <c r="L27" s="84"/>
    </row>
    <row r="28" spans="2:12" s="1" customFormat="1" ht="6.9" customHeight="1" x14ac:dyDescent="0.2">
      <c r="B28" s="28"/>
      <c r="L28" s="28"/>
    </row>
    <row r="29" spans="2:12" s="1" customFormat="1" ht="6.9" customHeight="1" x14ac:dyDescent="0.2">
      <c r="B29" s="28"/>
      <c r="D29" s="48"/>
      <c r="E29" s="48"/>
      <c r="F29" s="48"/>
      <c r="G29" s="48"/>
      <c r="H29" s="48"/>
      <c r="I29" s="48"/>
      <c r="J29" s="48"/>
      <c r="K29" s="48"/>
      <c r="L29" s="28"/>
    </row>
    <row r="30" spans="2:12" s="1" customFormat="1" ht="25.35" customHeight="1" x14ac:dyDescent="0.2">
      <c r="B30" s="28"/>
      <c r="D30" s="85" t="s">
        <v>31</v>
      </c>
      <c r="J30" s="61">
        <f>ROUND(J119, 2)</f>
        <v>0</v>
      </c>
      <c r="L30" s="28"/>
    </row>
    <row r="31" spans="2:12" s="1" customFormat="1" ht="6.9" customHeight="1" x14ac:dyDescent="0.2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14.4" customHeight="1" x14ac:dyDescent="0.2">
      <c r="B32" s="28"/>
      <c r="F32" s="31" t="s">
        <v>33</v>
      </c>
      <c r="I32" s="31" t="s">
        <v>32</v>
      </c>
      <c r="J32" s="31" t="s">
        <v>34</v>
      </c>
      <c r="L32" s="28"/>
    </row>
    <row r="33" spans="2:12" s="1" customFormat="1" ht="14.4" customHeight="1" x14ac:dyDescent="0.2">
      <c r="B33" s="28"/>
      <c r="D33" s="50" t="s">
        <v>35</v>
      </c>
      <c r="E33" s="25" t="s">
        <v>36</v>
      </c>
      <c r="F33" s="86">
        <f>ROUND((SUM(BE119:BE168)),  2)</f>
        <v>0</v>
      </c>
      <c r="I33" s="87">
        <v>0.21</v>
      </c>
      <c r="J33" s="86">
        <f>ROUND(((SUM(BE119:BE168))*I33),  2)</f>
        <v>0</v>
      </c>
      <c r="L33" s="28"/>
    </row>
    <row r="34" spans="2:12" s="1" customFormat="1" ht="14.4" customHeight="1" x14ac:dyDescent="0.2">
      <c r="B34" s="28"/>
      <c r="E34" s="25" t="s">
        <v>37</v>
      </c>
      <c r="F34" s="86">
        <f>ROUND((SUM(BF119:BF168)),  2)</f>
        <v>0</v>
      </c>
      <c r="I34" s="87">
        <v>0.12</v>
      </c>
      <c r="J34" s="86">
        <f>ROUND(((SUM(BF119:BF168))*I34),  2)</f>
        <v>0</v>
      </c>
      <c r="L34" s="28"/>
    </row>
    <row r="35" spans="2:12" s="1" customFormat="1" ht="14.4" hidden="1" customHeight="1" x14ac:dyDescent="0.2">
      <c r="B35" s="28"/>
      <c r="E35" s="25" t="s">
        <v>38</v>
      </c>
      <c r="F35" s="86">
        <f>ROUND((SUM(BG119:BG168)),  2)</f>
        <v>0</v>
      </c>
      <c r="I35" s="87">
        <v>0.21</v>
      </c>
      <c r="J35" s="86">
        <f>0</f>
        <v>0</v>
      </c>
      <c r="L35" s="28"/>
    </row>
    <row r="36" spans="2:12" s="1" customFormat="1" ht="14.4" hidden="1" customHeight="1" x14ac:dyDescent="0.2">
      <c r="B36" s="28"/>
      <c r="E36" s="25" t="s">
        <v>39</v>
      </c>
      <c r="F36" s="86">
        <f>ROUND((SUM(BH119:BH168)),  2)</f>
        <v>0</v>
      </c>
      <c r="I36" s="87">
        <v>0.12</v>
      </c>
      <c r="J36" s="86">
        <f>0</f>
        <v>0</v>
      </c>
      <c r="L36" s="28"/>
    </row>
    <row r="37" spans="2:12" s="1" customFormat="1" ht="14.4" hidden="1" customHeight="1" x14ac:dyDescent="0.2">
      <c r="B37" s="28"/>
      <c r="E37" s="25" t="s">
        <v>40</v>
      </c>
      <c r="F37" s="86">
        <f>ROUND((SUM(BI119:BI168)),  2)</f>
        <v>0</v>
      </c>
      <c r="I37" s="87">
        <v>0</v>
      </c>
      <c r="J37" s="86">
        <f>0</f>
        <v>0</v>
      </c>
      <c r="L37" s="28"/>
    </row>
    <row r="38" spans="2:12" s="1" customFormat="1" ht="6.9" customHeight="1" x14ac:dyDescent="0.2">
      <c r="B38" s="28"/>
      <c r="L38" s="28"/>
    </row>
    <row r="39" spans="2:12" s="1" customFormat="1" ht="25.35" customHeight="1" x14ac:dyDescent="0.2">
      <c r="B39" s="28"/>
      <c r="C39" s="88"/>
      <c r="D39" s="89" t="s">
        <v>41</v>
      </c>
      <c r="E39" s="52"/>
      <c r="F39" s="52"/>
      <c r="G39" s="90" t="s">
        <v>42</v>
      </c>
      <c r="H39" s="91" t="s">
        <v>43</v>
      </c>
      <c r="I39" s="52"/>
      <c r="J39" s="92">
        <f>SUM(J30:J37)</f>
        <v>0</v>
      </c>
      <c r="K39" s="93"/>
      <c r="L39" s="28"/>
    </row>
    <row r="40" spans="2:12" s="1" customFormat="1" ht="14.4" customHeight="1" x14ac:dyDescent="0.2">
      <c r="B40" s="28"/>
      <c r="L40" s="28"/>
    </row>
    <row r="41" spans="2:12" ht="14.4" customHeight="1" x14ac:dyDescent="0.2">
      <c r="B41" s="18"/>
      <c r="L41" s="18"/>
    </row>
    <row r="42" spans="2:12" ht="14.4" customHeight="1" x14ac:dyDescent="0.2">
      <c r="B42" s="18"/>
      <c r="L42" s="18"/>
    </row>
    <row r="43" spans="2:12" ht="14.4" customHeight="1" x14ac:dyDescent="0.2">
      <c r="B43" s="18"/>
      <c r="L43" s="18"/>
    </row>
    <row r="44" spans="2:12" ht="14.4" customHeight="1" x14ac:dyDescent="0.2">
      <c r="B44" s="18"/>
      <c r="L44" s="18"/>
    </row>
    <row r="45" spans="2:12" ht="14.4" customHeight="1" x14ac:dyDescent="0.2">
      <c r="B45" s="18"/>
      <c r="L45" s="18"/>
    </row>
    <row r="46" spans="2:12" ht="14.4" customHeight="1" x14ac:dyDescent="0.2">
      <c r="B46" s="18"/>
      <c r="L46" s="18"/>
    </row>
    <row r="47" spans="2:12" ht="14.4" customHeight="1" x14ac:dyDescent="0.2">
      <c r="B47" s="18"/>
      <c r="L47" s="18"/>
    </row>
    <row r="48" spans="2:12" ht="14.4" customHeight="1" x14ac:dyDescent="0.2">
      <c r="B48" s="18"/>
      <c r="L48" s="18"/>
    </row>
    <row r="49" spans="2:12" ht="14.4" customHeight="1" x14ac:dyDescent="0.2">
      <c r="B49" s="18"/>
      <c r="L49" s="18"/>
    </row>
    <row r="50" spans="2:12" s="1" customFormat="1" ht="14.4" customHeight="1" x14ac:dyDescent="0.2">
      <c r="B50" s="28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28"/>
    </row>
    <row r="51" spans="2:12" x14ac:dyDescent="0.2">
      <c r="B51" s="18"/>
      <c r="L51" s="18"/>
    </row>
    <row r="52" spans="2:12" x14ac:dyDescent="0.2">
      <c r="B52" s="18"/>
      <c r="L52" s="18"/>
    </row>
    <row r="53" spans="2:12" x14ac:dyDescent="0.2">
      <c r="B53" s="18"/>
      <c r="L53" s="18"/>
    </row>
    <row r="54" spans="2:12" x14ac:dyDescent="0.2">
      <c r="B54" s="18"/>
      <c r="L54" s="18"/>
    </row>
    <row r="55" spans="2:12" x14ac:dyDescent="0.2">
      <c r="B55" s="18"/>
      <c r="L55" s="18"/>
    </row>
    <row r="56" spans="2:12" x14ac:dyDescent="0.2">
      <c r="B56" s="18"/>
      <c r="L56" s="18"/>
    </row>
    <row r="57" spans="2:12" x14ac:dyDescent="0.2">
      <c r="B57" s="18"/>
      <c r="L57" s="18"/>
    </row>
    <row r="58" spans="2:12" x14ac:dyDescent="0.2">
      <c r="B58" s="18"/>
      <c r="L58" s="18"/>
    </row>
    <row r="59" spans="2:12" x14ac:dyDescent="0.2">
      <c r="B59" s="18"/>
      <c r="L59" s="18"/>
    </row>
    <row r="60" spans="2:12" x14ac:dyDescent="0.2">
      <c r="B60" s="18"/>
      <c r="L60" s="18"/>
    </row>
    <row r="61" spans="2:12" s="1" customFormat="1" ht="13.2" x14ac:dyDescent="0.2">
      <c r="B61" s="28"/>
      <c r="D61" s="39" t="s">
        <v>46</v>
      </c>
      <c r="E61" s="30"/>
      <c r="F61" s="94" t="s">
        <v>47</v>
      </c>
      <c r="G61" s="39" t="s">
        <v>46</v>
      </c>
      <c r="H61" s="30"/>
      <c r="I61" s="30"/>
      <c r="J61" s="95" t="s">
        <v>47</v>
      </c>
      <c r="K61" s="30"/>
      <c r="L61" s="28"/>
    </row>
    <row r="62" spans="2:12" x14ac:dyDescent="0.2">
      <c r="B62" s="18"/>
      <c r="L62" s="18"/>
    </row>
    <row r="63" spans="2:12" x14ac:dyDescent="0.2">
      <c r="B63" s="18"/>
      <c r="L63" s="18"/>
    </row>
    <row r="64" spans="2:12" x14ac:dyDescent="0.2">
      <c r="B64" s="18"/>
      <c r="L64" s="18"/>
    </row>
    <row r="65" spans="2:12" s="1" customFormat="1" ht="13.2" x14ac:dyDescent="0.2">
      <c r="B65" s="28"/>
      <c r="D65" s="37" t="s">
        <v>48</v>
      </c>
      <c r="E65" s="38"/>
      <c r="F65" s="38"/>
      <c r="G65" s="37" t="s">
        <v>49</v>
      </c>
      <c r="H65" s="38"/>
      <c r="I65" s="38"/>
      <c r="J65" s="38"/>
      <c r="K65" s="38"/>
      <c r="L65" s="28"/>
    </row>
    <row r="66" spans="2:12" x14ac:dyDescent="0.2">
      <c r="B66" s="18"/>
      <c r="L66" s="18"/>
    </row>
    <row r="67" spans="2:12" x14ac:dyDescent="0.2">
      <c r="B67" s="18"/>
      <c r="L67" s="18"/>
    </row>
    <row r="68" spans="2:12" x14ac:dyDescent="0.2">
      <c r="B68" s="18"/>
      <c r="L68" s="18"/>
    </row>
    <row r="69" spans="2:12" x14ac:dyDescent="0.2">
      <c r="B69" s="18"/>
      <c r="L69" s="18"/>
    </row>
    <row r="70" spans="2:12" x14ac:dyDescent="0.2">
      <c r="B70" s="18"/>
      <c r="L70" s="18"/>
    </row>
    <row r="71" spans="2:12" x14ac:dyDescent="0.2">
      <c r="B71" s="18"/>
      <c r="L71" s="18"/>
    </row>
    <row r="72" spans="2:12" x14ac:dyDescent="0.2">
      <c r="B72" s="18"/>
      <c r="L72" s="18"/>
    </row>
    <row r="73" spans="2:12" x14ac:dyDescent="0.2">
      <c r="B73" s="18"/>
      <c r="L73" s="18"/>
    </row>
    <row r="74" spans="2:12" x14ac:dyDescent="0.2">
      <c r="B74" s="18"/>
      <c r="L74" s="18"/>
    </row>
    <row r="75" spans="2:12" x14ac:dyDescent="0.2">
      <c r="B75" s="18"/>
      <c r="L75" s="18"/>
    </row>
    <row r="76" spans="2:12" s="1" customFormat="1" ht="13.2" x14ac:dyDescent="0.2">
      <c r="B76" s="28"/>
      <c r="D76" s="39" t="s">
        <v>46</v>
      </c>
      <c r="E76" s="30"/>
      <c r="F76" s="94" t="s">
        <v>47</v>
      </c>
      <c r="G76" s="39" t="s">
        <v>46</v>
      </c>
      <c r="H76" s="30"/>
      <c r="I76" s="30"/>
      <c r="J76" s="95" t="s">
        <v>47</v>
      </c>
      <c r="K76" s="30"/>
      <c r="L76" s="28"/>
    </row>
    <row r="77" spans="2:12" s="1" customFormat="1" ht="14.4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" customHeight="1" x14ac:dyDescent="0.2">
      <c r="B82" s="28"/>
      <c r="C82" s="19" t="s">
        <v>90</v>
      </c>
      <c r="L82" s="28"/>
    </row>
    <row r="83" spans="2:47" s="1" customFormat="1" ht="6.9" customHeight="1" x14ac:dyDescent="0.2">
      <c r="B83" s="28"/>
      <c r="L83" s="28"/>
    </row>
    <row r="84" spans="2:47" s="1" customFormat="1" ht="12" customHeight="1" x14ac:dyDescent="0.2">
      <c r="B84" s="28"/>
      <c r="C84" s="25" t="s">
        <v>16</v>
      </c>
      <c r="L84" s="28"/>
    </row>
    <row r="85" spans="2:47" s="1" customFormat="1" ht="26.25" customHeight="1" x14ac:dyDescent="0.2">
      <c r="B85" s="28"/>
      <c r="E85" s="211" t="str">
        <f>E7</f>
        <v>Víceúčelové hřiště (rekonstrukce) Velký Týnec – Vsisko  [část zakázky A]</v>
      </c>
      <c r="F85" s="212"/>
      <c r="G85" s="212"/>
      <c r="H85" s="212"/>
      <c r="L85" s="28"/>
    </row>
    <row r="86" spans="2:47" s="1" customFormat="1" ht="12" customHeight="1" x14ac:dyDescent="0.2">
      <c r="B86" s="28"/>
      <c r="C86" s="25" t="s">
        <v>88</v>
      </c>
      <c r="L86" s="28"/>
    </row>
    <row r="87" spans="2:47" s="1" customFormat="1" ht="16.5" customHeight="1" x14ac:dyDescent="0.2">
      <c r="B87" s="28"/>
      <c r="E87" s="192" t="str">
        <f>E9</f>
        <v>BO 01 - Bourací práce</v>
      </c>
      <c r="F87" s="210"/>
      <c r="G87" s="210"/>
      <c r="H87" s="210"/>
      <c r="L87" s="28"/>
    </row>
    <row r="88" spans="2:47" s="1" customFormat="1" ht="6.9" customHeight="1" x14ac:dyDescent="0.2">
      <c r="B88" s="28"/>
      <c r="L88" s="28"/>
    </row>
    <row r="89" spans="2:47" s="1" customFormat="1" ht="12" customHeight="1" x14ac:dyDescent="0.2">
      <c r="B89" s="28"/>
      <c r="C89" s="25" t="s">
        <v>19</v>
      </c>
      <c r="F89" s="23" t="str">
        <f>F12</f>
        <v xml:space="preserve"> </v>
      </c>
      <c r="I89" s="25" t="s">
        <v>21</v>
      </c>
      <c r="J89" s="47" t="str">
        <f>IF(J12="","",J12)</f>
        <v>Vyplň údaj</v>
      </c>
      <c r="L89" s="28"/>
    </row>
    <row r="90" spans="2:47" s="1" customFormat="1" ht="6.9" customHeight="1" x14ac:dyDescent="0.2">
      <c r="B90" s="28"/>
      <c r="L90" s="28"/>
    </row>
    <row r="91" spans="2:47" s="1" customFormat="1" ht="15.15" customHeight="1" x14ac:dyDescent="0.2">
      <c r="B91" s="28"/>
      <c r="C91" s="25" t="s">
        <v>22</v>
      </c>
      <c r="F91" s="23" t="str">
        <f>E15</f>
        <v>Obec Velký Týnec, Zámecká 35, 783 72 Velký Týnec</v>
      </c>
      <c r="I91" s="25"/>
      <c r="J91" s="26" t="str">
        <f>E21</f>
        <v xml:space="preserve"> </v>
      </c>
      <c r="L91" s="28"/>
    </row>
    <row r="92" spans="2:47" s="1" customFormat="1" ht="15.15" customHeight="1" x14ac:dyDescent="0.2">
      <c r="B92" s="28"/>
      <c r="C92" s="25" t="s">
        <v>25</v>
      </c>
      <c r="F92" s="23" t="str">
        <f>IF(E18="","",E18)</f>
        <v>Vyplň údaj</v>
      </c>
      <c r="I92" s="25"/>
      <c r="J92" s="26" t="str">
        <f>E24</f>
        <v xml:space="preserve"> 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6" t="s">
        <v>91</v>
      </c>
      <c r="D94" s="88"/>
      <c r="E94" s="88"/>
      <c r="F94" s="88"/>
      <c r="G94" s="88"/>
      <c r="H94" s="88"/>
      <c r="I94" s="88"/>
      <c r="J94" s="97" t="s">
        <v>92</v>
      </c>
      <c r="K94" s="88"/>
      <c r="L94" s="28"/>
    </row>
    <row r="95" spans="2:47" s="1" customFormat="1" ht="10.35" customHeight="1" x14ac:dyDescent="0.2">
      <c r="B95" s="28"/>
      <c r="L95" s="28"/>
    </row>
    <row r="96" spans="2:47" s="1" customFormat="1" ht="22.95" customHeight="1" x14ac:dyDescent="0.2">
      <c r="B96" s="28"/>
      <c r="C96" s="98" t="s">
        <v>93</v>
      </c>
      <c r="J96" s="61">
        <f>J119</f>
        <v>0</v>
      </c>
      <c r="L96" s="28"/>
      <c r="AU96" s="15" t="s">
        <v>94</v>
      </c>
    </row>
    <row r="97" spans="2:12" s="8" customFormat="1" ht="24.9" customHeight="1" x14ac:dyDescent="0.2">
      <c r="B97" s="99"/>
      <c r="D97" s="100" t="s">
        <v>95</v>
      </c>
      <c r="E97" s="101"/>
      <c r="F97" s="101"/>
      <c r="G97" s="101"/>
      <c r="H97" s="101"/>
      <c r="I97" s="101"/>
      <c r="J97" s="102">
        <f>J120</f>
        <v>0</v>
      </c>
      <c r="L97" s="99"/>
    </row>
    <row r="98" spans="2:12" s="8" customFormat="1" ht="24.9" customHeight="1" x14ac:dyDescent="0.2">
      <c r="B98" s="99"/>
      <c r="D98" s="100" t="s">
        <v>96</v>
      </c>
      <c r="E98" s="101"/>
      <c r="F98" s="101"/>
      <c r="G98" s="101"/>
      <c r="H98" s="101"/>
      <c r="I98" s="101"/>
      <c r="J98" s="102">
        <f>J136</f>
        <v>0</v>
      </c>
      <c r="L98" s="99"/>
    </row>
    <row r="99" spans="2:12" s="8" customFormat="1" ht="24.9" customHeight="1" x14ac:dyDescent="0.2">
      <c r="B99" s="99"/>
      <c r="D99" s="100" t="s">
        <v>97</v>
      </c>
      <c r="E99" s="101"/>
      <c r="F99" s="101"/>
      <c r="G99" s="101"/>
      <c r="H99" s="101"/>
      <c r="I99" s="101"/>
      <c r="J99" s="102">
        <f>J156</f>
        <v>0</v>
      </c>
      <c r="L99" s="99"/>
    </row>
    <row r="100" spans="2:12" s="1" customFormat="1" ht="21.75" customHeight="1" x14ac:dyDescent="0.2">
      <c r="B100" s="28"/>
      <c r="L100" s="28"/>
    </row>
    <row r="101" spans="2:12" s="1" customFormat="1" ht="6.9" customHeight="1" x14ac:dyDescent="0.2"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28"/>
    </row>
    <row r="105" spans="2:12" s="1" customFormat="1" ht="6.9" customHeight="1" x14ac:dyDescent="0.2">
      <c r="B105" s="42"/>
      <c r="C105" s="43"/>
      <c r="D105" s="43"/>
      <c r="E105" s="43"/>
      <c r="F105" s="43"/>
      <c r="G105" s="43"/>
      <c r="H105" s="43"/>
      <c r="I105" s="43"/>
      <c r="J105" s="43"/>
      <c r="K105" s="43"/>
      <c r="L105" s="28"/>
    </row>
    <row r="106" spans="2:12" s="1" customFormat="1" ht="24.9" customHeight="1" x14ac:dyDescent="0.2">
      <c r="B106" s="28"/>
      <c r="C106" s="19" t="s">
        <v>98</v>
      </c>
      <c r="L106" s="28"/>
    </row>
    <row r="107" spans="2:12" s="1" customFormat="1" ht="6.9" customHeight="1" x14ac:dyDescent="0.2">
      <c r="B107" s="28"/>
      <c r="L107" s="28"/>
    </row>
    <row r="108" spans="2:12" s="1" customFormat="1" ht="12" customHeight="1" x14ac:dyDescent="0.2">
      <c r="B108" s="28"/>
      <c r="C108" s="25" t="s">
        <v>16</v>
      </c>
      <c r="L108" s="28"/>
    </row>
    <row r="109" spans="2:12" s="1" customFormat="1" ht="26.25" customHeight="1" x14ac:dyDescent="0.2">
      <c r="B109" s="28"/>
      <c r="E109" s="211" t="str">
        <f>E7</f>
        <v>Víceúčelové hřiště (rekonstrukce) Velký Týnec – Vsisko  [část zakázky A]</v>
      </c>
      <c r="F109" s="212"/>
      <c r="G109" s="212"/>
      <c r="H109" s="212"/>
      <c r="L109" s="28"/>
    </row>
    <row r="110" spans="2:12" s="1" customFormat="1" ht="12" customHeight="1" x14ac:dyDescent="0.2">
      <c r="B110" s="28"/>
      <c r="C110" s="25" t="s">
        <v>88</v>
      </c>
      <c r="L110" s="28"/>
    </row>
    <row r="111" spans="2:12" s="1" customFormat="1" ht="16.5" customHeight="1" x14ac:dyDescent="0.2">
      <c r="B111" s="28"/>
      <c r="E111" s="192" t="str">
        <f>E9</f>
        <v>BO 01 - Bourací práce</v>
      </c>
      <c r="F111" s="210"/>
      <c r="G111" s="210"/>
      <c r="H111" s="210"/>
      <c r="L111" s="28"/>
    </row>
    <row r="112" spans="2:12" s="1" customFormat="1" ht="6.9" customHeight="1" x14ac:dyDescent="0.2">
      <c r="B112" s="28"/>
      <c r="L112" s="28"/>
    </row>
    <row r="113" spans="2:65" s="1" customFormat="1" ht="12" customHeight="1" x14ac:dyDescent="0.2">
      <c r="B113" s="28"/>
      <c r="C113" s="25" t="s">
        <v>19</v>
      </c>
      <c r="F113" s="23" t="str">
        <f>F12</f>
        <v xml:space="preserve"> </v>
      </c>
      <c r="I113" s="25" t="s">
        <v>21</v>
      </c>
      <c r="J113" s="47" t="str">
        <f>IF(J12="","",J12)</f>
        <v>Vyplň údaj</v>
      </c>
      <c r="L113" s="28"/>
    </row>
    <row r="114" spans="2:65" s="1" customFormat="1" ht="6.9" customHeight="1" x14ac:dyDescent="0.2">
      <c r="B114" s="28"/>
      <c r="L114" s="28"/>
    </row>
    <row r="115" spans="2:65" s="1" customFormat="1" ht="15.15" customHeight="1" x14ac:dyDescent="0.2">
      <c r="B115" s="28"/>
      <c r="C115" s="25" t="s">
        <v>22</v>
      </c>
      <c r="F115" s="23" t="str">
        <f>E15</f>
        <v>Obec Velký Týnec, Zámecká 35, 783 72 Velký Týnec</v>
      </c>
      <c r="I115" s="25"/>
      <c r="J115" s="26"/>
      <c r="L115" s="28"/>
    </row>
    <row r="116" spans="2:65" s="1" customFormat="1" ht="15.15" customHeight="1" x14ac:dyDescent="0.2">
      <c r="B116" s="28"/>
      <c r="C116" s="25" t="s">
        <v>25</v>
      </c>
      <c r="F116" s="23" t="str">
        <f>IF(E18="","",E18)</f>
        <v>Vyplň údaj</v>
      </c>
      <c r="I116" s="25"/>
      <c r="J116" s="26"/>
      <c r="L116" s="28"/>
    </row>
    <row r="117" spans="2:65" s="1" customFormat="1" ht="10.35" customHeight="1" x14ac:dyDescent="0.2">
      <c r="B117" s="28"/>
      <c r="L117" s="28"/>
    </row>
    <row r="118" spans="2:65" s="9" customFormat="1" ht="29.25" customHeight="1" x14ac:dyDescent="0.2">
      <c r="B118" s="103"/>
      <c r="C118" s="104" t="s">
        <v>99</v>
      </c>
      <c r="D118" s="105" t="s">
        <v>56</v>
      </c>
      <c r="E118" s="105" t="s">
        <v>52</v>
      </c>
      <c r="F118" s="105" t="s">
        <v>53</v>
      </c>
      <c r="G118" s="105" t="s">
        <v>100</v>
      </c>
      <c r="H118" s="105" t="s">
        <v>101</v>
      </c>
      <c r="I118" s="105" t="s">
        <v>102</v>
      </c>
      <c r="J118" s="106" t="s">
        <v>92</v>
      </c>
      <c r="K118" s="107" t="s">
        <v>103</v>
      </c>
      <c r="L118" s="103"/>
      <c r="M118" s="54" t="s">
        <v>1</v>
      </c>
      <c r="N118" s="55" t="s">
        <v>35</v>
      </c>
      <c r="O118" s="55" t="s">
        <v>104</v>
      </c>
      <c r="P118" s="55" t="s">
        <v>105</v>
      </c>
      <c r="Q118" s="55" t="s">
        <v>106</v>
      </c>
      <c r="R118" s="55" t="s">
        <v>107</v>
      </c>
      <c r="S118" s="55" t="s">
        <v>108</v>
      </c>
      <c r="T118" s="56" t="s">
        <v>109</v>
      </c>
    </row>
    <row r="119" spans="2:65" s="1" customFormat="1" ht="22.95" customHeight="1" x14ac:dyDescent="0.3">
      <c r="B119" s="28"/>
      <c r="C119" s="59" t="s">
        <v>110</v>
      </c>
      <c r="J119" s="108">
        <f>BK119</f>
        <v>0</v>
      </c>
      <c r="L119" s="28"/>
      <c r="M119" s="57"/>
      <c r="N119" s="48"/>
      <c r="O119" s="48"/>
      <c r="P119" s="109">
        <f>P120+P136+P156</f>
        <v>0</v>
      </c>
      <c r="Q119" s="48"/>
      <c r="R119" s="109">
        <f>R120+R136+R156</f>
        <v>0</v>
      </c>
      <c r="S119" s="48"/>
      <c r="T119" s="110">
        <f>T120+T136+T156</f>
        <v>0</v>
      </c>
      <c r="AT119" s="15" t="s">
        <v>70</v>
      </c>
      <c r="AU119" s="15" t="s">
        <v>94</v>
      </c>
      <c r="BK119" s="111">
        <f>BK120+BK136+BK156</f>
        <v>0</v>
      </c>
    </row>
    <row r="120" spans="2:65" s="10" customFormat="1" ht="25.95" customHeight="1" x14ac:dyDescent="0.25">
      <c r="B120" s="112"/>
      <c r="D120" s="113" t="s">
        <v>70</v>
      </c>
      <c r="E120" s="114" t="s">
        <v>111</v>
      </c>
      <c r="F120" s="114" t="s">
        <v>112</v>
      </c>
      <c r="I120" s="226"/>
      <c r="J120" s="115">
        <f>BK120</f>
        <v>0</v>
      </c>
      <c r="L120" s="112"/>
      <c r="M120" s="116"/>
      <c r="P120" s="117">
        <f>SUM(P121:P135)</f>
        <v>0</v>
      </c>
      <c r="R120" s="117">
        <f>SUM(R121:R135)</f>
        <v>0</v>
      </c>
      <c r="T120" s="118">
        <f>SUM(T121:T135)</f>
        <v>0</v>
      </c>
      <c r="AR120" s="113" t="s">
        <v>79</v>
      </c>
      <c r="AT120" s="119" t="s">
        <v>70</v>
      </c>
      <c r="AU120" s="119" t="s">
        <v>71</v>
      </c>
      <c r="AY120" s="113" t="s">
        <v>113</v>
      </c>
      <c r="BK120" s="120">
        <f>SUM(BK121:BK135)</f>
        <v>0</v>
      </c>
    </row>
    <row r="121" spans="2:65" s="1" customFormat="1" ht="33" customHeight="1" x14ac:dyDescent="0.2">
      <c r="B121" s="28"/>
      <c r="C121" s="121" t="s">
        <v>79</v>
      </c>
      <c r="D121" s="121" t="s">
        <v>114</v>
      </c>
      <c r="E121" s="122" t="s">
        <v>115</v>
      </c>
      <c r="F121" s="123" t="s">
        <v>116</v>
      </c>
      <c r="G121" s="124" t="s">
        <v>117</v>
      </c>
      <c r="H121" s="125">
        <v>4</v>
      </c>
      <c r="I121" s="126"/>
      <c r="J121" s="127">
        <f>ROUND(I121*H121,2)</f>
        <v>0</v>
      </c>
      <c r="K121" s="128"/>
      <c r="L121" s="28"/>
      <c r="M121" s="129" t="s">
        <v>1</v>
      </c>
      <c r="N121" s="130" t="s">
        <v>36</v>
      </c>
      <c r="P121" s="131">
        <f>O121*H121</f>
        <v>0</v>
      </c>
      <c r="Q121" s="131">
        <v>0</v>
      </c>
      <c r="R121" s="131">
        <f>Q121*H121</f>
        <v>0</v>
      </c>
      <c r="S121" s="131">
        <v>0</v>
      </c>
      <c r="T121" s="132">
        <f>S121*H121</f>
        <v>0</v>
      </c>
      <c r="AR121" s="133" t="s">
        <v>118</v>
      </c>
      <c r="AT121" s="133" t="s">
        <v>114</v>
      </c>
      <c r="AU121" s="133" t="s">
        <v>79</v>
      </c>
      <c r="AY121" s="15" t="s">
        <v>113</v>
      </c>
      <c r="BE121" s="134">
        <f>IF(N121="základní",J121,0)</f>
        <v>0</v>
      </c>
      <c r="BF121" s="134">
        <f>IF(N121="snížená",J121,0)</f>
        <v>0</v>
      </c>
      <c r="BG121" s="134">
        <f>IF(N121="zákl. přenesená",J121,0)</f>
        <v>0</v>
      </c>
      <c r="BH121" s="134">
        <f>IF(N121="sníž. přenesená",J121,0)</f>
        <v>0</v>
      </c>
      <c r="BI121" s="134">
        <f>IF(N121="nulová",J121,0)</f>
        <v>0</v>
      </c>
      <c r="BJ121" s="15" t="s">
        <v>79</v>
      </c>
      <c r="BK121" s="134">
        <f>ROUND(I121*H121,2)</f>
        <v>0</v>
      </c>
      <c r="BL121" s="15" t="s">
        <v>118</v>
      </c>
      <c r="BM121" s="133" t="s">
        <v>81</v>
      </c>
    </row>
    <row r="122" spans="2:65" s="11" customFormat="1" x14ac:dyDescent="0.2">
      <c r="B122" s="135"/>
      <c r="D122" s="136" t="s">
        <v>119</v>
      </c>
      <c r="E122" s="137" t="s">
        <v>1</v>
      </c>
      <c r="F122" s="138" t="s">
        <v>120</v>
      </c>
      <c r="H122" s="137" t="s">
        <v>1</v>
      </c>
      <c r="I122" s="227"/>
      <c r="L122" s="135"/>
      <c r="M122" s="139"/>
      <c r="T122" s="140"/>
      <c r="AT122" s="137" t="s">
        <v>119</v>
      </c>
      <c r="AU122" s="137" t="s">
        <v>79</v>
      </c>
      <c r="AV122" s="11" t="s">
        <v>79</v>
      </c>
      <c r="AW122" s="11" t="s">
        <v>28</v>
      </c>
      <c r="AX122" s="11" t="s">
        <v>71</v>
      </c>
      <c r="AY122" s="137" t="s">
        <v>113</v>
      </c>
    </row>
    <row r="123" spans="2:65" s="12" customFormat="1" x14ac:dyDescent="0.2">
      <c r="B123" s="141"/>
      <c r="D123" s="136" t="s">
        <v>119</v>
      </c>
      <c r="E123" s="142" t="s">
        <v>1</v>
      </c>
      <c r="F123" s="143" t="s">
        <v>121</v>
      </c>
      <c r="H123" s="144">
        <v>4</v>
      </c>
      <c r="I123" s="228"/>
      <c r="L123" s="141"/>
      <c r="M123" s="145"/>
      <c r="T123" s="146"/>
      <c r="AT123" s="142" t="s">
        <v>119</v>
      </c>
      <c r="AU123" s="142" t="s">
        <v>79</v>
      </c>
      <c r="AV123" s="12" t="s">
        <v>81</v>
      </c>
      <c r="AW123" s="12" t="s">
        <v>28</v>
      </c>
      <c r="AX123" s="12" t="s">
        <v>71</v>
      </c>
      <c r="AY123" s="142" t="s">
        <v>113</v>
      </c>
    </row>
    <row r="124" spans="2:65" s="13" customFormat="1" x14ac:dyDescent="0.2">
      <c r="B124" s="147"/>
      <c r="D124" s="136" t="s">
        <v>119</v>
      </c>
      <c r="E124" s="148" t="s">
        <v>1</v>
      </c>
      <c r="F124" s="149" t="s">
        <v>122</v>
      </c>
      <c r="H124" s="150">
        <v>4</v>
      </c>
      <c r="I124" s="229"/>
      <c r="L124" s="147"/>
      <c r="M124" s="151"/>
      <c r="T124" s="152"/>
      <c r="AT124" s="148" t="s">
        <v>119</v>
      </c>
      <c r="AU124" s="148" t="s">
        <v>79</v>
      </c>
      <c r="AV124" s="13" t="s">
        <v>118</v>
      </c>
      <c r="AW124" s="13" t="s">
        <v>28</v>
      </c>
      <c r="AX124" s="13" t="s">
        <v>79</v>
      </c>
      <c r="AY124" s="148" t="s">
        <v>113</v>
      </c>
    </row>
    <row r="125" spans="2:65" s="1" customFormat="1" ht="24.15" customHeight="1" x14ac:dyDescent="0.2">
      <c r="B125" s="28"/>
      <c r="C125" s="121" t="s">
        <v>81</v>
      </c>
      <c r="D125" s="121" t="s">
        <v>114</v>
      </c>
      <c r="E125" s="122" t="s">
        <v>123</v>
      </c>
      <c r="F125" s="123" t="s">
        <v>124</v>
      </c>
      <c r="G125" s="124" t="s">
        <v>125</v>
      </c>
      <c r="H125" s="125">
        <v>4</v>
      </c>
      <c r="I125" s="126"/>
      <c r="J125" s="127">
        <f t="shared" ref="J125:J131" si="0">ROUND(I125*H125,2)</f>
        <v>0</v>
      </c>
      <c r="K125" s="128"/>
      <c r="L125" s="28"/>
      <c r="M125" s="129" t="s">
        <v>1</v>
      </c>
      <c r="N125" s="130" t="s">
        <v>36</v>
      </c>
      <c r="P125" s="131">
        <f t="shared" ref="P125:P131" si="1">O125*H125</f>
        <v>0</v>
      </c>
      <c r="Q125" s="131">
        <v>0</v>
      </c>
      <c r="R125" s="131">
        <f t="shared" ref="R125:R131" si="2">Q125*H125</f>
        <v>0</v>
      </c>
      <c r="S125" s="131">
        <v>0</v>
      </c>
      <c r="T125" s="132">
        <f t="shared" ref="T125:T131" si="3">S125*H125</f>
        <v>0</v>
      </c>
      <c r="AR125" s="133" t="s">
        <v>118</v>
      </c>
      <c r="AT125" s="133" t="s">
        <v>114</v>
      </c>
      <c r="AU125" s="133" t="s">
        <v>79</v>
      </c>
      <c r="AY125" s="15" t="s">
        <v>113</v>
      </c>
      <c r="BE125" s="134">
        <f t="shared" ref="BE125:BE131" si="4">IF(N125="základní",J125,0)</f>
        <v>0</v>
      </c>
      <c r="BF125" s="134">
        <f t="shared" ref="BF125:BF131" si="5">IF(N125="snížená",J125,0)</f>
        <v>0</v>
      </c>
      <c r="BG125" s="134">
        <f t="shared" ref="BG125:BG131" si="6">IF(N125="zákl. přenesená",J125,0)</f>
        <v>0</v>
      </c>
      <c r="BH125" s="134">
        <f t="shared" ref="BH125:BH131" si="7">IF(N125="sníž. přenesená",J125,0)</f>
        <v>0</v>
      </c>
      <c r="BI125" s="134">
        <f t="shared" ref="BI125:BI131" si="8">IF(N125="nulová",J125,0)</f>
        <v>0</v>
      </c>
      <c r="BJ125" s="15" t="s">
        <v>79</v>
      </c>
      <c r="BK125" s="134">
        <f t="shared" ref="BK125:BK131" si="9">ROUND(I125*H125,2)</f>
        <v>0</v>
      </c>
      <c r="BL125" s="15" t="s">
        <v>118</v>
      </c>
      <c r="BM125" s="133" t="s">
        <v>118</v>
      </c>
    </row>
    <row r="126" spans="2:65" s="1" customFormat="1" ht="24.15" customHeight="1" x14ac:dyDescent="0.2">
      <c r="B126" s="28"/>
      <c r="C126" s="121" t="s">
        <v>126</v>
      </c>
      <c r="D126" s="121" t="s">
        <v>114</v>
      </c>
      <c r="E126" s="122" t="s">
        <v>127</v>
      </c>
      <c r="F126" s="123" t="s">
        <v>128</v>
      </c>
      <c r="G126" s="124" t="s">
        <v>125</v>
      </c>
      <c r="H126" s="125">
        <v>1</v>
      </c>
      <c r="I126" s="126"/>
      <c r="J126" s="127">
        <f t="shared" si="0"/>
        <v>0</v>
      </c>
      <c r="K126" s="128"/>
      <c r="L126" s="28"/>
      <c r="M126" s="129" t="s">
        <v>1</v>
      </c>
      <c r="N126" s="130" t="s">
        <v>36</v>
      </c>
      <c r="P126" s="131">
        <f t="shared" si="1"/>
        <v>0</v>
      </c>
      <c r="Q126" s="131">
        <v>0</v>
      </c>
      <c r="R126" s="131">
        <f t="shared" si="2"/>
        <v>0</v>
      </c>
      <c r="S126" s="131">
        <v>0</v>
      </c>
      <c r="T126" s="132">
        <f t="shared" si="3"/>
        <v>0</v>
      </c>
      <c r="AR126" s="133" t="s">
        <v>118</v>
      </c>
      <c r="AT126" s="133" t="s">
        <v>114</v>
      </c>
      <c r="AU126" s="133" t="s">
        <v>79</v>
      </c>
      <c r="AY126" s="15" t="s">
        <v>113</v>
      </c>
      <c r="BE126" s="134">
        <f t="shared" si="4"/>
        <v>0</v>
      </c>
      <c r="BF126" s="134">
        <f t="shared" si="5"/>
        <v>0</v>
      </c>
      <c r="BG126" s="134">
        <f t="shared" si="6"/>
        <v>0</v>
      </c>
      <c r="BH126" s="134">
        <f t="shared" si="7"/>
        <v>0</v>
      </c>
      <c r="BI126" s="134">
        <f t="shared" si="8"/>
        <v>0</v>
      </c>
      <c r="BJ126" s="15" t="s">
        <v>79</v>
      </c>
      <c r="BK126" s="134">
        <f t="shared" si="9"/>
        <v>0</v>
      </c>
      <c r="BL126" s="15" t="s">
        <v>118</v>
      </c>
      <c r="BM126" s="133" t="s">
        <v>129</v>
      </c>
    </row>
    <row r="127" spans="2:65" s="1" customFormat="1" ht="24.15" customHeight="1" x14ac:dyDescent="0.2">
      <c r="B127" s="28"/>
      <c r="C127" s="121" t="s">
        <v>118</v>
      </c>
      <c r="D127" s="121" t="s">
        <v>114</v>
      </c>
      <c r="E127" s="122" t="s">
        <v>130</v>
      </c>
      <c r="F127" s="123" t="s">
        <v>131</v>
      </c>
      <c r="G127" s="124" t="s">
        <v>125</v>
      </c>
      <c r="H127" s="125">
        <v>5</v>
      </c>
      <c r="I127" s="126"/>
      <c r="J127" s="127">
        <f t="shared" si="0"/>
        <v>0</v>
      </c>
      <c r="K127" s="128"/>
      <c r="L127" s="28"/>
      <c r="M127" s="129" t="s">
        <v>1</v>
      </c>
      <c r="N127" s="130" t="s">
        <v>36</v>
      </c>
      <c r="P127" s="131">
        <f t="shared" si="1"/>
        <v>0</v>
      </c>
      <c r="Q127" s="131">
        <v>0</v>
      </c>
      <c r="R127" s="131">
        <f t="shared" si="2"/>
        <v>0</v>
      </c>
      <c r="S127" s="131">
        <v>0</v>
      </c>
      <c r="T127" s="132">
        <f t="shared" si="3"/>
        <v>0</v>
      </c>
      <c r="AR127" s="133" t="s">
        <v>118</v>
      </c>
      <c r="AT127" s="133" t="s">
        <v>114</v>
      </c>
      <c r="AU127" s="133" t="s">
        <v>79</v>
      </c>
      <c r="AY127" s="15" t="s">
        <v>113</v>
      </c>
      <c r="BE127" s="134">
        <f t="shared" si="4"/>
        <v>0</v>
      </c>
      <c r="BF127" s="134">
        <f t="shared" si="5"/>
        <v>0</v>
      </c>
      <c r="BG127" s="134">
        <f t="shared" si="6"/>
        <v>0</v>
      </c>
      <c r="BH127" s="134">
        <f t="shared" si="7"/>
        <v>0</v>
      </c>
      <c r="BI127" s="134">
        <f t="shared" si="8"/>
        <v>0</v>
      </c>
      <c r="BJ127" s="15" t="s">
        <v>79</v>
      </c>
      <c r="BK127" s="134">
        <f t="shared" si="9"/>
        <v>0</v>
      </c>
      <c r="BL127" s="15" t="s">
        <v>118</v>
      </c>
      <c r="BM127" s="133" t="s">
        <v>132</v>
      </c>
    </row>
    <row r="128" spans="2:65" s="1" customFormat="1" ht="21.75" customHeight="1" x14ac:dyDescent="0.2">
      <c r="B128" s="28"/>
      <c r="C128" s="121" t="s">
        <v>133</v>
      </c>
      <c r="D128" s="121" t="s">
        <v>114</v>
      </c>
      <c r="E128" s="122" t="s">
        <v>134</v>
      </c>
      <c r="F128" s="123" t="s">
        <v>135</v>
      </c>
      <c r="G128" s="124" t="s">
        <v>125</v>
      </c>
      <c r="H128" s="125">
        <v>5</v>
      </c>
      <c r="I128" s="126"/>
      <c r="J128" s="127">
        <f t="shared" si="0"/>
        <v>0</v>
      </c>
      <c r="K128" s="128"/>
      <c r="L128" s="28"/>
      <c r="M128" s="129" t="s">
        <v>1</v>
      </c>
      <c r="N128" s="130" t="s">
        <v>36</v>
      </c>
      <c r="P128" s="131">
        <f t="shared" si="1"/>
        <v>0</v>
      </c>
      <c r="Q128" s="131">
        <v>0</v>
      </c>
      <c r="R128" s="131">
        <f t="shared" si="2"/>
        <v>0</v>
      </c>
      <c r="S128" s="131">
        <v>0</v>
      </c>
      <c r="T128" s="132">
        <f t="shared" si="3"/>
        <v>0</v>
      </c>
      <c r="AR128" s="133" t="s">
        <v>118</v>
      </c>
      <c r="AT128" s="133" t="s">
        <v>114</v>
      </c>
      <c r="AU128" s="133" t="s">
        <v>79</v>
      </c>
      <c r="AY128" s="15" t="s">
        <v>113</v>
      </c>
      <c r="BE128" s="134">
        <f t="shared" si="4"/>
        <v>0</v>
      </c>
      <c r="BF128" s="134">
        <f t="shared" si="5"/>
        <v>0</v>
      </c>
      <c r="BG128" s="134">
        <f t="shared" si="6"/>
        <v>0</v>
      </c>
      <c r="BH128" s="134">
        <f t="shared" si="7"/>
        <v>0</v>
      </c>
      <c r="BI128" s="134">
        <f t="shared" si="8"/>
        <v>0</v>
      </c>
      <c r="BJ128" s="15" t="s">
        <v>79</v>
      </c>
      <c r="BK128" s="134">
        <f t="shared" si="9"/>
        <v>0</v>
      </c>
      <c r="BL128" s="15" t="s">
        <v>118</v>
      </c>
      <c r="BM128" s="133" t="s">
        <v>136</v>
      </c>
    </row>
    <row r="129" spans="2:65" s="1" customFormat="1" ht="24.15" customHeight="1" x14ac:dyDescent="0.2">
      <c r="B129" s="28"/>
      <c r="C129" s="121" t="s">
        <v>129</v>
      </c>
      <c r="D129" s="121" t="s">
        <v>114</v>
      </c>
      <c r="E129" s="122" t="s">
        <v>137</v>
      </c>
      <c r="F129" s="123" t="s">
        <v>138</v>
      </c>
      <c r="G129" s="124" t="s">
        <v>117</v>
      </c>
      <c r="H129" s="125">
        <v>464</v>
      </c>
      <c r="I129" s="126"/>
      <c r="J129" s="127">
        <f t="shared" si="0"/>
        <v>0</v>
      </c>
      <c r="K129" s="128"/>
      <c r="L129" s="28"/>
      <c r="M129" s="129" t="s">
        <v>1</v>
      </c>
      <c r="N129" s="130" t="s">
        <v>36</v>
      </c>
      <c r="P129" s="131">
        <f t="shared" si="1"/>
        <v>0</v>
      </c>
      <c r="Q129" s="131">
        <v>0</v>
      </c>
      <c r="R129" s="131">
        <f t="shared" si="2"/>
        <v>0</v>
      </c>
      <c r="S129" s="131">
        <v>0</v>
      </c>
      <c r="T129" s="132">
        <f t="shared" si="3"/>
        <v>0</v>
      </c>
      <c r="AR129" s="133" t="s">
        <v>118</v>
      </c>
      <c r="AT129" s="133" t="s">
        <v>114</v>
      </c>
      <c r="AU129" s="133" t="s">
        <v>79</v>
      </c>
      <c r="AY129" s="15" t="s">
        <v>113</v>
      </c>
      <c r="BE129" s="134">
        <f t="shared" si="4"/>
        <v>0</v>
      </c>
      <c r="BF129" s="134">
        <f t="shared" si="5"/>
        <v>0</v>
      </c>
      <c r="BG129" s="134">
        <f t="shared" si="6"/>
        <v>0</v>
      </c>
      <c r="BH129" s="134">
        <f t="shared" si="7"/>
        <v>0</v>
      </c>
      <c r="BI129" s="134">
        <f t="shared" si="8"/>
        <v>0</v>
      </c>
      <c r="BJ129" s="15" t="s">
        <v>79</v>
      </c>
      <c r="BK129" s="134">
        <f t="shared" si="9"/>
        <v>0</v>
      </c>
      <c r="BL129" s="15" t="s">
        <v>118</v>
      </c>
      <c r="BM129" s="133" t="s">
        <v>8</v>
      </c>
    </row>
    <row r="130" spans="2:65" s="1" customFormat="1" ht="24.15" customHeight="1" x14ac:dyDescent="0.2">
      <c r="B130" s="28"/>
      <c r="C130" s="121" t="s">
        <v>139</v>
      </c>
      <c r="D130" s="121" t="s">
        <v>114</v>
      </c>
      <c r="E130" s="122" t="s">
        <v>140</v>
      </c>
      <c r="F130" s="123" t="s">
        <v>141</v>
      </c>
      <c r="G130" s="124" t="s">
        <v>125</v>
      </c>
      <c r="H130" s="125">
        <v>5</v>
      </c>
      <c r="I130" s="126"/>
      <c r="J130" s="127">
        <f t="shared" si="0"/>
        <v>0</v>
      </c>
      <c r="K130" s="128"/>
      <c r="L130" s="28"/>
      <c r="M130" s="129" t="s">
        <v>1</v>
      </c>
      <c r="N130" s="130" t="s">
        <v>36</v>
      </c>
      <c r="P130" s="131">
        <f t="shared" si="1"/>
        <v>0</v>
      </c>
      <c r="Q130" s="131">
        <v>0</v>
      </c>
      <c r="R130" s="131">
        <f t="shared" si="2"/>
        <v>0</v>
      </c>
      <c r="S130" s="131">
        <v>0</v>
      </c>
      <c r="T130" s="132">
        <f t="shared" si="3"/>
        <v>0</v>
      </c>
      <c r="AR130" s="133" t="s">
        <v>118</v>
      </c>
      <c r="AT130" s="133" t="s">
        <v>114</v>
      </c>
      <c r="AU130" s="133" t="s">
        <v>79</v>
      </c>
      <c r="AY130" s="15" t="s">
        <v>113</v>
      </c>
      <c r="BE130" s="134">
        <f t="shared" si="4"/>
        <v>0</v>
      </c>
      <c r="BF130" s="134">
        <f t="shared" si="5"/>
        <v>0</v>
      </c>
      <c r="BG130" s="134">
        <f t="shared" si="6"/>
        <v>0</v>
      </c>
      <c r="BH130" s="134">
        <f t="shared" si="7"/>
        <v>0</v>
      </c>
      <c r="BI130" s="134">
        <f t="shared" si="8"/>
        <v>0</v>
      </c>
      <c r="BJ130" s="15" t="s">
        <v>79</v>
      </c>
      <c r="BK130" s="134">
        <f t="shared" si="9"/>
        <v>0</v>
      </c>
      <c r="BL130" s="15" t="s">
        <v>118</v>
      </c>
      <c r="BM130" s="133" t="s">
        <v>142</v>
      </c>
    </row>
    <row r="131" spans="2:65" s="1" customFormat="1" ht="33" customHeight="1" x14ac:dyDescent="0.2">
      <c r="B131" s="28"/>
      <c r="C131" s="121" t="s">
        <v>132</v>
      </c>
      <c r="D131" s="121" t="s">
        <v>114</v>
      </c>
      <c r="E131" s="122" t="s">
        <v>143</v>
      </c>
      <c r="F131" s="123" t="s">
        <v>144</v>
      </c>
      <c r="G131" s="124" t="s">
        <v>125</v>
      </c>
      <c r="H131" s="125">
        <v>95</v>
      </c>
      <c r="I131" s="126"/>
      <c r="J131" s="127">
        <f t="shared" si="0"/>
        <v>0</v>
      </c>
      <c r="K131" s="128"/>
      <c r="L131" s="28"/>
      <c r="M131" s="129" t="s">
        <v>1</v>
      </c>
      <c r="N131" s="130" t="s">
        <v>36</v>
      </c>
      <c r="P131" s="131">
        <f t="shared" si="1"/>
        <v>0</v>
      </c>
      <c r="Q131" s="131">
        <v>0</v>
      </c>
      <c r="R131" s="131">
        <f t="shared" si="2"/>
        <v>0</v>
      </c>
      <c r="S131" s="131">
        <v>0</v>
      </c>
      <c r="T131" s="132">
        <f t="shared" si="3"/>
        <v>0</v>
      </c>
      <c r="AR131" s="133" t="s">
        <v>118</v>
      </c>
      <c r="AT131" s="133" t="s">
        <v>114</v>
      </c>
      <c r="AU131" s="133" t="s">
        <v>79</v>
      </c>
      <c r="AY131" s="15" t="s">
        <v>113</v>
      </c>
      <c r="BE131" s="134">
        <f t="shared" si="4"/>
        <v>0</v>
      </c>
      <c r="BF131" s="134">
        <f t="shared" si="5"/>
        <v>0</v>
      </c>
      <c r="BG131" s="134">
        <f t="shared" si="6"/>
        <v>0</v>
      </c>
      <c r="BH131" s="134">
        <f t="shared" si="7"/>
        <v>0</v>
      </c>
      <c r="BI131" s="134">
        <f t="shared" si="8"/>
        <v>0</v>
      </c>
      <c r="BJ131" s="15" t="s">
        <v>79</v>
      </c>
      <c r="BK131" s="134">
        <f t="shared" si="9"/>
        <v>0</v>
      </c>
      <c r="BL131" s="15" t="s">
        <v>118</v>
      </c>
      <c r="BM131" s="133" t="s">
        <v>145</v>
      </c>
    </row>
    <row r="132" spans="2:65" s="11" customFormat="1" x14ac:dyDescent="0.2">
      <c r="B132" s="135"/>
      <c r="D132" s="136" t="s">
        <v>119</v>
      </c>
      <c r="E132" s="137" t="s">
        <v>1</v>
      </c>
      <c r="F132" s="138" t="s">
        <v>146</v>
      </c>
      <c r="H132" s="137" t="s">
        <v>1</v>
      </c>
      <c r="I132" s="227"/>
      <c r="L132" s="135"/>
      <c r="M132" s="139"/>
      <c r="T132" s="140"/>
      <c r="AT132" s="137" t="s">
        <v>119</v>
      </c>
      <c r="AU132" s="137" t="s">
        <v>79</v>
      </c>
      <c r="AV132" s="11" t="s">
        <v>79</v>
      </c>
      <c r="AW132" s="11" t="s">
        <v>28</v>
      </c>
      <c r="AX132" s="11" t="s">
        <v>71</v>
      </c>
      <c r="AY132" s="137" t="s">
        <v>113</v>
      </c>
    </row>
    <row r="133" spans="2:65" s="12" customFormat="1" x14ac:dyDescent="0.2">
      <c r="B133" s="141"/>
      <c r="D133" s="136" t="s">
        <v>119</v>
      </c>
      <c r="E133" s="142" t="s">
        <v>1</v>
      </c>
      <c r="F133" s="143" t="s">
        <v>147</v>
      </c>
      <c r="H133" s="144">
        <v>95</v>
      </c>
      <c r="I133" s="228"/>
      <c r="L133" s="141"/>
      <c r="M133" s="145"/>
      <c r="T133" s="146"/>
      <c r="AT133" s="142" t="s">
        <v>119</v>
      </c>
      <c r="AU133" s="142" t="s">
        <v>79</v>
      </c>
      <c r="AV133" s="12" t="s">
        <v>81</v>
      </c>
      <c r="AW133" s="12" t="s">
        <v>28</v>
      </c>
      <c r="AX133" s="12" t="s">
        <v>71</v>
      </c>
      <c r="AY133" s="142" t="s">
        <v>113</v>
      </c>
    </row>
    <row r="134" spans="2:65" s="13" customFormat="1" x14ac:dyDescent="0.2">
      <c r="B134" s="147"/>
      <c r="D134" s="136" t="s">
        <v>119</v>
      </c>
      <c r="E134" s="148" t="s">
        <v>1</v>
      </c>
      <c r="F134" s="149" t="s">
        <v>122</v>
      </c>
      <c r="H134" s="150">
        <v>95</v>
      </c>
      <c r="I134" s="229"/>
      <c r="L134" s="147"/>
      <c r="M134" s="151"/>
      <c r="T134" s="152"/>
      <c r="AT134" s="148" t="s">
        <v>119</v>
      </c>
      <c r="AU134" s="148" t="s">
        <v>79</v>
      </c>
      <c r="AV134" s="13" t="s">
        <v>118</v>
      </c>
      <c r="AW134" s="13" t="s">
        <v>28</v>
      </c>
      <c r="AX134" s="13" t="s">
        <v>79</v>
      </c>
      <c r="AY134" s="148" t="s">
        <v>113</v>
      </c>
    </row>
    <row r="135" spans="2:65" s="1" customFormat="1" ht="16.5" customHeight="1" x14ac:dyDescent="0.2">
      <c r="B135" s="28"/>
      <c r="C135" s="121" t="s">
        <v>148</v>
      </c>
      <c r="D135" s="121" t="s">
        <v>114</v>
      </c>
      <c r="E135" s="122" t="s">
        <v>149</v>
      </c>
      <c r="F135" s="123" t="s">
        <v>150</v>
      </c>
      <c r="G135" s="124" t="s">
        <v>117</v>
      </c>
      <c r="H135" s="125">
        <v>464</v>
      </c>
      <c r="I135" s="126"/>
      <c r="J135" s="127">
        <f>ROUND(I135*H135,2)</f>
        <v>0</v>
      </c>
      <c r="K135" s="128"/>
      <c r="L135" s="28"/>
      <c r="M135" s="129" t="s">
        <v>1</v>
      </c>
      <c r="N135" s="130" t="s">
        <v>36</v>
      </c>
      <c r="P135" s="131">
        <f>O135*H135</f>
        <v>0</v>
      </c>
      <c r="Q135" s="131">
        <v>0</v>
      </c>
      <c r="R135" s="131">
        <f>Q135*H135</f>
        <v>0</v>
      </c>
      <c r="S135" s="131">
        <v>0</v>
      </c>
      <c r="T135" s="132">
        <f>S135*H135</f>
        <v>0</v>
      </c>
      <c r="AR135" s="133" t="s">
        <v>118</v>
      </c>
      <c r="AT135" s="133" t="s">
        <v>114</v>
      </c>
      <c r="AU135" s="133" t="s">
        <v>79</v>
      </c>
      <c r="AY135" s="15" t="s">
        <v>113</v>
      </c>
      <c r="BE135" s="134">
        <f>IF(N135="základní",J135,0)</f>
        <v>0</v>
      </c>
      <c r="BF135" s="134">
        <f>IF(N135="snížená",J135,0)</f>
        <v>0</v>
      </c>
      <c r="BG135" s="134">
        <f>IF(N135="zákl. přenesená",J135,0)</f>
        <v>0</v>
      </c>
      <c r="BH135" s="134">
        <f>IF(N135="sníž. přenesená",J135,0)</f>
        <v>0</v>
      </c>
      <c r="BI135" s="134">
        <f>IF(N135="nulová",J135,0)</f>
        <v>0</v>
      </c>
      <c r="BJ135" s="15" t="s">
        <v>79</v>
      </c>
      <c r="BK135" s="134">
        <f>ROUND(I135*H135,2)</f>
        <v>0</v>
      </c>
      <c r="BL135" s="15" t="s">
        <v>118</v>
      </c>
      <c r="BM135" s="133" t="s">
        <v>151</v>
      </c>
    </row>
    <row r="136" spans="2:65" s="10" customFormat="1" ht="25.95" customHeight="1" x14ac:dyDescent="0.25">
      <c r="B136" s="112"/>
      <c r="D136" s="113" t="s">
        <v>70</v>
      </c>
      <c r="E136" s="114" t="s">
        <v>152</v>
      </c>
      <c r="F136" s="114" t="s">
        <v>153</v>
      </c>
      <c r="I136" s="226"/>
      <c r="J136" s="115">
        <f>BK136</f>
        <v>0</v>
      </c>
      <c r="L136" s="112"/>
      <c r="M136" s="116"/>
      <c r="P136" s="117">
        <f>SUM(P137:P155)</f>
        <v>0</v>
      </c>
      <c r="R136" s="117">
        <f>SUM(R137:R155)</f>
        <v>0</v>
      </c>
      <c r="T136" s="118">
        <f>SUM(T137:T155)</f>
        <v>0</v>
      </c>
      <c r="AR136" s="113" t="s">
        <v>79</v>
      </c>
      <c r="AT136" s="119" t="s">
        <v>70</v>
      </c>
      <c r="AU136" s="119" t="s">
        <v>71</v>
      </c>
      <c r="AY136" s="113" t="s">
        <v>113</v>
      </c>
      <c r="BK136" s="120">
        <f>SUM(BK137:BK155)</f>
        <v>0</v>
      </c>
    </row>
    <row r="137" spans="2:65" s="1" customFormat="1" ht="24.15" customHeight="1" x14ac:dyDescent="0.2">
      <c r="B137" s="28"/>
      <c r="C137" s="121" t="s">
        <v>136</v>
      </c>
      <c r="D137" s="121" t="s">
        <v>114</v>
      </c>
      <c r="E137" s="122" t="s">
        <v>154</v>
      </c>
      <c r="F137" s="123" t="s">
        <v>155</v>
      </c>
      <c r="G137" s="124" t="s">
        <v>125</v>
      </c>
      <c r="H137" s="125">
        <v>68</v>
      </c>
      <c r="I137" s="126"/>
      <c r="J137" s="127">
        <f>ROUND(I137*H137,2)</f>
        <v>0</v>
      </c>
      <c r="K137" s="128"/>
      <c r="L137" s="28"/>
      <c r="M137" s="129" t="s">
        <v>1</v>
      </c>
      <c r="N137" s="130" t="s">
        <v>36</v>
      </c>
      <c r="P137" s="131">
        <f>O137*H137</f>
        <v>0</v>
      </c>
      <c r="Q137" s="131">
        <v>0</v>
      </c>
      <c r="R137" s="131">
        <f>Q137*H137</f>
        <v>0</v>
      </c>
      <c r="S137" s="131">
        <v>0</v>
      </c>
      <c r="T137" s="132">
        <f>S137*H137</f>
        <v>0</v>
      </c>
      <c r="AR137" s="133" t="s">
        <v>118</v>
      </c>
      <c r="AT137" s="133" t="s">
        <v>114</v>
      </c>
      <c r="AU137" s="133" t="s">
        <v>79</v>
      </c>
      <c r="AY137" s="15" t="s">
        <v>113</v>
      </c>
      <c r="BE137" s="134">
        <f>IF(N137="základní",J137,0)</f>
        <v>0</v>
      </c>
      <c r="BF137" s="134">
        <f>IF(N137="snížená",J137,0)</f>
        <v>0</v>
      </c>
      <c r="BG137" s="134">
        <f>IF(N137="zákl. přenesená",J137,0)</f>
        <v>0</v>
      </c>
      <c r="BH137" s="134">
        <f>IF(N137="sníž. přenesená",J137,0)</f>
        <v>0</v>
      </c>
      <c r="BI137" s="134">
        <f>IF(N137="nulová",J137,0)</f>
        <v>0</v>
      </c>
      <c r="BJ137" s="15" t="s">
        <v>79</v>
      </c>
      <c r="BK137" s="134">
        <f>ROUND(I137*H137,2)</f>
        <v>0</v>
      </c>
      <c r="BL137" s="15" t="s">
        <v>118</v>
      </c>
      <c r="BM137" s="133" t="s">
        <v>156</v>
      </c>
    </row>
    <row r="138" spans="2:65" s="1" customFormat="1" ht="24.15" customHeight="1" x14ac:dyDescent="0.2">
      <c r="B138" s="28"/>
      <c r="C138" s="121" t="s">
        <v>157</v>
      </c>
      <c r="D138" s="121" t="s">
        <v>114</v>
      </c>
      <c r="E138" s="122" t="s">
        <v>158</v>
      </c>
      <c r="F138" s="123" t="s">
        <v>159</v>
      </c>
      <c r="G138" s="124" t="s">
        <v>160</v>
      </c>
      <c r="H138" s="125">
        <v>69.897000000000006</v>
      </c>
      <c r="I138" s="126"/>
      <c r="J138" s="127">
        <f>ROUND(I138*H138,2)</f>
        <v>0</v>
      </c>
      <c r="K138" s="128"/>
      <c r="L138" s="28"/>
      <c r="M138" s="129" t="s">
        <v>1</v>
      </c>
      <c r="N138" s="130" t="s">
        <v>36</v>
      </c>
      <c r="P138" s="131">
        <f>O138*H138</f>
        <v>0</v>
      </c>
      <c r="Q138" s="131">
        <v>0</v>
      </c>
      <c r="R138" s="131">
        <f>Q138*H138</f>
        <v>0</v>
      </c>
      <c r="S138" s="131">
        <v>0</v>
      </c>
      <c r="T138" s="132">
        <f>S138*H138</f>
        <v>0</v>
      </c>
      <c r="AR138" s="133" t="s">
        <v>118</v>
      </c>
      <c r="AT138" s="133" t="s">
        <v>114</v>
      </c>
      <c r="AU138" s="133" t="s">
        <v>79</v>
      </c>
      <c r="AY138" s="15" t="s">
        <v>113</v>
      </c>
      <c r="BE138" s="134">
        <f>IF(N138="základní",J138,0)</f>
        <v>0</v>
      </c>
      <c r="BF138" s="134">
        <f>IF(N138="snížená",J138,0)</f>
        <v>0</v>
      </c>
      <c r="BG138" s="134">
        <f>IF(N138="zákl. přenesená",J138,0)</f>
        <v>0</v>
      </c>
      <c r="BH138" s="134">
        <f>IF(N138="sníž. přenesená",J138,0)</f>
        <v>0</v>
      </c>
      <c r="BI138" s="134">
        <f>IF(N138="nulová",J138,0)</f>
        <v>0</v>
      </c>
      <c r="BJ138" s="15" t="s">
        <v>79</v>
      </c>
      <c r="BK138" s="134">
        <f>ROUND(I138*H138,2)</f>
        <v>0</v>
      </c>
      <c r="BL138" s="15" t="s">
        <v>118</v>
      </c>
      <c r="BM138" s="133" t="s">
        <v>161</v>
      </c>
    </row>
    <row r="139" spans="2:65" s="11" customFormat="1" x14ac:dyDescent="0.2">
      <c r="B139" s="135"/>
      <c r="D139" s="136" t="s">
        <v>119</v>
      </c>
      <c r="E139" s="137" t="s">
        <v>1</v>
      </c>
      <c r="F139" s="138" t="s">
        <v>162</v>
      </c>
      <c r="H139" s="137" t="s">
        <v>1</v>
      </c>
      <c r="I139" s="227"/>
      <c r="L139" s="135"/>
      <c r="M139" s="139"/>
      <c r="T139" s="140"/>
      <c r="AT139" s="137" t="s">
        <v>119</v>
      </c>
      <c r="AU139" s="137" t="s">
        <v>79</v>
      </c>
      <c r="AV139" s="11" t="s">
        <v>79</v>
      </c>
      <c r="AW139" s="11" t="s">
        <v>28</v>
      </c>
      <c r="AX139" s="11" t="s">
        <v>71</v>
      </c>
      <c r="AY139" s="137" t="s">
        <v>113</v>
      </c>
    </row>
    <row r="140" spans="2:65" s="12" customFormat="1" x14ac:dyDescent="0.2">
      <c r="B140" s="141"/>
      <c r="D140" s="136" t="s">
        <v>119</v>
      </c>
      <c r="E140" s="142" t="s">
        <v>1</v>
      </c>
      <c r="F140" s="143" t="s">
        <v>163</v>
      </c>
      <c r="H140" s="144">
        <v>69.897000000000006</v>
      </c>
      <c r="I140" s="228"/>
      <c r="L140" s="141"/>
      <c r="M140" s="145"/>
      <c r="T140" s="146"/>
      <c r="AT140" s="142" t="s">
        <v>119</v>
      </c>
      <c r="AU140" s="142" t="s">
        <v>79</v>
      </c>
      <c r="AV140" s="12" t="s">
        <v>81</v>
      </c>
      <c r="AW140" s="12" t="s">
        <v>28</v>
      </c>
      <c r="AX140" s="12" t="s">
        <v>71</v>
      </c>
      <c r="AY140" s="142" t="s">
        <v>113</v>
      </c>
    </row>
    <row r="141" spans="2:65" s="13" customFormat="1" x14ac:dyDescent="0.2">
      <c r="B141" s="147"/>
      <c r="D141" s="136" t="s">
        <v>119</v>
      </c>
      <c r="E141" s="148" t="s">
        <v>1</v>
      </c>
      <c r="F141" s="149" t="s">
        <v>122</v>
      </c>
      <c r="H141" s="150">
        <v>69.897000000000006</v>
      </c>
      <c r="I141" s="229"/>
      <c r="L141" s="147"/>
      <c r="M141" s="151"/>
      <c r="T141" s="152"/>
      <c r="AT141" s="148" t="s">
        <v>119</v>
      </c>
      <c r="AU141" s="148" t="s">
        <v>79</v>
      </c>
      <c r="AV141" s="13" t="s">
        <v>118</v>
      </c>
      <c r="AW141" s="13" t="s">
        <v>28</v>
      </c>
      <c r="AX141" s="13" t="s">
        <v>79</v>
      </c>
      <c r="AY141" s="148" t="s">
        <v>113</v>
      </c>
    </row>
    <row r="142" spans="2:65" s="1" customFormat="1" ht="24.15" customHeight="1" x14ac:dyDescent="0.2">
      <c r="B142" s="28"/>
      <c r="C142" s="121" t="s">
        <v>8</v>
      </c>
      <c r="D142" s="121" t="s">
        <v>114</v>
      </c>
      <c r="E142" s="122" t="s">
        <v>164</v>
      </c>
      <c r="F142" s="123" t="s">
        <v>165</v>
      </c>
      <c r="G142" s="124" t="s">
        <v>160</v>
      </c>
      <c r="H142" s="125">
        <v>93</v>
      </c>
      <c r="I142" s="126"/>
      <c r="J142" s="127">
        <f>ROUND(I142*H142,2)</f>
        <v>0</v>
      </c>
      <c r="K142" s="128"/>
      <c r="L142" s="28"/>
      <c r="M142" s="129" t="s">
        <v>1</v>
      </c>
      <c r="N142" s="130" t="s">
        <v>36</v>
      </c>
      <c r="P142" s="131">
        <f>O142*H142</f>
        <v>0</v>
      </c>
      <c r="Q142" s="131">
        <v>0</v>
      </c>
      <c r="R142" s="131">
        <f>Q142*H142</f>
        <v>0</v>
      </c>
      <c r="S142" s="131">
        <v>0</v>
      </c>
      <c r="T142" s="132">
        <f>S142*H142</f>
        <v>0</v>
      </c>
      <c r="AR142" s="133" t="s">
        <v>118</v>
      </c>
      <c r="AT142" s="133" t="s">
        <v>114</v>
      </c>
      <c r="AU142" s="133" t="s">
        <v>79</v>
      </c>
      <c r="AY142" s="15" t="s">
        <v>113</v>
      </c>
      <c r="BE142" s="134">
        <f>IF(N142="základní",J142,0)</f>
        <v>0</v>
      </c>
      <c r="BF142" s="134">
        <f>IF(N142="snížená",J142,0)</f>
        <v>0</v>
      </c>
      <c r="BG142" s="134">
        <f>IF(N142="zákl. přenesená",J142,0)</f>
        <v>0</v>
      </c>
      <c r="BH142" s="134">
        <f>IF(N142="sníž. přenesená",J142,0)</f>
        <v>0</v>
      </c>
      <c r="BI142" s="134">
        <f>IF(N142="nulová",J142,0)</f>
        <v>0</v>
      </c>
      <c r="BJ142" s="15" t="s">
        <v>79</v>
      </c>
      <c r="BK142" s="134">
        <f>ROUND(I142*H142,2)</f>
        <v>0</v>
      </c>
      <c r="BL142" s="15" t="s">
        <v>118</v>
      </c>
      <c r="BM142" s="133" t="s">
        <v>166</v>
      </c>
    </row>
    <row r="143" spans="2:65" s="11" customFormat="1" x14ac:dyDescent="0.2">
      <c r="B143" s="135"/>
      <c r="D143" s="136" t="s">
        <v>119</v>
      </c>
      <c r="E143" s="137" t="s">
        <v>1</v>
      </c>
      <c r="F143" s="138" t="s">
        <v>167</v>
      </c>
      <c r="H143" s="137" t="s">
        <v>1</v>
      </c>
      <c r="I143" s="227"/>
      <c r="L143" s="135"/>
      <c r="M143" s="139"/>
      <c r="T143" s="140"/>
      <c r="AT143" s="137" t="s">
        <v>119</v>
      </c>
      <c r="AU143" s="137" t="s">
        <v>79</v>
      </c>
      <c r="AV143" s="11" t="s">
        <v>79</v>
      </c>
      <c r="AW143" s="11" t="s">
        <v>28</v>
      </c>
      <c r="AX143" s="11" t="s">
        <v>71</v>
      </c>
      <c r="AY143" s="137" t="s">
        <v>113</v>
      </c>
    </row>
    <row r="144" spans="2:65" s="12" customFormat="1" x14ac:dyDescent="0.2">
      <c r="B144" s="141"/>
      <c r="D144" s="136" t="s">
        <v>119</v>
      </c>
      <c r="E144" s="142" t="s">
        <v>1</v>
      </c>
      <c r="F144" s="143" t="s">
        <v>168</v>
      </c>
      <c r="H144" s="144">
        <v>93</v>
      </c>
      <c r="I144" s="228"/>
      <c r="L144" s="141"/>
      <c r="M144" s="145"/>
      <c r="T144" s="146"/>
      <c r="AT144" s="142" t="s">
        <v>119</v>
      </c>
      <c r="AU144" s="142" t="s">
        <v>79</v>
      </c>
      <c r="AV144" s="12" t="s">
        <v>81</v>
      </c>
      <c r="AW144" s="12" t="s">
        <v>28</v>
      </c>
      <c r="AX144" s="12" t="s">
        <v>71</v>
      </c>
      <c r="AY144" s="142" t="s">
        <v>113</v>
      </c>
    </row>
    <row r="145" spans="2:65" s="13" customFormat="1" x14ac:dyDescent="0.2">
      <c r="B145" s="147"/>
      <c r="D145" s="136" t="s">
        <v>119</v>
      </c>
      <c r="E145" s="148" t="s">
        <v>1</v>
      </c>
      <c r="F145" s="149" t="s">
        <v>122</v>
      </c>
      <c r="H145" s="150">
        <v>93</v>
      </c>
      <c r="I145" s="229"/>
      <c r="L145" s="147"/>
      <c r="M145" s="151"/>
      <c r="T145" s="152"/>
      <c r="AT145" s="148" t="s">
        <v>119</v>
      </c>
      <c r="AU145" s="148" t="s">
        <v>79</v>
      </c>
      <c r="AV145" s="13" t="s">
        <v>118</v>
      </c>
      <c r="AW145" s="13" t="s">
        <v>28</v>
      </c>
      <c r="AX145" s="13" t="s">
        <v>79</v>
      </c>
      <c r="AY145" s="148" t="s">
        <v>113</v>
      </c>
    </row>
    <row r="146" spans="2:65" s="1" customFormat="1" ht="21.75" customHeight="1" x14ac:dyDescent="0.2">
      <c r="B146" s="28"/>
      <c r="C146" s="121" t="s">
        <v>169</v>
      </c>
      <c r="D146" s="121" t="s">
        <v>114</v>
      </c>
      <c r="E146" s="122" t="s">
        <v>170</v>
      </c>
      <c r="F146" s="123" t="s">
        <v>171</v>
      </c>
      <c r="G146" s="124" t="s">
        <v>125</v>
      </c>
      <c r="H146" s="125">
        <v>1</v>
      </c>
      <c r="I146" s="126"/>
      <c r="J146" s="127">
        <f t="shared" ref="J146:J155" si="10">ROUND(I146*H146,2)</f>
        <v>0</v>
      </c>
      <c r="K146" s="128"/>
      <c r="L146" s="28"/>
      <c r="M146" s="129" t="s">
        <v>1</v>
      </c>
      <c r="N146" s="130" t="s">
        <v>36</v>
      </c>
      <c r="P146" s="131">
        <f t="shared" ref="P146:P155" si="11">O146*H146</f>
        <v>0</v>
      </c>
      <c r="Q146" s="131">
        <v>0</v>
      </c>
      <c r="R146" s="131">
        <f t="shared" ref="R146:R155" si="12">Q146*H146</f>
        <v>0</v>
      </c>
      <c r="S146" s="131">
        <v>0</v>
      </c>
      <c r="T146" s="132">
        <f t="shared" ref="T146:T155" si="13">S146*H146</f>
        <v>0</v>
      </c>
      <c r="AR146" s="133" t="s">
        <v>118</v>
      </c>
      <c r="AT146" s="133" t="s">
        <v>114</v>
      </c>
      <c r="AU146" s="133" t="s">
        <v>79</v>
      </c>
      <c r="AY146" s="15" t="s">
        <v>113</v>
      </c>
      <c r="BE146" s="134">
        <f t="shared" ref="BE146:BE155" si="14">IF(N146="základní",J146,0)</f>
        <v>0</v>
      </c>
      <c r="BF146" s="134">
        <f t="shared" ref="BF146:BF155" si="15">IF(N146="snížená",J146,0)</f>
        <v>0</v>
      </c>
      <c r="BG146" s="134">
        <f t="shared" ref="BG146:BG155" si="16">IF(N146="zákl. přenesená",J146,0)</f>
        <v>0</v>
      </c>
      <c r="BH146" s="134">
        <f t="shared" ref="BH146:BH155" si="17">IF(N146="sníž. přenesená",J146,0)</f>
        <v>0</v>
      </c>
      <c r="BI146" s="134">
        <f t="shared" ref="BI146:BI155" si="18">IF(N146="nulová",J146,0)</f>
        <v>0</v>
      </c>
      <c r="BJ146" s="15" t="s">
        <v>79</v>
      </c>
      <c r="BK146" s="134">
        <f t="shared" ref="BK146:BK155" si="19">ROUND(I146*H146,2)</f>
        <v>0</v>
      </c>
      <c r="BL146" s="15" t="s">
        <v>118</v>
      </c>
      <c r="BM146" s="133" t="s">
        <v>172</v>
      </c>
    </row>
    <row r="147" spans="2:65" s="1" customFormat="1" ht="21.75" customHeight="1" x14ac:dyDescent="0.2">
      <c r="B147" s="28"/>
      <c r="C147" s="121" t="s">
        <v>142</v>
      </c>
      <c r="D147" s="121" t="s">
        <v>114</v>
      </c>
      <c r="E147" s="122" t="s">
        <v>173</v>
      </c>
      <c r="F147" s="123" t="s">
        <v>174</v>
      </c>
      <c r="G147" s="124" t="s">
        <v>125</v>
      </c>
      <c r="H147" s="125">
        <v>1</v>
      </c>
      <c r="I147" s="126"/>
      <c r="J147" s="127">
        <f t="shared" si="10"/>
        <v>0</v>
      </c>
      <c r="K147" s="128"/>
      <c r="L147" s="28"/>
      <c r="M147" s="129" t="s">
        <v>1</v>
      </c>
      <c r="N147" s="130" t="s">
        <v>36</v>
      </c>
      <c r="P147" s="131">
        <f t="shared" si="11"/>
        <v>0</v>
      </c>
      <c r="Q147" s="131">
        <v>0</v>
      </c>
      <c r="R147" s="131">
        <f t="shared" si="12"/>
        <v>0</v>
      </c>
      <c r="S147" s="131">
        <v>0</v>
      </c>
      <c r="T147" s="132">
        <f t="shared" si="13"/>
        <v>0</v>
      </c>
      <c r="AR147" s="133" t="s">
        <v>118</v>
      </c>
      <c r="AT147" s="133" t="s">
        <v>114</v>
      </c>
      <c r="AU147" s="133" t="s">
        <v>79</v>
      </c>
      <c r="AY147" s="15" t="s">
        <v>113</v>
      </c>
      <c r="BE147" s="134">
        <f t="shared" si="14"/>
        <v>0</v>
      </c>
      <c r="BF147" s="134">
        <f t="shared" si="15"/>
        <v>0</v>
      </c>
      <c r="BG147" s="134">
        <f t="shared" si="16"/>
        <v>0</v>
      </c>
      <c r="BH147" s="134">
        <f t="shared" si="17"/>
        <v>0</v>
      </c>
      <c r="BI147" s="134">
        <f t="shared" si="18"/>
        <v>0</v>
      </c>
      <c r="BJ147" s="15" t="s">
        <v>79</v>
      </c>
      <c r="BK147" s="134">
        <f t="shared" si="19"/>
        <v>0</v>
      </c>
      <c r="BL147" s="15" t="s">
        <v>118</v>
      </c>
      <c r="BM147" s="133" t="s">
        <v>175</v>
      </c>
    </row>
    <row r="148" spans="2:65" s="1" customFormat="1" ht="21.75" customHeight="1" x14ac:dyDescent="0.2">
      <c r="B148" s="28"/>
      <c r="C148" s="121" t="s">
        <v>176</v>
      </c>
      <c r="D148" s="121" t="s">
        <v>114</v>
      </c>
      <c r="E148" s="122" t="s">
        <v>177</v>
      </c>
      <c r="F148" s="123" t="s">
        <v>178</v>
      </c>
      <c r="G148" s="124" t="s">
        <v>125</v>
      </c>
      <c r="H148" s="125">
        <v>1</v>
      </c>
      <c r="I148" s="126"/>
      <c r="J148" s="127">
        <f t="shared" si="10"/>
        <v>0</v>
      </c>
      <c r="K148" s="128"/>
      <c r="L148" s="28"/>
      <c r="M148" s="129" t="s">
        <v>1</v>
      </c>
      <c r="N148" s="130" t="s">
        <v>36</v>
      </c>
      <c r="P148" s="131">
        <f t="shared" si="11"/>
        <v>0</v>
      </c>
      <c r="Q148" s="131">
        <v>0</v>
      </c>
      <c r="R148" s="131">
        <f t="shared" si="12"/>
        <v>0</v>
      </c>
      <c r="S148" s="131">
        <v>0</v>
      </c>
      <c r="T148" s="132">
        <f t="shared" si="13"/>
        <v>0</v>
      </c>
      <c r="AR148" s="133" t="s">
        <v>118</v>
      </c>
      <c r="AT148" s="133" t="s">
        <v>114</v>
      </c>
      <c r="AU148" s="133" t="s">
        <v>79</v>
      </c>
      <c r="AY148" s="15" t="s">
        <v>113</v>
      </c>
      <c r="BE148" s="134">
        <f t="shared" si="14"/>
        <v>0</v>
      </c>
      <c r="BF148" s="134">
        <f t="shared" si="15"/>
        <v>0</v>
      </c>
      <c r="BG148" s="134">
        <f t="shared" si="16"/>
        <v>0</v>
      </c>
      <c r="BH148" s="134">
        <f t="shared" si="17"/>
        <v>0</v>
      </c>
      <c r="BI148" s="134">
        <f t="shared" si="18"/>
        <v>0</v>
      </c>
      <c r="BJ148" s="15" t="s">
        <v>79</v>
      </c>
      <c r="BK148" s="134">
        <f t="shared" si="19"/>
        <v>0</v>
      </c>
      <c r="BL148" s="15" t="s">
        <v>118</v>
      </c>
      <c r="BM148" s="133" t="s">
        <v>179</v>
      </c>
    </row>
    <row r="149" spans="2:65" s="1" customFormat="1" ht="24.15" customHeight="1" x14ac:dyDescent="0.2">
      <c r="B149" s="28"/>
      <c r="C149" s="121" t="s">
        <v>145</v>
      </c>
      <c r="D149" s="121" t="s">
        <v>114</v>
      </c>
      <c r="E149" s="122" t="s">
        <v>180</v>
      </c>
      <c r="F149" s="123" t="s">
        <v>181</v>
      </c>
      <c r="G149" s="124" t="s">
        <v>125</v>
      </c>
      <c r="H149" s="125">
        <v>1</v>
      </c>
      <c r="I149" s="126"/>
      <c r="J149" s="127">
        <f t="shared" si="10"/>
        <v>0</v>
      </c>
      <c r="K149" s="128"/>
      <c r="L149" s="28"/>
      <c r="M149" s="129" t="s">
        <v>1</v>
      </c>
      <c r="N149" s="130" t="s">
        <v>36</v>
      </c>
      <c r="P149" s="131">
        <f t="shared" si="11"/>
        <v>0</v>
      </c>
      <c r="Q149" s="131">
        <v>0</v>
      </c>
      <c r="R149" s="131">
        <f t="shared" si="12"/>
        <v>0</v>
      </c>
      <c r="S149" s="131">
        <v>0</v>
      </c>
      <c r="T149" s="132">
        <f t="shared" si="13"/>
        <v>0</v>
      </c>
      <c r="AR149" s="133" t="s">
        <v>118</v>
      </c>
      <c r="AT149" s="133" t="s">
        <v>114</v>
      </c>
      <c r="AU149" s="133" t="s">
        <v>79</v>
      </c>
      <c r="AY149" s="15" t="s">
        <v>113</v>
      </c>
      <c r="BE149" s="134">
        <f t="shared" si="14"/>
        <v>0</v>
      </c>
      <c r="BF149" s="134">
        <f t="shared" si="15"/>
        <v>0</v>
      </c>
      <c r="BG149" s="134">
        <f t="shared" si="16"/>
        <v>0</v>
      </c>
      <c r="BH149" s="134">
        <f t="shared" si="17"/>
        <v>0</v>
      </c>
      <c r="BI149" s="134">
        <f t="shared" si="18"/>
        <v>0</v>
      </c>
      <c r="BJ149" s="15" t="s">
        <v>79</v>
      </c>
      <c r="BK149" s="134">
        <f t="shared" si="19"/>
        <v>0</v>
      </c>
      <c r="BL149" s="15" t="s">
        <v>118</v>
      </c>
      <c r="BM149" s="133" t="s">
        <v>182</v>
      </c>
    </row>
    <row r="150" spans="2:65" s="1" customFormat="1" ht="24.15" customHeight="1" x14ac:dyDescent="0.2">
      <c r="B150" s="28"/>
      <c r="C150" s="121" t="s">
        <v>183</v>
      </c>
      <c r="D150" s="121" t="s">
        <v>114</v>
      </c>
      <c r="E150" s="122" t="s">
        <v>184</v>
      </c>
      <c r="F150" s="123" t="s">
        <v>185</v>
      </c>
      <c r="G150" s="124" t="s">
        <v>125</v>
      </c>
      <c r="H150" s="125">
        <v>1</v>
      </c>
      <c r="I150" s="126"/>
      <c r="J150" s="127">
        <f t="shared" si="10"/>
        <v>0</v>
      </c>
      <c r="K150" s="128"/>
      <c r="L150" s="28"/>
      <c r="M150" s="129" t="s">
        <v>1</v>
      </c>
      <c r="N150" s="130" t="s">
        <v>36</v>
      </c>
      <c r="P150" s="131">
        <f t="shared" si="11"/>
        <v>0</v>
      </c>
      <c r="Q150" s="131">
        <v>0</v>
      </c>
      <c r="R150" s="131">
        <f t="shared" si="12"/>
        <v>0</v>
      </c>
      <c r="S150" s="131">
        <v>0</v>
      </c>
      <c r="T150" s="132">
        <f t="shared" si="13"/>
        <v>0</v>
      </c>
      <c r="AR150" s="133" t="s">
        <v>118</v>
      </c>
      <c r="AT150" s="133" t="s">
        <v>114</v>
      </c>
      <c r="AU150" s="133" t="s">
        <v>79</v>
      </c>
      <c r="AY150" s="15" t="s">
        <v>113</v>
      </c>
      <c r="BE150" s="134">
        <f t="shared" si="14"/>
        <v>0</v>
      </c>
      <c r="BF150" s="134">
        <f t="shared" si="15"/>
        <v>0</v>
      </c>
      <c r="BG150" s="134">
        <f t="shared" si="16"/>
        <v>0</v>
      </c>
      <c r="BH150" s="134">
        <f t="shared" si="17"/>
        <v>0</v>
      </c>
      <c r="BI150" s="134">
        <f t="shared" si="18"/>
        <v>0</v>
      </c>
      <c r="BJ150" s="15" t="s">
        <v>79</v>
      </c>
      <c r="BK150" s="134">
        <f t="shared" si="19"/>
        <v>0</v>
      </c>
      <c r="BL150" s="15" t="s">
        <v>118</v>
      </c>
      <c r="BM150" s="133" t="s">
        <v>186</v>
      </c>
    </row>
    <row r="151" spans="2:65" s="1" customFormat="1" ht="24.15" customHeight="1" x14ac:dyDescent="0.2">
      <c r="B151" s="28"/>
      <c r="C151" s="121" t="s">
        <v>151</v>
      </c>
      <c r="D151" s="121" t="s">
        <v>114</v>
      </c>
      <c r="E151" s="122" t="s">
        <v>187</v>
      </c>
      <c r="F151" s="123" t="s">
        <v>188</v>
      </c>
      <c r="G151" s="124" t="s">
        <v>125</v>
      </c>
      <c r="H151" s="125">
        <v>1</v>
      </c>
      <c r="I151" s="126"/>
      <c r="J151" s="127">
        <f t="shared" si="10"/>
        <v>0</v>
      </c>
      <c r="K151" s="128"/>
      <c r="L151" s="28"/>
      <c r="M151" s="129" t="s">
        <v>1</v>
      </c>
      <c r="N151" s="130" t="s">
        <v>36</v>
      </c>
      <c r="P151" s="131">
        <f t="shared" si="11"/>
        <v>0</v>
      </c>
      <c r="Q151" s="131">
        <v>0</v>
      </c>
      <c r="R151" s="131">
        <f t="shared" si="12"/>
        <v>0</v>
      </c>
      <c r="S151" s="131">
        <v>0</v>
      </c>
      <c r="T151" s="132">
        <f t="shared" si="13"/>
        <v>0</v>
      </c>
      <c r="AR151" s="133" t="s">
        <v>118</v>
      </c>
      <c r="AT151" s="133" t="s">
        <v>114</v>
      </c>
      <c r="AU151" s="133" t="s">
        <v>79</v>
      </c>
      <c r="AY151" s="15" t="s">
        <v>113</v>
      </c>
      <c r="BE151" s="134">
        <f t="shared" si="14"/>
        <v>0</v>
      </c>
      <c r="BF151" s="134">
        <f t="shared" si="15"/>
        <v>0</v>
      </c>
      <c r="BG151" s="134">
        <f t="shared" si="16"/>
        <v>0</v>
      </c>
      <c r="BH151" s="134">
        <f t="shared" si="17"/>
        <v>0</v>
      </c>
      <c r="BI151" s="134">
        <f t="shared" si="18"/>
        <v>0</v>
      </c>
      <c r="BJ151" s="15" t="s">
        <v>79</v>
      </c>
      <c r="BK151" s="134">
        <f t="shared" si="19"/>
        <v>0</v>
      </c>
      <c r="BL151" s="15" t="s">
        <v>118</v>
      </c>
      <c r="BM151" s="133" t="s">
        <v>189</v>
      </c>
    </row>
    <row r="152" spans="2:65" s="1" customFormat="1" ht="24.15" customHeight="1" x14ac:dyDescent="0.2">
      <c r="B152" s="28"/>
      <c r="C152" s="121" t="s">
        <v>190</v>
      </c>
      <c r="D152" s="121" t="s">
        <v>114</v>
      </c>
      <c r="E152" s="122" t="s">
        <v>191</v>
      </c>
      <c r="F152" s="123" t="s">
        <v>192</v>
      </c>
      <c r="G152" s="124" t="s">
        <v>125</v>
      </c>
      <c r="H152" s="125">
        <v>1</v>
      </c>
      <c r="I152" s="126"/>
      <c r="J152" s="127">
        <f t="shared" si="10"/>
        <v>0</v>
      </c>
      <c r="K152" s="128"/>
      <c r="L152" s="28"/>
      <c r="M152" s="129" t="s">
        <v>1</v>
      </c>
      <c r="N152" s="130" t="s">
        <v>36</v>
      </c>
      <c r="P152" s="131">
        <f t="shared" si="11"/>
        <v>0</v>
      </c>
      <c r="Q152" s="131">
        <v>0</v>
      </c>
      <c r="R152" s="131">
        <f t="shared" si="12"/>
        <v>0</v>
      </c>
      <c r="S152" s="131">
        <v>0</v>
      </c>
      <c r="T152" s="132">
        <f t="shared" si="13"/>
        <v>0</v>
      </c>
      <c r="AR152" s="133" t="s">
        <v>118</v>
      </c>
      <c r="AT152" s="133" t="s">
        <v>114</v>
      </c>
      <c r="AU152" s="133" t="s">
        <v>79</v>
      </c>
      <c r="AY152" s="15" t="s">
        <v>113</v>
      </c>
      <c r="BE152" s="134">
        <f t="shared" si="14"/>
        <v>0</v>
      </c>
      <c r="BF152" s="134">
        <f t="shared" si="15"/>
        <v>0</v>
      </c>
      <c r="BG152" s="134">
        <f t="shared" si="16"/>
        <v>0</v>
      </c>
      <c r="BH152" s="134">
        <f t="shared" si="17"/>
        <v>0</v>
      </c>
      <c r="BI152" s="134">
        <f t="shared" si="18"/>
        <v>0</v>
      </c>
      <c r="BJ152" s="15" t="s">
        <v>79</v>
      </c>
      <c r="BK152" s="134">
        <f t="shared" si="19"/>
        <v>0</v>
      </c>
      <c r="BL152" s="15" t="s">
        <v>118</v>
      </c>
      <c r="BM152" s="133" t="s">
        <v>193</v>
      </c>
    </row>
    <row r="153" spans="2:65" s="1" customFormat="1" ht="16.5" customHeight="1" x14ac:dyDescent="0.2">
      <c r="B153" s="28"/>
      <c r="C153" s="121" t="s">
        <v>156</v>
      </c>
      <c r="D153" s="121" t="s">
        <v>114</v>
      </c>
      <c r="E153" s="122" t="s">
        <v>194</v>
      </c>
      <c r="F153" s="123" t="s">
        <v>195</v>
      </c>
      <c r="G153" s="124" t="s">
        <v>125</v>
      </c>
      <c r="H153" s="125">
        <v>2</v>
      </c>
      <c r="I153" s="126"/>
      <c r="J153" s="127">
        <f t="shared" si="10"/>
        <v>0</v>
      </c>
      <c r="K153" s="128"/>
      <c r="L153" s="28"/>
      <c r="M153" s="129" t="s">
        <v>1</v>
      </c>
      <c r="N153" s="130" t="s">
        <v>36</v>
      </c>
      <c r="P153" s="131">
        <f t="shared" si="11"/>
        <v>0</v>
      </c>
      <c r="Q153" s="131">
        <v>0</v>
      </c>
      <c r="R153" s="131">
        <f t="shared" si="12"/>
        <v>0</v>
      </c>
      <c r="S153" s="131">
        <v>0</v>
      </c>
      <c r="T153" s="132">
        <f t="shared" si="13"/>
        <v>0</v>
      </c>
      <c r="AR153" s="133" t="s">
        <v>118</v>
      </c>
      <c r="AT153" s="133" t="s">
        <v>114</v>
      </c>
      <c r="AU153" s="133" t="s">
        <v>79</v>
      </c>
      <c r="AY153" s="15" t="s">
        <v>113</v>
      </c>
      <c r="BE153" s="134">
        <f t="shared" si="14"/>
        <v>0</v>
      </c>
      <c r="BF153" s="134">
        <f t="shared" si="15"/>
        <v>0</v>
      </c>
      <c r="BG153" s="134">
        <f t="shared" si="16"/>
        <v>0</v>
      </c>
      <c r="BH153" s="134">
        <f t="shared" si="17"/>
        <v>0</v>
      </c>
      <c r="BI153" s="134">
        <f t="shared" si="18"/>
        <v>0</v>
      </c>
      <c r="BJ153" s="15" t="s">
        <v>79</v>
      </c>
      <c r="BK153" s="134">
        <f t="shared" si="19"/>
        <v>0</v>
      </c>
      <c r="BL153" s="15" t="s">
        <v>118</v>
      </c>
      <c r="BM153" s="133" t="s">
        <v>196</v>
      </c>
    </row>
    <row r="154" spans="2:65" s="1" customFormat="1" ht="21.75" customHeight="1" x14ac:dyDescent="0.2">
      <c r="B154" s="28"/>
      <c r="C154" s="121" t="s">
        <v>7</v>
      </c>
      <c r="D154" s="121" t="s">
        <v>114</v>
      </c>
      <c r="E154" s="122" t="s">
        <v>197</v>
      </c>
      <c r="F154" s="123" t="s">
        <v>198</v>
      </c>
      <c r="G154" s="124" t="s">
        <v>125</v>
      </c>
      <c r="H154" s="125">
        <v>1</v>
      </c>
      <c r="I154" s="126"/>
      <c r="J154" s="127">
        <f t="shared" si="10"/>
        <v>0</v>
      </c>
      <c r="K154" s="128"/>
      <c r="L154" s="28"/>
      <c r="M154" s="129" t="s">
        <v>1</v>
      </c>
      <c r="N154" s="130" t="s">
        <v>36</v>
      </c>
      <c r="P154" s="131">
        <f t="shared" si="11"/>
        <v>0</v>
      </c>
      <c r="Q154" s="131">
        <v>0</v>
      </c>
      <c r="R154" s="131">
        <f t="shared" si="12"/>
        <v>0</v>
      </c>
      <c r="S154" s="131">
        <v>0</v>
      </c>
      <c r="T154" s="132">
        <f t="shared" si="13"/>
        <v>0</v>
      </c>
      <c r="AR154" s="133" t="s">
        <v>118</v>
      </c>
      <c r="AT154" s="133" t="s">
        <v>114</v>
      </c>
      <c r="AU154" s="133" t="s">
        <v>79</v>
      </c>
      <c r="AY154" s="15" t="s">
        <v>113</v>
      </c>
      <c r="BE154" s="134">
        <f t="shared" si="14"/>
        <v>0</v>
      </c>
      <c r="BF154" s="134">
        <f t="shared" si="15"/>
        <v>0</v>
      </c>
      <c r="BG154" s="134">
        <f t="shared" si="16"/>
        <v>0</v>
      </c>
      <c r="BH154" s="134">
        <f t="shared" si="17"/>
        <v>0</v>
      </c>
      <c r="BI154" s="134">
        <f t="shared" si="18"/>
        <v>0</v>
      </c>
      <c r="BJ154" s="15" t="s">
        <v>79</v>
      </c>
      <c r="BK154" s="134">
        <f t="shared" si="19"/>
        <v>0</v>
      </c>
      <c r="BL154" s="15" t="s">
        <v>118</v>
      </c>
      <c r="BM154" s="133" t="s">
        <v>199</v>
      </c>
    </row>
    <row r="155" spans="2:65" s="1" customFormat="1" ht="16.5" customHeight="1" x14ac:dyDescent="0.2">
      <c r="B155" s="28"/>
      <c r="C155" s="121" t="s">
        <v>161</v>
      </c>
      <c r="D155" s="121" t="s">
        <v>114</v>
      </c>
      <c r="E155" s="122" t="s">
        <v>200</v>
      </c>
      <c r="F155" s="123" t="s">
        <v>201</v>
      </c>
      <c r="G155" s="124" t="s">
        <v>125</v>
      </c>
      <c r="H155" s="125">
        <v>1</v>
      </c>
      <c r="I155" s="126"/>
      <c r="J155" s="127">
        <f t="shared" si="10"/>
        <v>0</v>
      </c>
      <c r="K155" s="128"/>
      <c r="L155" s="28"/>
      <c r="M155" s="129" t="s">
        <v>1</v>
      </c>
      <c r="N155" s="130" t="s">
        <v>36</v>
      </c>
      <c r="P155" s="131">
        <f t="shared" si="11"/>
        <v>0</v>
      </c>
      <c r="Q155" s="131">
        <v>0</v>
      </c>
      <c r="R155" s="131">
        <f t="shared" si="12"/>
        <v>0</v>
      </c>
      <c r="S155" s="131">
        <v>0</v>
      </c>
      <c r="T155" s="132">
        <f t="shared" si="13"/>
        <v>0</v>
      </c>
      <c r="AR155" s="133" t="s">
        <v>118</v>
      </c>
      <c r="AT155" s="133" t="s">
        <v>114</v>
      </c>
      <c r="AU155" s="133" t="s">
        <v>79</v>
      </c>
      <c r="AY155" s="15" t="s">
        <v>113</v>
      </c>
      <c r="BE155" s="134">
        <f t="shared" si="14"/>
        <v>0</v>
      </c>
      <c r="BF155" s="134">
        <f t="shared" si="15"/>
        <v>0</v>
      </c>
      <c r="BG155" s="134">
        <f t="shared" si="16"/>
        <v>0</v>
      </c>
      <c r="BH155" s="134">
        <f t="shared" si="17"/>
        <v>0</v>
      </c>
      <c r="BI155" s="134">
        <f t="shared" si="18"/>
        <v>0</v>
      </c>
      <c r="BJ155" s="15" t="s">
        <v>79</v>
      </c>
      <c r="BK155" s="134">
        <f t="shared" si="19"/>
        <v>0</v>
      </c>
      <c r="BL155" s="15" t="s">
        <v>118</v>
      </c>
      <c r="BM155" s="133" t="s">
        <v>202</v>
      </c>
    </row>
    <row r="156" spans="2:65" s="10" customFormat="1" ht="25.95" customHeight="1" x14ac:dyDescent="0.25">
      <c r="B156" s="112"/>
      <c r="D156" s="113" t="s">
        <v>70</v>
      </c>
      <c r="E156" s="114" t="s">
        <v>203</v>
      </c>
      <c r="F156" s="114" t="s">
        <v>204</v>
      </c>
      <c r="I156" s="226"/>
      <c r="J156" s="115">
        <f>BK156</f>
        <v>0</v>
      </c>
      <c r="L156" s="112"/>
      <c r="M156" s="116"/>
      <c r="P156" s="117">
        <f>SUM(P157:P168)</f>
        <v>0</v>
      </c>
      <c r="R156" s="117">
        <f>SUM(R157:R168)</f>
        <v>0</v>
      </c>
      <c r="T156" s="118">
        <f>SUM(T157:T168)</f>
        <v>0</v>
      </c>
      <c r="AR156" s="113" t="s">
        <v>79</v>
      </c>
      <c r="AT156" s="119" t="s">
        <v>70</v>
      </c>
      <c r="AU156" s="119" t="s">
        <v>71</v>
      </c>
      <c r="AY156" s="113" t="s">
        <v>113</v>
      </c>
      <c r="BK156" s="120">
        <f>SUM(BK157:BK168)</f>
        <v>0</v>
      </c>
    </row>
    <row r="157" spans="2:65" s="1" customFormat="1" ht="33" customHeight="1" x14ac:dyDescent="0.2">
      <c r="B157" s="28"/>
      <c r="C157" s="121" t="s">
        <v>205</v>
      </c>
      <c r="D157" s="121" t="s">
        <v>114</v>
      </c>
      <c r="E157" s="122" t="s">
        <v>206</v>
      </c>
      <c r="F157" s="123" t="s">
        <v>207</v>
      </c>
      <c r="G157" s="124" t="s">
        <v>208</v>
      </c>
      <c r="H157" s="125">
        <v>37.923000000000002</v>
      </c>
      <c r="I157" s="126"/>
      <c r="J157" s="127">
        <f>ROUND(I157*H157,2)</f>
        <v>0</v>
      </c>
      <c r="K157" s="128"/>
      <c r="L157" s="28"/>
      <c r="M157" s="129" t="s">
        <v>1</v>
      </c>
      <c r="N157" s="130" t="s">
        <v>36</v>
      </c>
      <c r="P157" s="131">
        <f>O157*H157</f>
        <v>0</v>
      </c>
      <c r="Q157" s="131">
        <v>0</v>
      </c>
      <c r="R157" s="131">
        <f>Q157*H157</f>
        <v>0</v>
      </c>
      <c r="S157" s="131">
        <v>0</v>
      </c>
      <c r="T157" s="132">
        <f>S157*H157</f>
        <v>0</v>
      </c>
      <c r="AR157" s="133" t="s">
        <v>118</v>
      </c>
      <c r="AT157" s="133" t="s">
        <v>114</v>
      </c>
      <c r="AU157" s="133" t="s">
        <v>79</v>
      </c>
      <c r="AY157" s="15" t="s">
        <v>113</v>
      </c>
      <c r="BE157" s="134">
        <f>IF(N157="základní",J157,0)</f>
        <v>0</v>
      </c>
      <c r="BF157" s="134">
        <f>IF(N157="snížená",J157,0)</f>
        <v>0</v>
      </c>
      <c r="BG157" s="134">
        <f>IF(N157="zákl. přenesená",J157,0)</f>
        <v>0</v>
      </c>
      <c r="BH157" s="134">
        <f>IF(N157="sníž. přenesená",J157,0)</f>
        <v>0</v>
      </c>
      <c r="BI157" s="134">
        <f>IF(N157="nulová",J157,0)</f>
        <v>0</v>
      </c>
      <c r="BJ157" s="15" t="s">
        <v>79</v>
      </c>
      <c r="BK157" s="134">
        <f>ROUND(I157*H157,2)</f>
        <v>0</v>
      </c>
      <c r="BL157" s="15" t="s">
        <v>118</v>
      </c>
      <c r="BM157" s="133" t="s">
        <v>209</v>
      </c>
    </row>
    <row r="158" spans="2:65" s="1" customFormat="1" ht="24.15" customHeight="1" x14ac:dyDescent="0.2">
      <c r="B158" s="28"/>
      <c r="C158" s="121" t="s">
        <v>166</v>
      </c>
      <c r="D158" s="121" t="s">
        <v>114</v>
      </c>
      <c r="E158" s="122" t="s">
        <v>210</v>
      </c>
      <c r="F158" s="123" t="s">
        <v>211</v>
      </c>
      <c r="G158" s="124" t="s">
        <v>208</v>
      </c>
      <c r="H158" s="125">
        <v>37.923000000000002</v>
      </c>
      <c r="I158" s="126"/>
      <c r="J158" s="127">
        <f>ROUND(I158*H158,2)</f>
        <v>0</v>
      </c>
      <c r="K158" s="128"/>
      <c r="L158" s="28"/>
      <c r="M158" s="129" t="s">
        <v>1</v>
      </c>
      <c r="N158" s="130" t="s">
        <v>36</v>
      </c>
      <c r="P158" s="131">
        <f>O158*H158</f>
        <v>0</v>
      </c>
      <c r="Q158" s="131">
        <v>0</v>
      </c>
      <c r="R158" s="131">
        <f>Q158*H158</f>
        <v>0</v>
      </c>
      <c r="S158" s="131">
        <v>0</v>
      </c>
      <c r="T158" s="132">
        <f>S158*H158</f>
        <v>0</v>
      </c>
      <c r="AR158" s="133" t="s">
        <v>118</v>
      </c>
      <c r="AT158" s="133" t="s">
        <v>114</v>
      </c>
      <c r="AU158" s="133" t="s">
        <v>79</v>
      </c>
      <c r="AY158" s="15" t="s">
        <v>113</v>
      </c>
      <c r="BE158" s="134">
        <f>IF(N158="základní",J158,0)</f>
        <v>0</v>
      </c>
      <c r="BF158" s="134">
        <f>IF(N158="snížená",J158,0)</f>
        <v>0</v>
      </c>
      <c r="BG158" s="134">
        <f>IF(N158="zákl. přenesená",J158,0)</f>
        <v>0</v>
      </c>
      <c r="BH158" s="134">
        <f>IF(N158="sníž. přenesená",J158,0)</f>
        <v>0</v>
      </c>
      <c r="BI158" s="134">
        <f>IF(N158="nulová",J158,0)</f>
        <v>0</v>
      </c>
      <c r="BJ158" s="15" t="s">
        <v>79</v>
      </c>
      <c r="BK158" s="134">
        <f>ROUND(I158*H158,2)</f>
        <v>0</v>
      </c>
      <c r="BL158" s="15" t="s">
        <v>118</v>
      </c>
      <c r="BM158" s="133" t="s">
        <v>212</v>
      </c>
    </row>
    <row r="159" spans="2:65" s="1" customFormat="1" ht="24.15" customHeight="1" x14ac:dyDescent="0.2">
      <c r="B159" s="28"/>
      <c r="C159" s="121" t="s">
        <v>213</v>
      </c>
      <c r="D159" s="121" t="s">
        <v>114</v>
      </c>
      <c r="E159" s="122" t="s">
        <v>214</v>
      </c>
      <c r="F159" s="123" t="s">
        <v>215</v>
      </c>
      <c r="G159" s="124" t="s">
        <v>208</v>
      </c>
      <c r="H159" s="125">
        <v>1068.769</v>
      </c>
      <c r="I159" s="126"/>
      <c r="J159" s="127">
        <f>ROUND(I159*H159,2)</f>
        <v>0</v>
      </c>
      <c r="K159" s="128"/>
      <c r="L159" s="28"/>
      <c r="M159" s="129" t="s">
        <v>1</v>
      </c>
      <c r="N159" s="130" t="s">
        <v>36</v>
      </c>
      <c r="P159" s="131">
        <f>O159*H159</f>
        <v>0</v>
      </c>
      <c r="Q159" s="131">
        <v>0</v>
      </c>
      <c r="R159" s="131">
        <f>Q159*H159</f>
        <v>0</v>
      </c>
      <c r="S159" s="131">
        <v>0</v>
      </c>
      <c r="T159" s="132">
        <f>S159*H159</f>
        <v>0</v>
      </c>
      <c r="AR159" s="133" t="s">
        <v>118</v>
      </c>
      <c r="AT159" s="133" t="s">
        <v>114</v>
      </c>
      <c r="AU159" s="133" t="s">
        <v>79</v>
      </c>
      <c r="AY159" s="15" t="s">
        <v>113</v>
      </c>
      <c r="BE159" s="134">
        <f>IF(N159="základní",J159,0)</f>
        <v>0</v>
      </c>
      <c r="BF159" s="134">
        <f>IF(N159="snížená",J159,0)</f>
        <v>0</v>
      </c>
      <c r="BG159" s="134">
        <f>IF(N159="zákl. přenesená",J159,0)</f>
        <v>0</v>
      </c>
      <c r="BH159" s="134">
        <f>IF(N159="sníž. přenesená",J159,0)</f>
        <v>0</v>
      </c>
      <c r="BI159" s="134">
        <f>IF(N159="nulová",J159,0)</f>
        <v>0</v>
      </c>
      <c r="BJ159" s="15" t="s">
        <v>79</v>
      </c>
      <c r="BK159" s="134">
        <f>ROUND(I159*H159,2)</f>
        <v>0</v>
      </c>
      <c r="BL159" s="15" t="s">
        <v>118</v>
      </c>
      <c r="BM159" s="133" t="s">
        <v>216</v>
      </c>
    </row>
    <row r="160" spans="2:65" s="11" customFormat="1" x14ac:dyDescent="0.2">
      <c r="B160" s="135"/>
      <c r="D160" s="136" t="s">
        <v>119</v>
      </c>
      <c r="E160" s="137" t="s">
        <v>1</v>
      </c>
      <c r="F160" s="138" t="s">
        <v>146</v>
      </c>
      <c r="H160" s="137" t="s">
        <v>1</v>
      </c>
      <c r="I160" s="227"/>
      <c r="L160" s="135"/>
      <c r="M160" s="139"/>
      <c r="T160" s="140"/>
      <c r="AT160" s="137" t="s">
        <v>119</v>
      </c>
      <c r="AU160" s="137" t="s">
        <v>79</v>
      </c>
      <c r="AV160" s="11" t="s">
        <v>79</v>
      </c>
      <c r="AW160" s="11" t="s">
        <v>28</v>
      </c>
      <c r="AX160" s="11" t="s">
        <v>71</v>
      </c>
      <c r="AY160" s="137" t="s">
        <v>113</v>
      </c>
    </row>
    <row r="161" spans="2:65" s="12" customFormat="1" x14ac:dyDescent="0.2">
      <c r="B161" s="141"/>
      <c r="D161" s="136" t="s">
        <v>119</v>
      </c>
      <c r="E161" s="142" t="s">
        <v>1</v>
      </c>
      <c r="F161" s="143" t="s">
        <v>217</v>
      </c>
      <c r="H161" s="144">
        <v>1068.769</v>
      </c>
      <c r="I161" s="228"/>
      <c r="L161" s="141"/>
      <c r="M161" s="145"/>
      <c r="T161" s="146"/>
      <c r="AT161" s="142" t="s">
        <v>119</v>
      </c>
      <c r="AU161" s="142" t="s">
        <v>79</v>
      </c>
      <c r="AV161" s="12" t="s">
        <v>81</v>
      </c>
      <c r="AW161" s="12" t="s">
        <v>28</v>
      </c>
      <c r="AX161" s="12" t="s">
        <v>71</v>
      </c>
      <c r="AY161" s="142" t="s">
        <v>113</v>
      </c>
    </row>
    <row r="162" spans="2:65" s="13" customFormat="1" x14ac:dyDescent="0.2">
      <c r="B162" s="147"/>
      <c r="D162" s="136" t="s">
        <v>119</v>
      </c>
      <c r="E162" s="148" t="s">
        <v>1</v>
      </c>
      <c r="F162" s="149" t="s">
        <v>122</v>
      </c>
      <c r="H162" s="150">
        <v>1068.769</v>
      </c>
      <c r="I162" s="229"/>
      <c r="L162" s="147"/>
      <c r="M162" s="151"/>
      <c r="T162" s="152"/>
      <c r="AT162" s="148" t="s">
        <v>119</v>
      </c>
      <c r="AU162" s="148" t="s">
        <v>79</v>
      </c>
      <c r="AV162" s="13" t="s">
        <v>118</v>
      </c>
      <c r="AW162" s="13" t="s">
        <v>28</v>
      </c>
      <c r="AX162" s="13" t="s">
        <v>79</v>
      </c>
      <c r="AY162" s="148" t="s">
        <v>113</v>
      </c>
    </row>
    <row r="163" spans="2:65" s="1" customFormat="1" ht="33" customHeight="1" x14ac:dyDescent="0.2">
      <c r="B163" s="28"/>
      <c r="C163" s="121" t="s">
        <v>172</v>
      </c>
      <c r="D163" s="121" t="s">
        <v>114</v>
      </c>
      <c r="E163" s="122" t="s">
        <v>218</v>
      </c>
      <c r="F163" s="123" t="s">
        <v>219</v>
      </c>
      <c r="G163" s="124" t="s">
        <v>208</v>
      </c>
      <c r="H163" s="125">
        <v>0.747</v>
      </c>
      <c r="I163" s="126"/>
      <c r="J163" s="127">
        <f>ROUND(I163*H163,2)</f>
        <v>0</v>
      </c>
      <c r="K163" s="128"/>
      <c r="L163" s="28"/>
      <c r="M163" s="129" t="s">
        <v>1</v>
      </c>
      <c r="N163" s="130" t="s">
        <v>36</v>
      </c>
      <c r="P163" s="131">
        <f>O163*H163</f>
        <v>0</v>
      </c>
      <c r="Q163" s="131">
        <v>0</v>
      </c>
      <c r="R163" s="131">
        <f>Q163*H163</f>
        <v>0</v>
      </c>
      <c r="S163" s="131">
        <v>0</v>
      </c>
      <c r="T163" s="132">
        <f>S163*H163</f>
        <v>0</v>
      </c>
      <c r="AR163" s="133" t="s">
        <v>118</v>
      </c>
      <c r="AT163" s="133" t="s">
        <v>114</v>
      </c>
      <c r="AU163" s="133" t="s">
        <v>79</v>
      </c>
      <c r="AY163" s="15" t="s">
        <v>113</v>
      </c>
      <c r="BE163" s="134">
        <f>IF(N163="základní",J163,0)</f>
        <v>0</v>
      </c>
      <c r="BF163" s="134">
        <f>IF(N163="snížená",J163,0)</f>
        <v>0</v>
      </c>
      <c r="BG163" s="134">
        <f>IF(N163="zákl. přenesená",J163,0)</f>
        <v>0</v>
      </c>
      <c r="BH163" s="134">
        <f>IF(N163="sníž. přenesená",J163,0)</f>
        <v>0</v>
      </c>
      <c r="BI163" s="134">
        <f>IF(N163="nulová",J163,0)</f>
        <v>0</v>
      </c>
      <c r="BJ163" s="15" t="s">
        <v>79</v>
      </c>
      <c r="BK163" s="134">
        <f>ROUND(I163*H163,2)</f>
        <v>0</v>
      </c>
      <c r="BL163" s="15" t="s">
        <v>118</v>
      </c>
      <c r="BM163" s="133" t="s">
        <v>220</v>
      </c>
    </row>
    <row r="164" spans="2:65" s="1" customFormat="1" ht="37.950000000000003" customHeight="1" x14ac:dyDescent="0.2">
      <c r="B164" s="28"/>
      <c r="C164" s="121" t="s">
        <v>221</v>
      </c>
      <c r="D164" s="121" t="s">
        <v>114</v>
      </c>
      <c r="E164" s="122" t="s">
        <v>222</v>
      </c>
      <c r="F164" s="123" t="s">
        <v>223</v>
      </c>
      <c r="G164" s="124" t="s">
        <v>208</v>
      </c>
      <c r="H164" s="125">
        <v>25.751999999999999</v>
      </c>
      <c r="I164" s="126"/>
      <c r="J164" s="127">
        <f>ROUND(I164*H164,2)</f>
        <v>0</v>
      </c>
      <c r="K164" s="128"/>
      <c r="L164" s="28"/>
      <c r="M164" s="129" t="s">
        <v>1</v>
      </c>
      <c r="N164" s="130" t="s">
        <v>36</v>
      </c>
      <c r="P164" s="131">
        <f>O164*H164</f>
        <v>0</v>
      </c>
      <c r="Q164" s="131">
        <v>0</v>
      </c>
      <c r="R164" s="131">
        <f>Q164*H164</f>
        <v>0</v>
      </c>
      <c r="S164" s="131">
        <v>0</v>
      </c>
      <c r="T164" s="132">
        <f>S164*H164</f>
        <v>0</v>
      </c>
      <c r="AR164" s="133" t="s">
        <v>118</v>
      </c>
      <c r="AT164" s="133" t="s">
        <v>114</v>
      </c>
      <c r="AU164" s="133" t="s">
        <v>79</v>
      </c>
      <c r="AY164" s="15" t="s">
        <v>113</v>
      </c>
      <c r="BE164" s="134">
        <f>IF(N164="základní",J164,0)</f>
        <v>0</v>
      </c>
      <c r="BF164" s="134">
        <f>IF(N164="snížená",J164,0)</f>
        <v>0</v>
      </c>
      <c r="BG164" s="134">
        <f>IF(N164="zákl. přenesená",J164,0)</f>
        <v>0</v>
      </c>
      <c r="BH164" s="134">
        <f>IF(N164="sníž. přenesená",J164,0)</f>
        <v>0</v>
      </c>
      <c r="BI164" s="134">
        <f>IF(N164="nulová",J164,0)</f>
        <v>0</v>
      </c>
      <c r="BJ164" s="15" t="s">
        <v>79</v>
      </c>
      <c r="BK164" s="134">
        <f>ROUND(I164*H164,2)</f>
        <v>0</v>
      </c>
      <c r="BL164" s="15" t="s">
        <v>118</v>
      </c>
      <c r="BM164" s="133" t="s">
        <v>224</v>
      </c>
    </row>
    <row r="165" spans="2:65" s="11" customFormat="1" x14ac:dyDescent="0.2">
      <c r="B165" s="135"/>
      <c r="D165" s="136" t="s">
        <v>119</v>
      </c>
      <c r="E165" s="137" t="s">
        <v>1</v>
      </c>
      <c r="F165" s="138" t="s">
        <v>225</v>
      </c>
      <c r="H165" s="137" t="s">
        <v>1</v>
      </c>
      <c r="I165" s="227"/>
      <c r="L165" s="135"/>
      <c r="M165" s="139"/>
      <c r="T165" s="140"/>
      <c r="AT165" s="137" t="s">
        <v>119</v>
      </c>
      <c r="AU165" s="137" t="s">
        <v>79</v>
      </c>
      <c r="AV165" s="11" t="s">
        <v>79</v>
      </c>
      <c r="AW165" s="11" t="s">
        <v>28</v>
      </c>
      <c r="AX165" s="11" t="s">
        <v>71</v>
      </c>
      <c r="AY165" s="137" t="s">
        <v>113</v>
      </c>
    </row>
    <row r="166" spans="2:65" s="12" customFormat="1" x14ac:dyDescent="0.2">
      <c r="B166" s="141"/>
      <c r="D166" s="136" t="s">
        <v>119</v>
      </c>
      <c r="E166" s="142" t="s">
        <v>1</v>
      </c>
      <c r="F166" s="143" t="s">
        <v>226</v>
      </c>
      <c r="H166" s="144">
        <v>25.751999999999999</v>
      </c>
      <c r="I166" s="228"/>
      <c r="L166" s="141"/>
      <c r="M166" s="145"/>
      <c r="T166" s="146"/>
      <c r="AT166" s="142" t="s">
        <v>119</v>
      </c>
      <c r="AU166" s="142" t="s">
        <v>79</v>
      </c>
      <c r="AV166" s="12" t="s">
        <v>81</v>
      </c>
      <c r="AW166" s="12" t="s">
        <v>28</v>
      </c>
      <c r="AX166" s="12" t="s">
        <v>71</v>
      </c>
      <c r="AY166" s="142" t="s">
        <v>113</v>
      </c>
    </row>
    <row r="167" spans="2:65" s="13" customFormat="1" x14ac:dyDescent="0.2">
      <c r="B167" s="147"/>
      <c r="D167" s="136" t="s">
        <v>119</v>
      </c>
      <c r="E167" s="148" t="s">
        <v>1</v>
      </c>
      <c r="F167" s="149" t="s">
        <v>122</v>
      </c>
      <c r="H167" s="150">
        <v>25.751999999999999</v>
      </c>
      <c r="I167" s="229"/>
      <c r="L167" s="147"/>
      <c r="M167" s="151"/>
      <c r="T167" s="152"/>
      <c r="AT167" s="148" t="s">
        <v>119</v>
      </c>
      <c r="AU167" s="148" t="s">
        <v>79</v>
      </c>
      <c r="AV167" s="13" t="s">
        <v>118</v>
      </c>
      <c r="AW167" s="13" t="s">
        <v>28</v>
      </c>
      <c r="AX167" s="13" t="s">
        <v>79</v>
      </c>
      <c r="AY167" s="148" t="s">
        <v>113</v>
      </c>
    </row>
    <row r="168" spans="2:65" s="1" customFormat="1" ht="37.950000000000003" customHeight="1" x14ac:dyDescent="0.2">
      <c r="B168" s="28"/>
      <c r="C168" s="121" t="s">
        <v>175</v>
      </c>
      <c r="D168" s="121" t="s">
        <v>114</v>
      </c>
      <c r="E168" s="122" t="s">
        <v>227</v>
      </c>
      <c r="F168" s="123" t="s">
        <v>228</v>
      </c>
      <c r="G168" s="124" t="s">
        <v>208</v>
      </c>
      <c r="H168" s="125">
        <v>11.423999999999999</v>
      </c>
      <c r="I168" s="126"/>
      <c r="J168" s="127">
        <f>ROUND(I168*H168,2)</f>
        <v>0</v>
      </c>
      <c r="K168" s="128"/>
      <c r="L168" s="28"/>
      <c r="M168" s="153" t="s">
        <v>1</v>
      </c>
      <c r="N168" s="154" t="s">
        <v>36</v>
      </c>
      <c r="O168" s="155"/>
      <c r="P168" s="156">
        <f>O168*H168</f>
        <v>0</v>
      </c>
      <c r="Q168" s="156">
        <v>0</v>
      </c>
      <c r="R168" s="156">
        <f>Q168*H168</f>
        <v>0</v>
      </c>
      <c r="S168" s="156">
        <v>0</v>
      </c>
      <c r="T168" s="157">
        <f>S168*H168</f>
        <v>0</v>
      </c>
      <c r="AR168" s="133" t="s">
        <v>118</v>
      </c>
      <c r="AT168" s="133" t="s">
        <v>114</v>
      </c>
      <c r="AU168" s="133" t="s">
        <v>79</v>
      </c>
      <c r="AY168" s="15" t="s">
        <v>113</v>
      </c>
      <c r="BE168" s="134">
        <f>IF(N168="základní",J168,0)</f>
        <v>0</v>
      </c>
      <c r="BF168" s="134">
        <f>IF(N168="snížená",J168,0)</f>
        <v>0</v>
      </c>
      <c r="BG168" s="134">
        <f>IF(N168="zákl. přenesená",J168,0)</f>
        <v>0</v>
      </c>
      <c r="BH168" s="134">
        <f>IF(N168="sníž. přenesená",J168,0)</f>
        <v>0</v>
      </c>
      <c r="BI168" s="134">
        <f>IF(N168="nulová",J168,0)</f>
        <v>0</v>
      </c>
      <c r="BJ168" s="15" t="s">
        <v>79</v>
      </c>
      <c r="BK168" s="134">
        <f>ROUND(I168*H168,2)</f>
        <v>0</v>
      </c>
      <c r="BL168" s="15" t="s">
        <v>118</v>
      </c>
      <c r="BM168" s="133" t="s">
        <v>229</v>
      </c>
    </row>
    <row r="169" spans="2:65" s="1" customFormat="1" ht="6.9" customHeight="1" x14ac:dyDescent="0.2">
      <c r="B169" s="40"/>
      <c r="C169" s="41"/>
      <c r="D169" s="41"/>
      <c r="E169" s="41"/>
      <c r="F169" s="41"/>
      <c r="G169" s="41"/>
      <c r="H169" s="41"/>
      <c r="I169" s="41"/>
      <c r="J169" s="41"/>
      <c r="K169" s="41"/>
      <c r="L169" s="28"/>
    </row>
  </sheetData>
  <sheetProtection algorithmName="SHA-512" hashValue="a6lAh899lx0YN955MT484wyY0HOnC+Wt8MEvn9iwv2ILVxKQLvaJ4sxlMgOxNNjs8dUgET9u0A+5Z7GT807l7A==" saltValue="nRhrPvZBBVOMX/KhhwQkPw==" spinCount="100000" sheet="1" objects="1" scenarios="1"/>
  <autoFilter ref="C118:K168" xr:uid="{00000000-0009-0000-0000-000001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348"/>
  <sheetViews>
    <sheetView showGridLines="0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AT2" s="15" t="s">
        <v>83</v>
      </c>
    </row>
    <row r="3" spans="2:46" ht="6.9" customHeight="1" x14ac:dyDescent="0.2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81</v>
      </c>
    </row>
    <row r="4" spans="2:46" ht="24.9" customHeight="1" x14ac:dyDescent="0.2">
      <c r="B4" s="18"/>
      <c r="D4" s="19" t="s">
        <v>87</v>
      </c>
      <c r="L4" s="18"/>
      <c r="M4" s="83" t="s">
        <v>10</v>
      </c>
      <c r="AT4" s="15" t="s">
        <v>4</v>
      </c>
    </row>
    <row r="5" spans="2:46" ht="6.9" customHeight="1" x14ac:dyDescent="0.2">
      <c r="B5" s="18"/>
      <c r="L5" s="18"/>
    </row>
    <row r="6" spans="2:46" ht="12" customHeight="1" x14ac:dyDescent="0.2">
      <c r="B6" s="18"/>
      <c r="D6" s="25" t="s">
        <v>16</v>
      </c>
      <c r="L6" s="18"/>
    </row>
    <row r="7" spans="2:46" ht="26.25" customHeight="1" x14ac:dyDescent="0.2">
      <c r="B7" s="18"/>
      <c r="E7" s="211" t="str">
        <f>'Rekapitulace stavby'!K6</f>
        <v>Víceúčelové hřiště (rekonstrukce) Velký Týnec – Vsisko  [část zakázky A]</v>
      </c>
      <c r="F7" s="212"/>
      <c r="G7" s="212"/>
      <c r="H7" s="212"/>
      <c r="L7" s="18"/>
    </row>
    <row r="8" spans="2:46" s="1" customFormat="1" ht="12" customHeight="1" x14ac:dyDescent="0.2">
      <c r="B8" s="28"/>
      <c r="D8" s="25" t="s">
        <v>88</v>
      </c>
      <c r="L8" s="28"/>
    </row>
    <row r="9" spans="2:46" s="1" customFormat="1" ht="16.5" customHeight="1" x14ac:dyDescent="0.2">
      <c r="B9" s="28"/>
      <c r="E9" s="192" t="s">
        <v>574</v>
      </c>
      <c r="F9" s="210"/>
      <c r="G9" s="210"/>
      <c r="H9" s="210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5" t="s">
        <v>17</v>
      </c>
      <c r="F11" s="23" t="s">
        <v>1</v>
      </c>
      <c r="I11" s="25" t="s">
        <v>18</v>
      </c>
      <c r="J11" s="23" t="s">
        <v>1</v>
      </c>
      <c r="L11" s="28"/>
    </row>
    <row r="12" spans="2:46" s="1" customFormat="1" ht="12" customHeight="1" x14ac:dyDescent="0.2">
      <c r="B12" s="28"/>
      <c r="D12" s="25" t="s">
        <v>19</v>
      </c>
      <c r="F12" s="23" t="s">
        <v>20</v>
      </c>
      <c r="I12" s="25" t="s">
        <v>21</v>
      </c>
      <c r="J12" s="47" t="str">
        <f>'Rekapitulace stavby'!AN8</f>
        <v>Vyplň údaj</v>
      </c>
      <c r="L12" s="28"/>
    </row>
    <row r="13" spans="2:46" s="1" customFormat="1" ht="10.95" customHeight="1" x14ac:dyDescent="0.2">
      <c r="B13" s="28"/>
      <c r="L13" s="28"/>
    </row>
    <row r="14" spans="2:46" s="1" customFormat="1" ht="12" customHeight="1" x14ac:dyDescent="0.2">
      <c r="B14" s="28"/>
      <c r="D14" s="25" t="s">
        <v>22</v>
      </c>
      <c r="I14" s="25" t="s">
        <v>23</v>
      </c>
      <c r="J14" s="23" t="str">
        <f>IF('Rekapitulace stavby'!AN10="","",'Rekapitulace stavby'!AN10)</f>
        <v>00299669</v>
      </c>
      <c r="L14" s="28"/>
    </row>
    <row r="15" spans="2:46" s="1" customFormat="1" ht="18" customHeight="1" x14ac:dyDescent="0.2">
      <c r="B15" s="28"/>
      <c r="E15" s="23" t="str">
        <f>IF('Rekapitulace stavby'!K10="","",'Rekapitulace stavby'!K10)</f>
        <v>Obec Velký Týnec, Zámecká 35, 783 72 Velký Týnec</v>
      </c>
      <c r="I15" s="25" t="s">
        <v>24</v>
      </c>
      <c r="J15" s="23" t="str">
        <f>IF('Rekapitulace stavby'!AN11="","",'Rekapitulace stavby'!AN11)</f>
        <v>CZ00299669</v>
      </c>
      <c r="L15" s="28"/>
    </row>
    <row r="16" spans="2:46" s="1" customFormat="1" ht="6.9" customHeight="1" x14ac:dyDescent="0.2">
      <c r="B16" s="28"/>
      <c r="L16" s="28"/>
    </row>
    <row r="17" spans="2:12" s="1" customFormat="1" ht="12" customHeight="1" x14ac:dyDescent="0.2">
      <c r="B17" s="28"/>
      <c r="D17" s="25" t="s">
        <v>25</v>
      </c>
      <c r="E17" s="222"/>
      <c r="F17" s="222"/>
      <c r="G17" s="222"/>
      <c r="H17" s="222"/>
      <c r="I17" s="223" t="s">
        <v>23</v>
      </c>
      <c r="J17" s="224" t="str">
        <f>'Rekapitulace stavby'!AN13</f>
        <v>Vyplň údaj</v>
      </c>
      <c r="L17" s="28"/>
    </row>
    <row r="18" spans="2:12" s="1" customFormat="1" ht="18" customHeight="1" x14ac:dyDescent="0.2">
      <c r="B18" s="28"/>
      <c r="E18" s="225" t="str">
        <f>'Rekapitulace stavby'!K13</f>
        <v>Vyplň údaj</v>
      </c>
      <c r="F18" s="225"/>
      <c r="G18" s="225"/>
      <c r="H18" s="225"/>
      <c r="I18" s="223" t="s">
        <v>24</v>
      </c>
      <c r="J18" s="224" t="str">
        <f>'Rekapitulace stavby'!AN14</f>
        <v>Vyplň údaj</v>
      </c>
      <c r="L18" s="28"/>
    </row>
    <row r="19" spans="2:12" s="1" customFormat="1" ht="6.9" customHeight="1" x14ac:dyDescent="0.2">
      <c r="B19" s="28"/>
      <c r="E19" s="219"/>
      <c r="F19" s="219"/>
      <c r="G19" s="219"/>
      <c r="H19" s="219"/>
      <c r="I19" s="219"/>
      <c r="J19" s="219"/>
      <c r="L19" s="28"/>
    </row>
    <row r="20" spans="2:12" s="1" customFormat="1" ht="12" customHeight="1" x14ac:dyDescent="0.2">
      <c r="B20" s="28"/>
      <c r="D20" s="25" t="s">
        <v>27</v>
      </c>
      <c r="E20" s="219"/>
      <c r="F20" s="219"/>
      <c r="G20" s="219"/>
      <c r="H20" s="219"/>
      <c r="I20" s="220" t="s">
        <v>23</v>
      </c>
      <c r="J20" s="221" t="str">
        <f>IF('Rekapitulace stavby'!AN16="","",'Rekapitulace stavby'!AN16)</f>
        <v/>
      </c>
      <c r="L20" s="28"/>
    </row>
    <row r="21" spans="2:12" s="1" customFormat="1" ht="18" customHeight="1" x14ac:dyDescent="0.2">
      <c r="B21" s="28"/>
      <c r="E21" s="23" t="str">
        <f>IF('Rekapitulace stavby'!E17="","",'Rekapitulace stavby'!E17)</f>
        <v xml:space="preserve"> </v>
      </c>
      <c r="I21" s="25" t="s">
        <v>24</v>
      </c>
      <c r="J21" s="23" t="str">
        <f>IF('Rekapitulace stavby'!AN17="","",'Rekapitulace stavby'!AN17)</f>
        <v/>
      </c>
      <c r="L21" s="28"/>
    </row>
    <row r="22" spans="2:12" s="1" customFormat="1" ht="6.9" customHeight="1" x14ac:dyDescent="0.2">
      <c r="B22" s="28"/>
      <c r="L22" s="28"/>
    </row>
    <row r="23" spans="2:12" s="1" customFormat="1" ht="12" customHeight="1" x14ac:dyDescent="0.2">
      <c r="B23" s="28"/>
      <c r="D23" s="25" t="s">
        <v>29</v>
      </c>
      <c r="I23" s="25" t="s">
        <v>23</v>
      </c>
      <c r="J23" s="23" t="str">
        <f>IF('Rekapitulace stavby'!AN19="","",'Rekapitulace stavby'!AN19)</f>
        <v/>
      </c>
      <c r="L23" s="28"/>
    </row>
    <row r="24" spans="2:12" s="1" customFormat="1" ht="18" customHeight="1" x14ac:dyDescent="0.2">
      <c r="B24" s="28"/>
      <c r="E24" s="23" t="str">
        <f>IF('Rekapitulace stavby'!E20="","",'Rekapitulace stavby'!E20)</f>
        <v xml:space="preserve"> </v>
      </c>
      <c r="I24" s="25" t="s">
        <v>24</v>
      </c>
      <c r="J24" s="23" t="str">
        <f>IF('Rekapitulace stavby'!AN20="","",'Rekapitulace stavby'!AN20)</f>
        <v/>
      </c>
      <c r="L24" s="28"/>
    </row>
    <row r="25" spans="2:12" s="1" customFormat="1" ht="6.9" customHeight="1" x14ac:dyDescent="0.2">
      <c r="B25" s="28"/>
      <c r="L25" s="28"/>
    </row>
    <row r="26" spans="2:12" s="1" customFormat="1" ht="12" customHeight="1" x14ac:dyDescent="0.2">
      <c r="B26" s="28"/>
      <c r="D26" s="25" t="s">
        <v>30</v>
      </c>
      <c r="L26" s="28"/>
    </row>
    <row r="27" spans="2:12" s="7" customFormat="1" ht="16.5" customHeight="1" x14ac:dyDescent="0.2">
      <c r="B27" s="84"/>
      <c r="E27" s="209" t="s">
        <v>1</v>
      </c>
      <c r="F27" s="209"/>
      <c r="G27" s="209"/>
      <c r="H27" s="209"/>
      <c r="L27" s="84"/>
    </row>
    <row r="28" spans="2:12" s="1" customFormat="1" ht="6.9" customHeight="1" x14ac:dyDescent="0.2">
      <c r="B28" s="28"/>
      <c r="L28" s="28"/>
    </row>
    <row r="29" spans="2:12" s="1" customFormat="1" ht="6.9" customHeight="1" x14ac:dyDescent="0.2">
      <c r="B29" s="28"/>
      <c r="D29" s="48"/>
      <c r="E29" s="48"/>
      <c r="F29" s="48"/>
      <c r="G29" s="48"/>
      <c r="H29" s="48"/>
      <c r="I29" s="48"/>
      <c r="J29" s="48"/>
      <c r="K29" s="48"/>
      <c r="L29" s="28"/>
    </row>
    <row r="30" spans="2:12" s="1" customFormat="1" ht="25.35" customHeight="1" x14ac:dyDescent="0.2">
      <c r="B30" s="28"/>
      <c r="D30" s="85" t="s">
        <v>31</v>
      </c>
      <c r="J30" s="61">
        <f>ROUND(J127, 2)</f>
        <v>0</v>
      </c>
      <c r="L30" s="28"/>
    </row>
    <row r="31" spans="2:12" s="1" customFormat="1" ht="6.9" customHeight="1" x14ac:dyDescent="0.2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14.4" customHeight="1" x14ac:dyDescent="0.2">
      <c r="B32" s="28"/>
      <c r="F32" s="31" t="s">
        <v>33</v>
      </c>
      <c r="I32" s="31" t="s">
        <v>32</v>
      </c>
      <c r="J32" s="31" t="s">
        <v>34</v>
      </c>
      <c r="L32" s="28"/>
    </row>
    <row r="33" spans="2:12" s="1" customFormat="1" ht="14.4" customHeight="1" x14ac:dyDescent="0.2">
      <c r="B33" s="28"/>
      <c r="D33" s="50" t="s">
        <v>35</v>
      </c>
      <c r="E33" s="25" t="s">
        <v>36</v>
      </c>
      <c r="F33" s="86">
        <f>ROUND((SUM(BE127:BE347)),  2)</f>
        <v>0</v>
      </c>
      <c r="I33" s="87">
        <v>0.21</v>
      </c>
      <c r="J33" s="86">
        <f>ROUND(((SUM(BE127:BE347))*I33),  2)</f>
        <v>0</v>
      </c>
      <c r="L33" s="28"/>
    </row>
    <row r="34" spans="2:12" s="1" customFormat="1" ht="14.4" customHeight="1" x14ac:dyDescent="0.2">
      <c r="B34" s="28"/>
      <c r="E34" s="25" t="s">
        <v>37</v>
      </c>
      <c r="F34" s="86">
        <f>ROUND((SUM(BF127:BF347)),  2)</f>
        <v>0</v>
      </c>
      <c r="I34" s="87">
        <v>0.12</v>
      </c>
      <c r="J34" s="86">
        <f>ROUND(((SUM(BF127:BF347))*I34),  2)</f>
        <v>0</v>
      </c>
      <c r="L34" s="28"/>
    </row>
    <row r="35" spans="2:12" s="1" customFormat="1" ht="14.4" hidden="1" customHeight="1" x14ac:dyDescent="0.2">
      <c r="B35" s="28"/>
      <c r="E35" s="25" t="s">
        <v>38</v>
      </c>
      <c r="F35" s="86">
        <f>ROUND((SUM(BG127:BG347)),  2)</f>
        <v>0</v>
      </c>
      <c r="I35" s="87">
        <v>0.21</v>
      </c>
      <c r="J35" s="86">
        <f>0</f>
        <v>0</v>
      </c>
      <c r="L35" s="28"/>
    </row>
    <row r="36" spans="2:12" s="1" customFormat="1" ht="14.4" hidden="1" customHeight="1" x14ac:dyDescent="0.2">
      <c r="B36" s="28"/>
      <c r="E36" s="25" t="s">
        <v>39</v>
      </c>
      <c r="F36" s="86">
        <f>ROUND((SUM(BH127:BH347)),  2)</f>
        <v>0</v>
      </c>
      <c r="I36" s="87">
        <v>0.12</v>
      </c>
      <c r="J36" s="86">
        <f>0</f>
        <v>0</v>
      </c>
      <c r="L36" s="28"/>
    </row>
    <row r="37" spans="2:12" s="1" customFormat="1" ht="14.4" hidden="1" customHeight="1" x14ac:dyDescent="0.2">
      <c r="B37" s="28"/>
      <c r="E37" s="25" t="s">
        <v>40</v>
      </c>
      <c r="F37" s="86">
        <f>ROUND((SUM(BI127:BI347)),  2)</f>
        <v>0</v>
      </c>
      <c r="I37" s="87">
        <v>0</v>
      </c>
      <c r="J37" s="86">
        <f>0</f>
        <v>0</v>
      </c>
      <c r="L37" s="28"/>
    </row>
    <row r="38" spans="2:12" s="1" customFormat="1" ht="6.9" customHeight="1" x14ac:dyDescent="0.2">
      <c r="B38" s="28"/>
      <c r="L38" s="28"/>
    </row>
    <row r="39" spans="2:12" s="1" customFormat="1" ht="25.35" customHeight="1" x14ac:dyDescent="0.2">
      <c r="B39" s="28"/>
      <c r="C39" s="88"/>
      <c r="D39" s="89" t="s">
        <v>41</v>
      </c>
      <c r="E39" s="52"/>
      <c r="F39" s="52"/>
      <c r="G39" s="90" t="s">
        <v>42</v>
      </c>
      <c r="H39" s="91" t="s">
        <v>43</v>
      </c>
      <c r="I39" s="52"/>
      <c r="J39" s="92">
        <f>SUM(J30:J37)</f>
        <v>0</v>
      </c>
      <c r="K39" s="93"/>
      <c r="L39" s="28"/>
    </row>
    <row r="40" spans="2:12" s="1" customFormat="1" ht="14.4" customHeight="1" x14ac:dyDescent="0.2">
      <c r="B40" s="28"/>
      <c r="L40" s="28"/>
    </row>
    <row r="41" spans="2:12" ht="14.4" customHeight="1" x14ac:dyDescent="0.2">
      <c r="B41" s="18"/>
      <c r="L41" s="18"/>
    </row>
    <row r="42" spans="2:12" ht="14.4" customHeight="1" x14ac:dyDescent="0.2">
      <c r="B42" s="18"/>
      <c r="L42" s="18"/>
    </row>
    <row r="43" spans="2:12" ht="14.4" customHeight="1" x14ac:dyDescent="0.2">
      <c r="B43" s="18"/>
      <c r="L43" s="18"/>
    </row>
    <row r="44" spans="2:12" ht="14.4" customHeight="1" x14ac:dyDescent="0.2">
      <c r="B44" s="18"/>
      <c r="L44" s="18"/>
    </row>
    <row r="45" spans="2:12" ht="14.4" customHeight="1" x14ac:dyDescent="0.2">
      <c r="B45" s="18"/>
      <c r="L45" s="18"/>
    </row>
    <row r="46" spans="2:12" ht="14.4" customHeight="1" x14ac:dyDescent="0.2">
      <c r="B46" s="18"/>
      <c r="L46" s="18"/>
    </row>
    <row r="47" spans="2:12" ht="14.4" customHeight="1" x14ac:dyDescent="0.2">
      <c r="B47" s="18"/>
      <c r="L47" s="18"/>
    </row>
    <row r="48" spans="2:12" ht="14.4" customHeight="1" x14ac:dyDescent="0.2">
      <c r="B48" s="18"/>
      <c r="L48" s="18"/>
    </row>
    <row r="49" spans="2:12" ht="14.4" customHeight="1" x14ac:dyDescent="0.2">
      <c r="B49" s="18"/>
      <c r="L49" s="18"/>
    </row>
    <row r="50" spans="2:12" s="1" customFormat="1" ht="14.4" customHeight="1" x14ac:dyDescent="0.2">
      <c r="B50" s="28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28"/>
    </row>
    <row r="51" spans="2:12" x14ac:dyDescent="0.2">
      <c r="B51" s="18"/>
      <c r="L51" s="18"/>
    </row>
    <row r="52" spans="2:12" x14ac:dyDescent="0.2">
      <c r="B52" s="18"/>
      <c r="L52" s="18"/>
    </row>
    <row r="53" spans="2:12" x14ac:dyDescent="0.2">
      <c r="B53" s="18"/>
      <c r="L53" s="18"/>
    </row>
    <row r="54" spans="2:12" x14ac:dyDescent="0.2">
      <c r="B54" s="18"/>
      <c r="L54" s="18"/>
    </row>
    <row r="55" spans="2:12" x14ac:dyDescent="0.2">
      <c r="B55" s="18"/>
      <c r="L55" s="18"/>
    </row>
    <row r="56" spans="2:12" x14ac:dyDescent="0.2">
      <c r="B56" s="18"/>
      <c r="L56" s="18"/>
    </row>
    <row r="57" spans="2:12" x14ac:dyDescent="0.2">
      <c r="B57" s="18"/>
      <c r="L57" s="18"/>
    </row>
    <row r="58" spans="2:12" x14ac:dyDescent="0.2">
      <c r="B58" s="18"/>
      <c r="L58" s="18"/>
    </row>
    <row r="59" spans="2:12" x14ac:dyDescent="0.2">
      <c r="B59" s="18"/>
      <c r="L59" s="18"/>
    </row>
    <row r="60" spans="2:12" x14ac:dyDescent="0.2">
      <c r="B60" s="18"/>
      <c r="L60" s="18"/>
    </row>
    <row r="61" spans="2:12" s="1" customFormat="1" ht="13.2" x14ac:dyDescent="0.2">
      <c r="B61" s="28"/>
      <c r="D61" s="39" t="s">
        <v>46</v>
      </c>
      <c r="E61" s="30"/>
      <c r="F61" s="94" t="s">
        <v>47</v>
      </c>
      <c r="G61" s="39" t="s">
        <v>46</v>
      </c>
      <c r="H61" s="30"/>
      <c r="I61" s="30"/>
      <c r="J61" s="95" t="s">
        <v>47</v>
      </c>
      <c r="K61" s="30"/>
      <c r="L61" s="28"/>
    </row>
    <row r="62" spans="2:12" x14ac:dyDescent="0.2">
      <c r="B62" s="18"/>
      <c r="L62" s="18"/>
    </row>
    <row r="63" spans="2:12" x14ac:dyDescent="0.2">
      <c r="B63" s="18"/>
      <c r="L63" s="18"/>
    </row>
    <row r="64" spans="2:12" x14ac:dyDescent="0.2">
      <c r="B64" s="18"/>
      <c r="L64" s="18"/>
    </row>
    <row r="65" spans="2:12" s="1" customFormat="1" ht="13.2" x14ac:dyDescent="0.2">
      <c r="B65" s="28"/>
      <c r="D65" s="37" t="s">
        <v>48</v>
      </c>
      <c r="E65" s="38"/>
      <c r="F65" s="38"/>
      <c r="G65" s="37" t="s">
        <v>49</v>
      </c>
      <c r="H65" s="38"/>
      <c r="I65" s="38"/>
      <c r="J65" s="38"/>
      <c r="K65" s="38"/>
      <c r="L65" s="28"/>
    </row>
    <row r="66" spans="2:12" x14ac:dyDescent="0.2">
      <c r="B66" s="18"/>
      <c r="L66" s="18"/>
    </row>
    <row r="67" spans="2:12" x14ac:dyDescent="0.2">
      <c r="B67" s="18"/>
      <c r="L67" s="18"/>
    </row>
    <row r="68" spans="2:12" x14ac:dyDescent="0.2">
      <c r="B68" s="18"/>
      <c r="L68" s="18"/>
    </row>
    <row r="69" spans="2:12" x14ac:dyDescent="0.2">
      <c r="B69" s="18"/>
      <c r="L69" s="18"/>
    </row>
    <row r="70" spans="2:12" x14ac:dyDescent="0.2">
      <c r="B70" s="18"/>
      <c r="L70" s="18"/>
    </row>
    <row r="71" spans="2:12" x14ac:dyDescent="0.2">
      <c r="B71" s="18"/>
      <c r="L71" s="18"/>
    </row>
    <row r="72" spans="2:12" x14ac:dyDescent="0.2">
      <c r="B72" s="18"/>
      <c r="L72" s="18"/>
    </row>
    <row r="73" spans="2:12" x14ac:dyDescent="0.2">
      <c r="B73" s="18"/>
      <c r="L73" s="18"/>
    </row>
    <row r="74" spans="2:12" x14ac:dyDescent="0.2">
      <c r="B74" s="18"/>
      <c r="L74" s="18"/>
    </row>
    <row r="75" spans="2:12" x14ac:dyDescent="0.2">
      <c r="B75" s="18"/>
      <c r="L75" s="18"/>
    </row>
    <row r="76" spans="2:12" s="1" customFormat="1" ht="13.2" x14ac:dyDescent="0.2">
      <c r="B76" s="28"/>
      <c r="D76" s="39" t="s">
        <v>46</v>
      </c>
      <c r="E76" s="30"/>
      <c r="F76" s="94" t="s">
        <v>47</v>
      </c>
      <c r="G76" s="39" t="s">
        <v>46</v>
      </c>
      <c r="H76" s="30"/>
      <c r="I76" s="30"/>
      <c r="J76" s="95" t="s">
        <v>47</v>
      </c>
      <c r="K76" s="30"/>
      <c r="L76" s="28"/>
    </row>
    <row r="77" spans="2:12" s="1" customFormat="1" ht="14.4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" customHeight="1" x14ac:dyDescent="0.2">
      <c r="B82" s="28"/>
      <c r="C82" s="19" t="s">
        <v>90</v>
      </c>
      <c r="L82" s="28"/>
    </row>
    <row r="83" spans="2:47" s="1" customFormat="1" ht="6.9" customHeight="1" x14ac:dyDescent="0.2">
      <c r="B83" s="28"/>
      <c r="L83" s="28"/>
    </row>
    <row r="84" spans="2:47" s="1" customFormat="1" ht="12" customHeight="1" x14ac:dyDescent="0.2">
      <c r="B84" s="28"/>
      <c r="C84" s="25" t="s">
        <v>16</v>
      </c>
      <c r="L84" s="28"/>
    </row>
    <row r="85" spans="2:47" s="1" customFormat="1" ht="26.25" customHeight="1" x14ac:dyDescent="0.2">
      <c r="B85" s="28"/>
      <c r="E85" s="211" t="str">
        <f>E7</f>
        <v>Víceúčelové hřiště (rekonstrukce) Velký Týnec – Vsisko  [část zakázky A]</v>
      </c>
      <c r="F85" s="212"/>
      <c r="G85" s="212"/>
      <c r="H85" s="212"/>
      <c r="L85" s="28"/>
    </row>
    <row r="86" spans="2:47" s="1" customFormat="1" ht="12" customHeight="1" x14ac:dyDescent="0.2">
      <c r="B86" s="28"/>
      <c r="C86" s="25" t="s">
        <v>88</v>
      </c>
      <c r="L86" s="28"/>
    </row>
    <row r="87" spans="2:47" s="1" customFormat="1" ht="16.5" customHeight="1" x14ac:dyDescent="0.2">
      <c r="B87" s="28"/>
      <c r="E87" s="192" t="str">
        <f>E9</f>
        <v>SO 01 - Víceúčelové hřiště</v>
      </c>
      <c r="F87" s="210"/>
      <c r="G87" s="210"/>
      <c r="H87" s="210"/>
      <c r="L87" s="28"/>
    </row>
    <row r="88" spans="2:47" s="1" customFormat="1" ht="6.9" customHeight="1" x14ac:dyDescent="0.2">
      <c r="B88" s="28"/>
      <c r="L88" s="28"/>
    </row>
    <row r="89" spans="2:47" s="1" customFormat="1" ht="12" customHeight="1" x14ac:dyDescent="0.2">
      <c r="B89" s="28"/>
      <c r="C89" s="25" t="s">
        <v>19</v>
      </c>
      <c r="F89" s="23" t="str">
        <f>F12</f>
        <v xml:space="preserve"> </v>
      </c>
      <c r="I89" s="25" t="s">
        <v>21</v>
      </c>
      <c r="J89" s="47" t="str">
        <f>IF(J12="","",J12)</f>
        <v>Vyplň údaj</v>
      </c>
      <c r="L89" s="28"/>
    </row>
    <row r="90" spans="2:47" s="1" customFormat="1" ht="6.9" customHeight="1" x14ac:dyDescent="0.2">
      <c r="B90" s="28"/>
      <c r="L90" s="28"/>
    </row>
    <row r="91" spans="2:47" s="1" customFormat="1" ht="15.15" customHeight="1" x14ac:dyDescent="0.2">
      <c r="B91" s="28"/>
      <c r="C91" s="25" t="s">
        <v>22</v>
      </c>
      <c r="F91" s="23" t="str">
        <f>E15</f>
        <v>Obec Velký Týnec, Zámecká 35, 783 72 Velký Týnec</v>
      </c>
      <c r="I91" s="25"/>
      <c r="J91" s="26"/>
      <c r="L91" s="28"/>
    </row>
    <row r="92" spans="2:47" s="1" customFormat="1" ht="15.15" customHeight="1" x14ac:dyDescent="0.2">
      <c r="B92" s="28"/>
      <c r="C92" s="25" t="s">
        <v>25</v>
      </c>
      <c r="F92" s="23" t="str">
        <f>IF(E18="","",E18)</f>
        <v>Vyplň údaj</v>
      </c>
      <c r="I92" s="25"/>
      <c r="J92" s="26"/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6" t="s">
        <v>91</v>
      </c>
      <c r="D94" s="88"/>
      <c r="E94" s="88"/>
      <c r="F94" s="88"/>
      <c r="G94" s="88"/>
      <c r="H94" s="88"/>
      <c r="I94" s="88"/>
      <c r="J94" s="97" t="s">
        <v>92</v>
      </c>
      <c r="K94" s="88"/>
      <c r="L94" s="28"/>
    </row>
    <row r="95" spans="2:47" s="1" customFormat="1" ht="10.35" customHeight="1" x14ac:dyDescent="0.2">
      <c r="B95" s="28"/>
      <c r="L95" s="28"/>
    </row>
    <row r="96" spans="2:47" s="1" customFormat="1" ht="22.95" customHeight="1" x14ac:dyDescent="0.2">
      <c r="B96" s="28"/>
      <c r="C96" s="98" t="s">
        <v>93</v>
      </c>
      <c r="J96" s="61">
        <f>J127</f>
        <v>0</v>
      </c>
      <c r="L96" s="28"/>
      <c r="AU96" s="15" t="s">
        <v>94</v>
      </c>
    </row>
    <row r="97" spans="2:12" s="8" customFormat="1" ht="24.9" customHeight="1" x14ac:dyDescent="0.2">
      <c r="B97" s="99"/>
      <c r="D97" s="100" t="s">
        <v>95</v>
      </c>
      <c r="E97" s="101"/>
      <c r="F97" s="101"/>
      <c r="G97" s="101"/>
      <c r="H97" s="101"/>
      <c r="I97" s="101"/>
      <c r="J97" s="102">
        <f>J128</f>
        <v>0</v>
      </c>
      <c r="L97" s="99"/>
    </row>
    <row r="98" spans="2:12" s="8" customFormat="1" ht="24.9" customHeight="1" x14ac:dyDescent="0.2">
      <c r="B98" s="99"/>
      <c r="D98" s="100" t="s">
        <v>230</v>
      </c>
      <c r="E98" s="101"/>
      <c r="F98" s="101"/>
      <c r="G98" s="101"/>
      <c r="H98" s="101"/>
      <c r="I98" s="101"/>
      <c r="J98" s="102">
        <f>J163</f>
        <v>0</v>
      </c>
      <c r="L98" s="99"/>
    </row>
    <row r="99" spans="2:12" s="8" customFormat="1" ht="24.9" customHeight="1" x14ac:dyDescent="0.2">
      <c r="B99" s="99"/>
      <c r="D99" s="100" t="s">
        <v>231</v>
      </c>
      <c r="E99" s="101"/>
      <c r="F99" s="101"/>
      <c r="G99" s="101"/>
      <c r="H99" s="101"/>
      <c r="I99" s="101"/>
      <c r="J99" s="102">
        <f>J196</f>
        <v>0</v>
      </c>
      <c r="L99" s="99"/>
    </row>
    <row r="100" spans="2:12" s="8" customFormat="1" ht="24.9" customHeight="1" x14ac:dyDescent="0.2">
      <c r="B100" s="99"/>
      <c r="D100" s="100" t="s">
        <v>232</v>
      </c>
      <c r="E100" s="101"/>
      <c r="F100" s="101"/>
      <c r="G100" s="101"/>
      <c r="H100" s="101"/>
      <c r="I100" s="101"/>
      <c r="J100" s="102">
        <f>J248</f>
        <v>0</v>
      </c>
      <c r="L100" s="99"/>
    </row>
    <row r="101" spans="2:12" s="8" customFormat="1" ht="24.9" customHeight="1" x14ac:dyDescent="0.2">
      <c r="B101" s="99"/>
      <c r="D101" s="100" t="s">
        <v>233</v>
      </c>
      <c r="E101" s="101"/>
      <c r="F101" s="101"/>
      <c r="G101" s="101"/>
      <c r="H101" s="101"/>
      <c r="I101" s="101"/>
      <c r="J101" s="102">
        <f>J258</f>
        <v>0</v>
      </c>
      <c r="L101" s="99"/>
    </row>
    <row r="102" spans="2:12" s="8" customFormat="1" ht="24.9" customHeight="1" x14ac:dyDescent="0.2">
      <c r="B102" s="99"/>
      <c r="D102" s="100" t="s">
        <v>234</v>
      </c>
      <c r="E102" s="101"/>
      <c r="F102" s="101"/>
      <c r="G102" s="101"/>
      <c r="H102" s="101"/>
      <c r="I102" s="101"/>
      <c r="J102" s="102">
        <f>J289</f>
        <v>0</v>
      </c>
      <c r="L102" s="99"/>
    </row>
    <row r="103" spans="2:12" s="8" customFormat="1" ht="24.9" customHeight="1" x14ac:dyDescent="0.2">
      <c r="B103" s="99"/>
      <c r="D103" s="100" t="s">
        <v>235</v>
      </c>
      <c r="E103" s="101"/>
      <c r="F103" s="101"/>
      <c r="G103" s="101"/>
      <c r="H103" s="101"/>
      <c r="I103" s="101"/>
      <c r="J103" s="102">
        <f>J292</f>
        <v>0</v>
      </c>
      <c r="L103" s="99"/>
    </row>
    <row r="104" spans="2:12" s="8" customFormat="1" ht="24.9" customHeight="1" x14ac:dyDescent="0.2">
      <c r="B104" s="99"/>
      <c r="D104" s="100" t="s">
        <v>96</v>
      </c>
      <c r="E104" s="101"/>
      <c r="F104" s="101"/>
      <c r="G104" s="101"/>
      <c r="H104" s="101"/>
      <c r="I104" s="101"/>
      <c r="J104" s="102">
        <f>J295</f>
        <v>0</v>
      </c>
      <c r="L104" s="99"/>
    </row>
    <row r="105" spans="2:12" s="8" customFormat="1" ht="24.9" customHeight="1" x14ac:dyDescent="0.2">
      <c r="B105" s="99"/>
      <c r="D105" s="100" t="s">
        <v>97</v>
      </c>
      <c r="E105" s="101"/>
      <c r="F105" s="101"/>
      <c r="G105" s="101"/>
      <c r="H105" s="101"/>
      <c r="I105" s="101"/>
      <c r="J105" s="102">
        <f>J311</f>
        <v>0</v>
      </c>
      <c r="L105" s="99"/>
    </row>
    <row r="106" spans="2:12" s="8" customFormat="1" ht="24.9" customHeight="1" x14ac:dyDescent="0.2">
      <c r="B106" s="99"/>
      <c r="D106" s="100" t="s">
        <v>236</v>
      </c>
      <c r="E106" s="101"/>
      <c r="F106" s="101"/>
      <c r="G106" s="101"/>
      <c r="H106" s="101"/>
      <c r="I106" s="101"/>
      <c r="J106" s="102">
        <f>J313</f>
        <v>0</v>
      </c>
      <c r="L106" s="99"/>
    </row>
    <row r="107" spans="2:12" s="8" customFormat="1" ht="24.9" customHeight="1" x14ac:dyDescent="0.2">
      <c r="B107" s="99"/>
      <c r="D107" s="100" t="s">
        <v>237</v>
      </c>
      <c r="E107" s="101"/>
      <c r="F107" s="101"/>
      <c r="G107" s="101"/>
      <c r="H107" s="101"/>
      <c r="I107" s="101"/>
      <c r="J107" s="102">
        <f>J333</f>
        <v>0</v>
      </c>
      <c r="L107" s="99"/>
    </row>
    <row r="108" spans="2:12" s="1" customFormat="1" ht="21.75" customHeight="1" x14ac:dyDescent="0.2">
      <c r="B108" s="28"/>
      <c r="L108" s="28"/>
    </row>
    <row r="109" spans="2:12" s="1" customFormat="1" ht="6.9" customHeight="1" x14ac:dyDescent="0.2"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28"/>
    </row>
    <row r="113" spans="2:63" s="1" customFormat="1" ht="6.9" customHeight="1" x14ac:dyDescent="0.2">
      <c r="B113" s="42"/>
      <c r="C113" s="43"/>
      <c r="D113" s="43"/>
      <c r="E113" s="43"/>
      <c r="F113" s="43"/>
      <c r="G113" s="43"/>
      <c r="H113" s="43"/>
      <c r="I113" s="43"/>
      <c r="J113" s="43"/>
      <c r="K113" s="43"/>
      <c r="L113" s="28"/>
    </row>
    <row r="114" spans="2:63" s="1" customFormat="1" ht="24.9" customHeight="1" x14ac:dyDescent="0.2">
      <c r="B114" s="28"/>
      <c r="C114" s="19" t="s">
        <v>98</v>
      </c>
      <c r="L114" s="28"/>
    </row>
    <row r="115" spans="2:63" s="1" customFormat="1" ht="6.9" customHeight="1" x14ac:dyDescent="0.2">
      <c r="B115" s="28"/>
      <c r="L115" s="28"/>
    </row>
    <row r="116" spans="2:63" s="1" customFormat="1" ht="12" customHeight="1" x14ac:dyDescent="0.2">
      <c r="B116" s="28"/>
      <c r="C116" s="25" t="s">
        <v>16</v>
      </c>
      <c r="L116" s="28"/>
    </row>
    <row r="117" spans="2:63" s="1" customFormat="1" ht="26.25" customHeight="1" x14ac:dyDescent="0.2">
      <c r="B117" s="28"/>
      <c r="E117" s="211" t="str">
        <f>E7</f>
        <v>Víceúčelové hřiště (rekonstrukce) Velký Týnec – Vsisko  [část zakázky A]</v>
      </c>
      <c r="F117" s="212"/>
      <c r="G117" s="212"/>
      <c r="H117" s="212"/>
      <c r="L117" s="28"/>
    </row>
    <row r="118" spans="2:63" s="1" customFormat="1" ht="12" customHeight="1" x14ac:dyDescent="0.2">
      <c r="B118" s="28"/>
      <c r="C118" s="25" t="s">
        <v>88</v>
      </c>
      <c r="L118" s="28"/>
    </row>
    <row r="119" spans="2:63" s="1" customFormat="1" ht="16.5" customHeight="1" x14ac:dyDescent="0.2">
      <c r="B119" s="28"/>
      <c r="E119" s="192" t="str">
        <f>E9</f>
        <v>SO 01 - Víceúčelové hřiště</v>
      </c>
      <c r="F119" s="210"/>
      <c r="G119" s="210"/>
      <c r="H119" s="210"/>
      <c r="L119" s="28"/>
    </row>
    <row r="120" spans="2:63" s="1" customFormat="1" ht="6.9" customHeight="1" x14ac:dyDescent="0.2">
      <c r="B120" s="28"/>
      <c r="L120" s="28"/>
    </row>
    <row r="121" spans="2:63" s="1" customFormat="1" ht="12" customHeight="1" x14ac:dyDescent="0.2">
      <c r="B121" s="28"/>
      <c r="C121" s="25" t="s">
        <v>19</v>
      </c>
      <c r="F121" s="23" t="str">
        <f>F12</f>
        <v xml:space="preserve"> </v>
      </c>
      <c r="I121" s="25" t="s">
        <v>21</v>
      </c>
      <c r="J121" s="47" t="str">
        <f>IF(J12="","",J12)</f>
        <v>Vyplň údaj</v>
      </c>
      <c r="L121" s="28"/>
    </row>
    <row r="122" spans="2:63" s="1" customFormat="1" ht="6.9" customHeight="1" x14ac:dyDescent="0.2">
      <c r="B122" s="28"/>
      <c r="L122" s="28"/>
    </row>
    <row r="123" spans="2:63" s="1" customFormat="1" ht="15.15" customHeight="1" x14ac:dyDescent="0.2">
      <c r="B123" s="28"/>
      <c r="C123" s="25" t="s">
        <v>22</v>
      </c>
      <c r="F123" s="23" t="str">
        <f>E15</f>
        <v>Obec Velký Týnec, Zámecká 35, 783 72 Velký Týnec</v>
      </c>
      <c r="I123" s="25"/>
      <c r="J123" s="26" t="str">
        <f>E21</f>
        <v xml:space="preserve"> </v>
      </c>
      <c r="L123" s="28"/>
    </row>
    <row r="124" spans="2:63" s="1" customFormat="1" ht="15.15" customHeight="1" x14ac:dyDescent="0.2">
      <c r="B124" s="28"/>
      <c r="C124" s="25" t="s">
        <v>25</v>
      </c>
      <c r="F124" s="23" t="str">
        <f>IF(E18="","",E18)</f>
        <v>Vyplň údaj</v>
      </c>
      <c r="I124" s="25"/>
      <c r="J124" s="26" t="str">
        <f>E24</f>
        <v xml:space="preserve"> </v>
      </c>
      <c r="L124" s="28"/>
    </row>
    <row r="125" spans="2:63" s="1" customFormat="1" ht="10.35" customHeight="1" x14ac:dyDescent="0.2">
      <c r="B125" s="28"/>
      <c r="L125" s="28"/>
    </row>
    <row r="126" spans="2:63" s="9" customFormat="1" ht="29.25" customHeight="1" x14ac:dyDescent="0.2">
      <c r="B126" s="103"/>
      <c r="C126" s="104" t="s">
        <v>99</v>
      </c>
      <c r="D126" s="105" t="s">
        <v>56</v>
      </c>
      <c r="E126" s="105" t="s">
        <v>52</v>
      </c>
      <c r="F126" s="105" t="s">
        <v>53</v>
      </c>
      <c r="G126" s="105" t="s">
        <v>100</v>
      </c>
      <c r="H126" s="105" t="s">
        <v>101</v>
      </c>
      <c r="I126" s="105" t="s">
        <v>102</v>
      </c>
      <c r="J126" s="106" t="s">
        <v>92</v>
      </c>
      <c r="K126" s="107" t="s">
        <v>103</v>
      </c>
      <c r="L126" s="103"/>
      <c r="M126" s="54" t="s">
        <v>1</v>
      </c>
      <c r="N126" s="55" t="s">
        <v>35</v>
      </c>
      <c r="O126" s="55" t="s">
        <v>104</v>
      </c>
      <c r="P126" s="55" t="s">
        <v>105</v>
      </c>
      <c r="Q126" s="55" t="s">
        <v>106</v>
      </c>
      <c r="R126" s="55" t="s">
        <v>107</v>
      </c>
      <c r="S126" s="55" t="s">
        <v>108</v>
      </c>
      <c r="T126" s="56" t="s">
        <v>109</v>
      </c>
    </row>
    <row r="127" spans="2:63" s="1" customFormat="1" ht="22.95" customHeight="1" x14ac:dyDescent="0.3">
      <c r="B127" s="28"/>
      <c r="C127" s="59" t="s">
        <v>110</v>
      </c>
      <c r="J127" s="108">
        <f>BK127</f>
        <v>0</v>
      </c>
      <c r="L127" s="28"/>
      <c r="M127" s="57"/>
      <c r="N127" s="48"/>
      <c r="O127" s="48"/>
      <c r="P127" s="109">
        <f>P128+P163+P196+P248+P258+P289+P292+P295+P311+P313+P333</f>
        <v>0</v>
      </c>
      <c r="Q127" s="48"/>
      <c r="R127" s="109">
        <f>R128+R163+R196+R248+R258+R289+R292+R295+R311+R313+R333</f>
        <v>0</v>
      </c>
      <c r="S127" s="48"/>
      <c r="T127" s="110">
        <f>T128+T163+T196+T248+T258+T289+T292+T295+T311+T313+T333</f>
        <v>0</v>
      </c>
      <c r="AT127" s="15" t="s">
        <v>70</v>
      </c>
      <c r="AU127" s="15" t="s">
        <v>94</v>
      </c>
      <c r="BK127" s="111">
        <f>BK128+BK163+BK196+BK248+BK258+BK289+BK292+BK295+BK311+BK313+BK333</f>
        <v>0</v>
      </c>
    </row>
    <row r="128" spans="2:63" s="10" customFormat="1" ht="25.95" customHeight="1" x14ac:dyDescent="0.25">
      <c r="B128" s="112"/>
      <c r="D128" s="113" t="s">
        <v>70</v>
      </c>
      <c r="E128" s="114" t="s">
        <v>111</v>
      </c>
      <c r="F128" s="114" t="s">
        <v>112</v>
      </c>
      <c r="I128" s="226"/>
      <c r="J128" s="115">
        <f>BK128</f>
        <v>0</v>
      </c>
      <c r="L128" s="112"/>
      <c r="M128" s="116"/>
      <c r="P128" s="117">
        <f>SUM(P129:P162)</f>
        <v>0</v>
      </c>
      <c r="R128" s="117">
        <f>SUM(R129:R162)</f>
        <v>0</v>
      </c>
      <c r="T128" s="118">
        <f>SUM(T129:T162)</f>
        <v>0</v>
      </c>
      <c r="AR128" s="113" t="s">
        <v>79</v>
      </c>
      <c r="AT128" s="119" t="s">
        <v>70</v>
      </c>
      <c r="AU128" s="119" t="s">
        <v>71</v>
      </c>
      <c r="AY128" s="113" t="s">
        <v>113</v>
      </c>
      <c r="BK128" s="120">
        <f>SUM(BK129:BK162)</f>
        <v>0</v>
      </c>
    </row>
    <row r="129" spans="2:65" s="1" customFormat="1" ht="16.5" customHeight="1" x14ac:dyDescent="0.2">
      <c r="B129" s="28"/>
      <c r="C129" s="158" t="s">
        <v>238</v>
      </c>
      <c r="D129" s="158" t="s">
        <v>239</v>
      </c>
      <c r="E129" s="159" t="s">
        <v>240</v>
      </c>
      <c r="F129" s="160" t="s">
        <v>241</v>
      </c>
      <c r="G129" s="161" t="s">
        <v>242</v>
      </c>
      <c r="H129" s="162">
        <v>1.44</v>
      </c>
      <c r="I129" s="163"/>
      <c r="J129" s="164">
        <f>ROUND(I129*H129,2)</f>
        <v>0</v>
      </c>
      <c r="K129" s="165"/>
      <c r="L129" s="166"/>
      <c r="M129" s="167" t="s">
        <v>1</v>
      </c>
      <c r="N129" s="168" t="s">
        <v>36</v>
      </c>
      <c r="P129" s="131">
        <f>O129*H129</f>
        <v>0</v>
      </c>
      <c r="Q129" s="131">
        <v>0</v>
      </c>
      <c r="R129" s="131">
        <f>Q129*H129</f>
        <v>0</v>
      </c>
      <c r="S129" s="131">
        <v>0</v>
      </c>
      <c r="T129" s="132">
        <f>S129*H129</f>
        <v>0</v>
      </c>
      <c r="AR129" s="133" t="s">
        <v>132</v>
      </c>
      <c r="AT129" s="133" t="s">
        <v>239</v>
      </c>
      <c r="AU129" s="133" t="s">
        <v>79</v>
      </c>
      <c r="AY129" s="15" t="s">
        <v>113</v>
      </c>
      <c r="BE129" s="134">
        <f>IF(N129="základní",J129,0)</f>
        <v>0</v>
      </c>
      <c r="BF129" s="134">
        <f>IF(N129="snížená",J129,0)</f>
        <v>0</v>
      </c>
      <c r="BG129" s="134">
        <f>IF(N129="zákl. přenesená",J129,0)</f>
        <v>0</v>
      </c>
      <c r="BH129" s="134">
        <f>IF(N129="sníž. přenesená",J129,0)</f>
        <v>0</v>
      </c>
      <c r="BI129" s="134">
        <f>IF(N129="nulová",J129,0)</f>
        <v>0</v>
      </c>
      <c r="BJ129" s="15" t="s">
        <v>79</v>
      </c>
      <c r="BK129" s="134">
        <f>ROUND(I129*H129,2)</f>
        <v>0</v>
      </c>
      <c r="BL129" s="15" t="s">
        <v>118</v>
      </c>
      <c r="BM129" s="133" t="s">
        <v>81</v>
      </c>
    </row>
    <row r="130" spans="2:65" s="1" customFormat="1" ht="37.950000000000003" customHeight="1" x14ac:dyDescent="0.2">
      <c r="B130" s="28"/>
      <c r="C130" s="121" t="s">
        <v>179</v>
      </c>
      <c r="D130" s="121" t="s">
        <v>114</v>
      </c>
      <c r="E130" s="122" t="s">
        <v>243</v>
      </c>
      <c r="F130" s="123" t="s">
        <v>244</v>
      </c>
      <c r="G130" s="124" t="s">
        <v>245</v>
      </c>
      <c r="H130" s="125">
        <v>5.0720000000000001</v>
      </c>
      <c r="I130" s="126"/>
      <c r="J130" s="127">
        <f>ROUND(I130*H130,2)</f>
        <v>0</v>
      </c>
      <c r="K130" s="128"/>
      <c r="L130" s="28"/>
      <c r="M130" s="129" t="s">
        <v>1</v>
      </c>
      <c r="N130" s="130" t="s">
        <v>36</v>
      </c>
      <c r="P130" s="131">
        <f>O130*H130</f>
        <v>0</v>
      </c>
      <c r="Q130" s="131">
        <v>0</v>
      </c>
      <c r="R130" s="131">
        <f>Q130*H130</f>
        <v>0</v>
      </c>
      <c r="S130" s="131">
        <v>0</v>
      </c>
      <c r="T130" s="132">
        <f>S130*H130</f>
        <v>0</v>
      </c>
      <c r="AR130" s="133" t="s">
        <v>118</v>
      </c>
      <c r="AT130" s="133" t="s">
        <v>114</v>
      </c>
      <c r="AU130" s="133" t="s">
        <v>79</v>
      </c>
      <c r="AY130" s="15" t="s">
        <v>113</v>
      </c>
      <c r="BE130" s="134">
        <f>IF(N130="základní",J130,0)</f>
        <v>0</v>
      </c>
      <c r="BF130" s="134">
        <f>IF(N130="snížená",J130,0)</f>
        <v>0</v>
      </c>
      <c r="BG130" s="134">
        <f>IF(N130="zákl. přenesená",J130,0)</f>
        <v>0</v>
      </c>
      <c r="BH130" s="134">
        <f>IF(N130="sníž. přenesená",J130,0)</f>
        <v>0</v>
      </c>
      <c r="BI130" s="134">
        <f>IF(N130="nulová",J130,0)</f>
        <v>0</v>
      </c>
      <c r="BJ130" s="15" t="s">
        <v>79</v>
      </c>
      <c r="BK130" s="134">
        <f>ROUND(I130*H130,2)</f>
        <v>0</v>
      </c>
      <c r="BL130" s="15" t="s">
        <v>118</v>
      </c>
      <c r="BM130" s="133" t="s">
        <v>118</v>
      </c>
    </row>
    <row r="131" spans="2:65" s="1" customFormat="1" ht="24.15" customHeight="1" x14ac:dyDescent="0.2">
      <c r="B131" s="28"/>
      <c r="C131" s="121" t="s">
        <v>246</v>
      </c>
      <c r="D131" s="121" t="s">
        <v>114</v>
      </c>
      <c r="E131" s="122" t="s">
        <v>247</v>
      </c>
      <c r="F131" s="123" t="s">
        <v>248</v>
      </c>
      <c r="G131" s="124" t="s">
        <v>245</v>
      </c>
      <c r="H131" s="125">
        <v>16.38</v>
      </c>
      <c r="I131" s="126"/>
      <c r="J131" s="127">
        <f>ROUND(I131*H131,2)</f>
        <v>0</v>
      </c>
      <c r="K131" s="128"/>
      <c r="L131" s="28"/>
      <c r="M131" s="129" t="s">
        <v>1</v>
      </c>
      <c r="N131" s="130" t="s">
        <v>36</v>
      </c>
      <c r="P131" s="131">
        <f>O131*H131</f>
        <v>0</v>
      </c>
      <c r="Q131" s="131">
        <v>0</v>
      </c>
      <c r="R131" s="131">
        <f>Q131*H131</f>
        <v>0</v>
      </c>
      <c r="S131" s="131">
        <v>0</v>
      </c>
      <c r="T131" s="132">
        <f>S131*H131</f>
        <v>0</v>
      </c>
      <c r="AR131" s="133" t="s">
        <v>118</v>
      </c>
      <c r="AT131" s="133" t="s">
        <v>114</v>
      </c>
      <c r="AU131" s="133" t="s">
        <v>79</v>
      </c>
      <c r="AY131" s="15" t="s">
        <v>113</v>
      </c>
      <c r="BE131" s="134">
        <f>IF(N131="základní",J131,0)</f>
        <v>0</v>
      </c>
      <c r="BF131" s="134">
        <f>IF(N131="snížená",J131,0)</f>
        <v>0</v>
      </c>
      <c r="BG131" s="134">
        <f>IF(N131="zákl. přenesená",J131,0)</f>
        <v>0</v>
      </c>
      <c r="BH131" s="134">
        <f>IF(N131="sníž. přenesená",J131,0)</f>
        <v>0</v>
      </c>
      <c r="BI131" s="134">
        <f>IF(N131="nulová",J131,0)</f>
        <v>0</v>
      </c>
      <c r="BJ131" s="15" t="s">
        <v>79</v>
      </c>
      <c r="BK131" s="134">
        <f>ROUND(I131*H131,2)</f>
        <v>0</v>
      </c>
      <c r="BL131" s="15" t="s">
        <v>118</v>
      </c>
      <c r="BM131" s="133" t="s">
        <v>129</v>
      </c>
    </row>
    <row r="132" spans="2:65" s="1" customFormat="1" ht="33" customHeight="1" x14ac:dyDescent="0.2">
      <c r="B132" s="28"/>
      <c r="C132" s="121" t="s">
        <v>182</v>
      </c>
      <c r="D132" s="121" t="s">
        <v>114</v>
      </c>
      <c r="E132" s="122" t="s">
        <v>249</v>
      </c>
      <c r="F132" s="123" t="s">
        <v>250</v>
      </c>
      <c r="G132" s="124" t="s">
        <v>245</v>
      </c>
      <c r="H132" s="125">
        <v>5.9729999999999999</v>
      </c>
      <c r="I132" s="126"/>
      <c r="J132" s="127">
        <f>ROUND(I132*H132,2)</f>
        <v>0</v>
      </c>
      <c r="K132" s="128"/>
      <c r="L132" s="28"/>
      <c r="M132" s="129" t="s">
        <v>1</v>
      </c>
      <c r="N132" s="130" t="s">
        <v>36</v>
      </c>
      <c r="P132" s="131">
        <f>O132*H132</f>
        <v>0</v>
      </c>
      <c r="Q132" s="131">
        <v>0</v>
      </c>
      <c r="R132" s="131">
        <f>Q132*H132</f>
        <v>0</v>
      </c>
      <c r="S132" s="131">
        <v>0</v>
      </c>
      <c r="T132" s="132">
        <f>S132*H132</f>
        <v>0</v>
      </c>
      <c r="AR132" s="133" t="s">
        <v>118</v>
      </c>
      <c r="AT132" s="133" t="s">
        <v>114</v>
      </c>
      <c r="AU132" s="133" t="s">
        <v>79</v>
      </c>
      <c r="AY132" s="15" t="s">
        <v>113</v>
      </c>
      <c r="BE132" s="134">
        <f>IF(N132="základní",J132,0)</f>
        <v>0</v>
      </c>
      <c r="BF132" s="134">
        <f>IF(N132="snížená",J132,0)</f>
        <v>0</v>
      </c>
      <c r="BG132" s="134">
        <f>IF(N132="zákl. přenesená",J132,0)</f>
        <v>0</v>
      </c>
      <c r="BH132" s="134">
        <f>IF(N132="sníž. přenesená",J132,0)</f>
        <v>0</v>
      </c>
      <c r="BI132" s="134">
        <f>IF(N132="nulová",J132,0)</f>
        <v>0</v>
      </c>
      <c r="BJ132" s="15" t="s">
        <v>79</v>
      </c>
      <c r="BK132" s="134">
        <f>ROUND(I132*H132,2)</f>
        <v>0</v>
      </c>
      <c r="BL132" s="15" t="s">
        <v>118</v>
      </c>
      <c r="BM132" s="133" t="s">
        <v>132</v>
      </c>
    </row>
    <row r="133" spans="2:65" s="1" customFormat="1" ht="33" customHeight="1" x14ac:dyDescent="0.2">
      <c r="B133" s="28"/>
      <c r="C133" s="121" t="s">
        <v>251</v>
      </c>
      <c r="D133" s="121" t="s">
        <v>114</v>
      </c>
      <c r="E133" s="122" t="s">
        <v>252</v>
      </c>
      <c r="F133" s="123" t="s">
        <v>253</v>
      </c>
      <c r="G133" s="124" t="s">
        <v>245</v>
      </c>
      <c r="H133" s="125">
        <v>44.2</v>
      </c>
      <c r="I133" s="126"/>
      <c r="J133" s="127">
        <f>ROUND(I133*H133,2)</f>
        <v>0</v>
      </c>
      <c r="K133" s="128"/>
      <c r="L133" s="28"/>
      <c r="M133" s="129" t="s">
        <v>1</v>
      </c>
      <c r="N133" s="130" t="s">
        <v>36</v>
      </c>
      <c r="P133" s="131">
        <f>O133*H133</f>
        <v>0</v>
      </c>
      <c r="Q133" s="131">
        <v>0</v>
      </c>
      <c r="R133" s="131">
        <f>Q133*H133</f>
        <v>0</v>
      </c>
      <c r="S133" s="131">
        <v>0</v>
      </c>
      <c r="T133" s="132">
        <f>S133*H133</f>
        <v>0</v>
      </c>
      <c r="AR133" s="133" t="s">
        <v>118</v>
      </c>
      <c r="AT133" s="133" t="s">
        <v>114</v>
      </c>
      <c r="AU133" s="133" t="s">
        <v>79</v>
      </c>
      <c r="AY133" s="15" t="s">
        <v>113</v>
      </c>
      <c r="BE133" s="134">
        <f>IF(N133="základní",J133,0)</f>
        <v>0</v>
      </c>
      <c r="BF133" s="134">
        <f>IF(N133="snížená",J133,0)</f>
        <v>0</v>
      </c>
      <c r="BG133" s="134">
        <f>IF(N133="zákl. přenesená",J133,0)</f>
        <v>0</v>
      </c>
      <c r="BH133" s="134">
        <f>IF(N133="sníž. přenesená",J133,0)</f>
        <v>0</v>
      </c>
      <c r="BI133" s="134">
        <f>IF(N133="nulová",J133,0)</f>
        <v>0</v>
      </c>
      <c r="BJ133" s="15" t="s">
        <v>79</v>
      </c>
      <c r="BK133" s="134">
        <f>ROUND(I133*H133,2)</f>
        <v>0</v>
      </c>
      <c r="BL133" s="15" t="s">
        <v>118</v>
      </c>
      <c r="BM133" s="133" t="s">
        <v>136</v>
      </c>
    </row>
    <row r="134" spans="2:65" s="11" customFormat="1" x14ac:dyDescent="0.2">
      <c r="B134" s="135"/>
      <c r="D134" s="136" t="s">
        <v>119</v>
      </c>
      <c r="E134" s="137" t="s">
        <v>1</v>
      </c>
      <c r="F134" s="138" t="s">
        <v>254</v>
      </c>
      <c r="H134" s="137" t="s">
        <v>1</v>
      </c>
      <c r="I134" s="227"/>
      <c r="L134" s="135"/>
      <c r="M134" s="139"/>
      <c r="T134" s="140"/>
      <c r="AT134" s="137" t="s">
        <v>119</v>
      </c>
      <c r="AU134" s="137" t="s">
        <v>79</v>
      </c>
      <c r="AV134" s="11" t="s">
        <v>79</v>
      </c>
      <c r="AW134" s="11" t="s">
        <v>28</v>
      </c>
      <c r="AX134" s="11" t="s">
        <v>71</v>
      </c>
      <c r="AY134" s="137" t="s">
        <v>113</v>
      </c>
    </row>
    <row r="135" spans="2:65" s="12" customFormat="1" x14ac:dyDescent="0.2">
      <c r="B135" s="141"/>
      <c r="D135" s="136" t="s">
        <v>119</v>
      </c>
      <c r="E135" s="142" t="s">
        <v>1</v>
      </c>
      <c r="F135" s="143" t="s">
        <v>255</v>
      </c>
      <c r="H135" s="144">
        <v>44.2</v>
      </c>
      <c r="I135" s="228"/>
      <c r="L135" s="141"/>
      <c r="M135" s="145"/>
      <c r="T135" s="146"/>
      <c r="AT135" s="142" t="s">
        <v>119</v>
      </c>
      <c r="AU135" s="142" t="s">
        <v>79</v>
      </c>
      <c r="AV135" s="12" t="s">
        <v>81</v>
      </c>
      <c r="AW135" s="12" t="s">
        <v>28</v>
      </c>
      <c r="AX135" s="12" t="s">
        <v>71</v>
      </c>
      <c r="AY135" s="142" t="s">
        <v>113</v>
      </c>
    </row>
    <row r="136" spans="2:65" s="13" customFormat="1" x14ac:dyDescent="0.2">
      <c r="B136" s="147"/>
      <c r="D136" s="136" t="s">
        <v>119</v>
      </c>
      <c r="E136" s="148" t="s">
        <v>1</v>
      </c>
      <c r="F136" s="149" t="s">
        <v>122</v>
      </c>
      <c r="H136" s="150">
        <v>44.2</v>
      </c>
      <c r="I136" s="229"/>
      <c r="L136" s="147"/>
      <c r="M136" s="151"/>
      <c r="T136" s="152"/>
      <c r="AT136" s="148" t="s">
        <v>119</v>
      </c>
      <c r="AU136" s="148" t="s">
        <v>79</v>
      </c>
      <c r="AV136" s="13" t="s">
        <v>118</v>
      </c>
      <c r="AW136" s="13" t="s">
        <v>28</v>
      </c>
      <c r="AX136" s="13" t="s">
        <v>79</v>
      </c>
      <c r="AY136" s="148" t="s">
        <v>113</v>
      </c>
    </row>
    <row r="137" spans="2:65" s="1" customFormat="1" ht="37.950000000000003" customHeight="1" x14ac:dyDescent="0.2">
      <c r="B137" s="28"/>
      <c r="C137" s="121" t="s">
        <v>186</v>
      </c>
      <c r="D137" s="121" t="s">
        <v>114</v>
      </c>
      <c r="E137" s="122" t="s">
        <v>256</v>
      </c>
      <c r="F137" s="123" t="s">
        <v>257</v>
      </c>
      <c r="G137" s="124" t="s">
        <v>245</v>
      </c>
      <c r="H137" s="125">
        <v>71.625</v>
      </c>
      <c r="I137" s="126"/>
      <c r="J137" s="127">
        <f>ROUND(I137*H137,2)</f>
        <v>0</v>
      </c>
      <c r="K137" s="128"/>
      <c r="L137" s="28"/>
      <c r="M137" s="129" t="s">
        <v>1</v>
      </c>
      <c r="N137" s="130" t="s">
        <v>36</v>
      </c>
      <c r="P137" s="131">
        <f>O137*H137</f>
        <v>0</v>
      </c>
      <c r="Q137" s="131">
        <v>0</v>
      </c>
      <c r="R137" s="131">
        <f>Q137*H137</f>
        <v>0</v>
      </c>
      <c r="S137" s="131">
        <v>0</v>
      </c>
      <c r="T137" s="132">
        <f>S137*H137</f>
        <v>0</v>
      </c>
      <c r="AR137" s="133" t="s">
        <v>118</v>
      </c>
      <c r="AT137" s="133" t="s">
        <v>114</v>
      </c>
      <c r="AU137" s="133" t="s">
        <v>79</v>
      </c>
      <c r="AY137" s="15" t="s">
        <v>113</v>
      </c>
      <c r="BE137" s="134">
        <f>IF(N137="základní",J137,0)</f>
        <v>0</v>
      </c>
      <c r="BF137" s="134">
        <f>IF(N137="snížená",J137,0)</f>
        <v>0</v>
      </c>
      <c r="BG137" s="134">
        <f>IF(N137="zákl. přenesená",J137,0)</f>
        <v>0</v>
      </c>
      <c r="BH137" s="134">
        <f>IF(N137="sníž. přenesená",J137,0)</f>
        <v>0</v>
      </c>
      <c r="BI137" s="134">
        <f>IF(N137="nulová",J137,0)</f>
        <v>0</v>
      </c>
      <c r="BJ137" s="15" t="s">
        <v>79</v>
      </c>
      <c r="BK137" s="134">
        <f>ROUND(I137*H137,2)</f>
        <v>0</v>
      </c>
      <c r="BL137" s="15" t="s">
        <v>118</v>
      </c>
      <c r="BM137" s="133" t="s">
        <v>8</v>
      </c>
    </row>
    <row r="138" spans="2:65" s="1" customFormat="1" ht="37.950000000000003" customHeight="1" x14ac:dyDescent="0.2">
      <c r="B138" s="28"/>
      <c r="C138" s="121" t="s">
        <v>258</v>
      </c>
      <c r="D138" s="121" t="s">
        <v>114</v>
      </c>
      <c r="E138" s="122" t="s">
        <v>259</v>
      </c>
      <c r="F138" s="123" t="s">
        <v>260</v>
      </c>
      <c r="G138" s="124" t="s">
        <v>245</v>
      </c>
      <c r="H138" s="125">
        <v>28.984000000000002</v>
      </c>
      <c r="I138" s="126"/>
      <c r="J138" s="127">
        <f>ROUND(I138*H138,2)</f>
        <v>0</v>
      </c>
      <c r="K138" s="128"/>
      <c r="L138" s="28"/>
      <c r="M138" s="129" t="s">
        <v>1</v>
      </c>
      <c r="N138" s="130" t="s">
        <v>36</v>
      </c>
      <c r="P138" s="131">
        <f>O138*H138</f>
        <v>0</v>
      </c>
      <c r="Q138" s="131">
        <v>0</v>
      </c>
      <c r="R138" s="131">
        <f>Q138*H138</f>
        <v>0</v>
      </c>
      <c r="S138" s="131">
        <v>0</v>
      </c>
      <c r="T138" s="132">
        <f>S138*H138</f>
        <v>0</v>
      </c>
      <c r="AR138" s="133" t="s">
        <v>118</v>
      </c>
      <c r="AT138" s="133" t="s">
        <v>114</v>
      </c>
      <c r="AU138" s="133" t="s">
        <v>79</v>
      </c>
      <c r="AY138" s="15" t="s">
        <v>113</v>
      </c>
      <c r="BE138" s="134">
        <f>IF(N138="základní",J138,0)</f>
        <v>0</v>
      </c>
      <c r="BF138" s="134">
        <f>IF(N138="snížená",J138,0)</f>
        <v>0</v>
      </c>
      <c r="BG138" s="134">
        <f>IF(N138="zákl. přenesená",J138,0)</f>
        <v>0</v>
      </c>
      <c r="BH138" s="134">
        <f>IF(N138="sníž. přenesená",J138,0)</f>
        <v>0</v>
      </c>
      <c r="BI138" s="134">
        <f>IF(N138="nulová",J138,0)</f>
        <v>0</v>
      </c>
      <c r="BJ138" s="15" t="s">
        <v>79</v>
      </c>
      <c r="BK138" s="134">
        <f>ROUND(I138*H138,2)</f>
        <v>0</v>
      </c>
      <c r="BL138" s="15" t="s">
        <v>118</v>
      </c>
      <c r="BM138" s="133" t="s">
        <v>142</v>
      </c>
    </row>
    <row r="139" spans="2:65" s="1" customFormat="1" ht="37.950000000000003" customHeight="1" x14ac:dyDescent="0.2">
      <c r="B139" s="28"/>
      <c r="C139" s="121" t="s">
        <v>189</v>
      </c>
      <c r="D139" s="121" t="s">
        <v>114</v>
      </c>
      <c r="E139" s="122" t="s">
        <v>261</v>
      </c>
      <c r="F139" s="123" t="s">
        <v>262</v>
      </c>
      <c r="G139" s="124" t="s">
        <v>245</v>
      </c>
      <c r="H139" s="125">
        <v>289.83999999999997</v>
      </c>
      <c r="I139" s="126"/>
      <c r="J139" s="127">
        <f>ROUND(I139*H139,2)</f>
        <v>0</v>
      </c>
      <c r="K139" s="128"/>
      <c r="L139" s="28"/>
      <c r="M139" s="129" t="s">
        <v>1</v>
      </c>
      <c r="N139" s="130" t="s">
        <v>36</v>
      </c>
      <c r="P139" s="131">
        <f>O139*H139</f>
        <v>0</v>
      </c>
      <c r="Q139" s="131">
        <v>0</v>
      </c>
      <c r="R139" s="131">
        <f>Q139*H139</f>
        <v>0</v>
      </c>
      <c r="S139" s="131">
        <v>0</v>
      </c>
      <c r="T139" s="132">
        <f>S139*H139</f>
        <v>0</v>
      </c>
      <c r="AR139" s="133" t="s">
        <v>118</v>
      </c>
      <c r="AT139" s="133" t="s">
        <v>114</v>
      </c>
      <c r="AU139" s="133" t="s">
        <v>79</v>
      </c>
      <c r="AY139" s="15" t="s">
        <v>113</v>
      </c>
      <c r="BE139" s="134">
        <f>IF(N139="základní",J139,0)</f>
        <v>0</v>
      </c>
      <c r="BF139" s="134">
        <f>IF(N139="snížená",J139,0)</f>
        <v>0</v>
      </c>
      <c r="BG139" s="134">
        <f>IF(N139="zákl. přenesená",J139,0)</f>
        <v>0</v>
      </c>
      <c r="BH139" s="134">
        <f>IF(N139="sníž. přenesená",J139,0)</f>
        <v>0</v>
      </c>
      <c r="BI139" s="134">
        <f>IF(N139="nulová",J139,0)</f>
        <v>0</v>
      </c>
      <c r="BJ139" s="15" t="s">
        <v>79</v>
      </c>
      <c r="BK139" s="134">
        <f>ROUND(I139*H139,2)</f>
        <v>0</v>
      </c>
      <c r="BL139" s="15" t="s">
        <v>118</v>
      </c>
      <c r="BM139" s="133" t="s">
        <v>145</v>
      </c>
    </row>
    <row r="140" spans="2:65" s="11" customFormat="1" x14ac:dyDescent="0.2">
      <c r="B140" s="135"/>
      <c r="D140" s="136" t="s">
        <v>119</v>
      </c>
      <c r="E140" s="137" t="s">
        <v>1</v>
      </c>
      <c r="F140" s="138" t="s">
        <v>146</v>
      </c>
      <c r="H140" s="137" t="s">
        <v>1</v>
      </c>
      <c r="I140" s="227"/>
      <c r="L140" s="135"/>
      <c r="M140" s="139"/>
      <c r="T140" s="140"/>
      <c r="AT140" s="137" t="s">
        <v>119</v>
      </c>
      <c r="AU140" s="137" t="s">
        <v>79</v>
      </c>
      <c r="AV140" s="11" t="s">
        <v>79</v>
      </c>
      <c r="AW140" s="11" t="s">
        <v>28</v>
      </c>
      <c r="AX140" s="11" t="s">
        <v>71</v>
      </c>
      <c r="AY140" s="137" t="s">
        <v>113</v>
      </c>
    </row>
    <row r="141" spans="2:65" s="12" customFormat="1" x14ac:dyDescent="0.2">
      <c r="B141" s="141"/>
      <c r="D141" s="136" t="s">
        <v>119</v>
      </c>
      <c r="E141" s="142" t="s">
        <v>1</v>
      </c>
      <c r="F141" s="143" t="s">
        <v>263</v>
      </c>
      <c r="H141" s="144">
        <v>289.83999999999997</v>
      </c>
      <c r="I141" s="228"/>
      <c r="L141" s="141"/>
      <c r="M141" s="145"/>
      <c r="T141" s="146"/>
      <c r="AT141" s="142" t="s">
        <v>119</v>
      </c>
      <c r="AU141" s="142" t="s">
        <v>79</v>
      </c>
      <c r="AV141" s="12" t="s">
        <v>81</v>
      </c>
      <c r="AW141" s="12" t="s">
        <v>28</v>
      </c>
      <c r="AX141" s="12" t="s">
        <v>71</v>
      </c>
      <c r="AY141" s="142" t="s">
        <v>113</v>
      </c>
    </row>
    <row r="142" spans="2:65" s="13" customFormat="1" x14ac:dyDescent="0.2">
      <c r="B142" s="147"/>
      <c r="D142" s="136" t="s">
        <v>119</v>
      </c>
      <c r="E142" s="148" t="s">
        <v>1</v>
      </c>
      <c r="F142" s="149" t="s">
        <v>122</v>
      </c>
      <c r="H142" s="150">
        <v>289.83999999999997</v>
      </c>
      <c r="I142" s="229"/>
      <c r="L142" s="147"/>
      <c r="M142" s="151"/>
      <c r="T142" s="152"/>
      <c r="AT142" s="148" t="s">
        <v>119</v>
      </c>
      <c r="AU142" s="148" t="s">
        <v>79</v>
      </c>
      <c r="AV142" s="13" t="s">
        <v>118</v>
      </c>
      <c r="AW142" s="13" t="s">
        <v>28</v>
      </c>
      <c r="AX142" s="13" t="s">
        <v>79</v>
      </c>
      <c r="AY142" s="148" t="s">
        <v>113</v>
      </c>
    </row>
    <row r="143" spans="2:65" s="1" customFormat="1" ht="33" customHeight="1" x14ac:dyDescent="0.2">
      <c r="B143" s="28"/>
      <c r="C143" s="121" t="s">
        <v>264</v>
      </c>
      <c r="D143" s="121" t="s">
        <v>114</v>
      </c>
      <c r="E143" s="122" t="s">
        <v>265</v>
      </c>
      <c r="F143" s="123" t="s">
        <v>266</v>
      </c>
      <c r="G143" s="124" t="s">
        <v>208</v>
      </c>
      <c r="H143" s="125">
        <v>52.170999999999999</v>
      </c>
      <c r="I143" s="126"/>
      <c r="J143" s="127">
        <f>ROUND(I143*H143,2)</f>
        <v>0</v>
      </c>
      <c r="K143" s="128"/>
      <c r="L143" s="28"/>
      <c r="M143" s="129" t="s">
        <v>1</v>
      </c>
      <c r="N143" s="130" t="s">
        <v>36</v>
      </c>
      <c r="P143" s="131">
        <f>O143*H143</f>
        <v>0</v>
      </c>
      <c r="Q143" s="131">
        <v>0</v>
      </c>
      <c r="R143" s="131">
        <f>Q143*H143</f>
        <v>0</v>
      </c>
      <c r="S143" s="131">
        <v>0</v>
      </c>
      <c r="T143" s="132">
        <f>S143*H143</f>
        <v>0</v>
      </c>
      <c r="AR143" s="133" t="s">
        <v>118</v>
      </c>
      <c r="AT143" s="133" t="s">
        <v>114</v>
      </c>
      <c r="AU143" s="133" t="s">
        <v>79</v>
      </c>
      <c r="AY143" s="15" t="s">
        <v>113</v>
      </c>
      <c r="BE143" s="134">
        <f>IF(N143="základní",J143,0)</f>
        <v>0</v>
      </c>
      <c r="BF143" s="134">
        <f>IF(N143="snížená",J143,0)</f>
        <v>0</v>
      </c>
      <c r="BG143" s="134">
        <f>IF(N143="zákl. přenesená",J143,0)</f>
        <v>0</v>
      </c>
      <c r="BH143" s="134">
        <f>IF(N143="sníž. přenesená",J143,0)</f>
        <v>0</v>
      </c>
      <c r="BI143" s="134">
        <f>IF(N143="nulová",J143,0)</f>
        <v>0</v>
      </c>
      <c r="BJ143" s="15" t="s">
        <v>79</v>
      </c>
      <c r="BK143" s="134">
        <f>ROUND(I143*H143,2)</f>
        <v>0</v>
      </c>
      <c r="BL143" s="15" t="s">
        <v>118</v>
      </c>
      <c r="BM143" s="133" t="s">
        <v>151</v>
      </c>
    </row>
    <row r="144" spans="2:65" s="11" customFormat="1" x14ac:dyDescent="0.2">
      <c r="B144" s="135"/>
      <c r="D144" s="136" t="s">
        <v>119</v>
      </c>
      <c r="E144" s="137" t="s">
        <v>1</v>
      </c>
      <c r="F144" s="138" t="s">
        <v>267</v>
      </c>
      <c r="H144" s="137" t="s">
        <v>1</v>
      </c>
      <c r="I144" s="227"/>
      <c r="L144" s="135"/>
      <c r="M144" s="139"/>
      <c r="T144" s="140"/>
      <c r="AT144" s="137" t="s">
        <v>119</v>
      </c>
      <c r="AU144" s="137" t="s">
        <v>79</v>
      </c>
      <c r="AV144" s="11" t="s">
        <v>79</v>
      </c>
      <c r="AW144" s="11" t="s">
        <v>28</v>
      </c>
      <c r="AX144" s="11" t="s">
        <v>71</v>
      </c>
      <c r="AY144" s="137" t="s">
        <v>113</v>
      </c>
    </row>
    <row r="145" spans="2:65" s="12" customFormat="1" x14ac:dyDescent="0.2">
      <c r="B145" s="141"/>
      <c r="D145" s="136" t="s">
        <v>119</v>
      </c>
      <c r="E145" s="142" t="s">
        <v>1</v>
      </c>
      <c r="F145" s="143" t="s">
        <v>268</v>
      </c>
      <c r="H145" s="144">
        <v>52.170999999999999</v>
      </c>
      <c r="I145" s="228"/>
      <c r="L145" s="141"/>
      <c r="M145" s="145"/>
      <c r="T145" s="146"/>
      <c r="AT145" s="142" t="s">
        <v>119</v>
      </c>
      <c r="AU145" s="142" t="s">
        <v>79</v>
      </c>
      <c r="AV145" s="12" t="s">
        <v>81</v>
      </c>
      <c r="AW145" s="12" t="s">
        <v>28</v>
      </c>
      <c r="AX145" s="12" t="s">
        <v>71</v>
      </c>
      <c r="AY145" s="142" t="s">
        <v>113</v>
      </c>
    </row>
    <row r="146" spans="2:65" s="13" customFormat="1" x14ac:dyDescent="0.2">
      <c r="B146" s="147"/>
      <c r="D146" s="136" t="s">
        <v>119</v>
      </c>
      <c r="E146" s="148" t="s">
        <v>1</v>
      </c>
      <c r="F146" s="149" t="s">
        <v>122</v>
      </c>
      <c r="H146" s="150">
        <v>52.170999999999999</v>
      </c>
      <c r="I146" s="229"/>
      <c r="L146" s="147"/>
      <c r="M146" s="151"/>
      <c r="T146" s="152"/>
      <c r="AT146" s="148" t="s">
        <v>119</v>
      </c>
      <c r="AU146" s="148" t="s">
        <v>79</v>
      </c>
      <c r="AV146" s="13" t="s">
        <v>118</v>
      </c>
      <c r="AW146" s="13" t="s">
        <v>28</v>
      </c>
      <c r="AX146" s="13" t="s">
        <v>79</v>
      </c>
      <c r="AY146" s="148" t="s">
        <v>113</v>
      </c>
    </row>
    <row r="147" spans="2:65" s="1" customFormat="1" ht="24.15" customHeight="1" x14ac:dyDescent="0.2">
      <c r="B147" s="28"/>
      <c r="C147" s="121" t="s">
        <v>193</v>
      </c>
      <c r="D147" s="121" t="s">
        <v>114</v>
      </c>
      <c r="E147" s="122" t="s">
        <v>269</v>
      </c>
      <c r="F147" s="123" t="s">
        <v>270</v>
      </c>
      <c r="G147" s="124" t="s">
        <v>245</v>
      </c>
      <c r="H147" s="125">
        <v>30.94</v>
      </c>
      <c r="I147" s="126"/>
      <c r="J147" s="127">
        <f>ROUND(I147*H147,2)</f>
        <v>0</v>
      </c>
      <c r="K147" s="128"/>
      <c r="L147" s="28"/>
      <c r="M147" s="129" t="s">
        <v>1</v>
      </c>
      <c r="N147" s="130" t="s">
        <v>36</v>
      </c>
      <c r="P147" s="131">
        <f>O147*H147</f>
        <v>0</v>
      </c>
      <c r="Q147" s="131">
        <v>0</v>
      </c>
      <c r="R147" s="131">
        <f>Q147*H147</f>
        <v>0</v>
      </c>
      <c r="S147" s="131">
        <v>0</v>
      </c>
      <c r="T147" s="132">
        <f>S147*H147</f>
        <v>0</v>
      </c>
      <c r="AR147" s="133" t="s">
        <v>118</v>
      </c>
      <c r="AT147" s="133" t="s">
        <v>114</v>
      </c>
      <c r="AU147" s="133" t="s">
        <v>79</v>
      </c>
      <c r="AY147" s="15" t="s">
        <v>113</v>
      </c>
      <c r="BE147" s="134">
        <f>IF(N147="základní",J147,0)</f>
        <v>0</v>
      </c>
      <c r="BF147" s="134">
        <f>IF(N147="snížená",J147,0)</f>
        <v>0</v>
      </c>
      <c r="BG147" s="134">
        <f>IF(N147="zákl. přenesená",J147,0)</f>
        <v>0</v>
      </c>
      <c r="BH147" s="134">
        <f>IF(N147="sníž. přenesená",J147,0)</f>
        <v>0</v>
      </c>
      <c r="BI147" s="134">
        <f>IF(N147="nulová",J147,0)</f>
        <v>0</v>
      </c>
      <c r="BJ147" s="15" t="s">
        <v>79</v>
      </c>
      <c r="BK147" s="134">
        <f>ROUND(I147*H147,2)</f>
        <v>0</v>
      </c>
      <c r="BL147" s="15" t="s">
        <v>118</v>
      </c>
      <c r="BM147" s="133" t="s">
        <v>156</v>
      </c>
    </row>
    <row r="148" spans="2:65" s="11" customFormat="1" x14ac:dyDescent="0.2">
      <c r="B148" s="135"/>
      <c r="D148" s="136" t="s">
        <v>119</v>
      </c>
      <c r="E148" s="137" t="s">
        <v>1</v>
      </c>
      <c r="F148" s="138" t="s">
        <v>254</v>
      </c>
      <c r="H148" s="137" t="s">
        <v>1</v>
      </c>
      <c r="I148" s="227"/>
      <c r="L148" s="135"/>
      <c r="M148" s="139"/>
      <c r="T148" s="140"/>
      <c r="AT148" s="137" t="s">
        <v>119</v>
      </c>
      <c r="AU148" s="137" t="s">
        <v>79</v>
      </c>
      <c r="AV148" s="11" t="s">
        <v>79</v>
      </c>
      <c r="AW148" s="11" t="s">
        <v>28</v>
      </c>
      <c r="AX148" s="11" t="s">
        <v>71</v>
      </c>
      <c r="AY148" s="137" t="s">
        <v>113</v>
      </c>
    </row>
    <row r="149" spans="2:65" s="12" customFormat="1" x14ac:dyDescent="0.2">
      <c r="B149" s="141"/>
      <c r="D149" s="136" t="s">
        <v>119</v>
      </c>
      <c r="E149" s="142" t="s">
        <v>1</v>
      </c>
      <c r="F149" s="143" t="s">
        <v>271</v>
      </c>
      <c r="H149" s="144">
        <v>30.94</v>
      </c>
      <c r="I149" s="228"/>
      <c r="L149" s="141"/>
      <c r="M149" s="145"/>
      <c r="T149" s="146"/>
      <c r="AT149" s="142" t="s">
        <v>119</v>
      </c>
      <c r="AU149" s="142" t="s">
        <v>79</v>
      </c>
      <c r="AV149" s="12" t="s">
        <v>81</v>
      </c>
      <c r="AW149" s="12" t="s">
        <v>28</v>
      </c>
      <c r="AX149" s="12" t="s">
        <v>71</v>
      </c>
      <c r="AY149" s="142" t="s">
        <v>113</v>
      </c>
    </row>
    <row r="150" spans="2:65" s="13" customFormat="1" x14ac:dyDescent="0.2">
      <c r="B150" s="147"/>
      <c r="D150" s="136" t="s">
        <v>119</v>
      </c>
      <c r="E150" s="148" t="s">
        <v>1</v>
      </c>
      <c r="F150" s="149" t="s">
        <v>122</v>
      </c>
      <c r="H150" s="150">
        <v>30.94</v>
      </c>
      <c r="I150" s="229"/>
      <c r="L150" s="147"/>
      <c r="M150" s="151"/>
      <c r="T150" s="152"/>
      <c r="AT150" s="148" t="s">
        <v>119</v>
      </c>
      <c r="AU150" s="148" t="s">
        <v>79</v>
      </c>
      <c r="AV150" s="13" t="s">
        <v>118</v>
      </c>
      <c r="AW150" s="13" t="s">
        <v>28</v>
      </c>
      <c r="AX150" s="13" t="s">
        <v>79</v>
      </c>
      <c r="AY150" s="148" t="s">
        <v>113</v>
      </c>
    </row>
    <row r="151" spans="2:65" s="1" customFormat="1" ht="16.5" customHeight="1" x14ac:dyDescent="0.2">
      <c r="B151" s="28"/>
      <c r="C151" s="121" t="s">
        <v>272</v>
      </c>
      <c r="D151" s="121" t="s">
        <v>114</v>
      </c>
      <c r="E151" s="122" t="s">
        <v>273</v>
      </c>
      <c r="F151" s="123" t="s">
        <v>274</v>
      </c>
      <c r="G151" s="124" t="s">
        <v>160</v>
      </c>
      <c r="H151" s="125">
        <v>6</v>
      </c>
      <c r="I151" s="126"/>
      <c r="J151" s="127">
        <f>ROUND(I151*H151,2)</f>
        <v>0</v>
      </c>
      <c r="K151" s="128"/>
      <c r="L151" s="28"/>
      <c r="M151" s="129" t="s">
        <v>1</v>
      </c>
      <c r="N151" s="130" t="s">
        <v>36</v>
      </c>
      <c r="P151" s="131">
        <f>O151*H151</f>
        <v>0</v>
      </c>
      <c r="Q151" s="131">
        <v>0</v>
      </c>
      <c r="R151" s="131">
        <f>Q151*H151</f>
        <v>0</v>
      </c>
      <c r="S151" s="131">
        <v>0</v>
      </c>
      <c r="T151" s="132">
        <f>S151*H151</f>
        <v>0</v>
      </c>
      <c r="AR151" s="133" t="s">
        <v>118</v>
      </c>
      <c r="AT151" s="133" t="s">
        <v>114</v>
      </c>
      <c r="AU151" s="133" t="s">
        <v>79</v>
      </c>
      <c r="AY151" s="15" t="s">
        <v>113</v>
      </c>
      <c r="BE151" s="134">
        <f>IF(N151="základní",J151,0)</f>
        <v>0</v>
      </c>
      <c r="BF151" s="134">
        <f>IF(N151="snížená",J151,0)</f>
        <v>0</v>
      </c>
      <c r="BG151" s="134">
        <f>IF(N151="zákl. přenesená",J151,0)</f>
        <v>0</v>
      </c>
      <c r="BH151" s="134">
        <f>IF(N151="sníž. přenesená",J151,0)</f>
        <v>0</v>
      </c>
      <c r="BI151" s="134">
        <f>IF(N151="nulová",J151,0)</f>
        <v>0</v>
      </c>
      <c r="BJ151" s="15" t="s">
        <v>79</v>
      </c>
      <c r="BK151" s="134">
        <f>ROUND(I151*H151,2)</f>
        <v>0</v>
      </c>
      <c r="BL151" s="15" t="s">
        <v>118</v>
      </c>
      <c r="BM151" s="133" t="s">
        <v>161</v>
      </c>
    </row>
    <row r="152" spans="2:65" s="1" customFormat="1" ht="24.15" customHeight="1" x14ac:dyDescent="0.2">
      <c r="B152" s="28"/>
      <c r="C152" s="121" t="s">
        <v>196</v>
      </c>
      <c r="D152" s="121" t="s">
        <v>114</v>
      </c>
      <c r="E152" s="122" t="s">
        <v>275</v>
      </c>
      <c r="F152" s="123" t="s">
        <v>276</v>
      </c>
      <c r="G152" s="124" t="s">
        <v>117</v>
      </c>
      <c r="H152" s="125">
        <v>72</v>
      </c>
      <c r="I152" s="126"/>
      <c r="J152" s="127">
        <f>ROUND(I152*H152,2)</f>
        <v>0</v>
      </c>
      <c r="K152" s="128"/>
      <c r="L152" s="28"/>
      <c r="M152" s="129" t="s">
        <v>1</v>
      </c>
      <c r="N152" s="130" t="s">
        <v>36</v>
      </c>
      <c r="P152" s="131">
        <f>O152*H152</f>
        <v>0</v>
      </c>
      <c r="Q152" s="131">
        <v>0</v>
      </c>
      <c r="R152" s="131">
        <f>Q152*H152</f>
        <v>0</v>
      </c>
      <c r="S152" s="131">
        <v>0</v>
      </c>
      <c r="T152" s="132">
        <f>S152*H152</f>
        <v>0</v>
      </c>
      <c r="AR152" s="133" t="s">
        <v>118</v>
      </c>
      <c r="AT152" s="133" t="s">
        <v>114</v>
      </c>
      <c r="AU152" s="133" t="s">
        <v>79</v>
      </c>
      <c r="AY152" s="15" t="s">
        <v>113</v>
      </c>
      <c r="BE152" s="134">
        <f>IF(N152="základní",J152,0)</f>
        <v>0</v>
      </c>
      <c r="BF152" s="134">
        <f>IF(N152="snížená",J152,0)</f>
        <v>0</v>
      </c>
      <c r="BG152" s="134">
        <f>IF(N152="zákl. přenesená",J152,0)</f>
        <v>0</v>
      </c>
      <c r="BH152" s="134">
        <f>IF(N152="sníž. přenesená",J152,0)</f>
        <v>0</v>
      </c>
      <c r="BI152" s="134">
        <f>IF(N152="nulová",J152,0)</f>
        <v>0</v>
      </c>
      <c r="BJ152" s="15" t="s">
        <v>79</v>
      </c>
      <c r="BK152" s="134">
        <f>ROUND(I152*H152,2)</f>
        <v>0</v>
      </c>
      <c r="BL152" s="15" t="s">
        <v>118</v>
      </c>
      <c r="BM152" s="133" t="s">
        <v>166</v>
      </c>
    </row>
    <row r="153" spans="2:65" s="11" customFormat="1" x14ac:dyDescent="0.2">
      <c r="B153" s="135"/>
      <c r="D153" s="136" t="s">
        <v>119</v>
      </c>
      <c r="E153" s="137" t="s">
        <v>1</v>
      </c>
      <c r="F153" s="138" t="s">
        <v>277</v>
      </c>
      <c r="H153" s="137" t="s">
        <v>1</v>
      </c>
      <c r="I153" s="227"/>
      <c r="L153" s="135"/>
      <c r="M153" s="139"/>
      <c r="T153" s="140"/>
      <c r="AT153" s="137" t="s">
        <v>119</v>
      </c>
      <c r="AU153" s="137" t="s">
        <v>79</v>
      </c>
      <c r="AV153" s="11" t="s">
        <v>79</v>
      </c>
      <c r="AW153" s="11" t="s">
        <v>28</v>
      </c>
      <c r="AX153" s="11" t="s">
        <v>71</v>
      </c>
      <c r="AY153" s="137" t="s">
        <v>113</v>
      </c>
    </row>
    <row r="154" spans="2:65" s="11" customFormat="1" x14ac:dyDescent="0.2">
      <c r="B154" s="135"/>
      <c r="D154" s="136" t="s">
        <v>119</v>
      </c>
      <c r="E154" s="137" t="s">
        <v>1</v>
      </c>
      <c r="F154" s="138" t="s">
        <v>278</v>
      </c>
      <c r="H154" s="137" t="s">
        <v>1</v>
      </c>
      <c r="I154" s="227"/>
      <c r="L154" s="135"/>
      <c r="M154" s="139"/>
      <c r="T154" s="140"/>
      <c r="AT154" s="137" t="s">
        <v>119</v>
      </c>
      <c r="AU154" s="137" t="s">
        <v>79</v>
      </c>
      <c r="AV154" s="11" t="s">
        <v>79</v>
      </c>
      <c r="AW154" s="11" t="s">
        <v>28</v>
      </c>
      <c r="AX154" s="11" t="s">
        <v>71</v>
      </c>
      <c r="AY154" s="137" t="s">
        <v>113</v>
      </c>
    </row>
    <row r="155" spans="2:65" s="12" customFormat="1" x14ac:dyDescent="0.2">
      <c r="B155" s="141"/>
      <c r="D155" s="136" t="s">
        <v>119</v>
      </c>
      <c r="E155" s="142" t="s">
        <v>1</v>
      </c>
      <c r="F155" s="143" t="s">
        <v>279</v>
      </c>
      <c r="H155" s="144">
        <v>72</v>
      </c>
      <c r="I155" s="228"/>
      <c r="L155" s="141"/>
      <c r="M155" s="145"/>
      <c r="T155" s="146"/>
      <c r="AT155" s="142" t="s">
        <v>119</v>
      </c>
      <c r="AU155" s="142" t="s">
        <v>79</v>
      </c>
      <c r="AV155" s="12" t="s">
        <v>81</v>
      </c>
      <c r="AW155" s="12" t="s">
        <v>28</v>
      </c>
      <c r="AX155" s="12" t="s">
        <v>71</v>
      </c>
      <c r="AY155" s="142" t="s">
        <v>113</v>
      </c>
    </row>
    <row r="156" spans="2:65" s="13" customFormat="1" x14ac:dyDescent="0.2">
      <c r="B156" s="147"/>
      <c r="D156" s="136" t="s">
        <v>119</v>
      </c>
      <c r="E156" s="148" t="s">
        <v>1</v>
      </c>
      <c r="F156" s="149" t="s">
        <v>122</v>
      </c>
      <c r="H156" s="150">
        <v>72</v>
      </c>
      <c r="I156" s="229"/>
      <c r="L156" s="147"/>
      <c r="M156" s="151"/>
      <c r="T156" s="152"/>
      <c r="AT156" s="148" t="s">
        <v>119</v>
      </c>
      <c r="AU156" s="148" t="s">
        <v>79</v>
      </c>
      <c r="AV156" s="13" t="s">
        <v>118</v>
      </c>
      <c r="AW156" s="13" t="s">
        <v>28</v>
      </c>
      <c r="AX156" s="13" t="s">
        <v>79</v>
      </c>
      <c r="AY156" s="148" t="s">
        <v>113</v>
      </c>
    </row>
    <row r="157" spans="2:65" s="1" customFormat="1" ht="24.15" customHeight="1" x14ac:dyDescent="0.2">
      <c r="B157" s="28"/>
      <c r="C157" s="121" t="s">
        <v>280</v>
      </c>
      <c r="D157" s="121" t="s">
        <v>114</v>
      </c>
      <c r="E157" s="122" t="s">
        <v>281</v>
      </c>
      <c r="F157" s="123" t="s">
        <v>282</v>
      </c>
      <c r="G157" s="124" t="s">
        <v>117</v>
      </c>
      <c r="H157" s="125">
        <v>72</v>
      </c>
      <c r="I157" s="126"/>
      <c r="J157" s="127">
        <f>ROUND(I157*H157,2)</f>
        <v>0</v>
      </c>
      <c r="K157" s="128"/>
      <c r="L157" s="28"/>
      <c r="M157" s="129" t="s">
        <v>1</v>
      </c>
      <c r="N157" s="130" t="s">
        <v>36</v>
      </c>
      <c r="P157" s="131">
        <f>O157*H157</f>
        <v>0</v>
      </c>
      <c r="Q157" s="131">
        <v>0</v>
      </c>
      <c r="R157" s="131">
        <f>Q157*H157</f>
        <v>0</v>
      </c>
      <c r="S157" s="131">
        <v>0</v>
      </c>
      <c r="T157" s="132">
        <f>S157*H157</f>
        <v>0</v>
      </c>
      <c r="AR157" s="133" t="s">
        <v>118</v>
      </c>
      <c r="AT157" s="133" t="s">
        <v>114</v>
      </c>
      <c r="AU157" s="133" t="s">
        <v>79</v>
      </c>
      <c r="AY157" s="15" t="s">
        <v>113</v>
      </c>
      <c r="BE157" s="134">
        <f>IF(N157="základní",J157,0)</f>
        <v>0</v>
      </c>
      <c r="BF157" s="134">
        <f>IF(N157="snížená",J157,0)</f>
        <v>0</v>
      </c>
      <c r="BG157" s="134">
        <f>IF(N157="zákl. přenesená",J157,0)</f>
        <v>0</v>
      </c>
      <c r="BH157" s="134">
        <f>IF(N157="sníž. přenesená",J157,0)</f>
        <v>0</v>
      </c>
      <c r="BI157" s="134">
        <f>IF(N157="nulová",J157,0)</f>
        <v>0</v>
      </c>
      <c r="BJ157" s="15" t="s">
        <v>79</v>
      </c>
      <c r="BK157" s="134">
        <f>ROUND(I157*H157,2)</f>
        <v>0</v>
      </c>
      <c r="BL157" s="15" t="s">
        <v>118</v>
      </c>
      <c r="BM157" s="133" t="s">
        <v>172</v>
      </c>
    </row>
    <row r="158" spans="2:65" s="11" customFormat="1" x14ac:dyDescent="0.2">
      <c r="B158" s="135"/>
      <c r="D158" s="136" t="s">
        <v>119</v>
      </c>
      <c r="E158" s="137" t="s">
        <v>1</v>
      </c>
      <c r="F158" s="138" t="s">
        <v>277</v>
      </c>
      <c r="H158" s="137" t="s">
        <v>1</v>
      </c>
      <c r="I158" s="227"/>
      <c r="L158" s="135"/>
      <c r="M158" s="139"/>
      <c r="T158" s="140"/>
      <c r="AT158" s="137" t="s">
        <v>119</v>
      </c>
      <c r="AU158" s="137" t="s">
        <v>79</v>
      </c>
      <c r="AV158" s="11" t="s">
        <v>79</v>
      </c>
      <c r="AW158" s="11" t="s">
        <v>28</v>
      </c>
      <c r="AX158" s="11" t="s">
        <v>71</v>
      </c>
      <c r="AY158" s="137" t="s">
        <v>113</v>
      </c>
    </row>
    <row r="159" spans="2:65" s="11" customFormat="1" x14ac:dyDescent="0.2">
      <c r="B159" s="135"/>
      <c r="D159" s="136" t="s">
        <v>119</v>
      </c>
      <c r="E159" s="137" t="s">
        <v>1</v>
      </c>
      <c r="F159" s="138" t="s">
        <v>278</v>
      </c>
      <c r="H159" s="137" t="s">
        <v>1</v>
      </c>
      <c r="I159" s="227"/>
      <c r="L159" s="135"/>
      <c r="M159" s="139"/>
      <c r="T159" s="140"/>
      <c r="AT159" s="137" t="s">
        <v>119</v>
      </c>
      <c r="AU159" s="137" t="s">
        <v>79</v>
      </c>
      <c r="AV159" s="11" t="s">
        <v>79</v>
      </c>
      <c r="AW159" s="11" t="s">
        <v>28</v>
      </c>
      <c r="AX159" s="11" t="s">
        <v>71</v>
      </c>
      <c r="AY159" s="137" t="s">
        <v>113</v>
      </c>
    </row>
    <row r="160" spans="2:65" s="12" customFormat="1" x14ac:dyDescent="0.2">
      <c r="B160" s="141"/>
      <c r="D160" s="136" t="s">
        <v>119</v>
      </c>
      <c r="E160" s="142" t="s">
        <v>1</v>
      </c>
      <c r="F160" s="143" t="s">
        <v>279</v>
      </c>
      <c r="H160" s="144">
        <v>72</v>
      </c>
      <c r="I160" s="228"/>
      <c r="L160" s="141"/>
      <c r="M160" s="145"/>
      <c r="T160" s="146"/>
      <c r="AT160" s="142" t="s">
        <v>119</v>
      </c>
      <c r="AU160" s="142" t="s">
        <v>79</v>
      </c>
      <c r="AV160" s="12" t="s">
        <v>81</v>
      </c>
      <c r="AW160" s="12" t="s">
        <v>28</v>
      </c>
      <c r="AX160" s="12" t="s">
        <v>71</v>
      </c>
      <c r="AY160" s="142" t="s">
        <v>113</v>
      </c>
    </row>
    <row r="161" spans="2:65" s="13" customFormat="1" x14ac:dyDescent="0.2">
      <c r="B161" s="147"/>
      <c r="D161" s="136" t="s">
        <v>119</v>
      </c>
      <c r="E161" s="148" t="s">
        <v>1</v>
      </c>
      <c r="F161" s="149" t="s">
        <v>122</v>
      </c>
      <c r="H161" s="150">
        <v>72</v>
      </c>
      <c r="I161" s="229"/>
      <c r="L161" s="147"/>
      <c r="M161" s="151"/>
      <c r="T161" s="152"/>
      <c r="AT161" s="148" t="s">
        <v>119</v>
      </c>
      <c r="AU161" s="148" t="s">
        <v>79</v>
      </c>
      <c r="AV161" s="13" t="s">
        <v>118</v>
      </c>
      <c r="AW161" s="13" t="s">
        <v>28</v>
      </c>
      <c r="AX161" s="13" t="s">
        <v>79</v>
      </c>
      <c r="AY161" s="148" t="s">
        <v>113</v>
      </c>
    </row>
    <row r="162" spans="2:65" s="1" customFormat="1" ht="24.15" customHeight="1" x14ac:dyDescent="0.2">
      <c r="B162" s="28"/>
      <c r="C162" s="121" t="s">
        <v>199</v>
      </c>
      <c r="D162" s="121" t="s">
        <v>114</v>
      </c>
      <c r="E162" s="122" t="s">
        <v>283</v>
      </c>
      <c r="F162" s="123" t="s">
        <v>284</v>
      </c>
      <c r="G162" s="124" t="s">
        <v>117</v>
      </c>
      <c r="H162" s="125">
        <v>533</v>
      </c>
      <c r="I162" s="126"/>
      <c r="J162" s="127">
        <f>ROUND(I162*H162,2)</f>
        <v>0</v>
      </c>
      <c r="K162" s="128"/>
      <c r="L162" s="28"/>
      <c r="M162" s="129" t="s">
        <v>1</v>
      </c>
      <c r="N162" s="130" t="s">
        <v>36</v>
      </c>
      <c r="P162" s="131">
        <f>O162*H162</f>
        <v>0</v>
      </c>
      <c r="Q162" s="131">
        <v>0</v>
      </c>
      <c r="R162" s="131">
        <f>Q162*H162</f>
        <v>0</v>
      </c>
      <c r="S162" s="131">
        <v>0</v>
      </c>
      <c r="T162" s="132">
        <f>S162*H162</f>
        <v>0</v>
      </c>
      <c r="AR162" s="133" t="s">
        <v>118</v>
      </c>
      <c r="AT162" s="133" t="s">
        <v>114</v>
      </c>
      <c r="AU162" s="133" t="s">
        <v>79</v>
      </c>
      <c r="AY162" s="15" t="s">
        <v>113</v>
      </c>
      <c r="BE162" s="134">
        <f>IF(N162="základní",J162,0)</f>
        <v>0</v>
      </c>
      <c r="BF162" s="134">
        <f>IF(N162="snížená",J162,0)</f>
        <v>0</v>
      </c>
      <c r="BG162" s="134">
        <f>IF(N162="zákl. přenesená",J162,0)</f>
        <v>0</v>
      </c>
      <c r="BH162" s="134">
        <f>IF(N162="sníž. přenesená",J162,0)</f>
        <v>0</v>
      </c>
      <c r="BI162" s="134">
        <f>IF(N162="nulová",J162,0)</f>
        <v>0</v>
      </c>
      <c r="BJ162" s="15" t="s">
        <v>79</v>
      </c>
      <c r="BK162" s="134">
        <f>ROUND(I162*H162,2)</f>
        <v>0</v>
      </c>
      <c r="BL162" s="15" t="s">
        <v>118</v>
      </c>
      <c r="BM162" s="133" t="s">
        <v>175</v>
      </c>
    </row>
    <row r="163" spans="2:65" s="10" customFormat="1" ht="25.95" customHeight="1" x14ac:dyDescent="0.25">
      <c r="B163" s="112"/>
      <c r="D163" s="113" t="s">
        <v>70</v>
      </c>
      <c r="E163" s="114" t="s">
        <v>285</v>
      </c>
      <c r="F163" s="114" t="s">
        <v>286</v>
      </c>
      <c r="I163" s="226"/>
      <c r="J163" s="115">
        <f>BK163</f>
        <v>0</v>
      </c>
      <c r="L163" s="112"/>
      <c r="M163" s="116"/>
      <c r="P163" s="117">
        <f>SUM(P164:P195)</f>
        <v>0</v>
      </c>
      <c r="R163" s="117">
        <f>SUM(R164:R195)</f>
        <v>0</v>
      </c>
      <c r="T163" s="118">
        <f>SUM(T164:T195)</f>
        <v>0</v>
      </c>
      <c r="AR163" s="113" t="s">
        <v>79</v>
      </c>
      <c r="AT163" s="119" t="s">
        <v>70</v>
      </c>
      <c r="AU163" s="119" t="s">
        <v>71</v>
      </c>
      <c r="AY163" s="113" t="s">
        <v>113</v>
      </c>
      <c r="BK163" s="120">
        <f>SUM(BK164:BK195)</f>
        <v>0</v>
      </c>
    </row>
    <row r="164" spans="2:65" s="1" customFormat="1" ht="37.950000000000003" customHeight="1" x14ac:dyDescent="0.2">
      <c r="B164" s="28"/>
      <c r="C164" s="121" t="s">
        <v>287</v>
      </c>
      <c r="D164" s="121" t="s">
        <v>114</v>
      </c>
      <c r="E164" s="122" t="s">
        <v>288</v>
      </c>
      <c r="F164" s="123" t="s">
        <v>289</v>
      </c>
      <c r="G164" s="124" t="s">
        <v>160</v>
      </c>
      <c r="H164" s="125">
        <v>52</v>
      </c>
      <c r="I164" s="126"/>
      <c r="J164" s="127">
        <f>ROUND(I164*H164,2)</f>
        <v>0</v>
      </c>
      <c r="K164" s="128"/>
      <c r="L164" s="28"/>
      <c r="M164" s="129" t="s">
        <v>1</v>
      </c>
      <c r="N164" s="130" t="s">
        <v>36</v>
      </c>
      <c r="P164" s="131">
        <f>O164*H164</f>
        <v>0</v>
      </c>
      <c r="Q164" s="131">
        <v>0</v>
      </c>
      <c r="R164" s="131">
        <f>Q164*H164</f>
        <v>0</v>
      </c>
      <c r="S164" s="131">
        <v>0</v>
      </c>
      <c r="T164" s="132">
        <f>S164*H164</f>
        <v>0</v>
      </c>
      <c r="AR164" s="133" t="s">
        <v>118</v>
      </c>
      <c r="AT164" s="133" t="s">
        <v>114</v>
      </c>
      <c r="AU164" s="133" t="s">
        <v>79</v>
      </c>
      <c r="AY164" s="15" t="s">
        <v>113</v>
      </c>
      <c r="BE164" s="134">
        <f>IF(N164="základní",J164,0)</f>
        <v>0</v>
      </c>
      <c r="BF164" s="134">
        <f>IF(N164="snížená",J164,0)</f>
        <v>0</v>
      </c>
      <c r="BG164" s="134">
        <f>IF(N164="zákl. přenesená",J164,0)</f>
        <v>0</v>
      </c>
      <c r="BH164" s="134">
        <f>IF(N164="sníž. přenesená",J164,0)</f>
        <v>0</v>
      </c>
      <c r="BI164" s="134">
        <f>IF(N164="nulová",J164,0)</f>
        <v>0</v>
      </c>
      <c r="BJ164" s="15" t="s">
        <v>79</v>
      </c>
      <c r="BK164" s="134">
        <f>ROUND(I164*H164,2)</f>
        <v>0</v>
      </c>
      <c r="BL164" s="15" t="s">
        <v>118</v>
      </c>
      <c r="BM164" s="133" t="s">
        <v>179</v>
      </c>
    </row>
    <row r="165" spans="2:65" s="11" customFormat="1" x14ac:dyDescent="0.2">
      <c r="B165" s="135"/>
      <c r="D165" s="136" t="s">
        <v>119</v>
      </c>
      <c r="E165" s="137" t="s">
        <v>1</v>
      </c>
      <c r="F165" s="138" t="s">
        <v>290</v>
      </c>
      <c r="H165" s="137" t="s">
        <v>1</v>
      </c>
      <c r="I165" s="227"/>
      <c r="L165" s="135"/>
      <c r="M165" s="139"/>
      <c r="T165" s="140"/>
      <c r="AT165" s="137" t="s">
        <v>119</v>
      </c>
      <c r="AU165" s="137" t="s">
        <v>79</v>
      </c>
      <c r="AV165" s="11" t="s">
        <v>79</v>
      </c>
      <c r="AW165" s="11" t="s">
        <v>28</v>
      </c>
      <c r="AX165" s="11" t="s">
        <v>71</v>
      </c>
      <c r="AY165" s="137" t="s">
        <v>113</v>
      </c>
    </row>
    <row r="166" spans="2:65" s="11" customFormat="1" x14ac:dyDescent="0.2">
      <c r="B166" s="135"/>
      <c r="D166" s="136" t="s">
        <v>119</v>
      </c>
      <c r="E166" s="137" t="s">
        <v>1</v>
      </c>
      <c r="F166" s="138" t="s">
        <v>291</v>
      </c>
      <c r="H166" s="137" t="s">
        <v>1</v>
      </c>
      <c r="I166" s="227"/>
      <c r="L166" s="135"/>
      <c r="M166" s="139"/>
      <c r="T166" s="140"/>
      <c r="AT166" s="137" t="s">
        <v>119</v>
      </c>
      <c r="AU166" s="137" t="s">
        <v>79</v>
      </c>
      <c r="AV166" s="11" t="s">
        <v>79</v>
      </c>
      <c r="AW166" s="11" t="s">
        <v>28</v>
      </c>
      <c r="AX166" s="11" t="s">
        <v>71</v>
      </c>
      <c r="AY166" s="137" t="s">
        <v>113</v>
      </c>
    </row>
    <row r="167" spans="2:65" s="12" customFormat="1" x14ac:dyDescent="0.2">
      <c r="B167" s="141"/>
      <c r="D167" s="136" t="s">
        <v>119</v>
      </c>
      <c r="E167" s="142" t="s">
        <v>1</v>
      </c>
      <c r="F167" s="143" t="s">
        <v>220</v>
      </c>
      <c r="H167" s="144">
        <v>52</v>
      </c>
      <c r="I167" s="228"/>
      <c r="L167" s="141"/>
      <c r="M167" s="145"/>
      <c r="T167" s="146"/>
      <c r="AT167" s="142" t="s">
        <v>119</v>
      </c>
      <c r="AU167" s="142" t="s">
        <v>79</v>
      </c>
      <c r="AV167" s="12" t="s">
        <v>81</v>
      </c>
      <c r="AW167" s="12" t="s">
        <v>28</v>
      </c>
      <c r="AX167" s="12" t="s">
        <v>71</v>
      </c>
      <c r="AY167" s="142" t="s">
        <v>113</v>
      </c>
    </row>
    <row r="168" spans="2:65" s="13" customFormat="1" x14ac:dyDescent="0.2">
      <c r="B168" s="147"/>
      <c r="D168" s="136" t="s">
        <v>119</v>
      </c>
      <c r="E168" s="148" t="s">
        <v>1</v>
      </c>
      <c r="F168" s="149" t="s">
        <v>122</v>
      </c>
      <c r="H168" s="150">
        <v>52</v>
      </c>
      <c r="I168" s="229"/>
      <c r="L168" s="147"/>
      <c r="M168" s="151"/>
      <c r="T168" s="152"/>
      <c r="AT168" s="148" t="s">
        <v>119</v>
      </c>
      <c r="AU168" s="148" t="s">
        <v>79</v>
      </c>
      <c r="AV168" s="13" t="s">
        <v>118</v>
      </c>
      <c r="AW168" s="13" t="s">
        <v>28</v>
      </c>
      <c r="AX168" s="13" t="s">
        <v>79</v>
      </c>
      <c r="AY168" s="148" t="s">
        <v>113</v>
      </c>
    </row>
    <row r="169" spans="2:65" s="1" customFormat="1" ht="16.5" customHeight="1" x14ac:dyDescent="0.2">
      <c r="B169" s="28"/>
      <c r="C169" s="121" t="s">
        <v>202</v>
      </c>
      <c r="D169" s="121" t="s">
        <v>114</v>
      </c>
      <c r="E169" s="122" t="s">
        <v>292</v>
      </c>
      <c r="F169" s="123" t="s">
        <v>293</v>
      </c>
      <c r="G169" s="124" t="s">
        <v>160</v>
      </c>
      <c r="H169" s="125">
        <v>58</v>
      </c>
      <c r="I169" s="126"/>
      <c r="J169" s="127">
        <f>ROUND(I169*H169,2)</f>
        <v>0</v>
      </c>
      <c r="K169" s="128"/>
      <c r="L169" s="28"/>
      <c r="M169" s="129" t="s">
        <v>1</v>
      </c>
      <c r="N169" s="130" t="s">
        <v>36</v>
      </c>
      <c r="P169" s="131">
        <f>O169*H169</f>
        <v>0</v>
      </c>
      <c r="Q169" s="131">
        <v>0</v>
      </c>
      <c r="R169" s="131">
        <f>Q169*H169</f>
        <v>0</v>
      </c>
      <c r="S169" s="131">
        <v>0</v>
      </c>
      <c r="T169" s="132">
        <f>S169*H169</f>
        <v>0</v>
      </c>
      <c r="AR169" s="133" t="s">
        <v>118</v>
      </c>
      <c r="AT169" s="133" t="s">
        <v>114</v>
      </c>
      <c r="AU169" s="133" t="s">
        <v>79</v>
      </c>
      <c r="AY169" s="15" t="s">
        <v>113</v>
      </c>
      <c r="BE169" s="134">
        <f>IF(N169="základní",J169,0)</f>
        <v>0</v>
      </c>
      <c r="BF169" s="134">
        <f>IF(N169="snížená",J169,0)</f>
        <v>0</v>
      </c>
      <c r="BG169" s="134">
        <f>IF(N169="zákl. přenesená",J169,0)</f>
        <v>0</v>
      </c>
      <c r="BH169" s="134">
        <f>IF(N169="sníž. přenesená",J169,0)</f>
        <v>0</v>
      </c>
      <c r="BI169" s="134">
        <f>IF(N169="nulová",J169,0)</f>
        <v>0</v>
      </c>
      <c r="BJ169" s="15" t="s">
        <v>79</v>
      </c>
      <c r="BK169" s="134">
        <f>ROUND(I169*H169,2)</f>
        <v>0</v>
      </c>
      <c r="BL169" s="15" t="s">
        <v>118</v>
      </c>
      <c r="BM169" s="133" t="s">
        <v>182</v>
      </c>
    </row>
    <row r="170" spans="2:65" s="1" customFormat="1" ht="24.15" customHeight="1" x14ac:dyDescent="0.2">
      <c r="B170" s="28"/>
      <c r="C170" s="121" t="s">
        <v>294</v>
      </c>
      <c r="D170" s="121" t="s">
        <v>114</v>
      </c>
      <c r="E170" s="122" t="s">
        <v>295</v>
      </c>
      <c r="F170" s="123" t="s">
        <v>296</v>
      </c>
      <c r="G170" s="124" t="s">
        <v>160</v>
      </c>
      <c r="H170" s="125">
        <v>6</v>
      </c>
      <c r="I170" s="126"/>
      <c r="J170" s="127">
        <f>ROUND(I170*H170,2)</f>
        <v>0</v>
      </c>
      <c r="K170" s="128"/>
      <c r="L170" s="28"/>
      <c r="M170" s="129" t="s">
        <v>1</v>
      </c>
      <c r="N170" s="130" t="s">
        <v>36</v>
      </c>
      <c r="P170" s="131">
        <f>O170*H170</f>
        <v>0</v>
      </c>
      <c r="Q170" s="131">
        <v>0</v>
      </c>
      <c r="R170" s="131">
        <f>Q170*H170</f>
        <v>0</v>
      </c>
      <c r="S170" s="131">
        <v>0</v>
      </c>
      <c r="T170" s="132">
        <f>S170*H170</f>
        <v>0</v>
      </c>
      <c r="AR170" s="133" t="s">
        <v>118</v>
      </c>
      <c r="AT170" s="133" t="s">
        <v>114</v>
      </c>
      <c r="AU170" s="133" t="s">
        <v>79</v>
      </c>
      <c r="AY170" s="15" t="s">
        <v>113</v>
      </c>
      <c r="BE170" s="134">
        <f>IF(N170="základní",J170,0)</f>
        <v>0</v>
      </c>
      <c r="BF170" s="134">
        <f>IF(N170="snížená",J170,0)</f>
        <v>0</v>
      </c>
      <c r="BG170" s="134">
        <f>IF(N170="zákl. přenesená",J170,0)</f>
        <v>0</v>
      </c>
      <c r="BH170" s="134">
        <f>IF(N170="sníž. přenesená",J170,0)</f>
        <v>0</v>
      </c>
      <c r="BI170" s="134">
        <f>IF(N170="nulová",J170,0)</f>
        <v>0</v>
      </c>
      <c r="BJ170" s="15" t="s">
        <v>79</v>
      </c>
      <c r="BK170" s="134">
        <f>ROUND(I170*H170,2)</f>
        <v>0</v>
      </c>
      <c r="BL170" s="15" t="s">
        <v>118</v>
      </c>
      <c r="BM170" s="133" t="s">
        <v>186</v>
      </c>
    </row>
    <row r="171" spans="2:65" s="1" customFormat="1" ht="24.15" customHeight="1" x14ac:dyDescent="0.2">
      <c r="B171" s="28"/>
      <c r="C171" s="121" t="s">
        <v>209</v>
      </c>
      <c r="D171" s="121" t="s">
        <v>114</v>
      </c>
      <c r="E171" s="122" t="s">
        <v>297</v>
      </c>
      <c r="F171" s="123" t="s">
        <v>298</v>
      </c>
      <c r="G171" s="124" t="s">
        <v>245</v>
      </c>
      <c r="H171" s="125">
        <v>5.2</v>
      </c>
      <c r="I171" s="126"/>
      <c r="J171" s="127">
        <f>ROUND(I171*H171,2)</f>
        <v>0</v>
      </c>
      <c r="K171" s="128"/>
      <c r="L171" s="28"/>
      <c r="M171" s="129" t="s">
        <v>1</v>
      </c>
      <c r="N171" s="130" t="s">
        <v>36</v>
      </c>
      <c r="P171" s="131">
        <f>O171*H171</f>
        <v>0</v>
      </c>
      <c r="Q171" s="131">
        <v>0</v>
      </c>
      <c r="R171" s="131">
        <f>Q171*H171</f>
        <v>0</v>
      </c>
      <c r="S171" s="131">
        <v>0</v>
      </c>
      <c r="T171" s="132">
        <f>S171*H171</f>
        <v>0</v>
      </c>
      <c r="AR171" s="133" t="s">
        <v>118</v>
      </c>
      <c r="AT171" s="133" t="s">
        <v>114</v>
      </c>
      <c r="AU171" s="133" t="s">
        <v>79</v>
      </c>
      <c r="AY171" s="15" t="s">
        <v>113</v>
      </c>
      <c r="BE171" s="134">
        <f>IF(N171="základní",J171,0)</f>
        <v>0</v>
      </c>
      <c r="BF171" s="134">
        <f>IF(N171="snížená",J171,0)</f>
        <v>0</v>
      </c>
      <c r="BG171" s="134">
        <f>IF(N171="zákl. přenesená",J171,0)</f>
        <v>0</v>
      </c>
      <c r="BH171" s="134">
        <f>IF(N171="sníž. přenesená",J171,0)</f>
        <v>0</v>
      </c>
      <c r="BI171" s="134">
        <f>IF(N171="nulová",J171,0)</f>
        <v>0</v>
      </c>
      <c r="BJ171" s="15" t="s">
        <v>79</v>
      </c>
      <c r="BK171" s="134">
        <f>ROUND(I171*H171,2)</f>
        <v>0</v>
      </c>
      <c r="BL171" s="15" t="s">
        <v>118</v>
      </c>
      <c r="BM171" s="133" t="s">
        <v>189</v>
      </c>
    </row>
    <row r="172" spans="2:65" s="11" customFormat="1" x14ac:dyDescent="0.2">
      <c r="B172" s="135"/>
      <c r="D172" s="136" t="s">
        <v>119</v>
      </c>
      <c r="E172" s="137" t="s">
        <v>1</v>
      </c>
      <c r="F172" s="138" t="s">
        <v>299</v>
      </c>
      <c r="H172" s="137" t="s">
        <v>1</v>
      </c>
      <c r="I172" s="227"/>
      <c r="L172" s="135"/>
      <c r="M172" s="139"/>
      <c r="T172" s="140"/>
      <c r="AT172" s="137" t="s">
        <v>119</v>
      </c>
      <c r="AU172" s="137" t="s">
        <v>79</v>
      </c>
      <c r="AV172" s="11" t="s">
        <v>79</v>
      </c>
      <c r="AW172" s="11" t="s">
        <v>28</v>
      </c>
      <c r="AX172" s="11" t="s">
        <v>71</v>
      </c>
      <c r="AY172" s="137" t="s">
        <v>113</v>
      </c>
    </row>
    <row r="173" spans="2:65" s="12" customFormat="1" x14ac:dyDescent="0.2">
      <c r="B173" s="141"/>
      <c r="D173" s="136" t="s">
        <v>119</v>
      </c>
      <c r="E173" s="142" t="s">
        <v>1</v>
      </c>
      <c r="F173" s="143" t="s">
        <v>300</v>
      </c>
      <c r="H173" s="144">
        <v>5.2</v>
      </c>
      <c r="I173" s="228"/>
      <c r="L173" s="141"/>
      <c r="M173" s="145"/>
      <c r="T173" s="146"/>
      <c r="AT173" s="142" t="s">
        <v>119</v>
      </c>
      <c r="AU173" s="142" t="s">
        <v>79</v>
      </c>
      <c r="AV173" s="12" t="s">
        <v>81</v>
      </c>
      <c r="AW173" s="12" t="s">
        <v>28</v>
      </c>
      <c r="AX173" s="12" t="s">
        <v>71</v>
      </c>
      <c r="AY173" s="142" t="s">
        <v>113</v>
      </c>
    </row>
    <row r="174" spans="2:65" s="13" customFormat="1" x14ac:dyDescent="0.2">
      <c r="B174" s="147"/>
      <c r="D174" s="136" t="s">
        <v>119</v>
      </c>
      <c r="E174" s="148" t="s">
        <v>1</v>
      </c>
      <c r="F174" s="149" t="s">
        <v>122</v>
      </c>
      <c r="H174" s="150">
        <v>5.2</v>
      </c>
      <c r="I174" s="229"/>
      <c r="L174" s="147"/>
      <c r="M174" s="151"/>
      <c r="T174" s="152"/>
      <c r="AT174" s="148" t="s">
        <v>119</v>
      </c>
      <c r="AU174" s="148" t="s">
        <v>79</v>
      </c>
      <c r="AV174" s="13" t="s">
        <v>118</v>
      </c>
      <c r="AW174" s="13" t="s">
        <v>28</v>
      </c>
      <c r="AX174" s="13" t="s">
        <v>79</v>
      </c>
      <c r="AY174" s="148" t="s">
        <v>113</v>
      </c>
    </row>
    <row r="175" spans="2:65" s="1" customFormat="1" ht="24.15" customHeight="1" x14ac:dyDescent="0.2">
      <c r="B175" s="28"/>
      <c r="C175" s="121" t="s">
        <v>301</v>
      </c>
      <c r="D175" s="121" t="s">
        <v>114</v>
      </c>
      <c r="E175" s="122" t="s">
        <v>302</v>
      </c>
      <c r="F175" s="123" t="s">
        <v>303</v>
      </c>
      <c r="G175" s="124" t="s">
        <v>245</v>
      </c>
      <c r="H175" s="125">
        <v>15.6</v>
      </c>
      <c r="I175" s="126"/>
      <c r="J175" s="127">
        <f>ROUND(I175*H175,2)</f>
        <v>0</v>
      </c>
      <c r="K175" s="128"/>
      <c r="L175" s="28"/>
      <c r="M175" s="129" t="s">
        <v>1</v>
      </c>
      <c r="N175" s="130" t="s">
        <v>36</v>
      </c>
      <c r="P175" s="131">
        <f>O175*H175</f>
        <v>0</v>
      </c>
      <c r="Q175" s="131">
        <v>0</v>
      </c>
      <c r="R175" s="131">
        <f>Q175*H175</f>
        <v>0</v>
      </c>
      <c r="S175" s="131">
        <v>0</v>
      </c>
      <c r="T175" s="132">
        <f>S175*H175</f>
        <v>0</v>
      </c>
      <c r="AR175" s="133" t="s">
        <v>118</v>
      </c>
      <c r="AT175" s="133" t="s">
        <v>114</v>
      </c>
      <c r="AU175" s="133" t="s">
        <v>79</v>
      </c>
      <c r="AY175" s="15" t="s">
        <v>113</v>
      </c>
      <c r="BE175" s="134">
        <f>IF(N175="základní",J175,0)</f>
        <v>0</v>
      </c>
      <c r="BF175" s="134">
        <f>IF(N175="snížená",J175,0)</f>
        <v>0</v>
      </c>
      <c r="BG175" s="134">
        <f>IF(N175="zákl. přenesená",J175,0)</f>
        <v>0</v>
      </c>
      <c r="BH175" s="134">
        <f>IF(N175="sníž. přenesená",J175,0)</f>
        <v>0</v>
      </c>
      <c r="BI175" s="134">
        <f>IF(N175="nulová",J175,0)</f>
        <v>0</v>
      </c>
      <c r="BJ175" s="15" t="s">
        <v>79</v>
      </c>
      <c r="BK175" s="134">
        <f>ROUND(I175*H175,2)</f>
        <v>0</v>
      </c>
      <c r="BL175" s="15" t="s">
        <v>118</v>
      </c>
      <c r="BM175" s="133" t="s">
        <v>193</v>
      </c>
    </row>
    <row r="176" spans="2:65" s="11" customFormat="1" x14ac:dyDescent="0.2">
      <c r="B176" s="135"/>
      <c r="D176" s="136" t="s">
        <v>119</v>
      </c>
      <c r="E176" s="137" t="s">
        <v>1</v>
      </c>
      <c r="F176" s="138" t="s">
        <v>299</v>
      </c>
      <c r="H176" s="137" t="s">
        <v>1</v>
      </c>
      <c r="I176" s="227"/>
      <c r="L176" s="135"/>
      <c r="M176" s="139"/>
      <c r="T176" s="140"/>
      <c r="AT176" s="137" t="s">
        <v>119</v>
      </c>
      <c r="AU176" s="137" t="s">
        <v>79</v>
      </c>
      <c r="AV176" s="11" t="s">
        <v>79</v>
      </c>
      <c r="AW176" s="11" t="s">
        <v>28</v>
      </c>
      <c r="AX176" s="11" t="s">
        <v>71</v>
      </c>
      <c r="AY176" s="137" t="s">
        <v>113</v>
      </c>
    </row>
    <row r="177" spans="2:65" s="12" customFormat="1" x14ac:dyDescent="0.2">
      <c r="B177" s="141"/>
      <c r="D177" s="136" t="s">
        <v>119</v>
      </c>
      <c r="E177" s="142" t="s">
        <v>1</v>
      </c>
      <c r="F177" s="143" t="s">
        <v>304</v>
      </c>
      <c r="H177" s="144">
        <v>15.6</v>
      </c>
      <c r="I177" s="228"/>
      <c r="L177" s="141"/>
      <c r="M177" s="145"/>
      <c r="T177" s="146"/>
      <c r="AT177" s="142" t="s">
        <v>119</v>
      </c>
      <c r="AU177" s="142" t="s">
        <v>79</v>
      </c>
      <c r="AV177" s="12" t="s">
        <v>81</v>
      </c>
      <c r="AW177" s="12" t="s">
        <v>28</v>
      </c>
      <c r="AX177" s="12" t="s">
        <v>71</v>
      </c>
      <c r="AY177" s="142" t="s">
        <v>113</v>
      </c>
    </row>
    <row r="178" spans="2:65" s="13" customFormat="1" x14ac:dyDescent="0.2">
      <c r="B178" s="147"/>
      <c r="D178" s="136" t="s">
        <v>119</v>
      </c>
      <c r="E178" s="148" t="s">
        <v>1</v>
      </c>
      <c r="F178" s="149" t="s">
        <v>122</v>
      </c>
      <c r="H178" s="150">
        <v>15.6</v>
      </c>
      <c r="I178" s="229"/>
      <c r="L178" s="147"/>
      <c r="M178" s="151"/>
      <c r="T178" s="152"/>
      <c r="AT178" s="148" t="s">
        <v>119</v>
      </c>
      <c r="AU178" s="148" t="s">
        <v>79</v>
      </c>
      <c r="AV178" s="13" t="s">
        <v>118</v>
      </c>
      <c r="AW178" s="13" t="s">
        <v>28</v>
      </c>
      <c r="AX178" s="13" t="s">
        <v>79</v>
      </c>
      <c r="AY178" s="148" t="s">
        <v>113</v>
      </c>
    </row>
    <row r="179" spans="2:65" s="1" customFormat="1" ht="24.15" customHeight="1" x14ac:dyDescent="0.2">
      <c r="B179" s="28"/>
      <c r="C179" s="121" t="s">
        <v>212</v>
      </c>
      <c r="D179" s="121" t="s">
        <v>114</v>
      </c>
      <c r="E179" s="122" t="s">
        <v>305</v>
      </c>
      <c r="F179" s="123" t="s">
        <v>306</v>
      </c>
      <c r="G179" s="124" t="s">
        <v>245</v>
      </c>
      <c r="H179" s="125">
        <v>3.9</v>
      </c>
      <c r="I179" s="126"/>
      <c r="J179" s="127">
        <f>ROUND(I179*H179,2)</f>
        <v>0</v>
      </c>
      <c r="K179" s="128"/>
      <c r="L179" s="28"/>
      <c r="M179" s="129" t="s">
        <v>1</v>
      </c>
      <c r="N179" s="130" t="s">
        <v>36</v>
      </c>
      <c r="P179" s="131">
        <f>O179*H179</f>
        <v>0</v>
      </c>
      <c r="Q179" s="131">
        <v>0</v>
      </c>
      <c r="R179" s="131">
        <f>Q179*H179</f>
        <v>0</v>
      </c>
      <c r="S179" s="131">
        <v>0</v>
      </c>
      <c r="T179" s="132">
        <f>S179*H179</f>
        <v>0</v>
      </c>
      <c r="AR179" s="133" t="s">
        <v>118</v>
      </c>
      <c r="AT179" s="133" t="s">
        <v>114</v>
      </c>
      <c r="AU179" s="133" t="s">
        <v>79</v>
      </c>
      <c r="AY179" s="15" t="s">
        <v>113</v>
      </c>
      <c r="BE179" s="134">
        <f>IF(N179="základní",J179,0)</f>
        <v>0</v>
      </c>
      <c r="BF179" s="134">
        <f>IF(N179="snížená",J179,0)</f>
        <v>0</v>
      </c>
      <c r="BG179" s="134">
        <f>IF(N179="zákl. přenesená",J179,0)</f>
        <v>0</v>
      </c>
      <c r="BH179" s="134">
        <f>IF(N179="sníž. přenesená",J179,0)</f>
        <v>0</v>
      </c>
      <c r="BI179" s="134">
        <f>IF(N179="nulová",J179,0)</f>
        <v>0</v>
      </c>
      <c r="BJ179" s="15" t="s">
        <v>79</v>
      </c>
      <c r="BK179" s="134">
        <f>ROUND(I179*H179,2)</f>
        <v>0</v>
      </c>
      <c r="BL179" s="15" t="s">
        <v>118</v>
      </c>
      <c r="BM179" s="133" t="s">
        <v>196</v>
      </c>
    </row>
    <row r="180" spans="2:65" s="11" customFormat="1" x14ac:dyDescent="0.2">
      <c r="B180" s="135"/>
      <c r="D180" s="136" t="s">
        <v>119</v>
      </c>
      <c r="E180" s="137" t="s">
        <v>1</v>
      </c>
      <c r="F180" s="138" t="s">
        <v>307</v>
      </c>
      <c r="H180" s="137" t="s">
        <v>1</v>
      </c>
      <c r="I180" s="227"/>
      <c r="L180" s="135"/>
      <c r="M180" s="139"/>
      <c r="T180" s="140"/>
      <c r="AT180" s="137" t="s">
        <v>119</v>
      </c>
      <c r="AU180" s="137" t="s">
        <v>79</v>
      </c>
      <c r="AV180" s="11" t="s">
        <v>79</v>
      </c>
      <c r="AW180" s="11" t="s">
        <v>28</v>
      </c>
      <c r="AX180" s="11" t="s">
        <v>71</v>
      </c>
      <c r="AY180" s="137" t="s">
        <v>113</v>
      </c>
    </row>
    <row r="181" spans="2:65" s="11" customFormat="1" x14ac:dyDescent="0.2">
      <c r="B181" s="135"/>
      <c r="D181" s="136" t="s">
        <v>119</v>
      </c>
      <c r="E181" s="137" t="s">
        <v>1</v>
      </c>
      <c r="F181" s="138" t="s">
        <v>308</v>
      </c>
      <c r="H181" s="137" t="s">
        <v>1</v>
      </c>
      <c r="I181" s="227"/>
      <c r="L181" s="135"/>
      <c r="M181" s="139"/>
      <c r="T181" s="140"/>
      <c r="AT181" s="137" t="s">
        <v>119</v>
      </c>
      <c r="AU181" s="137" t="s">
        <v>79</v>
      </c>
      <c r="AV181" s="11" t="s">
        <v>79</v>
      </c>
      <c r="AW181" s="11" t="s">
        <v>28</v>
      </c>
      <c r="AX181" s="11" t="s">
        <v>71</v>
      </c>
      <c r="AY181" s="137" t="s">
        <v>113</v>
      </c>
    </row>
    <row r="182" spans="2:65" s="12" customFormat="1" x14ac:dyDescent="0.2">
      <c r="B182" s="141"/>
      <c r="D182" s="136" t="s">
        <v>119</v>
      </c>
      <c r="E182" s="142" t="s">
        <v>1</v>
      </c>
      <c r="F182" s="143" t="s">
        <v>309</v>
      </c>
      <c r="H182" s="144">
        <v>3.9</v>
      </c>
      <c r="I182" s="228"/>
      <c r="L182" s="141"/>
      <c r="M182" s="145"/>
      <c r="T182" s="146"/>
      <c r="AT182" s="142" t="s">
        <v>119</v>
      </c>
      <c r="AU182" s="142" t="s">
        <v>79</v>
      </c>
      <c r="AV182" s="12" t="s">
        <v>81</v>
      </c>
      <c r="AW182" s="12" t="s">
        <v>28</v>
      </c>
      <c r="AX182" s="12" t="s">
        <v>71</v>
      </c>
      <c r="AY182" s="142" t="s">
        <v>113</v>
      </c>
    </row>
    <row r="183" spans="2:65" s="13" customFormat="1" x14ac:dyDescent="0.2">
      <c r="B183" s="147"/>
      <c r="D183" s="136" t="s">
        <v>119</v>
      </c>
      <c r="E183" s="148" t="s">
        <v>1</v>
      </c>
      <c r="F183" s="149" t="s">
        <v>122</v>
      </c>
      <c r="H183" s="150">
        <v>3.9</v>
      </c>
      <c r="I183" s="229"/>
      <c r="L183" s="147"/>
      <c r="M183" s="151"/>
      <c r="T183" s="152"/>
      <c r="AT183" s="148" t="s">
        <v>119</v>
      </c>
      <c r="AU183" s="148" t="s">
        <v>79</v>
      </c>
      <c r="AV183" s="13" t="s">
        <v>118</v>
      </c>
      <c r="AW183" s="13" t="s">
        <v>28</v>
      </c>
      <c r="AX183" s="13" t="s">
        <v>79</v>
      </c>
      <c r="AY183" s="148" t="s">
        <v>113</v>
      </c>
    </row>
    <row r="184" spans="2:65" s="1" customFormat="1" ht="16.5" customHeight="1" x14ac:dyDescent="0.2">
      <c r="B184" s="28"/>
      <c r="C184" s="121" t="s">
        <v>310</v>
      </c>
      <c r="D184" s="121" t="s">
        <v>114</v>
      </c>
      <c r="E184" s="122" t="s">
        <v>311</v>
      </c>
      <c r="F184" s="123" t="s">
        <v>312</v>
      </c>
      <c r="G184" s="124" t="s">
        <v>117</v>
      </c>
      <c r="H184" s="125">
        <v>26</v>
      </c>
      <c r="I184" s="126"/>
      <c r="J184" s="127">
        <f>ROUND(I184*H184,2)</f>
        <v>0</v>
      </c>
      <c r="K184" s="128"/>
      <c r="L184" s="28"/>
      <c r="M184" s="129" t="s">
        <v>1</v>
      </c>
      <c r="N184" s="130" t="s">
        <v>36</v>
      </c>
      <c r="P184" s="131">
        <f>O184*H184</f>
        <v>0</v>
      </c>
      <c r="Q184" s="131">
        <v>0</v>
      </c>
      <c r="R184" s="131">
        <f>Q184*H184</f>
        <v>0</v>
      </c>
      <c r="S184" s="131">
        <v>0</v>
      </c>
      <c r="T184" s="132">
        <f>S184*H184</f>
        <v>0</v>
      </c>
      <c r="AR184" s="133" t="s">
        <v>118</v>
      </c>
      <c r="AT184" s="133" t="s">
        <v>114</v>
      </c>
      <c r="AU184" s="133" t="s">
        <v>79</v>
      </c>
      <c r="AY184" s="15" t="s">
        <v>113</v>
      </c>
      <c r="BE184" s="134">
        <f>IF(N184="základní",J184,0)</f>
        <v>0</v>
      </c>
      <c r="BF184" s="134">
        <f>IF(N184="snížená",J184,0)</f>
        <v>0</v>
      </c>
      <c r="BG184" s="134">
        <f>IF(N184="zákl. přenesená",J184,0)</f>
        <v>0</v>
      </c>
      <c r="BH184" s="134">
        <f>IF(N184="sníž. přenesená",J184,0)</f>
        <v>0</v>
      </c>
      <c r="BI184" s="134">
        <f>IF(N184="nulová",J184,0)</f>
        <v>0</v>
      </c>
      <c r="BJ184" s="15" t="s">
        <v>79</v>
      </c>
      <c r="BK184" s="134">
        <f>ROUND(I184*H184,2)</f>
        <v>0</v>
      </c>
      <c r="BL184" s="15" t="s">
        <v>118</v>
      </c>
      <c r="BM184" s="133" t="s">
        <v>199</v>
      </c>
    </row>
    <row r="185" spans="2:65" s="11" customFormat="1" x14ac:dyDescent="0.2">
      <c r="B185" s="135"/>
      <c r="D185" s="136" t="s">
        <v>119</v>
      </c>
      <c r="E185" s="137" t="s">
        <v>1</v>
      </c>
      <c r="F185" s="138" t="s">
        <v>307</v>
      </c>
      <c r="H185" s="137" t="s">
        <v>1</v>
      </c>
      <c r="I185" s="227"/>
      <c r="L185" s="135"/>
      <c r="M185" s="139"/>
      <c r="T185" s="140"/>
      <c r="AT185" s="137" t="s">
        <v>119</v>
      </c>
      <c r="AU185" s="137" t="s">
        <v>79</v>
      </c>
      <c r="AV185" s="11" t="s">
        <v>79</v>
      </c>
      <c r="AW185" s="11" t="s">
        <v>28</v>
      </c>
      <c r="AX185" s="11" t="s">
        <v>71</v>
      </c>
      <c r="AY185" s="137" t="s">
        <v>113</v>
      </c>
    </row>
    <row r="186" spans="2:65" s="12" customFormat="1" x14ac:dyDescent="0.2">
      <c r="B186" s="141"/>
      <c r="D186" s="136" t="s">
        <v>119</v>
      </c>
      <c r="E186" s="142" t="s">
        <v>1</v>
      </c>
      <c r="F186" s="143" t="s">
        <v>313</v>
      </c>
      <c r="H186" s="144">
        <v>26</v>
      </c>
      <c r="I186" s="228"/>
      <c r="L186" s="141"/>
      <c r="M186" s="145"/>
      <c r="T186" s="146"/>
      <c r="AT186" s="142" t="s">
        <v>119</v>
      </c>
      <c r="AU186" s="142" t="s">
        <v>79</v>
      </c>
      <c r="AV186" s="12" t="s">
        <v>81</v>
      </c>
      <c r="AW186" s="12" t="s">
        <v>28</v>
      </c>
      <c r="AX186" s="12" t="s">
        <v>71</v>
      </c>
      <c r="AY186" s="142" t="s">
        <v>113</v>
      </c>
    </row>
    <row r="187" spans="2:65" s="13" customFormat="1" x14ac:dyDescent="0.2">
      <c r="B187" s="147"/>
      <c r="D187" s="136" t="s">
        <v>119</v>
      </c>
      <c r="E187" s="148" t="s">
        <v>1</v>
      </c>
      <c r="F187" s="149" t="s">
        <v>122</v>
      </c>
      <c r="H187" s="150">
        <v>26</v>
      </c>
      <c r="I187" s="229"/>
      <c r="L187" s="147"/>
      <c r="M187" s="151"/>
      <c r="T187" s="152"/>
      <c r="AT187" s="148" t="s">
        <v>119</v>
      </c>
      <c r="AU187" s="148" t="s">
        <v>79</v>
      </c>
      <c r="AV187" s="13" t="s">
        <v>118</v>
      </c>
      <c r="AW187" s="13" t="s">
        <v>28</v>
      </c>
      <c r="AX187" s="13" t="s">
        <v>79</v>
      </c>
      <c r="AY187" s="148" t="s">
        <v>113</v>
      </c>
    </row>
    <row r="188" spans="2:65" s="1" customFormat="1" ht="16.5" customHeight="1" x14ac:dyDescent="0.2">
      <c r="B188" s="28"/>
      <c r="C188" s="121" t="s">
        <v>216</v>
      </c>
      <c r="D188" s="121" t="s">
        <v>114</v>
      </c>
      <c r="E188" s="122" t="s">
        <v>314</v>
      </c>
      <c r="F188" s="123" t="s">
        <v>315</v>
      </c>
      <c r="G188" s="124" t="s">
        <v>117</v>
      </c>
      <c r="H188" s="125">
        <v>26</v>
      </c>
      <c r="I188" s="126"/>
      <c r="J188" s="127">
        <f>ROUND(I188*H188,2)</f>
        <v>0</v>
      </c>
      <c r="K188" s="128"/>
      <c r="L188" s="28"/>
      <c r="M188" s="129" t="s">
        <v>1</v>
      </c>
      <c r="N188" s="130" t="s">
        <v>36</v>
      </c>
      <c r="P188" s="131">
        <f>O188*H188</f>
        <v>0</v>
      </c>
      <c r="Q188" s="131">
        <v>0</v>
      </c>
      <c r="R188" s="131">
        <f>Q188*H188</f>
        <v>0</v>
      </c>
      <c r="S188" s="131">
        <v>0</v>
      </c>
      <c r="T188" s="132">
        <f>S188*H188</f>
        <v>0</v>
      </c>
      <c r="AR188" s="133" t="s">
        <v>118</v>
      </c>
      <c r="AT188" s="133" t="s">
        <v>114</v>
      </c>
      <c r="AU188" s="133" t="s">
        <v>79</v>
      </c>
      <c r="AY188" s="15" t="s">
        <v>113</v>
      </c>
      <c r="BE188" s="134">
        <f>IF(N188="základní",J188,0)</f>
        <v>0</v>
      </c>
      <c r="BF188" s="134">
        <f>IF(N188="snížená",J188,0)</f>
        <v>0</v>
      </c>
      <c r="BG188" s="134">
        <f>IF(N188="zákl. přenesená",J188,0)</f>
        <v>0</v>
      </c>
      <c r="BH188" s="134">
        <f>IF(N188="sníž. přenesená",J188,0)</f>
        <v>0</v>
      </c>
      <c r="BI188" s="134">
        <f>IF(N188="nulová",J188,0)</f>
        <v>0</v>
      </c>
      <c r="BJ188" s="15" t="s">
        <v>79</v>
      </c>
      <c r="BK188" s="134">
        <f>ROUND(I188*H188,2)</f>
        <v>0</v>
      </c>
      <c r="BL188" s="15" t="s">
        <v>118</v>
      </c>
      <c r="BM188" s="133" t="s">
        <v>202</v>
      </c>
    </row>
    <row r="189" spans="2:65" s="1" customFormat="1" ht="21.75" customHeight="1" x14ac:dyDescent="0.2">
      <c r="B189" s="28"/>
      <c r="C189" s="121" t="s">
        <v>316</v>
      </c>
      <c r="D189" s="121" t="s">
        <v>114</v>
      </c>
      <c r="E189" s="122" t="s">
        <v>317</v>
      </c>
      <c r="F189" s="123" t="s">
        <v>318</v>
      </c>
      <c r="G189" s="124" t="s">
        <v>208</v>
      </c>
      <c r="H189" s="125">
        <v>0.88900000000000001</v>
      </c>
      <c r="I189" s="126"/>
      <c r="J189" s="127">
        <f>ROUND(I189*H189,2)</f>
        <v>0</v>
      </c>
      <c r="K189" s="128"/>
      <c r="L189" s="28"/>
      <c r="M189" s="129" t="s">
        <v>1</v>
      </c>
      <c r="N189" s="130" t="s">
        <v>36</v>
      </c>
      <c r="P189" s="131">
        <f>O189*H189</f>
        <v>0</v>
      </c>
      <c r="Q189" s="131">
        <v>0</v>
      </c>
      <c r="R189" s="131">
        <f>Q189*H189</f>
        <v>0</v>
      </c>
      <c r="S189" s="131">
        <v>0</v>
      </c>
      <c r="T189" s="132">
        <f>S189*H189</f>
        <v>0</v>
      </c>
      <c r="AR189" s="133" t="s">
        <v>118</v>
      </c>
      <c r="AT189" s="133" t="s">
        <v>114</v>
      </c>
      <c r="AU189" s="133" t="s">
        <v>79</v>
      </c>
      <c r="AY189" s="15" t="s">
        <v>113</v>
      </c>
      <c r="BE189" s="134">
        <f>IF(N189="základní",J189,0)</f>
        <v>0</v>
      </c>
      <c r="BF189" s="134">
        <f>IF(N189="snížená",J189,0)</f>
        <v>0</v>
      </c>
      <c r="BG189" s="134">
        <f>IF(N189="zákl. přenesená",J189,0)</f>
        <v>0</v>
      </c>
      <c r="BH189" s="134">
        <f>IF(N189="sníž. přenesená",J189,0)</f>
        <v>0</v>
      </c>
      <c r="BI189" s="134">
        <f>IF(N189="nulová",J189,0)</f>
        <v>0</v>
      </c>
      <c r="BJ189" s="15" t="s">
        <v>79</v>
      </c>
      <c r="BK189" s="134">
        <f>ROUND(I189*H189,2)</f>
        <v>0</v>
      </c>
      <c r="BL189" s="15" t="s">
        <v>118</v>
      </c>
      <c r="BM189" s="133" t="s">
        <v>209</v>
      </c>
    </row>
    <row r="190" spans="2:65" s="1" customFormat="1" ht="16.5" customHeight="1" x14ac:dyDescent="0.2">
      <c r="B190" s="28"/>
      <c r="C190" s="121" t="s">
        <v>220</v>
      </c>
      <c r="D190" s="121" t="s">
        <v>114</v>
      </c>
      <c r="E190" s="122" t="s">
        <v>319</v>
      </c>
      <c r="F190" s="123" t="s">
        <v>320</v>
      </c>
      <c r="G190" s="124" t="s">
        <v>208</v>
      </c>
      <c r="H190" s="125">
        <v>0.309</v>
      </c>
      <c r="I190" s="126"/>
      <c r="J190" s="127">
        <f>ROUND(I190*H190,2)</f>
        <v>0</v>
      </c>
      <c r="K190" s="128"/>
      <c r="L190" s="28"/>
      <c r="M190" s="129" t="s">
        <v>1</v>
      </c>
      <c r="N190" s="130" t="s">
        <v>36</v>
      </c>
      <c r="P190" s="131">
        <f>O190*H190</f>
        <v>0</v>
      </c>
      <c r="Q190" s="131">
        <v>0</v>
      </c>
      <c r="R190" s="131">
        <f>Q190*H190</f>
        <v>0</v>
      </c>
      <c r="S190" s="131">
        <v>0</v>
      </c>
      <c r="T190" s="132">
        <f>S190*H190</f>
        <v>0</v>
      </c>
      <c r="AR190" s="133" t="s">
        <v>118</v>
      </c>
      <c r="AT190" s="133" t="s">
        <v>114</v>
      </c>
      <c r="AU190" s="133" t="s">
        <v>79</v>
      </c>
      <c r="AY190" s="15" t="s">
        <v>113</v>
      </c>
      <c r="BE190" s="134">
        <f>IF(N190="základní",J190,0)</f>
        <v>0</v>
      </c>
      <c r="BF190" s="134">
        <f>IF(N190="snížená",J190,0)</f>
        <v>0</v>
      </c>
      <c r="BG190" s="134">
        <f>IF(N190="zákl. přenesená",J190,0)</f>
        <v>0</v>
      </c>
      <c r="BH190" s="134">
        <f>IF(N190="sníž. přenesená",J190,0)</f>
        <v>0</v>
      </c>
      <c r="BI190" s="134">
        <f>IF(N190="nulová",J190,0)</f>
        <v>0</v>
      </c>
      <c r="BJ190" s="15" t="s">
        <v>79</v>
      </c>
      <c r="BK190" s="134">
        <f>ROUND(I190*H190,2)</f>
        <v>0</v>
      </c>
      <c r="BL190" s="15" t="s">
        <v>118</v>
      </c>
      <c r="BM190" s="133" t="s">
        <v>212</v>
      </c>
    </row>
    <row r="191" spans="2:65" s="1" customFormat="1" ht="16.5" customHeight="1" x14ac:dyDescent="0.2">
      <c r="B191" s="28"/>
      <c r="C191" s="121" t="s">
        <v>321</v>
      </c>
      <c r="D191" s="121" t="s">
        <v>114</v>
      </c>
      <c r="E191" s="122" t="s">
        <v>322</v>
      </c>
      <c r="F191" s="123" t="s">
        <v>323</v>
      </c>
      <c r="G191" s="124" t="s">
        <v>245</v>
      </c>
      <c r="H191" s="125">
        <v>5.0720000000000001</v>
      </c>
      <c r="I191" s="126"/>
      <c r="J191" s="127">
        <f>ROUND(I191*H191,2)</f>
        <v>0</v>
      </c>
      <c r="K191" s="128"/>
      <c r="L191" s="28"/>
      <c r="M191" s="129" t="s">
        <v>1</v>
      </c>
      <c r="N191" s="130" t="s">
        <v>36</v>
      </c>
      <c r="P191" s="131">
        <f>O191*H191</f>
        <v>0</v>
      </c>
      <c r="Q191" s="131">
        <v>0</v>
      </c>
      <c r="R191" s="131">
        <f>Q191*H191</f>
        <v>0</v>
      </c>
      <c r="S191" s="131">
        <v>0</v>
      </c>
      <c r="T191" s="132">
        <f>S191*H191</f>
        <v>0</v>
      </c>
      <c r="AR191" s="133" t="s">
        <v>118</v>
      </c>
      <c r="AT191" s="133" t="s">
        <v>114</v>
      </c>
      <c r="AU191" s="133" t="s">
        <v>79</v>
      </c>
      <c r="AY191" s="15" t="s">
        <v>113</v>
      </c>
      <c r="BE191" s="134">
        <f>IF(N191="základní",J191,0)</f>
        <v>0</v>
      </c>
      <c r="BF191" s="134">
        <f>IF(N191="snížená",J191,0)</f>
        <v>0</v>
      </c>
      <c r="BG191" s="134">
        <f>IF(N191="zákl. přenesená",J191,0)</f>
        <v>0</v>
      </c>
      <c r="BH191" s="134">
        <f>IF(N191="sníž. přenesená",J191,0)</f>
        <v>0</v>
      </c>
      <c r="BI191" s="134">
        <f>IF(N191="nulová",J191,0)</f>
        <v>0</v>
      </c>
      <c r="BJ191" s="15" t="s">
        <v>79</v>
      </c>
      <c r="BK191" s="134">
        <f>ROUND(I191*H191,2)</f>
        <v>0</v>
      </c>
      <c r="BL191" s="15" t="s">
        <v>118</v>
      </c>
      <c r="BM191" s="133" t="s">
        <v>216</v>
      </c>
    </row>
    <row r="192" spans="2:65" s="1" customFormat="1" ht="33" customHeight="1" x14ac:dyDescent="0.2">
      <c r="B192" s="28"/>
      <c r="C192" s="121" t="s">
        <v>224</v>
      </c>
      <c r="D192" s="121" t="s">
        <v>114</v>
      </c>
      <c r="E192" s="122" t="s">
        <v>324</v>
      </c>
      <c r="F192" s="123" t="s">
        <v>325</v>
      </c>
      <c r="G192" s="124" t="s">
        <v>117</v>
      </c>
      <c r="H192" s="125">
        <v>52</v>
      </c>
      <c r="I192" s="126"/>
      <c r="J192" s="127">
        <f>ROUND(I192*H192,2)</f>
        <v>0</v>
      </c>
      <c r="K192" s="128"/>
      <c r="L192" s="28"/>
      <c r="M192" s="129" t="s">
        <v>1</v>
      </c>
      <c r="N192" s="130" t="s">
        <v>36</v>
      </c>
      <c r="P192" s="131">
        <f>O192*H192</f>
        <v>0</v>
      </c>
      <c r="Q192" s="131">
        <v>0</v>
      </c>
      <c r="R192" s="131">
        <f>Q192*H192</f>
        <v>0</v>
      </c>
      <c r="S192" s="131">
        <v>0</v>
      </c>
      <c r="T192" s="132">
        <f>S192*H192</f>
        <v>0</v>
      </c>
      <c r="AR192" s="133" t="s">
        <v>118</v>
      </c>
      <c r="AT192" s="133" t="s">
        <v>114</v>
      </c>
      <c r="AU192" s="133" t="s">
        <v>79</v>
      </c>
      <c r="AY192" s="15" t="s">
        <v>113</v>
      </c>
      <c r="BE192" s="134">
        <f>IF(N192="základní",J192,0)</f>
        <v>0</v>
      </c>
      <c r="BF192" s="134">
        <f>IF(N192="snížená",J192,0)</f>
        <v>0</v>
      </c>
      <c r="BG192" s="134">
        <f>IF(N192="zákl. přenesená",J192,0)</f>
        <v>0</v>
      </c>
      <c r="BH192" s="134">
        <f>IF(N192="sníž. přenesená",J192,0)</f>
        <v>0</v>
      </c>
      <c r="BI192" s="134">
        <f>IF(N192="nulová",J192,0)</f>
        <v>0</v>
      </c>
      <c r="BJ192" s="15" t="s">
        <v>79</v>
      </c>
      <c r="BK192" s="134">
        <f>ROUND(I192*H192,2)</f>
        <v>0</v>
      </c>
      <c r="BL192" s="15" t="s">
        <v>118</v>
      </c>
      <c r="BM192" s="133" t="s">
        <v>220</v>
      </c>
    </row>
    <row r="193" spans="2:65" s="11" customFormat="1" x14ac:dyDescent="0.2">
      <c r="B193" s="135"/>
      <c r="D193" s="136" t="s">
        <v>119</v>
      </c>
      <c r="E193" s="137" t="s">
        <v>1</v>
      </c>
      <c r="F193" s="138" t="s">
        <v>299</v>
      </c>
      <c r="H193" s="137" t="s">
        <v>1</v>
      </c>
      <c r="I193" s="227"/>
      <c r="L193" s="135"/>
      <c r="M193" s="139"/>
      <c r="T193" s="140"/>
      <c r="AT193" s="137" t="s">
        <v>119</v>
      </c>
      <c r="AU193" s="137" t="s">
        <v>79</v>
      </c>
      <c r="AV193" s="11" t="s">
        <v>79</v>
      </c>
      <c r="AW193" s="11" t="s">
        <v>28</v>
      </c>
      <c r="AX193" s="11" t="s">
        <v>71</v>
      </c>
      <c r="AY193" s="137" t="s">
        <v>113</v>
      </c>
    </row>
    <row r="194" spans="2:65" s="12" customFormat="1" x14ac:dyDescent="0.2">
      <c r="B194" s="141"/>
      <c r="D194" s="136" t="s">
        <v>119</v>
      </c>
      <c r="E194" s="142" t="s">
        <v>1</v>
      </c>
      <c r="F194" s="143" t="s">
        <v>326</v>
      </c>
      <c r="H194" s="144">
        <v>52</v>
      </c>
      <c r="I194" s="228"/>
      <c r="L194" s="141"/>
      <c r="M194" s="145"/>
      <c r="T194" s="146"/>
      <c r="AT194" s="142" t="s">
        <v>119</v>
      </c>
      <c r="AU194" s="142" t="s">
        <v>79</v>
      </c>
      <c r="AV194" s="12" t="s">
        <v>81</v>
      </c>
      <c r="AW194" s="12" t="s">
        <v>28</v>
      </c>
      <c r="AX194" s="12" t="s">
        <v>71</v>
      </c>
      <c r="AY194" s="142" t="s">
        <v>113</v>
      </c>
    </row>
    <row r="195" spans="2:65" s="13" customFormat="1" x14ac:dyDescent="0.2">
      <c r="B195" s="147"/>
      <c r="D195" s="136" t="s">
        <v>119</v>
      </c>
      <c r="E195" s="148" t="s">
        <v>1</v>
      </c>
      <c r="F195" s="149" t="s">
        <v>122</v>
      </c>
      <c r="H195" s="150">
        <v>52</v>
      </c>
      <c r="I195" s="229"/>
      <c r="L195" s="147"/>
      <c r="M195" s="151"/>
      <c r="T195" s="152"/>
      <c r="AT195" s="148" t="s">
        <v>119</v>
      </c>
      <c r="AU195" s="148" t="s">
        <v>79</v>
      </c>
      <c r="AV195" s="13" t="s">
        <v>118</v>
      </c>
      <c r="AW195" s="13" t="s">
        <v>28</v>
      </c>
      <c r="AX195" s="13" t="s">
        <v>79</v>
      </c>
      <c r="AY195" s="148" t="s">
        <v>113</v>
      </c>
    </row>
    <row r="196" spans="2:65" s="10" customFormat="1" ht="25.95" customHeight="1" x14ac:dyDescent="0.25">
      <c r="B196" s="112"/>
      <c r="D196" s="113" t="s">
        <v>70</v>
      </c>
      <c r="E196" s="114" t="s">
        <v>327</v>
      </c>
      <c r="F196" s="114" t="s">
        <v>328</v>
      </c>
      <c r="I196" s="226"/>
      <c r="J196" s="115">
        <f>BK196</f>
        <v>0</v>
      </c>
      <c r="L196" s="112"/>
      <c r="M196" s="116"/>
      <c r="P196" s="117">
        <f>SUM(P197:P247)</f>
        <v>0</v>
      </c>
      <c r="R196" s="117">
        <f>SUM(R197:R247)</f>
        <v>0</v>
      </c>
      <c r="T196" s="118">
        <f>SUM(T197:T247)</f>
        <v>0</v>
      </c>
      <c r="AR196" s="113" t="s">
        <v>79</v>
      </c>
      <c r="AT196" s="119" t="s">
        <v>70</v>
      </c>
      <c r="AU196" s="119" t="s">
        <v>71</v>
      </c>
      <c r="AY196" s="113" t="s">
        <v>113</v>
      </c>
      <c r="BK196" s="120">
        <f>SUM(BK197:BK247)</f>
        <v>0</v>
      </c>
    </row>
    <row r="197" spans="2:65" s="1" customFormat="1" ht="24.15" customHeight="1" x14ac:dyDescent="0.2">
      <c r="B197" s="28"/>
      <c r="C197" s="158" t="s">
        <v>329</v>
      </c>
      <c r="D197" s="158" t="s">
        <v>239</v>
      </c>
      <c r="E197" s="159" t="s">
        <v>330</v>
      </c>
      <c r="F197" s="160" t="s">
        <v>331</v>
      </c>
      <c r="G197" s="161" t="s">
        <v>208</v>
      </c>
      <c r="H197" s="162">
        <v>0.17599999999999999</v>
      </c>
      <c r="I197" s="163"/>
      <c r="J197" s="164">
        <f>ROUND(I197*H197,2)</f>
        <v>0</v>
      </c>
      <c r="K197" s="165"/>
      <c r="L197" s="166"/>
      <c r="M197" s="167" t="s">
        <v>1</v>
      </c>
      <c r="N197" s="168" t="s">
        <v>36</v>
      </c>
      <c r="P197" s="131">
        <f>O197*H197</f>
        <v>0</v>
      </c>
      <c r="Q197" s="131">
        <v>0</v>
      </c>
      <c r="R197" s="131">
        <f>Q197*H197</f>
        <v>0</v>
      </c>
      <c r="S197" s="131">
        <v>0</v>
      </c>
      <c r="T197" s="132">
        <f>S197*H197</f>
        <v>0</v>
      </c>
      <c r="AR197" s="133" t="s">
        <v>132</v>
      </c>
      <c r="AT197" s="133" t="s">
        <v>239</v>
      </c>
      <c r="AU197" s="133" t="s">
        <v>79</v>
      </c>
      <c r="AY197" s="15" t="s">
        <v>113</v>
      </c>
      <c r="BE197" s="134">
        <f>IF(N197="základní",J197,0)</f>
        <v>0</v>
      </c>
      <c r="BF197" s="134">
        <f>IF(N197="snížená",J197,0)</f>
        <v>0</v>
      </c>
      <c r="BG197" s="134">
        <f>IF(N197="zákl. přenesená",J197,0)</f>
        <v>0</v>
      </c>
      <c r="BH197" s="134">
        <f>IF(N197="sníž. přenesená",J197,0)</f>
        <v>0</v>
      </c>
      <c r="BI197" s="134">
        <f>IF(N197="nulová",J197,0)</f>
        <v>0</v>
      </c>
      <c r="BJ197" s="15" t="s">
        <v>79</v>
      </c>
      <c r="BK197" s="134">
        <f>ROUND(I197*H197,2)</f>
        <v>0</v>
      </c>
      <c r="BL197" s="15" t="s">
        <v>118</v>
      </c>
      <c r="BM197" s="133" t="s">
        <v>224</v>
      </c>
    </row>
    <row r="198" spans="2:65" s="11" customFormat="1" x14ac:dyDescent="0.2">
      <c r="B198" s="135"/>
      <c r="D198" s="136" t="s">
        <v>119</v>
      </c>
      <c r="E198" s="137" t="s">
        <v>1</v>
      </c>
      <c r="F198" s="138" t="s">
        <v>332</v>
      </c>
      <c r="H198" s="137" t="s">
        <v>1</v>
      </c>
      <c r="I198" s="227"/>
      <c r="L198" s="135"/>
      <c r="M198" s="139"/>
      <c r="T198" s="140"/>
      <c r="AT198" s="137" t="s">
        <v>119</v>
      </c>
      <c r="AU198" s="137" t="s">
        <v>79</v>
      </c>
      <c r="AV198" s="11" t="s">
        <v>79</v>
      </c>
      <c r="AW198" s="11" t="s">
        <v>28</v>
      </c>
      <c r="AX198" s="11" t="s">
        <v>71</v>
      </c>
      <c r="AY198" s="137" t="s">
        <v>113</v>
      </c>
    </row>
    <row r="199" spans="2:65" s="11" customFormat="1" x14ac:dyDescent="0.2">
      <c r="B199" s="135"/>
      <c r="D199" s="136" t="s">
        <v>119</v>
      </c>
      <c r="E199" s="137" t="s">
        <v>1</v>
      </c>
      <c r="F199" s="138" t="s">
        <v>333</v>
      </c>
      <c r="H199" s="137" t="s">
        <v>1</v>
      </c>
      <c r="I199" s="227"/>
      <c r="L199" s="135"/>
      <c r="M199" s="139"/>
      <c r="T199" s="140"/>
      <c r="AT199" s="137" t="s">
        <v>119</v>
      </c>
      <c r="AU199" s="137" t="s">
        <v>79</v>
      </c>
      <c r="AV199" s="11" t="s">
        <v>79</v>
      </c>
      <c r="AW199" s="11" t="s">
        <v>28</v>
      </c>
      <c r="AX199" s="11" t="s">
        <v>71</v>
      </c>
      <c r="AY199" s="137" t="s">
        <v>113</v>
      </c>
    </row>
    <row r="200" spans="2:65" s="11" customFormat="1" x14ac:dyDescent="0.2">
      <c r="B200" s="135"/>
      <c r="D200" s="136" t="s">
        <v>119</v>
      </c>
      <c r="E200" s="137" t="s">
        <v>1</v>
      </c>
      <c r="F200" s="138" t="s">
        <v>334</v>
      </c>
      <c r="H200" s="137" t="s">
        <v>1</v>
      </c>
      <c r="I200" s="227"/>
      <c r="L200" s="135"/>
      <c r="M200" s="139"/>
      <c r="T200" s="140"/>
      <c r="AT200" s="137" t="s">
        <v>119</v>
      </c>
      <c r="AU200" s="137" t="s">
        <v>79</v>
      </c>
      <c r="AV200" s="11" t="s">
        <v>79</v>
      </c>
      <c r="AW200" s="11" t="s">
        <v>28</v>
      </c>
      <c r="AX200" s="11" t="s">
        <v>71</v>
      </c>
      <c r="AY200" s="137" t="s">
        <v>113</v>
      </c>
    </row>
    <row r="201" spans="2:65" s="11" customFormat="1" x14ac:dyDescent="0.2">
      <c r="B201" s="135"/>
      <c r="D201" s="136" t="s">
        <v>119</v>
      </c>
      <c r="E201" s="137" t="s">
        <v>1</v>
      </c>
      <c r="F201" s="138" t="s">
        <v>335</v>
      </c>
      <c r="H201" s="137" t="s">
        <v>1</v>
      </c>
      <c r="I201" s="227"/>
      <c r="L201" s="135"/>
      <c r="M201" s="139"/>
      <c r="T201" s="140"/>
      <c r="AT201" s="137" t="s">
        <v>119</v>
      </c>
      <c r="AU201" s="137" t="s">
        <v>79</v>
      </c>
      <c r="AV201" s="11" t="s">
        <v>79</v>
      </c>
      <c r="AW201" s="11" t="s">
        <v>28</v>
      </c>
      <c r="AX201" s="11" t="s">
        <v>71</v>
      </c>
      <c r="AY201" s="137" t="s">
        <v>113</v>
      </c>
    </row>
    <row r="202" spans="2:65" s="11" customFormat="1" x14ac:dyDescent="0.2">
      <c r="B202" s="135"/>
      <c r="D202" s="136" t="s">
        <v>119</v>
      </c>
      <c r="E202" s="137" t="s">
        <v>1</v>
      </c>
      <c r="F202" s="138" t="s">
        <v>336</v>
      </c>
      <c r="H202" s="137" t="s">
        <v>1</v>
      </c>
      <c r="I202" s="227"/>
      <c r="L202" s="135"/>
      <c r="M202" s="139"/>
      <c r="T202" s="140"/>
      <c r="AT202" s="137" t="s">
        <v>119</v>
      </c>
      <c r="AU202" s="137" t="s">
        <v>79</v>
      </c>
      <c r="AV202" s="11" t="s">
        <v>79</v>
      </c>
      <c r="AW202" s="11" t="s">
        <v>28</v>
      </c>
      <c r="AX202" s="11" t="s">
        <v>71</v>
      </c>
      <c r="AY202" s="137" t="s">
        <v>113</v>
      </c>
    </row>
    <row r="203" spans="2:65" s="11" customFormat="1" x14ac:dyDescent="0.2">
      <c r="B203" s="135"/>
      <c r="D203" s="136" t="s">
        <v>119</v>
      </c>
      <c r="E203" s="137" t="s">
        <v>1</v>
      </c>
      <c r="F203" s="138" t="s">
        <v>337</v>
      </c>
      <c r="H203" s="137" t="s">
        <v>1</v>
      </c>
      <c r="I203" s="227"/>
      <c r="L203" s="135"/>
      <c r="M203" s="139"/>
      <c r="T203" s="140"/>
      <c r="AT203" s="137" t="s">
        <v>119</v>
      </c>
      <c r="AU203" s="137" t="s">
        <v>79</v>
      </c>
      <c r="AV203" s="11" t="s">
        <v>79</v>
      </c>
      <c r="AW203" s="11" t="s">
        <v>28</v>
      </c>
      <c r="AX203" s="11" t="s">
        <v>71</v>
      </c>
      <c r="AY203" s="137" t="s">
        <v>113</v>
      </c>
    </row>
    <row r="204" spans="2:65" s="11" customFormat="1" x14ac:dyDescent="0.2">
      <c r="B204" s="135"/>
      <c r="D204" s="136" t="s">
        <v>119</v>
      </c>
      <c r="E204" s="137" t="s">
        <v>1</v>
      </c>
      <c r="F204" s="138" t="s">
        <v>338</v>
      </c>
      <c r="H204" s="137" t="s">
        <v>1</v>
      </c>
      <c r="I204" s="227"/>
      <c r="L204" s="135"/>
      <c r="M204" s="139"/>
      <c r="T204" s="140"/>
      <c r="AT204" s="137" t="s">
        <v>119</v>
      </c>
      <c r="AU204" s="137" t="s">
        <v>79</v>
      </c>
      <c r="AV204" s="11" t="s">
        <v>79</v>
      </c>
      <c r="AW204" s="11" t="s">
        <v>28</v>
      </c>
      <c r="AX204" s="11" t="s">
        <v>71</v>
      </c>
      <c r="AY204" s="137" t="s">
        <v>113</v>
      </c>
    </row>
    <row r="205" spans="2:65" s="12" customFormat="1" x14ac:dyDescent="0.2">
      <c r="B205" s="141"/>
      <c r="D205" s="136" t="s">
        <v>119</v>
      </c>
      <c r="E205" s="142" t="s">
        <v>1</v>
      </c>
      <c r="F205" s="143" t="s">
        <v>339</v>
      </c>
      <c r="H205" s="144">
        <v>0.17599999999999999</v>
      </c>
      <c r="I205" s="228"/>
      <c r="L205" s="141"/>
      <c r="M205" s="145"/>
      <c r="T205" s="146"/>
      <c r="AT205" s="142" t="s">
        <v>119</v>
      </c>
      <c r="AU205" s="142" t="s">
        <v>79</v>
      </c>
      <c r="AV205" s="12" t="s">
        <v>81</v>
      </c>
      <c r="AW205" s="12" t="s">
        <v>28</v>
      </c>
      <c r="AX205" s="12" t="s">
        <v>79</v>
      </c>
      <c r="AY205" s="142" t="s">
        <v>113</v>
      </c>
    </row>
    <row r="206" spans="2:65" s="1" customFormat="1" ht="16.5" customHeight="1" x14ac:dyDescent="0.2">
      <c r="B206" s="28"/>
      <c r="C206" s="158" t="s">
        <v>229</v>
      </c>
      <c r="D206" s="158" t="s">
        <v>239</v>
      </c>
      <c r="E206" s="159" t="s">
        <v>340</v>
      </c>
      <c r="F206" s="160" t="s">
        <v>341</v>
      </c>
      <c r="G206" s="161" t="s">
        <v>160</v>
      </c>
      <c r="H206" s="162">
        <v>277.8</v>
      </c>
      <c r="I206" s="163"/>
      <c r="J206" s="164">
        <f>ROUND(I206*H206,2)</f>
        <v>0</v>
      </c>
      <c r="K206" s="165"/>
      <c r="L206" s="166"/>
      <c r="M206" s="167" t="s">
        <v>1</v>
      </c>
      <c r="N206" s="168" t="s">
        <v>36</v>
      </c>
      <c r="P206" s="131">
        <f>O206*H206</f>
        <v>0</v>
      </c>
      <c r="Q206" s="131">
        <v>0</v>
      </c>
      <c r="R206" s="131">
        <f>Q206*H206</f>
        <v>0</v>
      </c>
      <c r="S206" s="131">
        <v>0</v>
      </c>
      <c r="T206" s="132">
        <f>S206*H206</f>
        <v>0</v>
      </c>
      <c r="AR206" s="133" t="s">
        <v>132</v>
      </c>
      <c r="AT206" s="133" t="s">
        <v>239</v>
      </c>
      <c r="AU206" s="133" t="s">
        <v>79</v>
      </c>
      <c r="AY206" s="15" t="s">
        <v>113</v>
      </c>
      <c r="BE206" s="134">
        <f>IF(N206="základní",J206,0)</f>
        <v>0</v>
      </c>
      <c r="BF206" s="134">
        <f>IF(N206="snížená",J206,0)</f>
        <v>0</v>
      </c>
      <c r="BG206" s="134">
        <f>IF(N206="zákl. přenesená",J206,0)</f>
        <v>0</v>
      </c>
      <c r="BH206" s="134">
        <f>IF(N206="sníž. přenesená",J206,0)</f>
        <v>0</v>
      </c>
      <c r="BI206" s="134">
        <f>IF(N206="nulová",J206,0)</f>
        <v>0</v>
      </c>
      <c r="BJ206" s="15" t="s">
        <v>79</v>
      </c>
      <c r="BK206" s="134">
        <f>ROUND(I206*H206,2)</f>
        <v>0</v>
      </c>
      <c r="BL206" s="15" t="s">
        <v>118</v>
      </c>
      <c r="BM206" s="133" t="s">
        <v>229</v>
      </c>
    </row>
    <row r="207" spans="2:65" s="11" customFormat="1" x14ac:dyDescent="0.2">
      <c r="B207" s="135"/>
      <c r="D207" s="136" t="s">
        <v>119</v>
      </c>
      <c r="E207" s="137" t="s">
        <v>1</v>
      </c>
      <c r="F207" s="138" t="s">
        <v>332</v>
      </c>
      <c r="H207" s="137" t="s">
        <v>1</v>
      </c>
      <c r="I207" s="227"/>
      <c r="L207" s="135"/>
      <c r="M207" s="139"/>
      <c r="T207" s="140"/>
      <c r="AT207" s="137" t="s">
        <v>119</v>
      </c>
      <c r="AU207" s="137" t="s">
        <v>79</v>
      </c>
      <c r="AV207" s="11" t="s">
        <v>79</v>
      </c>
      <c r="AW207" s="11" t="s">
        <v>28</v>
      </c>
      <c r="AX207" s="11" t="s">
        <v>71</v>
      </c>
      <c r="AY207" s="137" t="s">
        <v>113</v>
      </c>
    </row>
    <row r="208" spans="2:65" s="12" customFormat="1" x14ac:dyDescent="0.2">
      <c r="B208" s="141"/>
      <c r="D208" s="136" t="s">
        <v>119</v>
      </c>
      <c r="E208" s="142" t="s">
        <v>1</v>
      </c>
      <c r="F208" s="143" t="s">
        <v>342</v>
      </c>
      <c r="H208" s="144">
        <v>277.8</v>
      </c>
      <c r="I208" s="228"/>
      <c r="L208" s="141"/>
      <c r="M208" s="145"/>
      <c r="T208" s="146"/>
      <c r="AT208" s="142" t="s">
        <v>119</v>
      </c>
      <c r="AU208" s="142" t="s">
        <v>79</v>
      </c>
      <c r="AV208" s="12" t="s">
        <v>81</v>
      </c>
      <c r="AW208" s="12" t="s">
        <v>28</v>
      </c>
      <c r="AX208" s="12" t="s">
        <v>71</v>
      </c>
      <c r="AY208" s="142" t="s">
        <v>113</v>
      </c>
    </row>
    <row r="209" spans="2:65" s="13" customFormat="1" x14ac:dyDescent="0.2">
      <c r="B209" s="147"/>
      <c r="D209" s="136" t="s">
        <v>119</v>
      </c>
      <c r="E209" s="148" t="s">
        <v>1</v>
      </c>
      <c r="F209" s="149" t="s">
        <v>122</v>
      </c>
      <c r="H209" s="150">
        <v>277.8</v>
      </c>
      <c r="I209" s="229"/>
      <c r="L209" s="147"/>
      <c r="M209" s="151"/>
      <c r="T209" s="152"/>
      <c r="AT209" s="148" t="s">
        <v>119</v>
      </c>
      <c r="AU209" s="148" t="s">
        <v>79</v>
      </c>
      <c r="AV209" s="13" t="s">
        <v>118</v>
      </c>
      <c r="AW209" s="13" t="s">
        <v>28</v>
      </c>
      <c r="AX209" s="13" t="s">
        <v>79</v>
      </c>
      <c r="AY209" s="148" t="s">
        <v>113</v>
      </c>
    </row>
    <row r="210" spans="2:65" s="1" customFormat="1" ht="24.15" customHeight="1" x14ac:dyDescent="0.2">
      <c r="B210" s="28"/>
      <c r="C210" s="121" t="s">
        <v>343</v>
      </c>
      <c r="D210" s="121" t="s">
        <v>114</v>
      </c>
      <c r="E210" s="122" t="s">
        <v>344</v>
      </c>
      <c r="F210" s="123" t="s">
        <v>345</v>
      </c>
      <c r="G210" s="124" t="s">
        <v>125</v>
      </c>
      <c r="H210" s="125">
        <v>1</v>
      </c>
      <c r="I210" s="126"/>
      <c r="J210" s="127">
        <f>ROUND(I210*H210,2)</f>
        <v>0</v>
      </c>
      <c r="K210" s="128"/>
      <c r="L210" s="28"/>
      <c r="M210" s="129" t="s">
        <v>1</v>
      </c>
      <c r="N210" s="130" t="s">
        <v>36</v>
      </c>
      <c r="P210" s="131">
        <f>O210*H210</f>
        <v>0</v>
      </c>
      <c r="Q210" s="131">
        <v>0</v>
      </c>
      <c r="R210" s="131">
        <f>Q210*H210</f>
        <v>0</v>
      </c>
      <c r="S210" s="131">
        <v>0</v>
      </c>
      <c r="T210" s="132">
        <f>S210*H210</f>
        <v>0</v>
      </c>
      <c r="AR210" s="133" t="s">
        <v>118</v>
      </c>
      <c r="AT210" s="133" t="s">
        <v>114</v>
      </c>
      <c r="AU210" s="133" t="s">
        <v>79</v>
      </c>
      <c r="AY210" s="15" t="s">
        <v>113</v>
      </c>
      <c r="BE210" s="134">
        <f>IF(N210="základní",J210,0)</f>
        <v>0</v>
      </c>
      <c r="BF210" s="134">
        <f>IF(N210="snížená",J210,0)</f>
        <v>0</v>
      </c>
      <c r="BG210" s="134">
        <f>IF(N210="zákl. přenesená",J210,0)</f>
        <v>0</v>
      </c>
      <c r="BH210" s="134">
        <f>IF(N210="sníž. přenesená",J210,0)</f>
        <v>0</v>
      </c>
      <c r="BI210" s="134">
        <f>IF(N210="nulová",J210,0)</f>
        <v>0</v>
      </c>
      <c r="BJ210" s="15" t="s">
        <v>79</v>
      </c>
      <c r="BK210" s="134">
        <f>ROUND(I210*H210,2)</f>
        <v>0</v>
      </c>
      <c r="BL210" s="15" t="s">
        <v>118</v>
      </c>
      <c r="BM210" s="133" t="s">
        <v>346</v>
      </c>
    </row>
    <row r="211" spans="2:65" s="11" customFormat="1" x14ac:dyDescent="0.2">
      <c r="B211" s="135"/>
      <c r="D211" s="136" t="s">
        <v>119</v>
      </c>
      <c r="E211" s="137" t="s">
        <v>1</v>
      </c>
      <c r="F211" s="138" t="s">
        <v>332</v>
      </c>
      <c r="H211" s="137" t="s">
        <v>1</v>
      </c>
      <c r="I211" s="227"/>
      <c r="L211" s="135"/>
      <c r="M211" s="139"/>
      <c r="T211" s="140"/>
      <c r="AT211" s="137" t="s">
        <v>119</v>
      </c>
      <c r="AU211" s="137" t="s">
        <v>79</v>
      </c>
      <c r="AV211" s="11" t="s">
        <v>79</v>
      </c>
      <c r="AW211" s="11" t="s">
        <v>28</v>
      </c>
      <c r="AX211" s="11" t="s">
        <v>71</v>
      </c>
      <c r="AY211" s="137" t="s">
        <v>113</v>
      </c>
    </row>
    <row r="212" spans="2:65" s="12" customFormat="1" x14ac:dyDescent="0.2">
      <c r="B212" s="141"/>
      <c r="D212" s="136" t="s">
        <v>119</v>
      </c>
      <c r="E212" s="142" t="s">
        <v>1</v>
      </c>
      <c r="F212" s="143" t="s">
        <v>79</v>
      </c>
      <c r="H212" s="144">
        <v>1</v>
      </c>
      <c r="I212" s="228"/>
      <c r="L212" s="141"/>
      <c r="M212" s="145"/>
      <c r="T212" s="146"/>
      <c r="AT212" s="142" t="s">
        <v>119</v>
      </c>
      <c r="AU212" s="142" t="s">
        <v>79</v>
      </c>
      <c r="AV212" s="12" t="s">
        <v>81</v>
      </c>
      <c r="AW212" s="12" t="s">
        <v>28</v>
      </c>
      <c r="AX212" s="12" t="s">
        <v>71</v>
      </c>
      <c r="AY212" s="142" t="s">
        <v>113</v>
      </c>
    </row>
    <row r="213" spans="2:65" s="13" customFormat="1" x14ac:dyDescent="0.2">
      <c r="B213" s="147"/>
      <c r="D213" s="136" t="s">
        <v>119</v>
      </c>
      <c r="E213" s="148" t="s">
        <v>1</v>
      </c>
      <c r="F213" s="149" t="s">
        <v>122</v>
      </c>
      <c r="H213" s="150">
        <v>1</v>
      </c>
      <c r="I213" s="229"/>
      <c r="L213" s="147"/>
      <c r="M213" s="151"/>
      <c r="T213" s="152"/>
      <c r="AT213" s="148" t="s">
        <v>119</v>
      </c>
      <c r="AU213" s="148" t="s">
        <v>79</v>
      </c>
      <c r="AV213" s="13" t="s">
        <v>118</v>
      </c>
      <c r="AW213" s="13" t="s">
        <v>28</v>
      </c>
      <c r="AX213" s="13" t="s">
        <v>79</v>
      </c>
      <c r="AY213" s="148" t="s">
        <v>113</v>
      </c>
    </row>
    <row r="214" spans="2:65" s="1" customFormat="1" ht="33" customHeight="1" x14ac:dyDescent="0.2">
      <c r="B214" s="28"/>
      <c r="C214" s="121" t="s">
        <v>346</v>
      </c>
      <c r="D214" s="121" t="s">
        <v>114</v>
      </c>
      <c r="E214" s="122" t="s">
        <v>347</v>
      </c>
      <c r="F214" s="123" t="s">
        <v>348</v>
      </c>
      <c r="G214" s="124" t="s">
        <v>160</v>
      </c>
      <c r="H214" s="125">
        <v>274.62</v>
      </c>
      <c r="I214" s="126"/>
      <c r="J214" s="127">
        <f>ROUND(I214*H214,2)</f>
        <v>0</v>
      </c>
      <c r="K214" s="128"/>
      <c r="L214" s="28"/>
      <c r="M214" s="129" t="s">
        <v>1</v>
      </c>
      <c r="N214" s="130" t="s">
        <v>36</v>
      </c>
      <c r="P214" s="131">
        <f>O214*H214</f>
        <v>0</v>
      </c>
      <c r="Q214" s="131">
        <v>0</v>
      </c>
      <c r="R214" s="131">
        <f>Q214*H214</f>
        <v>0</v>
      </c>
      <c r="S214" s="131">
        <v>0</v>
      </c>
      <c r="T214" s="132">
        <f>S214*H214</f>
        <v>0</v>
      </c>
      <c r="AR214" s="133" t="s">
        <v>118</v>
      </c>
      <c r="AT214" s="133" t="s">
        <v>114</v>
      </c>
      <c r="AU214" s="133" t="s">
        <v>79</v>
      </c>
      <c r="AY214" s="15" t="s">
        <v>113</v>
      </c>
      <c r="BE214" s="134">
        <f>IF(N214="základní",J214,0)</f>
        <v>0</v>
      </c>
      <c r="BF214" s="134">
        <f>IF(N214="snížená",J214,0)</f>
        <v>0</v>
      </c>
      <c r="BG214" s="134">
        <f>IF(N214="zákl. přenesená",J214,0)</f>
        <v>0</v>
      </c>
      <c r="BH214" s="134">
        <f>IF(N214="sníž. přenesená",J214,0)</f>
        <v>0</v>
      </c>
      <c r="BI214" s="134">
        <f>IF(N214="nulová",J214,0)</f>
        <v>0</v>
      </c>
      <c r="BJ214" s="15" t="s">
        <v>79</v>
      </c>
      <c r="BK214" s="134">
        <f>ROUND(I214*H214,2)</f>
        <v>0</v>
      </c>
      <c r="BL214" s="15" t="s">
        <v>118</v>
      </c>
      <c r="BM214" s="133" t="s">
        <v>349</v>
      </c>
    </row>
    <row r="215" spans="2:65" s="11" customFormat="1" x14ac:dyDescent="0.2">
      <c r="B215" s="135"/>
      <c r="D215" s="136" t="s">
        <v>119</v>
      </c>
      <c r="E215" s="137" t="s">
        <v>1</v>
      </c>
      <c r="F215" s="138" t="s">
        <v>332</v>
      </c>
      <c r="H215" s="137" t="s">
        <v>1</v>
      </c>
      <c r="I215" s="227"/>
      <c r="L215" s="135"/>
      <c r="M215" s="139"/>
      <c r="T215" s="140"/>
      <c r="AT215" s="137" t="s">
        <v>119</v>
      </c>
      <c r="AU215" s="137" t="s">
        <v>79</v>
      </c>
      <c r="AV215" s="11" t="s">
        <v>79</v>
      </c>
      <c r="AW215" s="11" t="s">
        <v>28</v>
      </c>
      <c r="AX215" s="11" t="s">
        <v>71</v>
      </c>
      <c r="AY215" s="137" t="s">
        <v>113</v>
      </c>
    </row>
    <row r="216" spans="2:65" s="11" customFormat="1" x14ac:dyDescent="0.2">
      <c r="B216" s="135"/>
      <c r="D216" s="136" t="s">
        <v>119</v>
      </c>
      <c r="E216" s="137" t="s">
        <v>1</v>
      </c>
      <c r="F216" s="138" t="s">
        <v>333</v>
      </c>
      <c r="H216" s="137" t="s">
        <v>1</v>
      </c>
      <c r="I216" s="227"/>
      <c r="L216" s="135"/>
      <c r="M216" s="139"/>
      <c r="T216" s="140"/>
      <c r="AT216" s="137" t="s">
        <v>119</v>
      </c>
      <c r="AU216" s="137" t="s">
        <v>79</v>
      </c>
      <c r="AV216" s="11" t="s">
        <v>79</v>
      </c>
      <c r="AW216" s="11" t="s">
        <v>28</v>
      </c>
      <c r="AX216" s="11" t="s">
        <v>71</v>
      </c>
      <c r="AY216" s="137" t="s">
        <v>113</v>
      </c>
    </row>
    <row r="217" spans="2:65" s="11" customFormat="1" x14ac:dyDescent="0.2">
      <c r="B217" s="135"/>
      <c r="D217" s="136" t="s">
        <v>119</v>
      </c>
      <c r="E217" s="137" t="s">
        <v>1</v>
      </c>
      <c r="F217" s="138" t="s">
        <v>350</v>
      </c>
      <c r="H217" s="137" t="s">
        <v>1</v>
      </c>
      <c r="I217" s="227"/>
      <c r="L217" s="135"/>
      <c r="M217" s="139"/>
      <c r="T217" s="140"/>
      <c r="AT217" s="137" t="s">
        <v>119</v>
      </c>
      <c r="AU217" s="137" t="s">
        <v>79</v>
      </c>
      <c r="AV217" s="11" t="s">
        <v>79</v>
      </c>
      <c r="AW217" s="11" t="s">
        <v>28</v>
      </c>
      <c r="AX217" s="11" t="s">
        <v>71</v>
      </c>
      <c r="AY217" s="137" t="s">
        <v>113</v>
      </c>
    </row>
    <row r="218" spans="2:65" s="11" customFormat="1" x14ac:dyDescent="0.2">
      <c r="B218" s="135"/>
      <c r="D218" s="136" t="s">
        <v>119</v>
      </c>
      <c r="E218" s="137" t="s">
        <v>1</v>
      </c>
      <c r="F218" s="138" t="s">
        <v>351</v>
      </c>
      <c r="H218" s="137" t="s">
        <v>1</v>
      </c>
      <c r="I218" s="227"/>
      <c r="L218" s="135"/>
      <c r="M218" s="139"/>
      <c r="T218" s="140"/>
      <c r="AT218" s="137" t="s">
        <v>119</v>
      </c>
      <c r="AU218" s="137" t="s">
        <v>79</v>
      </c>
      <c r="AV218" s="11" t="s">
        <v>79</v>
      </c>
      <c r="AW218" s="11" t="s">
        <v>28</v>
      </c>
      <c r="AX218" s="11" t="s">
        <v>71</v>
      </c>
      <c r="AY218" s="137" t="s">
        <v>113</v>
      </c>
    </row>
    <row r="219" spans="2:65" s="11" customFormat="1" x14ac:dyDescent="0.2">
      <c r="B219" s="135"/>
      <c r="D219" s="136" t="s">
        <v>119</v>
      </c>
      <c r="E219" s="137" t="s">
        <v>1</v>
      </c>
      <c r="F219" s="138" t="s">
        <v>352</v>
      </c>
      <c r="H219" s="137" t="s">
        <v>1</v>
      </c>
      <c r="I219" s="227"/>
      <c r="L219" s="135"/>
      <c r="M219" s="139"/>
      <c r="T219" s="140"/>
      <c r="AT219" s="137" t="s">
        <v>119</v>
      </c>
      <c r="AU219" s="137" t="s">
        <v>79</v>
      </c>
      <c r="AV219" s="11" t="s">
        <v>79</v>
      </c>
      <c r="AW219" s="11" t="s">
        <v>28</v>
      </c>
      <c r="AX219" s="11" t="s">
        <v>71</v>
      </c>
      <c r="AY219" s="137" t="s">
        <v>113</v>
      </c>
    </row>
    <row r="220" spans="2:65" s="11" customFormat="1" x14ac:dyDescent="0.2">
      <c r="B220" s="135"/>
      <c r="D220" s="136" t="s">
        <v>119</v>
      </c>
      <c r="E220" s="137" t="s">
        <v>1</v>
      </c>
      <c r="F220" s="138" t="s">
        <v>353</v>
      </c>
      <c r="H220" s="137" t="s">
        <v>1</v>
      </c>
      <c r="I220" s="227"/>
      <c r="L220" s="135"/>
      <c r="M220" s="139"/>
      <c r="T220" s="140"/>
      <c r="AT220" s="137" t="s">
        <v>119</v>
      </c>
      <c r="AU220" s="137" t="s">
        <v>79</v>
      </c>
      <c r="AV220" s="11" t="s">
        <v>79</v>
      </c>
      <c r="AW220" s="11" t="s">
        <v>28</v>
      </c>
      <c r="AX220" s="11" t="s">
        <v>71</v>
      </c>
      <c r="AY220" s="137" t="s">
        <v>113</v>
      </c>
    </row>
    <row r="221" spans="2:65" s="11" customFormat="1" x14ac:dyDescent="0.2">
      <c r="B221" s="135"/>
      <c r="D221" s="136" t="s">
        <v>119</v>
      </c>
      <c r="E221" s="137" t="s">
        <v>1</v>
      </c>
      <c r="F221" s="138" t="s">
        <v>354</v>
      </c>
      <c r="H221" s="137" t="s">
        <v>1</v>
      </c>
      <c r="I221" s="227"/>
      <c r="L221" s="135"/>
      <c r="M221" s="139"/>
      <c r="T221" s="140"/>
      <c r="AT221" s="137" t="s">
        <v>119</v>
      </c>
      <c r="AU221" s="137" t="s">
        <v>79</v>
      </c>
      <c r="AV221" s="11" t="s">
        <v>79</v>
      </c>
      <c r="AW221" s="11" t="s">
        <v>28</v>
      </c>
      <c r="AX221" s="11" t="s">
        <v>71</v>
      </c>
      <c r="AY221" s="137" t="s">
        <v>113</v>
      </c>
    </row>
    <row r="222" spans="2:65" s="11" customFormat="1" x14ac:dyDescent="0.2">
      <c r="B222" s="135"/>
      <c r="D222" s="136" t="s">
        <v>119</v>
      </c>
      <c r="E222" s="137" t="s">
        <v>1</v>
      </c>
      <c r="F222" s="138" t="s">
        <v>355</v>
      </c>
      <c r="H222" s="137" t="s">
        <v>1</v>
      </c>
      <c r="I222" s="227"/>
      <c r="L222" s="135"/>
      <c r="M222" s="139"/>
      <c r="T222" s="140"/>
      <c r="AT222" s="137" t="s">
        <v>119</v>
      </c>
      <c r="AU222" s="137" t="s">
        <v>79</v>
      </c>
      <c r="AV222" s="11" t="s">
        <v>79</v>
      </c>
      <c r="AW222" s="11" t="s">
        <v>28</v>
      </c>
      <c r="AX222" s="11" t="s">
        <v>71</v>
      </c>
      <c r="AY222" s="137" t="s">
        <v>113</v>
      </c>
    </row>
    <row r="223" spans="2:65" s="12" customFormat="1" x14ac:dyDescent="0.2">
      <c r="B223" s="141"/>
      <c r="D223" s="136" t="s">
        <v>119</v>
      </c>
      <c r="E223" s="142" t="s">
        <v>1</v>
      </c>
      <c r="F223" s="143" t="s">
        <v>356</v>
      </c>
      <c r="H223" s="144">
        <v>274.62</v>
      </c>
      <c r="I223" s="228"/>
      <c r="L223" s="141"/>
      <c r="M223" s="145"/>
      <c r="T223" s="146"/>
      <c r="AT223" s="142" t="s">
        <v>119</v>
      </c>
      <c r="AU223" s="142" t="s">
        <v>79</v>
      </c>
      <c r="AV223" s="12" t="s">
        <v>81</v>
      </c>
      <c r="AW223" s="12" t="s">
        <v>28</v>
      </c>
      <c r="AX223" s="12" t="s">
        <v>79</v>
      </c>
      <c r="AY223" s="142" t="s">
        <v>113</v>
      </c>
    </row>
    <row r="224" spans="2:65" s="1" customFormat="1" ht="21.75" customHeight="1" x14ac:dyDescent="0.2">
      <c r="B224" s="28"/>
      <c r="C224" s="121" t="s">
        <v>357</v>
      </c>
      <c r="D224" s="121" t="s">
        <v>114</v>
      </c>
      <c r="E224" s="122" t="s">
        <v>358</v>
      </c>
      <c r="F224" s="123" t="s">
        <v>359</v>
      </c>
      <c r="G224" s="124" t="s">
        <v>160</v>
      </c>
      <c r="H224" s="125">
        <v>92.6</v>
      </c>
      <c r="I224" s="126"/>
      <c r="J224" s="127">
        <f>ROUND(I224*H224,2)</f>
        <v>0</v>
      </c>
      <c r="K224" s="128"/>
      <c r="L224" s="28"/>
      <c r="M224" s="129" t="s">
        <v>1</v>
      </c>
      <c r="N224" s="130" t="s">
        <v>36</v>
      </c>
      <c r="P224" s="131">
        <f>O224*H224</f>
        <v>0</v>
      </c>
      <c r="Q224" s="131">
        <v>0</v>
      </c>
      <c r="R224" s="131">
        <f>Q224*H224</f>
        <v>0</v>
      </c>
      <c r="S224" s="131">
        <v>0</v>
      </c>
      <c r="T224" s="132">
        <f>S224*H224</f>
        <v>0</v>
      </c>
      <c r="AR224" s="133" t="s">
        <v>118</v>
      </c>
      <c r="AT224" s="133" t="s">
        <v>114</v>
      </c>
      <c r="AU224" s="133" t="s">
        <v>79</v>
      </c>
      <c r="AY224" s="15" t="s">
        <v>113</v>
      </c>
      <c r="BE224" s="134">
        <f>IF(N224="základní",J224,0)</f>
        <v>0</v>
      </c>
      <c r="BF224" s="134">
        <f>IF(N224="snížená",J224,0)</f>
        <v>0</v>
      </c>
      <c r="BG224" s="134">
        <f>IF(N224="zákl. přenesená",J224,0)</f>
        <v>0</v>
      </c>
      <c r="BH224" s="134">
        <f>IF(N224="sníž. přenesená",J224,0)</f>
        <v>0</v>
      </c>
      <c r="BI224" s="134">
        <f>IF(N224="nulová",J224,0)</f>
        <v>0</v>
      </c>
      <c r="BJ224" s="15" t="s">
        <v>79</v>
      </c>
      <c r="BK224" s="134">
        <f>ROUND(I224*H224,2)</f>
        <v>0</v>
      </c>
      <c r="BL224" s="15" t="s">
        <v>118</v>
      </c>
      <c r="BM224" s="133" t="s">
        <v>360</v>
      </c>
    </row>
    <row r="225" spans="2:65" s="1" customFormat="1" ht="24.15" customHeight="1" x14ac:dyDescent="0.2">
      <c r="B225" s="28"/>
      <c r="C225" s="121" t="s">
        <v>349</v>
      </c>
      <c r="D225" s="121" t="s">
        <v>114</v>
      </c>
      <c r="E225" s="122" t="s">
        <v>361</v>
      </c>
      <c r="F225" s="123" t="s">
        <v>362</v>
      </c>
      <c r="G225" s="124" t="s">
        <v>160</v>
      </c>
      <c r="H225" s="125">
        <v>92.6</v>
      </c>
      <c r="I225" s="126"/>
      <c r="J225" s="127">
        <f>ROUND(I225*H225,2)</f>
        <v>0</v>
      </c>
      <c r="K225" s="128"/>
      <c r="L225" s="28"/>
      <c r="M225" s="129" t="s">
        <v>1</v>
      </c>
      <c r="N225" s="130" t="s">
        <v>36</v>
      </c>
      <c r="P225" s="131">
        <f>O225*H225</f>
        <v>0</v>
      </c>
      <c r="Q225" s="131">
        <v>0</v>
      </c>
      <c r="R225" s="131">
        <f>Q225*H225</f>
        <v>0</v>
      </c>
      <c r="S225" s="131">
        <v>0</v>
      </c>
      <c r="T225" s="132">
        <f>S225*H225</f>
        <v>0</v>
      </c>
      <c r="AR225" s="133" t="s">
        <v>118</v>
      </c>
      <c r="AT225" s="133" t="s">
        <v>114</v>
      </c>
      <c r="AU225" s="133" t="s">
        <v>79</v>
      </c>
      <c r="AY225" s="15" t="s">
        <v>113</v>
      </c>
      <c r="BE225" s="134">
        <f>IF(N225="základní",J225,0)</f>
        <v>0</v>
      </c>
      <c r="BF225" s="134">
        <f>IF(N225="snížená",J225,0)</f>
        <v>0</v>
      </c>
      <c r="BG225" s="134">
        <f>IF(N225="zákl. přenesená",J225,0)</f>
        <v>0</v>
      </c>
      <c r="BH225" s="134">
        <f>IF(N225="sníž. přenesená",J225,0)</f>
        <v>0</v>
      </c>
      <c r="BI225" s="134">
        <f>IF(N225="nulová",J225,0)</f>
        <v>0</v>
      </c>
      <c r="BJ225" s="15" t="s">
        <v>79</v>
      </c>
      <c r="BK225" s="134">
        <f>ROUND(I225*H225,2)</f>
        <v>0</v>
      </c>
      <c r="BL225" s="15" t="s">
        <v>118</v>
      </c>
      <c r="BM225" s="133" t="s">
        <v>363</v>
      </c>
    </row>
    <row r="226" spans="2:65" s="11" customFormat="1" x14ac:dyDescent="0.2">
      <c r="B226" s="135"/>
      <c r="D226" s="136" t="s">
        <v>119</v>
      </c>
      <c r="E226" s="137" t="s">
        <v>1</v>
      </c>
      <c r="F226" s="138" t="s">
        <v>332</v>
      </c>
      <c r="H226" s="137" t="s">
        <v>1</v>
      </c>
      <c r="I226" s="227"/>
      <c r="L226" s="135"/>
      <c r="M226" s="139"/>
      <c r="T226" s="140"/>
      <c r="AT226" s="137" t="s">
        <v>119</v>
      </c>
      <c r="AU226" s="137" t="s">
        <v>79</v>
      </c>
      <c r="AV226" s="11" t="s">
        <v>79</v>
      </c>
      <c r="AW226" s="11" t="s">
        <v>28</v>
      </c>
      <c r="AX226" s="11" t="s">
        <v>71</v>
      </c>
      <c r="AY226" s="137" t="s">
        <v>113</v>
      </c>
    </row>
    <row r="227" spans="2:65" s="12" customFormat="1" x14ac:dyDescent="0.2">
      <c r="B227" s="141"/>
      <c r="D227" s="136" t="s">
        <v>119</v>
      </c>
      <c r="E227" s="142" t="s">
        <v>1</v>
      </c>
      <c r="F227" s="143" t="s">
        <v>364</v>
      </c>
      <c r="H227" s="144">
        <v>92.6</v>
      </c>
      <c r="I227" s="228"/>
      <c r="L227" s="141"/>
      <c r="M227" s="145"/>
      <c r="T227" s="146"/>
      <c r="AT227" s="142" t="s">
        <v>119</v>
      </c>
      <c r="AU227" s="142" t="s">
        <v>79</v>
      </c>
      <c r="AV227" s="12" t="s">
        <v>81</v>
      </c>
      <c r="AW227" s="12" t="s">
        <v>28</v>
      </c>
      <c r="AX227" s="12" t="s">
        <v>71</v>
      </c>
      <c r="AY227" s="142" t="s">
        <v>113</v>
      </c>
    </row>
    <row r="228" spans="2:65" s="13" customFormat="1" x14ac:dyDescent="0.2">
      <c r="B228" s="147"/>
      <c r="D228" s="136" t="s">
        <v>119</v>
      </c>
      <c r="E228" s="148" t="s">
        <v>1</v>
      </c>
      <c r="F228" s="149" t="s">
        <v>122</v>
      </c>
      <c r="H228" s="150">
        <v>92.6</v>
      </c>
      <c r="I228" s="229"/>
      <c r="L228" s="147"/>
      <c r="M228" s="151"/>
      <c r="T228" s="152"/>
      <c r="AT228" s="148" t="s">
        <v>119</v>
      </c>
      <c r="AU228" s="148" t="s">
        <v>79</v>
      </c>
      <c r="AV228" s="13" t="s">
        <v>118</v>
      </c>
      <c r="AW228" s="13" t="s">
        <v>28</v>
      </c>
      <c r="AX228" s="13" t="s">
        <v>79</v>
      </c>
      <c r="AY228" s="148" t="s">
        <v>113</v>
      </c>
    </row>
    <row r="229" spans="2:65" s="1" customFormat="1" ht="24.15" customHeight="1" x14ac:dyDescent="0.2">
      <c r="B229" s="28"/>
      <c r="C229" s="121" t="s">
        <v>365</v>
      </c>
      <c r="D229" s="121" t="s">
        <v>114</v>
      </c>
      <c r="E229" s="122" t="s">
        <v>366</v>
      </c>
      <c r="F229" s="123" t="s">
        <v>367</v>
      </c>
      <c r="G229" s="124" t="s">
        <v>160</v>
      </c>
      <c r="H229" s="125">
        <v>277.8</v>
      </c>
      <c r="I229" s="126"/>
      <c r="J229" s="127">
        <f>ROUND(I229*H229,2)</f>
        <v>0</v>
      </c>
      <c r="K229" s="128"/>
      <c r="L229" s="28"/>
      <c r="M229" s="129" t="s">
        <v>1</v>
      </c>
      <c r="N229" s="130" t="s">
        <v>36</v>
      </c>
      <c r="P229" s="131">
        <f>O229*H229</f>
        <v>0</v>
      </c>
      <c r="Q229" s="131">
        <v>0</v>
      </c>
      <c r="R229" s="131">
        <f>Q229*H229</f>
        <v>0</v>
      </c>
      <c r="S229" s="131">
        <v>0</v>
      </c>
      <c r="T229" s="132">
        <f>S229*H229</f>
        <v>0</v>
      </c>
      <c r="AR229" s="133" t="s">
        <v>118</v>
      </c>
      <c r="AT229" s="133" t="s">
        <v>114</v>
      </c>
      <c r="AU229" s="133" t="s">
        <v>79</v>
      </c>
      <c r="AY229" s="15" t="s">
        <v>113</v>
      </c>
      <c r="BE229" s="134">
        <f>IF(N229="základní",J229,0)</f>
        <v>0</v>
      </c>
      <c r="BF229" s="134">
        <f>IF(N229="snížená",J229,0)</f>
        <v>0</v>
      </c>
      <c r="BG229" s="134">
        <f>IF(N229="zákl. přenesená",J229,0)</f>
        <v>0</v>
      </c>
      <c r="BH229" s="134">
        <f>IF(N229="sníž. přenesená",J229,0)</f>
        <v>0</v>
      </c>
      <c r="BI229" s="134">
        <f>IF(N229="nulová",J229,0)</f>
        <v>0</v>
      </c>
      <c r="BJ229" s="15" t="s">
        <v>79</v>
      </c>
      <c r="BK229" s="134">
        <f>ROUND(I229*H229,2)</f>
        <v>0</v>
      </c>
      <c r="BL229" s="15" t="s">
        <v>118</v>
      </c>
      <c r="BM229" s="133" t="s">
        <v>368</v>
      </c>
    </row>
    <row r="230" spans="2:65" s="11" customFormat="1" x14ac:dyDescent="0.2">
      <c r="B230" s="135"/>
      <c r="D230" s="136" t="s">
        <v>119</v>
      </c>
      <c r="E230" s="137" t="s">
        <v>1</v>
      </c>
      <c r="F230" s="138" t="s">
        <v>332</v>
      </c>
      <c r="H230" s="137" t="s">
        <v>1</v>
      </c>
      <c r="I230" s="227"/>
      <c r="L230" s="135"/>
      <c r="M230" s="139"/>
      <c r="T230" s="140"/>
      <c r="AT230" s="137" t="s">
        <v>119</v>
      </c>
      <c r="AU230" s="137" t="s">
        <v>79</v>
      </c>
      <c r="AV230" s="11" t="s">
        <v>79</v>
      </c>
      <c r="AW230" s="11" t="s">
        <v>28</v>
      </c>
      <c r="AX230" s="11" t="s">
        <v>71</v>
      </c>
      <c r="AY230" s="137" t="s">
        <v>113</v>
      </c>
    </row>
    <row r="231" spans="2:65" s="12" customFormat="1" x14ac:dyDescent="0.2">
      <c r="B231" s="141"/>
      <c r="D231" s="136" t="s">
        <v>119</v>
      </c>
      <c r="E231" s="142" t="s">
        <v>1</v>
      </c>
      <c r="F231" s="143" t="s">
        <v>342</v>
      </c>
      <c r="H231" s="144">
        <v>277.8</v>
      </c>
      <c r="I231" s="228"/>
      <c r="L231" s="141"/>
      <c r="M231" s="145"/>
      <c r="T231" s="146"/>
      <c r="AT231" s="142" t="s">
        <v>119</v>
      </c>
      <c r="AU231" s="142" t="s">
        <v>79</v>
      </c>
      <c r="AV231" s="12" t="s">
        <v>81</v>
      </c>
      <c r="AW231" s="12" t="s">
        <v>28</v>
      </c>
      <c r="AX231" s="12" t="s">
        <v>71</v>
      </c>
      <c r="AY231" s="142" t="s">
        <v>113</v>
      </c>
    </row>
    <row r="232" spans="2:65" s="13" customFormat="1" x14ac:dyDescent="0.2">
      <c r="B232" s="147"/>
      <c r="D232" s="136" t="s">
        <v>119</v>
      </c>
      <c r="E232" s="148" t="s">
        <v>1</v>
      </c>
      <c r="F232" s="149" t="s">
        <v>122</v>
      </c>
      <c r="H232" s="150">
        <v>277.8</v>
      </c>
      <c r="I232" s="229"/>
      <c r="L232" s="147"/>
      <c r="M232" s="151"/>
      <c r="T232" s="152"/>
      <c r="AT232" s="148" t="s">
        <v>119</v>
      </c>
      <c r="AU232" s="148" t="s">
        <v>79</v>
      </c>
      <c r="AV232" s="13" t="s">
        <v>118</v>
      </c>
      <c r="AW232" s="13" t="s">
        <v>28</v>
      </c>
      <c r="AX232" s="13" t="s">
        <v>79</v>
      </c>
      <c r="AY232" s="148" t="s">
        <v>113</v>
      </c>
    </row>
    <row r="233" spans="2:65" s="1" customFormat="1" ht="16.5" customHeight="1" x14ac:dyDescent="0.2">
      <c r="B233" s="28"/>
      <c r="C233" s="158" t="s">
        <v>360</v>
      </c>
      <c r="D233" s="158" t="s">
        <v>239</v>
      </c>
      <c r="E233" s="159" t="s">
        <v>369</v>
      </c>
      <c r="F233" s="160" t="s">
        <v>370</v>
      </c>
      <c r="G233" s="161" t="s">
        <v>125</v>
      </c>
      <c r="H233" s="162">
        <v>1</v>
      </c>
      <c r="I233" s="163"/>
      <c r="J233" s="164">
        <f>ROUND(I233*H233,2)</f>
        <v>0</v>
      </c>
      <c r="K233" s="165"/>
      <c r="L233" s="166"/>
      <c r="M233" s="167" t="s">
        <v>1</v>
      </c>
      <c r="N233" s="168" t="s">
        <v>36</v>
      </c>
      <c r="P233" s="131">
        <f>O233*H233</f>
        <v>0</v>
      </c>
      <c r="Q233" s="131">
        <v>0</v>
      </c>
      <c r="R233" s="131">
        <f>Q233*H233</f>
        <v>0</v>
      </c>
      <c r="S233" s="131">
        <v>0</v>
      </c>
      <c r="T233" s="132">
        <f>S233*H233</f>
        <v>0</v>
      </c>
      <c r="AR233" s="133" t="s">
        <v>132</v>
      </c>
      <c r="AT233" s="133" t="s">
        <v>239</v>
      </c>
      <c r="AU233" s="133" t="s">
        <v>79</v>
      </c>
      <c r="AY233" s="15" t="s">
        <v>113</v>
      </c>
      <c r="BE233" s="134">
        <f>IF(N233="základní",J233,0)</f>
        <v>0</v>
      </c>
      <c r="BF233" s="134">
        <f>IF(N233="snížená",J233,0)</f>
        <v>0</v>
      </c>
      <c r="BG233" s="134">
        <f>IF(N233="zákl. přenesená",J233,0)</f>
        <v>0</v>
      </c>
      <c r="BH233" s="134">
        <f>IF(N233="sníž. přenesená",J233,0)</f>
        <v>0</v>
      </c>
      <c r="BI233" s="134">
        <f>IF(N233="nulová",J233,0)</f>
        <v>0</v>
      </c>
      <c r="BJ233" s="15" t="s">
        <v>79</v>
      </c>
      <c r="BK233" s="134">
        <f>ROUND(I233*H233,2)</f>
        <v>0</v>
      </c>
      <c r="BL233" s="15" t="s">
        <v>118</v>
      </c>
      <c r="BM233" s="133" t="s">
        <v>371</v>
      </c>
    </row>
    <row r="234" spans="2:65" s="1" customFormat="1" ht="16.5" customHeight="1" x14ac:dyDescent="0.2">
      <c r="B234" s="28"/>
      <c r="C234" s="121" t="s">
        <v>372</v>
      </c>
      <c r="D234" s="121" t="s">
        <v>114</v>
      </c>
      <c r="E234" s="122" t="s">
        <v>373</v>
      </c>
      <c r="F234" s="123" t="s">
        <v>374</v>
      </c>
      <c r="G234" s="124" t="s">
        <v>117</v>
      </c>
      <c r="H234" s="125">
        <v>468.55599999999998</v>
      </c>
      <c r="I234" s="126"/>
      <c r="J234" s="127">
        <f>ROUND(I234*H234,2)</f>
        <v>0</v>
      </c>
      <c r="K234" s="128"/>
      <c r="L234" s="28"/>
      <c r="M234" s="129" t="s">
        <v>1</v>
      </c>
      <c r="N234" s="130" t="s">
        <v>36</v>
      </c>
      <c r="P234" s="131">
        <f>O234*H234</f>
        <v>0</v>
      </c>
      <c r="Q234" s="131">
        <v>0</v>
      </c>
      <c r="R234" s="131">
        <f>Q234*H234</f>
        <v>0</v>
      </c>
      <c r="S234" s="131">
        <v>0</v>
      </c>
      <c r="T234" s="132">
        <f>S234*H234</f>
        <v>0</v>
      </c>
      <c r="AR234" s="133" t="s">
        <v>118</v>
      </c>
      <c r="AT234" s="133" t="s">
        <v>114</v>
      </c>
      <c r="AU234" s="133" t="s">
        <v>79</v>
      </c>
      <c r="AY234" s="15" t="s">
        <v>113</v>
      </c>
      <c r="BE234" s="134">
        <f>IF(N234="základní",J234,0)</f>
        <v>0</v>
      </c>
      <c r="BF234" s="134">
        <f>IF(N234="snížená",J234,0)</f>
        <v>0</v>
      </c>
      <c r="BG234" s="134">
        <f>IF(N234="zákl. přenesená",J234,0)</f>
        <v>0</v>
      </c>
      <c r="BH234" s="134">
        <f>IF(N234="sníž. přenesená",J234,0)</f>
        <v>0</v>
      </c>
      <c r="BI234" s="134">
        <f>IF(N234="nulová",J234,0)</f>
        <v>0</v>
      </c>
      <c r="BJ234" s="15" t="s">
        <v>79</v>
      </c>
      <c r="BK234" s="134">
        <f>ROUND(I234*H234,2)</f>
        <v>0</v>
      </c>
      <c r="BL234" s="15" t="s">
        <v>118</v>
      </c>
      <c r="BM234" s="133" t="s">
        <v>375</v>
      </c>
    </row>
    <row r="235" spans="2:65" s="1" customFormat="1" ht="24.15" customHeight="1" x14ac:dyDescent="0.2">
      <c r="B235" s="28"/>
      <c r="C235" s="121" t="s">
        <v>363</v>
      </c>
      <c r="D235" s="121" t="s">
        <v>114</v>
      </c>
      <c r="E235" s="122" t="s">
        <v>376</v>
      </c>
      <c r="F235" s="123" t="s">
        <v>377</v>
      </c>
      <c r="G235" s="124" t="s">
        <v>117</v>
      </c>
      <c r="H235" s="125">
        <v>57.875</v>
      </c>
      <c r="I235" s="126"/>
      <c r="J235" s="127">
        <f>ROUND(I235*H235,2)</f>
        <v>0</v>
      </c>
      <c r="K235" s="128"/>
      <c r="L235" s="28"/>
      <c r="M235" s="129" t="s">
        <v>1</v>
      </c>
      <c r="N235" s="130" t="s">
        <v>36</v>
      </c>
      <c r="P235" s="131">
        <f>O235*H235</f>
        <v>0</v>
      </c>
      <c r="Q235" s="131">
        <v>0</v>
      </c>
      <c r="R235" s="131">
        <f>Q235*H235</f>
        <v>0</v>
      </c>
      <c r="S235" s="131">
        <v>0</v>
      </c>
      <c r="T235" s="132">
        <f>S235*H235</f>
        <v>0</v>
      </c>
      <c r="AR235" s="133" t="s">
        <v>118</v>
      </c>
      <c r="AT235" s="133" t="s">
        <v>114</v>
      </c>
      <c r="AU235" s="133" t="s">
        <v>79</v>
      </c>
      <c r="AY235" s="15" t="s">
        <v>113</v>
      </c>
      <c r="BE235" s="134">
        <f>IF(N235="základní",J235,0)</f>
        <v>0</v>
      </c>
      <c r="BF235" s="134">
        <f>IF(N235="snížená",J235,0)</f>
        <v>0</v>
      </c>
      <c r="BG235" s="134">
        <f>IF(N235="zákl. přenesená",J235,0)</f>
        <v>0</v>
      </c>
      <c r="BH235" s="134">
        <f>IF(N235="sníž. přenesená",J235,0)</f>
        <v>0</v>
      </c>
      <c r="BI235" s="134">
        <f>IF(N235="nulová",J235,0)</f>
        <v>0</v>
      </c>
      <c r="BJ235" s="15" t="s">
        <v>79</v>
      </c>
      <c r="BK235" s="134">
        <f>ROUND(I235*H235,2)</f>
        <v>0</v>
      </c>
      <c r="BL235" s="15" t="s">
        <v>118</v>
      </c>
      <c r="BM235" s="133" t="s">
        <v>279</v>
      </c>
    </row>
    <row r="236" spans="2:65" s="11" customFormat="1" x14ac:dyDescent="0.2">
      <c r="B236" s="135"/>
      <c r="D236" s="136" t="s">
        <v>119</v>
      </c>
      <c r="E236" s="137" t="s">
        <v>1</v>
      </c>
      <c r="F236" s="138" t="s">
        <v>332</v>
      </c>
      <c r="H236" s="137" t="s">
        <v>1</v>
      </c>
      <c r="I236" s="227"/>
      <c r="L236" s="135"/>
      <c r="M236" s="139"/>
      <c r="T236" s="140"/>
      <c r="AT236" s="137" t="s">
        <v>119</v>
      </c>
      <c r="AU236" s="137" t="s">
        <v>79</v>
      </c>
      <c r="AV236" s="11" t="s">
        <v>79</v>
      </c>
      <c r="AW236" s="11" t="s">
        <v>28</v>
      </c>
      <c r="AX236" s="11" t="s">
        <v>71</v>
      </c>
      <c r="AY236" s="137" t="s">
        <v>113</v>
      </c>
    </row>
    <row r="237" spans="2:65" s="11" customFormat="1" ht="20.399999999999999" x14ac:dyDescent="0.2">
      <c r="B237" s="135"/>
      <c r="D237" s="136" t="s">
        <v>119</v>
      </c>
      <c r="E237" s="137" t="s">
        <v>1</v>
      </c>
      <c r="F237" s="138" t="s">
        <v>378</v>
      </c>
      <c r="H237" s="137" t="s">
        <v>1</v>
      </c>
      <c r="I237" s="227"/>
      <c r="L237" s="135"/>
      <c r="M237" s="139"/>
      <c r="T237" s="140"/>
      <c r="AT237" s="137" t="s">
        <v>119</v>
      </c>
      <c r="AU237" s="137" t="s">
        <v>79</v>
      </c>
      <c r="AV237" s="11" t="s">
        <v>79</v>
      </c>
      <c r="AW237" s="11" t="s">
        <v>28</v>
      </c>
      <c r="AX237" s="11" t="s">
        <v>71</v>
      </c>
      <c r="AY237" s="137" t="s">
        <v>113</v>
      </c>
    </row>
    <row r="238" spans="2:65" s="12" customFormat="1" x14ac:dyDescent="0.2">
      <c r="B238" s="141"/>
      <c r="D238" s="136" t="s">
        <v>119</v>
      </c>
      <c r="E238" s="142" t="s">
        <v>1</v>
      </c>
      <c r="F238" s="143" t="s">
        <v>379</v>
      </c>
      <c r="H238" s="144">
        <v>46.3</v>
      </c>
      <c r="I238" s="228"/>
      <c r="L238" s="141"/>
      <c r="M238" s="145"/>
      <c r="T238" s="146"/>
      <c r="AT238" s="142" t="s">
        <v>119</v>
      </c>
      <c r="AU238" s="142" t="s">
        <v>79</v>
      </c>
      <c r="AV238" s="12" t="s">
        <v>81</v>
      </c>
      <c r="AW238" s="12" t="s">
        <v>28</v>
      </c>
      <c r="AX238" s="12" t="s">
        <v>71</v>
      </c>
      <c r="AY238" s="142" t="s">
        <v>113</v>
      </c>
    </row>
    <row r="239" spans="2:65" s="11" customFormat="1" ht="20.399999999999999" x14ac:dyDescent="0.2">
      <c r="B239" s="135"/>
      <c r="D239" s="136" t="s">
        <v>119</v>
      </c>
      <c r="E239" s="137" t="s">
        <v>1</v>
      </c>
      <c r="F239" s="138" t="s">
        <v>380</v>
      </c>
      <c r="H239" s="137" t="s">
        <v>1</v>
      </c>
      <c r="I239" s="227"/>
      <c r="L239" s="135"/>
      <c r="M239" s="139"/>
      <c r="T239" s="140"/>
      <c r="AT239" s="137" t="s">
        <v>119</v>
      </c>
      <c r="AU239" s="137" t="s">
        <v>79</v>
      </c>
      <c r="AV239" s="11" t="s">
        <v>79</v>
      </c>
      <c r="AW239" s="11" t="s">
        <v>28</v>
      </c>
      <c r="AX239" s="11" t="s">
        <v>71</v>
      </c>
      <c r="AY239" s="137" t="s">
        <v>113</v>
      </c>
    </row>
    <row r="240" spans="2:65" s="12" customFormat="1" x14ac:dyDescent="0.2">
      <c r="B240" s="141"/>
      <c r="D240" s="136" t="s">
        <v>119</v>
      </c>
      <c r="E240" s="142" t="s">
        <v>1</v>
      </c>
      <c r="F240" s="143" t="s">
        <v>381</v>
      </c>
      <c r="H240" s="144">
        <v>11.574999999999999</v>
      </c>
      <c r="I240" s="228"/>
      <c r="L240" s="141"/>
      <c r="M240" s="145"/>
      <c r="T240" s="146"/>
      <c r="AT240" s="142" t="s">
        <v>119</v>
      </c>
      <c r="AU240" s="142" t="s">
        <v>79</v>
      </c>
      <c r="AV240" s="12" t="s">
        <v>81</v>
      </c>
      <c r="AW240" s="12" t="s">
        <v>28</v>
      </c>
      <c r="AX240" s="12" t="s">
        <v>71</v>
      </c>
      <c r="AY240" s="142" t="s">
        <v>113</v>
      </c>
    </row>
    <row r="241" spans="2:65" s="13" customFormat="1" x14ac:dyDescent="0.2">
      <c r="B241" s="147"/>
      <c r="D241" s="136" t="s">
        <v>119</v>
      </c>
      <c r="E241" s="148" t="s">
        <v>1</v>
      </c>
      <c r="F241" s="149" t="s">
        <v>122</v>
      </c>
      <c r="H241" s="150">
        <v>57.875</v>
      </c>
      <c r="I241" s="229"/>
      <c r="L241" s="147"/>
      <c r="M241" s="151"/>
      <c r="T241" s="152"/>
      <c r="AT241" s="148" t="s">
        <v>119</v>
      </c>
      <c r="AU241" s="148" t="s">
        <v>79</v>
      </c>
      <c r="AV241" s="13" t="s">
        <v>118</v>
      </c>
      <c r="AW241" s="13" t="s">
        <v>28</v>
      </c>
      <c r="AX241" s="13" t="s">
        <v>79</v>
      </c>
      <c r="AY241" s="148" t="s">
        <v>113</v>
      </c>
    </row>
    <row r="242" spans="2:65" s="1" customFormat="1" ht="16.5" customHeight="1" x14ac:dyDescent="0.2">
      <c r="B242" s="28"/>
      <c r="C242" s="121" t="s">
        <v>382</v>
      </c>
      <c r="D242" s="121" t="s">
        <v>114</v>
      </c>
      <c r="E242" s="122" t="s">
        <v>383</v>
      </c>
      <c r="F242" s="123" t="s">
        <v>384</v>
      </c>
      <c r="G242" s="124" t="s">
        <v>160</v>
      </c>
      <c r="H242" s="125">
        <v>233.8</v>
      </c>
      <c r="I242" s="126"/>
      <c r="J242" s="127">
        <f>ROUND(I242*H242,2)</f>
        <v>0</v>
      </c>
      <c r="K242" s="128"/>
      <c r="L242" s="28"/>
      <c r="M242" s="129" t="s">
        <v>1</v>
      </c>
      <c r="N242" s="130" t="s">
        <v>36</v>
      </c>
      <c r="P242" s="131">
        <f>O242*H242</f>
        <v>0</v>
      </c>
      <c r="Q242" s="131">
        <v>0</v>
      </c>
      <c r="R242" s="131">
        <f>Q242*H242</f>
        <v>0</v>
      </c>
      <c r="S242" s="131">
        <v>0</v>
      </c>
      <c r="T242" s="132">
        <f>S242*H242</f>
        <v>0</v>
      </c>
      <c r="AR242" s="133" t="s">
        <v>118</v>
      </c>
      <c r="AT242" s="133" t="s">
        <v>114</v>
      </c>
      <c r="AU242" s="133" t="s">
        <v>79</v>
      </c>
      <c r="AY242" s="15" t="s">
        <v>113</v>
      </c>
      <c r="BE242" s="134">
        <f>IF(N242="základní",J242,0)</f>
        <v>0</v>
      </c>
      <c r="BF242" s="134">
        <f>IF(N242="snížená",J242,0)</f>
        <v>0</v>
      </c>
      <c r="BG242" s="134">
        <f>IF(N242="zákl. přenesená",J242,0)</f>
        <v>0</v>
      </c>
      <c r="BH242" s="134">
        <f>IF(N242="sníž. přenesená",J242,0)</f>
        <v>0</v>
      </c>
      <c r="BI242" s="134">
        <f>IF(N242="nulová",J242,0)</f>
        <v>0</v>
      </c>
      <c r="BJ242" s="15" t="s">
        <v>79</v>
      </c>
      <c r="BK242" s="134">
        <f>ROUND(I242*H242,2)</f>
        <v>0</v>
      </c>
      <c r="BL242" s="15" t="s">
        <v>118</v>
      </c>
      <c r="BM242" s="133" t="s">
        <v>385</v>
      </c>
    </row>
    <row r="243" spans="2:65" s="11" customFormat="1" x14ac:dyDescent="0.2">
      <c r="B243" s="135"/>
      <c r="D243" s="136" t="s">
        <v>119</v>
      </c>
      <c r="E243" s="137" t="s">
        <v>1</v>
      </c>
      <c r="F243" s="138" t="s">
        <v>332</v>
      </c>
      <c r="H243" s="137" t="s">
        <v>1</v>
      </c>
      <c r="I243" s="227"/>
      <c r="L243" s="135"/>
      <c r="M243" s="139"/>
      <c r="T243" s="140"/>
      <c r="AT243" s="137" t="s">
        <v>119</v>
      </c>
      <c r="AU243" s="137" t="s">
        <v>79</v>
      </c>
      <c r="AV243" s="11" t="s">
        <v>79</v>
      </c>
      <c r="AW243" s="11" t="s">
        <v>28</v>
      </c>
      <c r="AX243" s="11" t="s">
        <v>71</v>
      </c>
      <c r="AY243" s="137" t="s">
        <v>113</v>
      </c>
    </row>
    <row r="244" spans="2:65" s="11" customFormat="1" x14ac:dyDescent="0.2">
      <c r="B244" s="135"/>
      <c r="D244" s="136" t="s">
        <v>119</v>
      </c>
      <c r="E244" s="137" t="s">
        <v>1</v>
      </c>
      <c r="F244" s="138" t="s">
        <v>333</v>
      </c>
      <c r="H244" s="137" t="s">
        <v>1</v>
      </c>
      <c r="I244" s="227"/>
      <c r="L244" s="135"/>
      <c r="M244" s="139"/>
      <c r="T244" s="140"/>
      <c r="AT244" s="137" t="s">
        <v>119</v>
      </c>
      <c r="AU244" s="137" t="s">
        <v>79</v>
      </c>
      <c r="AV244" s="11" t="s">
        <v>79</v>
      </c>
      <c r="AW244" s="11" t="s">
        <v>28</v>
      </c>
      <c r="AX244" s="11" t="s">
        <v>71</v>
      </c>
      <c r="AY244" s="137" t="s">
        <v>113</v>
      </c>
    </row>
    <row r="245" spans="2:65" s="11" customFormat="1" x14ac:dyDescent="0.2">
      <c r="B245" s="135"/>
      <c r="D245" s="136" t="s">
        <v>119</v>
      </c>
      <c r="E245" s="137" t="s">
        <v>1</v>
      </c>
      <c r="F245" s="138" t="s">
        <v>354</v>
      </c>
      <c r="H245" s="137" t="s">
        <v>1</v>
      </c>
      <c r="I245" s="227"/>
      <c r="L245" s="135"/>
      <c r="M245" s="139"/>
      <c r="T245" s="140"/>
      <c r="AT245" s="137" t="s">
        <v>119</v>
      </c>
      <c r="AU245" s="137" t="s">
        <v>79</v>
      </c>
      <c r="AV245" s="11" t="s">
        <v>79</v>
      </c>
      <c r="AW245" s="11" t="s">
        <v>28</v>
      </c>
      <c r="AX245" s="11" t="s">
        <v>71</v>
      </c>
      <c r="AY245" s="137" t="s">
        <v>113</v>
      </c>
    </row>
    <row r="246" spans="2:65" s="11" customFormat="1" x14ac:dyDescent="0.2">
      <c r="B246" s="135"/>
      <c r="D246" s="136" t="s">
        <v>119</v>
      </c>
      <c r="E246" s="137" t="s">
        <v>1</v>
      </c>
      <c r="F246" s="138" t="s">
        <v>355</v>
      </c>
      <c r="H246" s="137" t="s">
        <v>1</v>
      </c>
      <c r="I246" s="227"/>
      <c r="L246" s="135"/>
      <c r="M246" s="139"/>
      <c r="T246" s="140"/>
      <c r="AT246" s="137" t="s">
        <v>119</v>
      </c>
      <c r="AU246" s="137" t="s">
        <v>79</v>
      </c>
      <c r="AV246" s="11" t="s">
        <v>79</v>
      </c>
      <c r="AW246" s="11" t="s">
        <v>28</v>
      </c>
      <c r="AX246" s="11" t="s">
        <v>71</v>
      </c>
      <c r="AY246" s="137" t="s">
        <v>113</v>
      </c>
    </row>
    <row r="247" spans="2:65" s="12" customFormat="1" x14ac:dyDescent="0.2">
      <c r="B247" s="141"/>
      <c r="D247" s="136" t="s">
        <v>119</v>
      </c>
      <c r="E247" s="142" t="s">
        <v>1</v>
      </c>
      <c r="F247" s="143" t="s">
        <v>386</v>
      </c>
      <c r="H247" s="144">
        <v>233.8</v>
      </c>
      <c r="I247" s="228"/>
      <c r="L247" s="141"/>
      <c r="M247" s="145"/>
      <c r="T247" s="146"/>
      <c r="AT247" s="142" t="s">
        <v>119</v>
      </c>
      <c r="AU247" s="142" t="s">
        <v>79</v>
      </c>
      <c r="AV247" s="12" t="s">
        <v>81</v>
      </c>
      <c r="AW247" s="12" t="s">
        <v>28</v>
      </c>
      <c r="AX247" s="12" t="s">
        <v>79</v>
      </c>
      <c r="AY247" s="142" t="s">
        <v>113</v>
      </c>
    </row>
    <row r="248" spans="2:65" s="10" customFormat="1" ht="25.95" customHeight="1" x14ac:dyDescent="0.25">
      <c r="B248" s="112"/>
      <c r="D248" s="113" t="s">
        <v>70</v>
      </c>
      <c r="E248" s="114" t="s">
        <v>387</v>
      </c>
      <c r="F248" s="114" t="s">
        <v>388</v>
      </c>
      <c r="I248" s="226"/>
      <c r="J248" s="115">
        <f>BK248</f>
        <v>0</v>
      </c>
      <c r="L248" s="112"/>
      <c r="M248" s="116"/>
      <c r="P248" s="117">
        <f>SUM(P249:P257)</f>
        <v>0</v>
      </c>
      <c r="R248" s="117">
        <f>SUM(R249:R257)</f>
        <v>0</v>
      </c>
      <c r="T248" s="118">
        <f>SUM(T249:T257)</f>
        <v>0</v>
      </c>
      <c r="AR248" s="113" t="s">
        <v>79</v>
      </c>
      <c r="AT248" s="119" t="s">
        <v>70</v>
      </c>
      <c r="AU248" s="119" t="s">
        <v>71</v>
      </c>
      <c r="AY248" s="113" t="s">
        <v>113</v>
      </c>
      <c r="BK248" s="120">
        <f>SUM(BK249:BK257)</f>
        <v>0</v>
      </c>
    </row>
    <row r="249" spans="2:65" s="1" customFormat="1" ht="21.75" customHeight="1" x14ac:dyDescent="0.2">
      <c r="B249" s="28"/>
      <c r="C249" s="121" t="s">
        <v>368</v>
      </c>
      <c r="D249" s="121" t="s">
        <v>114</v>
      </c>
      <c r="E249" s="122" t="s">
        <v>389</v>
      </c>
      <c r="F249" s="123" t="s">
        <v>390</v>
      </c>
      <c r="G249" s="124" t="s">
        <v>117</v>
      </c>
      <c r="H249" s="125">
        <v>459.36</v>
      </c>
      <c r="I249" s="126"/>
      <c r="J249" s="127">
        <f>ROUND(I249*H249,2)</f>
        <v>0</v>
      </c>
      <c r="K249" s="128"/>
      <c r="L249" s="28"/>
      <c r="M249" s="129" t="s">
        <v>1</v>
      </c>
      <c r="N249" s="130" t="s">
        <v>36</v>
      </c>
      <c r="P249" s="131">
        <f>O249*H249</f>
        <v>0</v>
      </c>
      <c r="Q249" s="131">
        <v>0</v>
      </c>
      <c r="R249" s="131">
        <f>Q249*H249</f>
        <v>0</v>
      </c>
      <c r="S249" s="131">
        <v>0</v>
      </c>
      <c r="T249" s="132">
        <f>S249*H249</f>
        <v>0</v>
      </c>
      <c r="AR249" s="133" t="s">
        <v>118</v>
      </c>
      <c r="AT249" s="133" t="s">
        <v>114</v>
      </c>
      <c r="AU249" s="133" t="s">
        <v>79</v>
      </c>
      <c r="AY249" s="15" t="s">
        <v>113</v>
      </c>
      <c r="BE249" s="134">
        <f>IF(N249="základní",J249,0)</f>
        <v>0</v>
      </c>
      <c r="BF249" s="134">
        <f>IF(N249="snížená",J249,0)</f>
        <v>0</v>
      </c>
      <c r="BG249" s="134">
        <f>IF(N249="zákl. přenesená",J249,0)</f>
        <v>0</v>
      </c>
      <c r="BH249" s="134">
        <f>IF(N249="sníž. přenesená",J249,0)</f>
        <v>0</v>
      </c>
      <c r="BI249" s="134">
        <f>IF(N249="nulová",J249,0)</f>
        <v>0</v>
      </c>
      <c r="BJ249" s="15" t="s">
        <v>79</v>
      </c>
      <c r="BK249" s="134">
        <f>ROUND(I249*H249,2)</f>
        <v>0</v>
      </c>
      <c r="BL249" s="15" t="s">
        <v>118</v>
      </c>
      <c r="BM249" s="133" t="s">
        <v>391</v>
      </c>
    </row>
    <row r="250" spans="2:65" s="11" customFormat="1" x14ac:dyDescent="0.2">
      <c r="B250" s="135"/>
      <c r="D250" s="136" t="s">
        <v>119</v>
      </c>
      <c r="E250" s="137" t="s">
        <v>1</v>
      </c>
      <c r="F250" s="138" t="s">
        <v>332</v>
      </c>
      <c r="H250" s="137" t="s">
        <v>1</v>
      </c>
      <c r="I250" s="227"/>
      <c r="L250" s="135"/>
      <c r="M250" s="139"/>
      <c r="T250" s="140"/>
      <c r="AT250" s="137" t="s">
        <v>119</v>
      </c>
      <c r="AU250" s="137" t="s">
        <v>79</v>
      </c>
      <c r="AV250" s="11" t="s">
        <v>79</v>
      </c>
      <c r="AW250" s="11" t="s">
        <v>28</v>
      </c>
      <c r="AX250" s="11" t="s">
        <v>71</v>
      </c>
      <c r="AY250" s="137" t="s">
        <v>113</v>
      </c>
    </row>
    <row r="251" spans="2:65" s="11" customFormat="1" x14ac:dyDescent="0.2">
      <c r="B251" s="135"/>
      <c r="D251" s="136" t="s">
        <v>119</v>
      </c>
      <c r="E251" s="137" t="s">
        <v>1</v>
      </c>
      <c r="F251" s="138" t="s">
        <v>392</v>
      </c>
      <c r="H251" s="137" t="s">
        <v>1</v>
      </c>
      <c r="I251" s="227"/>
      <c r="L251" s="135"/>
      <c r="M251" s="139"/>
      <c r="T251" s="140"/>
      <c r="AT251" s="137" t="s">
        <v>119</v>
      </c>
      <c r="AU251" s="137" t="s">
        <v>79</v>
      </c>
      <c r="AV251" s="11" t="s">
        <v>79</v>
      </c>
      <c r="AW251" s="11" t="s">
        <v>28</v>
      </c>
      <c r="AX251" s="11" t="s">
        <v>71</v>
      </c>
      <c r="AY251" s="137" t="s">
        <v>113</v>
      </c>
    </row>
    <row r="252" spans="2:65" s="12" customFormat="1" x14ac:dyDescent="0.2">
      <c r="B252" s="141"/>
      <c r="D252" s="136" t="s">
        <v>119</v>
      </c>
      <c r="E252" s="142" t="s">
        <v>1</v>
      </c>
      <c r="F252" s="143" t="s">
        <v>393</v>
      </c>
      <c r="H252" s="144">
        <v>459.36</v>
      </c>
      <c r="I252" s="228"/>
      <c r="L252" s="141"/>
      <c r="M252" s="145"/>
      <c r="T252" s="146"/>
      <c r="AT252" s="142" t="s">
        <v>119</v>
      </c>
      <c r="AU252" s="142" t="s">
        <v>79</v>
      </c>
      <c r="AV252" s="12" t="s">
        <v>81</v>
      </c>
      <c r="AW252" s="12" t="s">
        <v>28</v>
      </c>
      <c r="AX252" s="12" t="s">
        <v>71</v>
      </c>
      <c r="AY252" s="142" t="s">
        <v>113</v>
      </c>
    </row>
    <row r="253" spans="2:65" s="13" customFormat="1" x14ac:dyDescent="0.2">
      <c r="B253" s="147"/>
      <c r="D253" s="136" t="s">
        <v>119</v>
      </c>
      <c r="E253" s="148" t="s">
        <v>1</v>
      </c>
      <c r="F253" s="149" t="s">
        <v>122</v>
      </c>
      <c r="H253" s="150">
        <v>459.36</v>
      </c>
      <c r="I253" s="229"/>
      <c r="L253" s="147"/>
      <c r="M253" s="151"/>
      <c r="T253" s="152"/>
      <c r="AT253" s="148" t="s">
        <v>119</v>
      </c>
      <c r="AU253" s="148" t="s">
        <v>79</v>
      </c>
      <c r="AV253" s="13" t="s">
        <v>118</v>
      </c>
      <c r="AW253" s="13" t="s">
        <v>28</v>
      </c>
      <c r="AX253" s="13" t="s">
        <v>79</v>
      </c>
      <c r="AY253" s="148" t="s">
        <v>113</v>
      </c>
    </row>
    <row r="254" spans="2:65" s="1" customFormat="1" ht="16.5" customHeight="1" x14ac:dyDescent="0.2">
      <c r="B254" s="28"/>
      <c r="C254" s="121" t="s">
        <v>394</v>
      </c>
      <c r="D254" s="121" t="s">
        <v>114</v>
      </c>
      <c r="E254" s="122" t="s">
        <v>395</v>
      </c>
      <c r="F254" s="123" t="s">
        <v>396</v>
      </c>
      <c r="G254" s="124" t="s">
        <v>160</v>
      </c>
      <c r="H254" s="125">
        <v>4</v>
      </c>
      <c r="I254" s="126"/>
      <c r="J254" s="127">
        <f>ROUND(I254*H254,2)</f>
        <v>0</v>
      </c>
      <c r="K254" s="128"/>
      <c r="L254" s="28"/>
      <c r="M254" s="129" t="s">
        <v>1</v>
      </c>
      <c r="N254" s="130" t="s">
        <v>36</v>
      </c>
      <c r="P254" s="131">
        <f>O254*H254</f>
        <v>0</v>
      </c>
      <c r="Q254" s="131">
        <v>0</v>
      </c>
      <c r="R254" s="131">
        <f>Q254*H254</f>
        <v>0</v>
      </c>
      <c r="S254" s="131">
        <v>0</v>
      </c>
      <c r="T254" s="132">
        <f>S254*H254</f>
        <v>0</v>
      </c>
      <c r="AR254" s="133" t="s">
        <v>118</v>
      </c>
      <c r="AT254" s="133" t="s">
        <v>114</v>
      </c>
      <c r="AU254" s="133" t="s">
        <v>79</v>
      </c>
      <c r="AY254" s="15" t="s">
        <v>113</v>
      </c>
      <c r="BE254" s="134">
        <f>IF(N254="základní",J254,0)</f>
        <v>0</v>
      </c>
      <c r="BF254" s="134">
        <f>IF(N254="snížená",J254,0)</f>
        <v>0</v>
      </c>
      <c r="BG254" s="134">
        <f>IF(N254="zákl. přenesená",J254,0)</f>
        <v>0</v>
      </c>
      <c r="BH254" s="134">
        <f>IF(N254="sníž. přenesená",J254,0)</f>
        <v>0</v>
      </c>
      <c r="BI254" s="134">
        <f>IF(N254="nulová",J254,0)</f>
        <v>0</v>
      </c>
      <c r="BJ254" s="15" t="s">
        <v>79</v>
      </c>
      <c r="BK254" s="134">
        <f>ROUND(I254*H254,2)</f>
        <v>0</v>
      </c>
      <c r="BL254" s="15" t="s">
        <v>118</v>
      </c>
      <c r="BM254" s="133" t="s">
        <v>397</v>
      </c>
    </row>
    <row r="255" spans="2:65" s="11" customFormat="1" x14ac:dyDescent="0.2">
      <c r="B255" s="135"/>
      <c r="D255" s="136" t="s">
        <v>119</v>
      </c>
      <c r="E255" s="137" t="s">
        <v>1</v>
      </c>
      <c r="F255" s="138" t="s">
        <v>398</v>
      </c>
      <c r="H255" s="137" t="s">
        <v>1</v>
      </c>
      <c r="I255" s="227"/>
      <c r="L255" s="135"/>
      <c r="M255" s="139"/>
      <c r="T255" s="140"/>
      <c r="AT255" s="137" t="s">
        <v>119</v>
      </c>
      <c r="AU255" s="137" t="s">
        <v>79</v>
      </c>
      <c r="AV255" s="11" t="s">
        <v>79</v>
      </c>
      <c r="AW255" s="11" t="s">
        <v>28</v>
      </c>
      <c r="AX255" s="11" t="s">
        <v>71</v>
      </c>
      <c r="AY255" s="137" t="s">
        <v>113</v>
      </c>
    </row>
    <row r="256" spans="2:65" s="12" customFormat="1" x14ac:dyDescent="0.2">
      <c r="B256" s="141"/>
      <c r="D256" s="136" t="s">
        <v>119</v>
      </c>
      <c r="E256" s="142" t="s">
        <v>1</v>
      </c>
      <c r="F256" s="143" t="s">
        <v>399</v>
      </c>
      <c r="H256" s="144">
        <v>4</v>
      </c>
      <c r="I256" s="228"/>
      <c r="L256" s="141"/>
      <c r="M256" s="145"/>
      <c r="T256" s="146"/>
      <c r="AT256" s="142" t="s">
        <v>119</v>
      </c>
      <c r="AU256" s="142" t="s">
        <v>79</v>
      </c>
      <c r="AV256" s="12" t="s">
        <v>81</v>
      </c>
      <c r="AW256" s="12" t="s">
        <v>28</v>
      </c>
      <c r="AX256" s="12" t="s">
        <v>71</v>
      </c>
      <c r="AY256" s="142" t="s">
        <v>113</v>
      </c>
    </row>
    <row r="257" spans="2:65" s="13" customFormat="1" x14ac:dyDescent="0.2">
      <c r="B257" s="147"/>
      <c r="D257" s="136" t="s">
        <v>119</v>
      </c>
      <c r="E257" s="148" t="s">
        <v>1</v>
      </c>
      <c r="F257" s="149" t="s">
        <v>122</v>
      </c>
      <c r="H257" s="150">
        <v>4</v>
      </c>
      <c r="I257" s="229"/>
      <c r="L257" s="147"/>
      <c r="M257" s="151"/>
      <c r="T257" s="152"/>
      <c r="AT257" s="148" t="s">
        <v>119</v>
      </c>
      <c r="AU257" s="148" t="s">
        <v>79</v>
      </c>
      <c r="AV257" s="13" t="s">
        <v>118</v>
      </c>
      <c r="AW257" s="13" t="s">
        <v>28</v>
      </c>
      <c r="AX257" s="13" t="s">
        <v>79</v>
      </c>
      <c r="AY257" s="148" t="s">
        <v>113</v>
      </c>
    </row>
    <row r="258" spans="2:65" s="10" customFormat="1" ht="25.95" customHeight="1" x14ac:dyDescent="0.25">
      <c r="B258" s="112"/>
      <c r="D258" s="113" t="s">
        <v>70</v>
      </c>
      <c r="E258" s="114" t="s">
        <v>400</v>
      </c>
      <c r="F258" s="114" t="s">
        <v>401</v>
      </c>
      <c r="I258" s="226"/>
      <c r="J258" s="115">
        <f>BK258</f>
        <v>0</v>
      </c>
      <c r="L258" s="112"/>
      <c r="M258" s="116"/>
      <c r="P258" s="117">
        <f>SUM(P259:P288)</f>
        <v>0</v>
      </c>
      <c r="R258" s="117">
        <f>SUM(R259:R288)</f>
        <v>0</v>
      </c>
      <c r="T258" s="118">
        <f>SUM(T259:T288)</f>
        <v>0</v>
      </c>
      <c r="AR258" s="113" t="s">
        <v>79</v>
      </c>
      <c r="AT258" s="119" t="s">
        <v>70</v>
      </c>
      <c r="AU258" s="119" t="s">
        <v>71</v>
      </c>
      <c r="AY258" s="113" t="s">
        <v>113</v>
      </c>
      <c r="BK258" s="120">
        <f>SUM(BK259:BK288)</f>
        <v>0</v>
      </c>
    </row>
    <row r="259" spans="2:65" s="1" customFormat="1" ht="16.5" customHeight="1" x14ac:dyDescent="0.2">
      <c r="B259" s="28"/>
      <c r="C259" s="121" t="s">
        <v>371</v>
      </c>
      <c r="D259" s="121" t="s">
        <v>114</v>
      </c>
      <c r="E259" s="122" t="s">
        <v>402</v>
      </c>
      <c r="F259" s="123" t="s">
        <v>403</v>
      </c>
      <c r="G259" s="124" t="s">
        <v>117</v>
      </c>
      <c r="H259" s="125">
        <v>54</v>
      </c>
      <c r="I259" s="126"/>
      <c r="J259" s="127">
        <f>ROUND(I259*H259,2)</f>
        <v>0</v>
      </c>
      <c r="K259" s="128"/>
      <c r="L259" s="28"/>
      <c r="M259" s="129" t="s">
        <v>1</v>
      </c>
      <c r="N259" s="130" t="s">
        <v>36</v>
      </c>
      <c r="P259" s="131">
        <f>O259*H259</f>
        <v>0</v>
      </c>
      <c r="Q259" s="131">
        <v>0</v>
      </c>
      <c r="R259" s="131">
        <f>Q259*H259</f>
        <v>0</v>
      </c>
      <c r="S259" s="131">
        <v>0</v>
      </c>
      <c r="T259" s="132">
        <f>S259*H259</f>
        <v>0</v>
      </c>
      <c r="AR259" s="133" t="s">
        <v>118</v>
      </c>
      <c r="AT259" s="133" t="s">
        <v>114</v>
      </c>
      <c r="AU259" s="133" t="s">
        <v>79</v>
      </c>
      <c r="AY259" s="15" t="s">
        <v>113</v>
      </c>
      <c r="BE259" s="134">
        <f>IF(N259="základní",J259,0)</f>
        <v>0</v>
      </c>
      <c r="BF259" s="134">
        <f>IF(N259="snížená",J259,0)</f>
        <v>0</v>
      </c>
      <c r="BG259" s="134">
        <f>IF(N259="zákl. přenesená",J259,0)</f>
        <v>0</v>
      </c>
      <c r="BH259" s="134">
        <f>IF(N259="sníž. přenesená",J259,0)</f>
        <v>0</v>
      </c>
      <c r="BI259" s="134">
        <f>IF(N259="nulová",J259,0)</f>
        <v>0</v>
      </c>
      <c r="BJ259" s="15" t="s">
        <v>79</v>
      </c>
      <c r="BK259" s="134">
        <f>ROUND(I259*H259,2)</f>
        <v>0</v>
      </c>
      <c r="BL259" s="15" t="s">
        <v>118</v>
      </c>
      <c r="BM259" s="133" t="s">
        <v>404</v>
      </c>
    </row>
    <row r="260" spans="2:65" s="11" customFormat="1" x14ac:dyDescent="0.2">
      <c r="B260" s="135"/>
      <c r="D260" s="136" t="s">
        <v>119</v>
      </c>
      <c r="E260" s="137" t="s">
        <v>1</v>
      </c>
      <c r="F260" s="138" t="s">
        <v>405</v>
      </c>
      <c r="H260" s="137" t="s">
        <v>1</v>
      </c>
      <c r="I260" s="227"/>
      <c r="L260" s="135"/>
      <c r="M260" s="139"/>
      <c r="T260" s="140"/>
      <c r="AT260" s="137" t="s">
        <v>119</v>
      </c>
      <c r="AU260" s="137" t="s">
        <v>79</v>
      </c>
      <c r="AV260" s="11" t="s">
        <v>79</v>
      </c>
      <c r="AW260" s="11" t="s">
        <v>28</v>
      </c>
      <c r="AX260" s="11" t="s">
        <v>71</v>
      </c>
      <c r="AY260" s="137" t="s">
        <v>113</v>
      </c>
    </row>
    <row r="261" spans="2:65" s="11" customFormat="1" x14ac:dyDescent="0.2">
      <c r="B261" s="135"/>
      <c r="D261" s="136" t="s">
        <v>119</v>
      </c>
      <c r="E261" s="137" t="s">
        <v>1</v>
      </c>
      <c r="F261" s="138" t="s">
        <v>406</v>
      </c>
      <c r="H261" s="137" t="s">
        <v>1</v>
      </c>
      <c r="I261" s="227"/>
      <c r="L261" s="135"/>
      <c r="M261" s="139"/>
      <c r="T261" s="140"/>
      <c r="AT261" s="137" t="s">
        <v>119</v>
      </c>
      <c r="AU261" s="137" t="s">
        <v>79</v>
      </c>
      <c r="AV261" s="11" t="s">
        <v>79</v>
      </c>
      <c r="AW261" s="11" t="s">
        <v>28</v>
      </c>
      <c r="AX261" s="11" t="s">
        <v>71</v>
      </c>
      <c r="AY261" s="137" t="s">
        <v>113</v>
      </c>
    </row>
    <row r="262" spans="2:65" s="11" customFormat="1" x14ac:dyDescent="0.2">
      <c r="B262" s="135"/>
      <c r="D262" s="136" t="s">
        <v>119</v>
      </c>
      <c r="E262" s="137" t="s">
        <v>1</v>
      </c>
      <c r="F262" s="138" t="s">
        <v>407</v>
      </c>
      <c r="H262" s="137" t="s">
        <v>1</v>
      </c>
      <c r="I262" s="227"/>
      <c r="L262" s="135"/>
      <c r="M262" s="139"/>
      <c r="T262" s="140"/>
      <c r="AT262" s="137" t="s">
        <v>119</v>
      </c>
      <c r="AU262" s="137" t="s">
        <v>79</v>
      </c>
      <c r="AV262" s="11" t="s">
        <v>79</v>
      </c>
      <c r="AW262" s="11" t="s">
        <v>28</v>
      </c>
      <c r="AX262" s="11" t="s">
        <v>71</v>
      </c>
      <c r="AY262" s="137" t="s">
        <v>113</v>
      </c>
    </row>
    <row r="263" spans="2:65" s="12" customFormat="1" x14ac:dyDescent="0.2">
      <c r="B263" s="141"/>
      <c r="D263" s="136" t="s">
        <v>119</v>
      </c>
      <c r="E263" s="142" t="s">
        <v>1</v>
      </c>
      <c r="F263" s="143" t="s">
        <v>224</v>
      </c>
      <c r="H263" s="144">
        <v>54</v>
      </c>
      <c r="I263" s="228"/>
      <c r="L263" s="141"/>
      <c r="M263" s="145"/>
      <c r="T263" s="146"/>
      <c r="AT263" s="142" t="s">
        <v>119</v>
      </c>
      <c r="AU263" s="142" t="s">
        <v>79</v>
      </c>
      <c r="AV263" s="12" t="s">
        <v>81</v>
      </c>
      <c r="AW263" s="12" t="s">
        <v>28</v>
      </c>
      <c r="AX263" s="12" t="s">
        <v>71</v>
      </c>
      <c r="AY263" s="142" t="s">
        <v>113</v>
      </c>
    </row>
    <row r="264" spans="2:65" s="13" customFormat="1" x14ac:dyDescent="0.2">
      <c r="B264" s="147"/>
      <c r="D264" s="136" t="s">
        <v>119</v>
      </c>
      <c r="E264" s="148" t="s">
        <v>1</v>
      </c>
      <c r="F264" s="149" t="s">
        <v>122</v>
      </c>
      <c r="H264" s="150">
        <v>54</v>
      </c>
      <c r="I264" s="229"/>
      <c r="L264" s="147"/>
      <c r="M264" s="151"/>
      <c r="T264" s="152"/>
      <c r="AT264" s="148" t="s">
        <v>119</v>
      </c>
      <c r="AU264" s="148" t="s">
        <v>79</v>
      </c>
      <c r="AV264" s="13" t="s">
        <v>118</v>
      </c>
      <c r="AW264" s="13" t="s">
        <v>28</v>
      </c>
      <c r="AX264" s="13" t="s">
        <v>79</v>
      </c>
      <c r="AY264" s="148" t="s">
        <v>113</v>
      </c>
    </row>
    <row r="265" spans="2:65" s="1" customFormat="1" ht="16.5" customHeight="1" x14ac:dyDescent="0.2">
      <c r="B265" s="28"/>
      <c r="C265" s="121" t="s">
        <v>408</v>
      </c>
      <c r="D265" s="121" t="s">
        <v>114</v>
      </c>
      <c r="E265" s="122" t="s">
        <v>409</v>
      </c>
      <c r="F265" s="123" t="s">
        <v>410</v>
      </c>
      <c r="G265" s="124" t="s">
        <v>117</v>
      </c>
      <c r="H265" s="125">
        <v>15</v>
      </c>
      <c r="I265" s="126"/>
      <c r="J265" s="127">
        <f>ROUND(I265*H265,2)</f>
        <v>0</v>
      </c>
      <c r="K265" s="128"/>
      <c r="L265" s="28"/>
      <c r="M265" s="129" t="s">
        <v>1</v>
      </c>
      <c r="N265" s="130" t="s">
        <v>36</v>
      </c>
      <c r="P265" s="131">
        <f>O265*H265</f>
        <v>0</v>
      </c>
      <c r="Q265" s="131">
        <v>0</v>
      </c>
      <c r="R265" s="131">
        <f>Q265*H265</f>
        <v>0</v>
      </c>
      <c r="S265" s="131">
        <v>0</v>
      </c>
      <c r="T265" s="132">
        <f>S265*H265</f>
        <v>0</v>
      </c>
      <c r="AR265" s="133" t="s">
        <v>118</v>
      </c>
      <c r="AT265" s="133" t="s">
        <v>114</v>
      </c>
      <c r="AU265" s="133" t="s">
        <v>79</v>
      </c>
      <c r="AY265" s="15" t="s">
        <v>113</v>
      </c>
      <c r="BE265" s="134">
        <f>IF(N265="základní",J265,0)</f>
        <v>0</v>
      </c>
      <c r="BF265" s="134">
        <f>IF(N265="snížená",J265,0)</f>
        <v>0</v>
      </c>
      <c r="BG265" s="134">
        <f>IF(N265="zákl. přenesená",J265,0)</f>
        <v>0</v>
      </c>
      <c r="BH265" s="134">
        <f>IF(N265="sníž. přenesená",J265,0)</f>
        <v>0</v>
      </c>
      <c r="BI265" s="134">
        <f>IF(N265="nulová",J265,0)</f>
        <v>0</v>
      </c>
      <c r="BJ265" s="15" t="s">
        <v>79</v>
      </c>
      <c r="BK265" s="134">
        <f>ROUND(I265*H265,2)</f>
        <v>0</v>
      </c>
      <c r="BL265" s="15" t="s">
        <v>118</v>
      </c>
      <c r="BM265" s="133" t="s">
        <v>411</v>
      </c>
    </row>
    <row r="266" spans="2:65" s="11" customFormat="1" x14ac:dyDescent="0.2">
      <c r="B266" s="135"/>
      <c r="D266" s="136" t="s">
        <v>119</v>
      </c>
      <c r="E266" s="137" t="s">
        <v>1</v>
      </c>
      <c r="F266" s="138" t="s">
        <v>405</v>
      </c>
      <c r="H266" s="137" t="s">
        <v>1</v>
      </c>
      <c r="I266" s="227"/>
      <c r="L266" s="135"/>
      <c r="M266" s="139"/>
      <c r="T266" s="140"/>
      <c r="AT266" s="137" t="s">
        <v>119</v>
      </c>
      <c r="AU266" s="137" t="s">
        <v>79</v>
      </c>
      <c r="AV266" s="11" t="s">
        <v>79</v>
      </c>
      <c r="AW266" s="11" t="s">
        <v>28</v>
      </c>
      <c r="AX266" s="11" t="s">
        <v>71</v>
      </c>
      <c r="AY266" s="137" t="s">
        <v>113</v>
      </c>
    </row>
    <row r="267" spans="2:65" s="11" customFormat="1" x14ac:dyDescent="0.2">
      <c r="B267" s="135"/>
      <c r="D267" s="136" t="s">
        <v>119</v>
      </c>
      <c r="E267" s="137" t="s">
        <v>1</v>
      </c>
      <c r="F267" s="138" t="s">
        <v>406</v>
      </c>
      <c r="H267" s="137" t="s">
        <v>1</v>
      </c>
      <c r="I267" s="227"/>
      <c r="L267" s="135"/>
      <c r="M267" s="139"/>
      <c r="T267" s="140"/>
      <c r="AT267" s="137" t="s">
        <v>119</v>
      </c>
      <c r="AU267" s="137" t="s">
        <v>79</v>
      </c>
      <c r="AV267" s="11" t="s">
        <v>79</v>
      </c>
      <c r="AW267" s="11" t="s">
        <v>28</v>
      </c>
      <c r="AX267" s="11" t="s">
        <v>71</v>
      </c>
      <c r="AY267" s="137" t="s">
        <v>113</v>
      </c>
    </row>
    <row r="268" spans="2:65" s="11" customFormat="1" x14ac:dyDescent="0.2">
      <c r="B268" s="135"/>
      <c r="D268" s="136" t="s">
        <v>119</v>
      </c>
      <c r="E268" s="137" t="s">
        <v>1</v>
      </c>
      <c r="F268" s="138" t="s">
        <v>412</v>
      </c>
      <c r="H268" s="137" t="s">
        <v>1</v>
      </c>
      <c r="I268" s="227"/>
      <c r="L268" s="135"/>
      <c r="M268" s="139"/>
      <c r="T268" s="140"/>
      <c r="AT268" s="137" t="s">
        <v>119</v>
      </c>
      <c r="AU268" s="137" t="s">
        <v>79</v>
      </c>
      <c r="AV268" s="11" t="s">
        <v>79</v>
      </c>
      <c r="AW268" s="11" t="s">
        <v>28</v>
      </c>
      <c r="AX268" s="11" t="s">
        <v>71</v>
      </c>
      <c r="AY268" s="137" t="s">
        <v>113</v>
      </c>
    </row>
    <row r="269" spans="2:65" s="12" customFormat="1" x14ac:dyDescent="0.2">
      <c r="B269" s="141"/>
      <c r="D269" s="136" t="s">
        <v>119</v>
      </c>
      <c r="E269" s="142" t="s">
        <v>1</v>
      </c>
      <c r="F269" s="143" t="s">
        <v>176</v>
      </c>
      <c r="H269" s="144">
        <v>15</v>
      </c>
      <c r="I269" s="228"/>
      <c r="L269" s="141"/>
      <c r="M269" s="145"/>
      <c r="T269" s="146"/>
      <c r="AT269" s="142" t="s">
        <v>119</v>
      </c>
      <c r="AU269" s="142" t="s">
        <v>79</v>
      </c>
      <c r="AV269" s="12" t="s">
        <v>81</v>
      </c>
      <c r="AW269" s="12" t="s">
        <v>28</v>
      </c>
      <c r="AX269" s="12" t="s">
        <v>71</v>
      </c>
      <c r="AY269" s="142" t="s">
        <v>113</v>
      </c>
    </row>
    <row r="270" spans="2:65" s="13" customFormat="1" x14ac:dyDescent="0.2">
      <c r="B270" s="147"/>
      <c r="D270" s="136" t="s">
        <v>119</v>
      </c>
      <c r="E270" s="148" t="s">
        <v>1</v>
      </c>
      <c r="F270" s="149" t="s">
        <v>122</v>
      </c>
      <c r="H270" s="150">
        <v>15</v>
      </c>
      <c r="I270" s="229"/>
      <c r="L270" s="147"/>
      <c r="M270" s="151"/>
      <c r="T270" s="152"/>
      <c r="AT270" s="148" t="s">
        <v>119</v>
      </c>
      <c r="AU270" s="148" t="s">
        <v>79</v>
      </c>
      <c r="AV270" s="13" t="s">
        <v>118</v>
      </c>
      <c r="AW270" s="13" t="s">
        <v>28</v>
      </c>
      <c r="AX270" s="13" t="s">
        <v>79</v>
      </c>
      <c r="AY270" s="148" t="s">
        <v>113</v>
      </c>
    </row>
    <row r="271" spans="2:65" s="1" customFormat="1" ht="21.75" customHeight="1" x14ac:dyDescent="0.2">
      <c r="B271" s="28"/>
      <c r="C271" s="121" t="s">
        <v>375</v>
      </c>
      <c r="D271" s="121" t="s">
        <v>114</v>
      </c>
      <c r="E271" s="122" t="s">
        <v>413</v>
      </c>
      <c r="F271" s="123" t="s">
        <v>414</v>
      </c>
      <c r="G271" s="124" t="s">
        <v>117</v>
      </c>
      <c r="H271" s="125">
        <v>4</v>
      </c>
      <c r="I271" s="126"/>
      <c r="J271" s="127">
        <f>ROUND(I271*H271,2)</f>
        <v>0</v>
      </c>
      <c r="K271" s="128"/>
      <c r="L271" s="28"/>
      <c r="M271" s="129" t="s">
        <v>1</v>
      </c>
      <c r="N271" s="130" t="s">
        <v>36</v>
      </c>
      <c r="P271" s="131">
        <f>O271*H271</f>
        <v>0</v>
      </c>
      <c r="Q271" s="131">
        <v>0</v>
      </c>
      <c r="R271" s="131">
        <f>Q271*H271</f>
        <v>0</v>
      </c>
      <c r="S271" s="131">
        <v>0</v>
      </c>
      <c r="T271" s="132">
        <f>S271*H271</f>
        <v>0</v>
      </c>
      <c r="AR271" s="133" t="s">
        <v>118</v>
      </c>
      <c r="AT271" s="133" t="s">
        <v>114</v>
      </c>
      <c r="AU271" s="133" t="s">
        <v>79</v>
      </c>
      <c r="AY271" s="15" t="s">
        <v>113</v>
      </c>
      <c r="BE271" s="134">
        <f>IF(N271="základní",J271,0)</f>
        <v>0</v>
      </c>
      <c r="BF271" s="134">
        <f>IF(N271="snížená",J271,0)</f>
        <v>0</v>
      </c>
      <c r="BG271" s="134">
        <f>IF(N271="zákl. přenesená",J271,0)</f>
        <v>0</v>
      </c>
      <c r="BH271" s="134">
        <f>IF(N271="sníž. přenesená",J271,0)</f>
        <v>0</v>
      </c>
      <c r="BI271" s="134">
        <f>IF(N271="nulová",J271,0)</f>
        <v>0</v>
      </c>
      <c r="BJ271" s="15" t="s">
        <v>79</v>
      </c>
      <c r="BK271" s="134">
        <f>ROUND(I271*H271,2)</f>
        <v>0</v>
      </c>
      <c r="BL271" s="15" t="s">
        <v>118</v>
      </c>
      <c r="BM271" s="133" t="s">
        <v>415</v>
      </c>
    </row>
    <row r="272" spans="2:65" s="11" customFormat="1" x14ac:dyDescent="0.2">
      <c r="B272" s="135"/>
      <c r="D272" s="136" t="s">
        <v>119</v>
      </c>
      <c r="E272" s="137" t="s">
        <v>1</v>
      </c>
      <c r="F272" s="138" t="s">
        <v>416</v>
      </c>
      <c r="H272" s="137" t="s">
        <v>1</v>
      </c>
      <c r="I272" s="227"/>
      <c r="L272" s="135"/>
      <c r="M272" s="139"/>
      <c r="T272" s="140"/>
      <c r="AT272" s="137" t="s">
        <v>119</v>
      </c>
      <c r="AU272" s="137" t="s">
        <v>79</v>
      </c>
      <c r="AV272" s="11" t="s">
        <v>79</v>
      </c>
      <c r="AW272" s="11" t="s">
        <v>28</v>
      </c>
      <c r="AX272" s="11" t="s">
        <v>71</v>
      </c>
      <c r="AY272" s="137" t="s">
        <v>113</v>
      </c>
    </row>
    <row r="273" spans="2:65" s="11" customFormat="1" x14ac:dyDescent="0.2">
      <c r="B273" s="135"/>
      <c r="D273" s="136" t="s">
        <v>119</v>
      </c>
      <c r="E273" s="137" t="s">
        <v>1</v>
      </c>
      <c r="F273" s="138" t="s">
        <v>417</v>
      </c>
      <c r="H273" s="137" t="s">
        <v>1</v>
      </c>
      <c r="I273" s="227"/>
      <c r="L273" s="135"/>
      <c r="M273" s="139"/>
      <c r="T273" s="140"/>
      <c r="AT273" s="137" t="s">
        <v>119</v>
      </c>
      <c r="AU273" s="137" t="s">
        <v>79</v>
      </c>
      <c r="AV273" s="11" t="s">
        <v>79</v>
      </c>
      <c r="AW273" s="11" t="s">
        <v>28</v>
      </c>
      <c r="AX273" s="11" t="s">
        <v>71</v>
      </c>
      <c r="AY273" s="137" t="s">
        <v>113</v>
      </c>
    </row>
    <row r="274" spans="2:65" s="12" customFormat="1" x14ac:dyDescent="0.2">
      <c r="B274" s="141"/>
      <c r="D274" s="136" t="s">
        <v>119</v>
      </c>
      <c r="E274" s="142" t="s">
        <v>1</v>
      </c>
      <c r="F274" s="143" t="s">
        <v>118</v>
      </c>
      <c r="H274" s="144">
        <v>4</v>
      </c>
      <c r="I274" s="228"/>
      <c r="L274" s="141"/>
      <c r="M274" s="145"/>
      <c r="T274" s="146"/>
      <c r="AT274" s="142" t="s">
        <v>119</v>
      </c>
      <c r="AU274" s="142" t="s">
        <v>79</v>
      </c>
      <c r="AV274" s="12" t="s">
        <v>81</v>
      </c>
      <c r="AW274" s="12" t="s">
        <v>28</v>
      </c>
      <c r="AX274" s="12" t="s">
        <v>79</v>
      </c>
      <c r="AY274" s="142" t="s">
        <v>113</v>
      </c>
    </row>
    <row r="275" spans="2:65" s="1" customFormat="1" ht="24.15" customHeight="1" x14ac:dyDescent="0.2">
      <c r="B275" s="28"/>
      <c r="C275" s="121" t="s">
        <v>418</v>
      </c>
      <c r="D275" s="121" t="s">
        <v>114</v>
      </c>
      <c r="E275" s="122" t="s">
        <v>419</v>
      </c>
      <c r="F275" s="123" t="s">
        <v>420</v>
      </c>
      <c r="G275" s="124" t="s">
        <v>117</v>
      </c>
      <c r="H275" s="125">
        <v>45.003</v>
      </c>
      <c r="I275" s="126"/>
      <c r="J275" s="127">
        <f>ROUND(I275*H275,2)</f>
        <v>0</v>
      </c>
      <c r="K275" s="128"/>
      <c r="L275" s="28"/>
      <c r="M275" s="129" t="s">
        <v>1</v>
      </c>
      <c r="N275" s="130" t="s">
        <v>36</v>
      </c>
      <c r="P275" s="131">
        <f>O275*H275</f>
        <v>0</v>
      </c>
      <c r="Q275" s="131">
        <v>0</v>
      </c>
      <c r="R275" s="131">
        <f>Q275*H275</f>
        <v>0</v>
      </c>
      <c r="S275" s="131">
        <v>0</v>
      </c>
      <c r="T275" s="132">
        <f>S275*H275</f>
        <v>0</v>
      </c>
      <c r="AR275" s="133" t="s">
        <v>118</v>
      </c>
      <c r="AT275" s="133" t="s">
        <v>114</v>
      </c>
      <c r="AU275" s="133" t="s">
        <v>79</v>
      </c>
      <c r="AY275" s="15" t="s">
        <v>113</v>
      </c>
      <c r="BE275" s="134">
        <f>IF(N275="základní",J275,0)</f>
        <v>0</v>
      </c>
      <c r="BF275" s="134">
        <f>IF(N275="snížená",J275,0)</f>
        <v>0</v>
      </c>
      <c r="BG275" s="134">
        <f>IF(N275="zákl. přenesená",J275,0)</f>
        <v>0</v>
      </c>
      <c r="BH275" s="134">
        <f>IF(N275="sníž. přenesená",J275,0)</f>
        <v>0</v>
      </c>
      <c r="BI275" s="134">
        <f>IF(N275="nulová",J275,0)</f>
        <v>0</v>
      </c>
      <c r="BJ275" s="15" t="s">
        <v>79</v>
      </c>
      <c r="BK275" s="134">
        <f>ROUND(I275*H275,2)</f>
        <v>0</v>
      </c>
      <c r="BL275" s="15" t="s">
        <v>118</v>
      </c>
      <c r="BM275" s="133" t="s">
        <v>421</v>
      </c>
    </row>
    <row r="276" spans="2:65" s="11" customFormat="1" x14ac:dyDescent="0.2">
      <c r="B276" s="135"/>
      <c r="D276" s="136" t="s">
        <v>119</v>
      </c>
      <c r="E276" s="137" t="s">
        <v>1</v>
      </c>
      <c r="F276" s="138" t="s">
        <v>422</v>
      </c>
      <c r="H276" s="137" t="s">
        <v>1</v>
      </c>
      <c r="I276" s="227"/>
      <c r="L276" s="135"/>
      <c r="M276" s="139"/>
      <c r="T276" s="140"/>
      <c r="AT276" s="137" t="s">
        <v>119</v>
      </c>
      <c r="AU276" s="137" t="s">
        <v>79</v>
      </c>
      <c r="AV276" s="11" t="s">
        <v>79</v>
      </c>
      <c r="AW276" s="11" t="s">
        <v>28</v>
      </c>
      <c r="AX276" s="11" t="s">
        <v>71</v>
      </c>
      <c r="AY276" s="137" t="s">
        <v>113</v>
      </c>
    </row>
    <row r="277" spans="2:65" s="12" customFormat="1" x14ac:dyDescent="0.2">
      <c r="B277" s="141"/>
      <c r="D277" s="136" t="s">
        <v>119</v>
      </c>
      <c r="E277" s="142" t="s">
        <v>1</v>
      </c>
      <c r="F277" s="143" t="s">
        <v>423</v>
      </c>
      <c r="H277" s="144">
        <v>45.003</v>
      </c>
      <c r="I277" s="228"/>
      <c r="L277" s="141"/>
      <c r="M277" s="145"/>
      <c r="T277" s="146"/>
      <c r="AT277" s="142" t="s">
        <v>119</v>
      </c>
      <c r="AU277" s="142" t="s">
        <v>79</v>
      </c>
      <c r="AV277" s="12" t="s">
        <v>81</v>
      </c>
      <c r="AW277" s="12" t="s">
        <v>28</v>
      </c>
      <c r="AX277" s="12" t="s">
        <v>79</v>
      </c>
      <c r="AY277" s="142" t="s">
        <v>113</v>
      </c>
    </row>
    <row r="278" spans="2:65" s="1" customFormat="1" ht="24.15" customHeight="1" x14ac:dyDescent="0.2">
      <c r="B278" s="28"/>
      <c r="C278" s="121" t="s">
        <v>279</v>
      </c>
      <c r="D278" s="121" t="s">
        <v>114</v>
      </c>
      <c r="E278" s="122" t="s">
        <v>424</v>
      </c>
      <c r="F278" s="123" t="s">
        <v>425</v>
      </c>
      <c r="G278" s="124" t="s">
        <v>117</v>
      </c>
      <c r="H278" s="125">
        <v>459.36</v>
      </c>
      <c r="I278" s="126"/>
      <c r="J278" s="127">
        <f>ROUND(I278*H278,2)</f>
        <v>0</v>
      </c>
      <c r="K278" s="128"/>
      <c r="L278" s="28"/>
      <c r="M278" s="129" t="s">
        <v>1</v>
      </c>
      <c r="N278" s="130" t="s">
        <v>36</v>
      </c>
      <c r="P278" s="131">
        <f>O278*H278</f>
        <v>0</v>
      </c>
      <c r="Q278" s="131">
        <v>0</v>
      </c>
      <c r="R278" s="131">
        <f>Q278*H278</f>
        <v>0</v>
      </c>
      <c r="S278" s="131">
        <v>0</v>
      </c>
      <c r="T278" s="132">
        <f>S278*H278</f>
        <v>0</v>
      </c>
      <c r="AR278" s="133" t="s">
        <v>118</v>
      </c>
      <c r="AT278" s="133" t="s">
        <v>114</v>
      </c>
      <c r="AU278" s="133" t="s">
        <v>79</v>
      </c>
      <c r="AY278" s="15" t="s">
        <v>113</v>
      </c>
      <c r="BE278" s="134">
        <f>IF(N278="základní",J278,0)</f>
        <v>0</v>
      </c>
      <c r="BF278" s="134">
        <f>IF(N278="snížená",J278,0)</f>
        <v>0</v>
      </c>
      <c r="BG278" s="134">
        <f>IF(N278="zákl. přenesená",J278,0)</f>
        <v>0</v>
      </c>
      <c r="BH278" s="134">
        <f>IF(N278="sníž. přenesená",J278,0)</f>
        <v>0</v>
      </c>
      <c r="BI278" s="134">
        <f>IF(N278="nulová",J278,0)</f>
        <v>0</v>
      </c>
      <c r="BJ278" s="15" t="s">
        <v>79</v>
      </c>
      <c r="BK278" s="134">
        <f>ROUND(I278*H278,2)</f>
        <v>0</v>
      </c>
      <c r="BL278" s="15" t="s">
        <v>118</v>
      </c>
      <c r="BM278" s="133" t="s">
        <v>426</v>
      </c>
    </row>
    <row r="279" spans="2:65" s="11" customFormat="1" x14ac:dyDescent="0.2">
      <c r="B279" s="135"/>
      <c r="D279" s="136" t="s">
        <v>119</v>
      </c>
      <c r="E279" s="137" t="s">
        <v>1</v>
      </c>
      <c r="F279" s="138" t="s">
        <v>332</v>
      </c>
      <c r="H279" s="137" t="s">
        <v>1</v>
      </c>
      <c r="I279" s="227"/>
      <c r="L279" s="135"/>
      <c r="M279" s="139"/>
      <c r="T279" s="140"/>
      <c r="AT279" s="137" t="s">
        <v>119</v>
      </c>
      <c r="AU279" s="137" t="s">
        <v>79</v>
      </c>
      <c r="AV279" s="11" t="s">
        <v>79</v>
      </c>
      <c r="AW279" s="11" t="s">
        <v>28</v>
      </c>
      <c r="AX279" s="11" t="s">
        <v>71</v>
      </c>
      <c r="AY279" s="137" t="s">
        <v>113</v>
      </c>
    </row>
    <row r="280" spans="2:65" s="12" customFormat="1" x14ac:dyDescent="0.2">
      <c r="B280" s="141"/>
      <c r="D280" s="136" t="s">
        <v>119</v>
      </c>
      <c r="E280" s="142" t="s">
        <v>1</v>
      </c>
      <c r="F280" s="143" t="s">
        <v>393</v>
      </c>
      <c r="H280" s="144">
        <v>459.36</v>
      </c>
      <c r="I280" s="228"/>
      <c r="L280" s="141"/>
      <c r="M280" s="145"/>
      <c r="T280" s="146"/>
      <c r="AT280" s="142" t="s">
        <v>119</v>
      </c>
      <c r="AU280" s="142" t="s">
        <v>79</v>
      </c>
      <c r="AV280" s="12" t="s">
        <v>81</v>
      </c>
      <c r="AW280" s="12" t="s">
        <v>28</v>
      </c>
      <c r="AX280" s="12" t="s">
        <v>71</v>
      </c>
      <c r="AY280" s="142" t="s">
        <v>113</v>
      </c>
    </row>
    <row r="281" spans="2:65" s="13" customFormat="1" x14ac:dyDescent="0.2">
      <c r="B281" s="147"/>
      <c r="D281" s="136" t="s">
        <v>119</v>
      </c>
      <c r="E281" s="148" t="s">
        <v>1</v>
      </c>
      <c r="F281" s="149" t="s">
        <v>122</v>
      </c>
      <c r="H281" s="150">
        <v>459.36</v>
      </c>
      <c r="I281" s="229"/>
      <c r="L281" s="147"/>
      <c r="M281" s="151"/>
      <c r="T281" s="152"/>
      <c r="AT281" s="148" t="s">
        <v>119</v>
      </c>
      <c r="AU281" s="148" t="s">
        <v>79</v>
      </c>
      <c r="AV281" s="13" t="s">
        <v>118</v>
      </c>
      <c r="AW281" s="13" t="s">
        <v>28</v>
      </c>
      <c r="AX281" s="13" t="s">
        <v>79</v>
      </c>
      <c r="AY281" s="148" t="s">
        <v>113</v>
      </c>
    </row>
    <row r="282" spans="2:65" s="1" customFormat="1" ht="33" customHeight="1" x14ac:dyDescent="0.2">
      <c r="B282" s="28"/>
      <c r="C282" s="121" t="s">
        <v>427</v>
      </c>
      <c r="D282" s="121" t="s">
        <v>114</v>
      </c>
      <c r="E282" s="122" t="s">
        <v>428</v>
      </c>
      <c r="F282" s="123" t="s">
        <v>429</v>
      </c>
      <c r="G282" s="124" t="s">
        <v>117</v>
      </c>
      <c r="H282" s="125">
        <v>459.36</v>
      </c>
      <c r="I282" s="126"/>
      <c r="J282" s="127">
        <f>ROUND(I282*H282,2)</f>
        <v>0</v>
      </c>
      <c r="K282" s="128"/>
      <c r="L282" s="28"/>
      <c r="M282" s="129" t="s">
        <v>1</v>
      </c>
      <c r="N282" s="130" t="s">
        <v>36</v>
      </c>
      <c r="P282" s="131">
        <f>O282*H282</f>
        <v>0</v>
      </c>
      <c r="Q282" s="131">
        <v>0</v>
      </c>
      <c r="R282" s="131">
        <f>Q282*H282</f>
        <v>0</v>
      </c>
      <c r="S282" s="131">
        <v>0</v>
      </c>
      <c r="T282" s="132">
        <f>S282*H282</f>
        <v>0</v>
      </c>
      <c r="AR282" s="133" t="s">
        <v>118</v>
      </c>
      <c r="AT282" s="133" t="s">
        <v>114</v>
      </c>
      <c r="AU282" s="133" t="s">
        <v>79</v>
      </c>
      <c r="AY282" s="15" t="s">
        <v>113</v>
      </c>
      <c r="BE282" s="134">
        <f>IF(N282="základní",J282,0)</f>
        <v>0</v>
      </c>
      <c r="BF282" s="134">
        <f>IF(N282="snížená",J282,0)</f>
        <v>0</v>
      </c>
      <c r="BG282" s="134">
        <f>IF(N282="zákl. přenesená",J282,0)</f>
        <v>0</v>
      </c>
      <c r="BH282" s="134">
        <f>IF(N282="sníž. přenesená",J282,0)</f>
        <v>0</v>
      </c>
      <c r="BI282" s="134">
        <f>IF(N282="nulová",J282,0)</f>
        <v>0</v>
      </c>
      <c r="BJ282" s="15" t="s">
        <v>79</v>
      </c>
      <c r="BK282" s="134">
        <f>ROUND(I282*H282,2)</f>
        <v>0</v>
      </c>
      <c r="BL282" s="15" t="s">
        <v>118</v>
      </c>
      <c r="BM282" s="133" t="s">
        <v>430</v>
      </c>
    </row>
    <row r="283" spans="2:65" s="11" customFormat="1" x14ac:dyDescent="0.2">
      <c r="B283" s="135"/>
      <c r="D283" s="136" t="s">
        <v>119</v>
      </c>
      <c r="E283" s="137" t="s">
        <v>1</v>
      </c>
      <c r="F283" s="138" t="s">
        <v>332</v>
      </c>
      <c r="H283" s="137" t="s">
        <v>1</v>
      </c>
      <c r="I283" s="227"/>
      <c r="L283" s="135"/>
      <c r="M283" s="139"/>
      <c r="T283" s="140"/>
      <c r="AT283" s="137" t="s">
        <v>119</v>
      </c>
      <c r="AU283" s="137" t="s">
        <v>79</v>
      </c>
      <c r="AV283" s="11" t="s">
        <v>79</v>
      </c>
      <c r="AW283" s="11" t="s">
        <v>28</v>
      </c>
      <c r="AX283" s="11" t="s">
        <v>71</v>
      </c>
      <c r="AY283" s="137" t="s">
        <v>113</v>
      </c>
    </row>
    <row r="284" spans="2:65" s="12" customFormat="1" x14ac:dyDescent="0.2">
      <c r="B284" s="141"/>
      <c r="D284" s="136" t="s">
        <v>119</v>
      </c>
      <c r="E284" s="142" t="s">
        <v>1</v>
      </c>
      <c r="F284" s="143" t="s">
        <v>393</v>
      </c>
      <c r="H284" s="144">
        <v>459.36</v>
      </c>
      <c r="I284" s="228"/>
      <c r="L284" s="141"/>
      <c r="M284" s="145"/>
      <c r="T284" s="146"/>
      <c r="AT284" s="142" t="s">
        <v>119</v>
      </c>
      <c r="AU284" s="142" t="s">
        <v>79</v>
      </c>
      <c r="AV284" s="12" t="s">
        <v>81</v>
      </c>
      <c r="AW284" s="12" t="s">
        <v>28</v>
      </c>
      <c r="AX284" s="12" t="s">
        <v>71</v>
      </c>
      <c r="AY284" s="142" t="s">
        <v>113</v>
      </c>
    </row>
    <row r="285" spans="2:65" s="13" customFormat="1" x14ac:dyDescent="0.2">
      <c r="B285" s="147"/>
      <c r="D285" s="136" t="s">
        <v>119</v>
      </c>
      <c r="E285" s="148" t="s">
        <v>1</v>
      </c>
      <c r="F285" s="149" t="s">
        <v>122</v>
      </c>
      <c r="H285" s="150">
        <v>459.36</v>
      </c>
      <c r="I285" s="229"/>
      <c r="L285" s="147"/>
      <c r="M285" s="151"/>
      <c r="T285" s="152"/>
      <c r="AT285" s="148" t="s">
        <v>119</v>
      </c>
      <c r="AU285" s="148" t="s">
        <v>79</v>
      </c>
      <c r="AV285" s="13" t="s">
        <v>118</v>
      </c>
      <c r="AW285" s="13" t="s">
        <v>28</v>
      </c>
      <c r="AX285" s="13" t="s">
        <v>79</v>
      </c>
      <c r="AY285" s="148" t="s">
        <v>113</v>
      </c>
    </row>
    <row r="286" spans="2:65" s="1" customFormat="1" ht="24.15" customHeight="1" x14ac:dyDescent="0.2">
      <c r="B286" s="28"/>
      <c r="C286" s="121" t="s">
        <v>385</v>
      </c>
      <c r="D286" s="121" t="s">
        <v>114</v>
      </c>
      <c r="E286" s="122" t="s">
        <v>431</v>
      </c>
      <c r="F286" s="123" t="s">
        <v>432</v>
      </c>
      <c r="G286" s="124" t="s">
        <v>160</v>
      </c>
      <c r="H286" s="125">
        <v>507.9</v>
      </c>
      <c r="I286" s="126"/>
      <c r="J286" s="127">
        <f>ROUND(I286*H286,2)</f>
        <v>0</v>
      </c>
      <c r="K286" s="128"/>
      <c r="L286" s="28"/>
      <c r="M286" s="129" t="s">
        <v>1</v>
      </c>
      <c r="N286" s="130" t="s">
        <v>36</v>
      </c>
      <c r="P286" s="131">
        <f>O286*H286</f>
        <v>0</v>
      </c>
      <c r="Q286" s="131">
        <v>0</v>
      </c>
      <c r="R286" s="131">
        <f>Q286*H286</f>
        <v>0</v>
      </c>
      <c r="S286" s="131">
        <v>0</v>
      </c>
      <c r="T286" s="132">
        <f>S286*H286</f>
        <v>0</v>
      </c>
      <c r="AR286" s="133" t="s">
        <v>118</v>
      </c>
      <c r="AT286" s="133" t="s">
        <v>114</v>
      </c>
      <c r="AU286" s="133" t="s">
        <v>79</v>
      </c>
      <c r="AY286" s="15" t="s">
        <v>113</v>
      </c>
      <c r="BE286" s="134">
        <f>IF(N286="základní",J286,0)</f>
        <v>0</v>
      </c>
      <c r="BF286" s="134">
        <f>IF(N286="snížená",J286,0)</f>
        <v>0</v>
      </c>
      <c r="BG286" s="134">
        <f>IF(N286="zákl. přenesená",J286,0)</f>
        <v>0</v>
      </c>
      <c r="BH286" s="134">
        <f>IF(N286="sníž. přenesená",J286,0)</f>
        <v>0</v>
      </c>
      <c r="BI286" s="134">
        <f>IF(N286="nulová",J286,0)</f>
        <v>0</v>
      </c>
      <c r="BJ286" s="15" t="s">
        <v>79</v>
      </c>
      <c r="BK286" s="134">
        <f>ROUND(I286*H286,2)</f>
        <v>0</v>
      </c>
      <c r="BL286" s="15" t="s">
        <v>118</v>
      </c>
      <c r="BM286" s="133" t="s">
        <v>433</v>
      </c>
    </row>
    <row r="287" spans="2:65" s="1" customFormat="1" ht="16.5" customHeight="1" x14ac:dyDescent="0.2">
      <c r="B287" s="28"/>
      <c r="C287" s="158" t="s">
        <v>434</v>
      </c>
      <c r="D287" s="158" t="s">
        <v>239</v>
      </c>
      <c r="E287" s="159" t="s">
        <v>435</v>
      </c>
      <c r="F287" s="160" t="s">
        <v>436</v>
      </c>
      <c r="G287" s="161" t="s">
        <v>117</v>
      </c>
      <c r="H287" s="162">
        <v>75.900000000000006</v>
      </c>
      <c r="I287" s="163"/>
      <c r="J287" s="164">
        <f>ROUND(I287*H287,2)</f>
        <v>0</v>
      </c>
      <c r="K287" s="165"/>
      <c r="L287" s="166"/>
      <c r="M287" s="167" t="s">
        <v>1</v>
      </c>
      <c r="N287" s="168" t="s">
        <v>36</v>
      </c>
      <c r="P287" s="131">
        <f>O287*H287</f>
        <v>0</v>
      </c>
      <c r="Q287" s="131">
        <v>0</v>
      </c>
      <c r="R287" s="131">
        <f>Q287*H287</f>
        <v>0</v>
      </c>
      <c r="S287" s="131">
        <v>0</v>
      </c>
      <c r="T287" s="132">
        <f>S287*H287</f>
        <v>0</v>
      </c>
      <c r="AR287" s="133" t="s">
        <v>132</v>
      </c>
      <c r="AT287" s="133" t="s">
        <v>239</v>
      </c>
      <c r="AU287" s="133" t="s">
        <v>79</v>
      </c>
      <c r="AY287" s="15" t="s">
        <v>113</v>
      </c>
      <c r="BE287" s="134">
        <f>IF(N287="základní",J287,0)</f>
        <v>0</v>
      </c>
      <c r="BF287" s="134">
        <f>IF(N287="snížená",J287,0)</f>
        <v>0</v>
      </c>
      <c r="BG287" s="134">
        <f>IF(N287="zákl. přenesená",J287,0)</f>
        <v>0</v>
      </c>
      <c r="BH287" s="134">
        <f>IF(N287="sníž. přenesená",J287,0)</f>
        <v>0</v>
      </c>
      <c r="BI287" s="134">
        <f>IF(N287="nulová",J287,0)</f>
        <v>0</v>
      </c>
      <c r="BJ287" s="15" t="s">
        <v>79</v>
      </c>
      <c r="BK287" s="134">
        <f>ROUND(I287*H287,2)</f>
        <v>0</v>
      </c>
      <c r="BL287" s="15" t="s">
        <v>118</v>
      </c>
      <c r="BM287" s="133" t="s">
        <v>437</v>
      </c>
    </row>
    <row r="288" spans="2:65" s="1" customFormat="1" ht="33" customHeight="1" x14ac:dyDescent="0.2">
      <c r="B288" s="28"/>
      <c r="C288" s="121" t="s">
        <v>391</v>
      </c>
      <c r="D288" s="121" t="s">
        <v>114</v>
      </c>
      <c r="E288" s="122" t="s">
        <v>438</v>
      </c>
      <c r="F288" s="123" t="s">
        <v>439</v>
      </c>
      <c r="G288" s="124" t="s">
        <v>117</v>
      </c>
      <c r="H288" s="125">
        <v>69</v>
      </c>
      <c r="I288" s="126"/>
      <c r="J288" s="127">
        <f>ROUND(I288*H288,2)</f>
        <v>0</v>
      </c>
      <c r="K288" s="128"/>
      <c r="L288" s="28"/>
      <c r="M288" s="129" t="s">
        <v>1</v>
      </c>
      <c r="N288" s="130" t="s">
        <v>36</v>
      </c>
      <c r="P288" s="131">
        <f>O288*H288</f>
        <v>0</v>
      </c>
      <c r="Q288" s="131">
        <v>0</v>
      </c>
      <c r="R288" s="131">
        <f>Q288*H288</f>
        <v>0</v>
      </c>
      <c r="S288" s="131">
        <v>0</v>
      </c>
      <c r="T288" s="132">
        <f>S288*H288</f>
        <v>0</v>
      </c>
      <c r="AR288" s="133" t="s">
        <v>118</v>
      </c>
      <c r="AT288" s="133" t="s">
        <v>114</v>
      </c>
      <c r="AU288" s="133" t="s">
        <v>79</v>
      </c>
      <c r="AY288" s="15" t="s">
        <v>113</v>
      </c>
      <c r="BE288" s="134">
        <f>IF(N288="základní",J288,0)</f>
        <v>0</v>
      </c>
      <c r="BF288" s="134">
        <f>IF(N288="snížená",J288,0)</f>
        <v>0</v>
      </c>
      <c r="BG288" s="134">
        <f>IF(N288="zákl. přenesená",J288,0)</f>
        <v>0</v>
      </c>
      <c r="BH288" s="134">
        <f>IF(N288="sníž. přenesená",J288,0)</f>
        <v>0</v>
      </c>
      <c r="BI288" s="134">
        <f>IF(N288="nulová",J288,0)</f>
        <v>0</v>
      </c>
      <c r="BJ288" s="15" t="s">
        <v>79</v>
      </c>
      <c r="BK288" s="134">
        <f>ROUND(I288*H288,2)</f>
        <v>0</v>
      </c>
      <c r="BL288" s="15" t="s">
        <v>118</v>
      </c>
      <c r="BM288" s="133" t="s">
        <v>440</v>
      </c>
    </row>
    <row r="289" spans="2:65" s="10" customFormat="1" ht="25.95" customHeight="1" x14ac:dyDescent="0.25">
      <c r="B289" s="112"/>
      <c r="D289" s="113" t="s">
        <v>70</v>
      </c>
      <c r="E289" s="114" t="s">
        <v>441</v>
      </c>
      <c r="F289" s="114" t="s">
        <v>442</v>
      </c>
      <c r="I289" s="226"/>
      <c r="J289" s="115">
        <f>BK289</f>
        <v>0</v>
      </c>
      <c r="L289" s="112"/>
      <c r="M289" s="116"/>
      <c r="P289" s="117">
        <f>SUM(P290:P291)</f>
        <v>0</v>
      </c>
      <c r="R289" s="117">
        <f>SUM(R290:R291)</f>
        <v>0</v>
      </c>
      <c r="T289" s="118">
        <f>SUM(T290:T291)</f>
        <v>0</v>
      </c>
      <c r="AR289" s="113" t="s">
        <v>79</v>
      </c>
      <c r="AT289" s="119" t="s">
        <v>70</v>
      </c>
      <c r="AU289" s="119" t="s">
        <v>71</v>
      </c>
      <c r="AY289" s="113" t="s">
        <v>113</v>
      </c>
      <c r="BK289" s="120">
        <f>SUM(BK290:BK291)</f>
        <v>0</v>
      </c>
    </row>
    <row r="290" spans="2:65" s="1" customFormat="1" ht="24.15" customHeight="1" x14ac:dyDescent="0.2">
      <c r="B290" s="28"/>
      <c r="C290" s="121" t="s">
        <v>443</v>
      </c>
      <c r="D290" s="121" t="s">
        <v>114</v>
      </c>
      <c r="E290" s="122" t="s">
        <v>444</v>
      </c>
      <c r="F290" s="123" t="s">
        <v>445</v>
      </c>
      <c r="G290" s="124" t="s">
        <v>242</v>
      </c>
      <c r="H290" s="125">
        <v>365.339</v>
      </c>
      <c r="I290" s="126"/>
      <c r="J290" s="127">
        <f>ROUND(I290*H290,2)</f>
        <v>0</v>
      </c>
      <c r="K290" s="128"/>
      <c r="L290" s="28"/>
      <c r="M290" s="129" t="s">
        <v>1</v>
      </c>
      <c r="N290" s="130" t="s">
        <v>36</v>
      </c>
      <c r="P290" s="131">
        <f>O290*H290</f>
        <v>0</v>
      </c>
      <c r="Q290" s="131">
        <v>0</v>
      </c>
      <c r="R290" s="131">
        <f>Q290*H290</f>
        <v>0</v>
      </c>
      <c r="S290" s="131">
        <v>0</v>
      </c>
      <c r="T290" s="132">
        <f>S290*H290</f>
        <v>0</v>
      </c>
      <c r="AR290" s="133" t="s">
        <v>118</v>
      </c>
      <c r="AT290" s="133" t="s">
        <v>114</v>
      </c>
      <c r="AU290" s="133" t="s">
        <v>79</v>
      </c>
      <c r="AY290" s="15" t="s">
        <v>113</v>
      </c>
      <c r="BE290" s="134">
        <f>IF(N290="základní",J290,0)</f>
        <v>0</v>
      </c>
      <c r="BF290" s="134">
        <f>IF(N290="snížená",J290,0)</f>
        <v>0</v>
      </c>
      <c r="BG290" s="134">
        <f>IF(N290="zákl. přenesená",J290,0)</f>
        <v>0</v>
      </c>
      <c r="BH290" s="134">
        <f>IF(N290="sníž. přenesená",J290,0)</f>
        <v>0</v>
      </c>
      <c r="BI290" s="134">
        <f>IF(N290="nulová",J290,0)</f>
        <v>0</v>
      </c>
      <c r="BJ290" s="15" t="s">
        <v>79</v>
      </c>
      <c r="BK290" s="134">
        <f>ROUND(I290*H290,2)</f>
        <v>0</v>
      </c>
      <c r="BL290" s="15" t="s">
        <v>118</v>
      </c>
      <c r="BM290" s="133" t="s">
        <v>446</v>
      </c>
    </row>
    <row r="291" spans="2:65" s="1" customFormat="1" ht="16.5" customHeight="1" x14ac:dyDescent="0.2">
      <c r="B291" s="28"/>
      <c r="C291" s="121" t="s">
        <v>397</v>
      </c>
      <c r="D291" s="121" t="s">
        <v>114</v>
      </c>
      <c r="E291" s="122" t="s">
        <v>447</v>
      </c>
      <c r="F291" s="123" t="s">
        <v>448</v>
      </c>
      <c r="G291" s="124" t="s">
        <v>117</v>
      </c>
      <c r="H291" s="125">
        <v>44.911999999999999</v>
      </c>
      <c r="I291" s="126"/>
      <c r="J291" s="127">
        <f>ROUND(I291*H291,2)</f>
        <v>0</v>
      </c>
      <c r="K291" s="128"/>
      <c r="L291" s="28"/>
      <c r="M291" s="129" t="s">
        <v>1</v>
      </c>
      <c r="N291" s="130" t="s">
        <v>36</v>
      </c>
      <c r="P291" s="131">
        <f>O291*H291</f>
        <v>0</v>
      </c>
      <c r="Q291" s="131">
        <v>0</v>
      </c>
      <c r="R291" s="131">
        <f>Q291*H291</f>
        <v>0</v>
      </c>
      <c r="S291" s="131">
        <v>0</v>
      </c>
      <c r="T291" s="132">
        <f>S291*H291</f>
        <v>0</v>
      </c>
      <c r="AR291" s="133" t="s">
        <v>118</v>
      </c>
      <c r="AT291" s="133" t="s">
        <v>114</v>
      </c>
      <c r="AU291" s="133" t="s">
        <v>79</v>
      </c>
      <c r="AY291" s="15" t="s">
        <v>113</v>
      </c>
      <c r="BE291" s="134">
        <f>IF(N291="základní",J291,0)</f>
        <v>0</v>
      </c>
      <c r="BF291" s="134">
        <f>IF(N291="snížená",J291,0)</f>
        <v>0</v>
      </c>
      <c r="BG291" s="134">
        <f>IF(N291="zákl. přenesená",J291,0)</f>
        <v>0</v>
      </c>
      <c r="BH291" s="134">
        <f>IF(N291="sníž. přenesená",J291,0)</f>
        <v>0</v>
      </c>
      <c r="BI291" s="134">
        <f>IF(N291="nulová",J291,0)</f>
        <v>0</v>
      </c>
      <c r="BJ291" s="15" t="s">
        <v>79</v>
      </c>
      <c r="BK291" s="134">
        <f>ROUND(I291*H291,2)</f>
        <v>0</v>
      </c>
      <c r="BL291" s="15" t="s">
        <v>118</v>
      </c>
      <c r="BM291" s="133" t="s">
        <v>449</v>
      </c>
    </row>
    <row r="292" spans="2:65" s="10" customFormat="1" ht="25.95" customHeight="1" x14ac:dyDescent="0.25">
      <c r="B292" s="112"/>
      <c r="D292" s="113" t="s">
        <v>70</v>
      </c>
      <c r="E292" s="114" t="s">
        <v>450</v>
      </c>
      <c r="F292" s="114" t="s">
        <v>451</v>
      </c>
      <c r="I292" s="226"/>
      <c r="J292" s="115">
        <f>BK292</f>
        <v>0</v>
      </c>
      <c r="L292" s="112"/>
      <c r="M292" s="116"/>
      <c r="P292" s="117">
        <f>SUM(P293:P294)</f>
        <v>0</v>
      </c>
      <c r="R292" s="117">
        <f>SUM(R293:R294)</f>
        <v>0</v>
      </c>
      <c r="T292" s="118">
        <f>SUM(T293:T294)</f>
        <v>0</v>
      </c>
      <c r="AR292" s="113" t="s">
        <v>79</v>
      </c>
      <c r="AT292" s="119" t="s">
        <v>70</v>
      </c>
      <c r="AU292" s="119" t="s">
        <v>71</v>
      </c>
      <c r="AY292" s="113" t="s">
        <v>113</v>
      </c>
      <c r="BK292" s="120">
        <f>SUM(BK293:BK294)</f>
        <v>0</v>
      </c>
    </row>
    <row r="293" spans="2:65" s="1" customFormat="1" ht="24.15" customHeight="1" x14ac:dyDescent="0.2">
      <c r="B293" s="28"/>
      <c r="C293" s="158" t="s">
        <v>452</v>
      </c>
      <c r="D293" s="158" t="s">
        <v>239</v>
      </c>
      <c r="E293" s="159" t="s">
        <v>453</v>
      </c>
      <c r="F293" s="160" t="s">
        <v>454</v>
      </c>
      <c r="G293" s="161" t="s">
        <v>160</v>
      </c>
      <c r="H293" s="162">
        <v>6.06</v>
      </c>
      <c r="I293" s="163"/>
      <c r="J293" s="164">
        <f>ROUND(I293*H293,2)</f>
        <v>0</v>
      </c>
      <c r="K293" s="165"/>
      <c r="L293" s="166"/>
      <c r="M293" s="167" t="s">
        <v>1</v>
      </c>
      <c r="N293" s="168" t="s">
        <v>36</v>
      </c>
      <c r="P293" s="131">
        <f>O293*H293</f>
        <v>0</v>
      </c>
      <c r="Q293" s="131">
        <v>0</v>
      </c>
      <c r="R293" s="131">
        <f>Q293*H293</f>
        <v>0</v>
      </c>
      <c r="S293" s="131">
        <v>0</v>
      </c>
      <c r="T293" s="132">
        <f>S293*H293</f>
        <v>0</v>
      </c>
      <c r="AR293" s="133" t="s">
        <v>132</v>
      </c>
      <c r="AT293" s="133" t="s">
        <v>239</v>
      </c>
      <c r="AU293" s="133" t="s">
        <v>79</v>
      </c>
      <c r="AY293" s="15" t="s">
        <v>113</v>
      </c>
      <c r="BE293" s="134">
        <f>IF(N293="základní",J293,0)</f>
        <v>0</v>
      </c>
      <c r="BF293" s="134">
        <f>IF(N293="snížená",J293,0)</f>
        <v>0</v>
      </c>
      <c r="BG293" s="134">
        <f>IF(N293="zákl. přenesená",J293,0)</f>
        <v>0</v>
      </c>
      <c r="BH293" s="134">
        <f>IF(N293="sníž. přenesená",J293,0)</f>
        <v>0</v>
      </c>
      <c r="BI293" s="134">
        <f>IF(N293="nulová",J293,0)</f>
        <v>0</v>
      </c>
      <c r="BJ293" s="15" t="s">
        <v>79</v>
      </c>
      <c r="BK293" s="134">
        <f>ROUND(I293*H293,2)</f>
        <v>0</v>
      </c>
      <c r="BL293" s="15" t="s">
        <v>118</v>
      </c>
      <c r="BM293" s="133" t="s">
        <v>455</v>
      </c>
    </row>
    <row r="294" spans="2:65" s="1" customFormat="1" ht="24.15" customHeight="1" x14ac:dyDescent="0.2">
      <c r="B294" s="28"/>
      <c r="C294" s="121" t="s">
        <v>404</v>
      </c>
      <c r="D294" s="121" t="s">
        <v>114</v>
      </c>
      <c r="E294" s="122" t="s">
        <v>456</v>
      </c>
      <c r="F294" s="123" t="s">
        <v>457</v>
      </c>
      <c r="G294" s="124" t="s">
        <v>160</v>
      </c>
      <c r="H294" s="125">
        <v>6</v>
      </c>
      <c r="I294" s="126"/>
      <c r="J294" s="127">
        <f>ROUND(I294*H294,2)</f>
        <v>0</v>
      </c>
      <c r="K294" s="128"/>
      <c r="L294" s="28"/>
      <c r="M294" s="129" t="s">
        <v>1</v>
      </c>
      <c r="N294" s="130" t="s">
        <v>36</v>
      </c>
      <c r="P294" s="131">
        <f>O294*H294</f>
        <v>0</v>
      </c>
      <c r="Q294" s="131">
        <v>0</v>
      </c>
      <c r="R294" s="131">
        <f>Q294*H294</f>
        <v>0</v>
      </c>
      <c r="S294" s="131">
        <v>0</v>
      </c>
      <c r="T294" s="132">
        <f>S294*H294</f>
        <v>0</v>
      </c>
      <c r="AR294" s="133" t="s">
        <v>118</v>
      </c>
      <c r="AT294" s="133" t="s">
        <v>114</v>
      </c>
      <c r="AU294" s="133" t="s">
        <v>79</v>
      </c>
      <c r="AY294" s="15" t="s">
        <v>113</v>
      </c>
      <c r="BE294" s="134">
        <f>IF(N294="základní",J294,0)</f>
        <v>0</v>
      </c>
      <c r="BF294" s="134">
        <f>IF(N294="snížená",J294,0)</f>
        <v>0</v>
      </c>
      <c r="BG294" s="134">
        <f>IF(N294="zákl. přenesená",J294,0)</f>
        <v>0</v>
      </c>
      <c r="BH294" s="134">
        <f>IF(N294="sníž. přenesená",J294,0)</f>
        <v>0</v>
      </c>
      <c r="BI294" s="134">
        <f>IF(N294="nulová",J294,0)</f>
        <v>0</v>
      </c>
      <c r="BJ294" s="15" t="s">
        <v>79</v>
      </c>
      <c r="BK294" s="134">
        <f>ROUND(I294*H294,2)</f>
        <v>0</v>
      </c>
      <c r="BL294" s="15" t="s">
        <v>118</v>
      </c>
      <c r="BM294" s="133" t="s">
        <v>458</v>
      </c>
    </row>
    <row r="295" spans="2:65" s="10" customFormat="1" ht="25.95" customHeight="1" x14ac:dyDescent="0.25">
      <c r="B295" s="112"/>
      <c r="D295" s="113" t="s">
        <v>70</v>
      </c>
      <c r="E295" s="114" t="s">
        <v>152</v>
      </c>
      <c r="F295" s="114" t="s">
        <v>153</v>
      </c>
      <c r="I295" s="226"/>
      <c r="J295" s="115">
        <f>BK295</f>
        <v>0</v>
      </c>
      <c r="L295" s="112"/>
      <c r="M295" s="116"/>
      <c r="P295" s="117">
        <f>SUM(P296:P310)</f>
        <v>0</v>
      </c>
      <c r="R295" s="117">
        <f>SUM(R296:R310)</f>
        <v>0</v>
      </c>
      <c r="T295" s="118">
        <f>SUM(T296:T310)</f>
        <v>0</v>
      </c>
      <c r="AR295" s="113" t="s">
        <v>79</v>
      </c>
      <c r="AT295" s="119" t="s">
        <v>70</v>
      </c>
      <c r="AU295" s="119" t="s">
        <v>71</v>
      </c>
      <c r="AY295" s="113" t="s">
        <v>113</v>
      </c>
      <c r="BK295" s="120">
        <f>SUM(BK296:BK310)</f>
        <v>0</v>
      </c>
    </row>
    <row r="296" spans="2:65" s="1" customFormat="1" ht="16.5" customHeight="1" x14ac:dyDescent="0.2">
      <c r="B296" s="28"/>
      <c r="C296" s="158" t="s">
        <v>459</v>
      </c>
      <c r="D296" s="158" t="s">
        <v>239</v>
      </c>
      <c r="E296" s="159" t="s">
        <v>460</v>
      </c>
      <c r="F296" s="160" t="s">
        <v>461</v>
      </c>
      <c r="G296" s="161" t="s">
        <v>160</v>
      </c>
      <c r="H296" s="162">
        <v>81.721000000000004</v>
      </c>
      <c r="I296" s="163"/>
      <c r="J296" s="164">
        <f>ROUND(I296*H296,2)</f>
        <v>0</v>
      </c>
      <c r="K296" s="165"/>
      <c r="L296" s="166"/>
      <c r="M296" s="167" t="s">
        <v>1</v>
      </c>
      <c r="N296" s="168" t="s">
        <v>36</v>
      </c>
      <c r="P296" s="131">
        <f>O296*H296</f>
        <v>0</v>
      </c>
      <c r="Q296" s="131">
        <v>0</v>
      </c>
      <c r="R296" s="131">
        <f>Q296*H296</f>
        <v>0</v>
      </c>
      <c r="S296" s="131">
        <v>0</v>
      </c>
      <c r="T296" s="132">
        <f>S296*H296</f>
        <v>0</v>
      </c>
      <c r="AR296" s="133" t="s">
        <v>132</v>
      </c>
      <c r="AT296" s="133" t="s">
        <v>239</v>
      </c>
      <c r="AU296" s="133" t="s">
        <v>79</v>
      </c>
      <c r="AY296" s="15" t="s">
        <v>113</v>
      </c>
      <c r="BE296" s="134">
        <f>IF(N296="základní",J296,0)</f>
        <v>0</v>
      </c>
      <c r="BF296" s="134">
        <f>IF(N296="snížená",J296,0)</f>
        <v>0</v>
      </c>
      <c r="BG296" s="134">
        <f>IF(N296="zákl. přenesená",J296,0)</f>
        <v>0</v>
      </c>
      <c r="BH296" s="134">
        <f>IF(N296="sníž. přenesená",J296,0)</f>
        <v>0</v>
      </c>
      <c r="BI296" s="134">
        <f>IF(N296="nulová",J296,0)</f>
        <v>0</v>
      </c>
      <c r="BJ296" s="15" t="s">
        <v>79</v>
      </c>
      <c r="BK296" s="134">
        <f>ROUND(I296*H296,2)</f>
        <v>0</v>
      </c>
      <c r="BL296" s="15" t="s">
        <v>118</v>
      </c>
      <c r="BM296" s="133" t="s">
        <v>462</v>
      </c>
    </row>
    <row r="297" spans="2:65" s="1" customFormat="1" ht="24.15" customHeight="1" x14ac:dyDescent="0.2">
      <c r="B297" s="28"/>
      <c r="C297" s="121" t="s">
        <v>411</v>
      </c>
      <c r="D297" s="121" t="s">
        <v>114</v>
      </c>
      <c r="E297" s="122" t="s">
        <v>463</v>
      </c>
      <c r="F297" s="123" t="s">
        <v>464</v>
      </c>
      <c r="G297" s="124" t="s">
        <v>160</v>
      </c>
      <c r="H297" s="125">
        <v>74.292000000000002</v>
      </c>
      <c r="I297" s="126"/>
      <c r="J297" s="127">
        <f>ROUND(I297*H297,2)</f>
        <v>0</v>
      </c>
      <c r="K297" s="128"/>
      <c r="L297" s="28"/>
      <c r="M297" s="129" t="s">
        <v>1</v>
      </c>
      <c r="N297" s="130" t="s">
        <v>36</v>
      </c>
      <c r="P297" s="131">
        <f>O297*H297</f>
        <v>0</v>
      </c>
      <c r="Q297" s="131">
        <v>0</v>
      </c>
      <c r="R297" s="131">
        <f>Q297*H297</f>
        <v>0</v>
      </c>
      <c r="S297" s="131">
        <v>0</v>
      </c>
      <c r="T297" s="132">
        <f>S297*H297</f>
        <v>0</v>
      </c>
      <c r="AR297" s="133" t="s">
        <v>118</v>
      </c>
      <c r="AT297" s="133" t="s">
        <v>114</v>
      </c>
      <c r="AU297" s="133" t="s">
        <v>79</v>
      </c>
      <c r="AY297" s="15" t="s">
        <v>113</v>
      </c>
      <c r="BE297" s="134">
        <f>IF(N297="základní",J297,0)</f>
        <v>0</v>
      </c>
      <c r="BF297" s="134">
        <f>IF(N297="snížená",J297,0)</f>
        <v>0</v>
      </c>
      <c r="BG297" s="134">
        <f>IF(N297="zákl. přenesená",J297,0)</f>
        <v>0</v>
      </c>
      <c r="BH297" s="134">
        <f>IF(N297="sníž. přenesená",J297,0)</f>
        <v>0</v>
      </c>
      <c r="BI297" s="134">
        <f>IF(N297="nulová",J297,0)</f>
        <v>0</v>
      </c>
      <c r="BJ297" s="15" t="s">
        <v>79</v>
      </c>
      <c r="BK297" s="134">
        <f>ROUND(I297*H297,2)</f>
        <v>0</v>
      </c>
      <c r="BL297" s="15" t="s">
        <v>118</v>
      </c>
      <c r="BM297" s="133" t="s">
        <v>465</v>
      </c>
    </row>
    <row r="298" spans="2:65" s="11" customFormat="1" x14ac:dyDescent="0.2">
      <c r="B298" s="135"/>
      <c r="D298" s="136" t="s">
        <v>119</v>
      </c>
      <c r="E298" s="137" t="s">
        <v>1</v>
      </c>
      <c r="F298" s="138" t="s">
        <v>332</v>
      </c>
      <c r="H298" s="137" t="s">
        <v>1</v>
      </c>
      <c r="I298" s="227"/>
      <c r="L298" s="135"/>
      <c r="M298" s="139"/>
      <c r="T298" s="140"/>
      <c r="AT298" s="137" t="s">
        <v>119</v>
      </c>
      <c r="AU298" s="137" t="s">
        <v>79</v>
      </c>
      <c r="AV298" s="11" t="s">
        <v>79</v>
      </c>
      <c r="AW298" s="11" t="s">
        <v>28</v>
      </c>
      <c r="AX298" s="11" t="s">
        <v>71</v>
      </c>
      <c r="AY298" s="137" t="s">
        <v>113</v>
      </c>
    </row>
    <row r="299" spans="2:65" s="11" customFormat="1" x14ac:dyDescent="0.2">
      <c r="B299" s="135"/>
      <c r="D299" s="136" t="s">
        <v>119</v>
      </c>
      <c r="E299" s="137" t="s">
        <v>1</v>
      </c>
      <c r="F299" s="138" t="s">
        <v>466</v>
      </c>
      <c r="H299" s="137" t="s">
        <v>1</v>
      </c>
      <c r="I299" s="227"/>
      <c r="L299" s="135"/>
      <c r="M299" s="139"/>
      <c r="T299" s="140"/>
      <c r="AT299" s="137" t="s">
        <v>119</v>
      </c>
      <c r="AU299" s="137" t="s">
        <v>79</v>
      </c>
      <c r="AV299" s="11" t="s">
        <v>79</v>
      </c>
      <c r="AW299" s="11" t="s">
        <v>28</v>
      </c>
      <c r="AX299" s="11" t="s">
        <v>71</v>
      </c>
      <c r="AY299" s="137" t="s">
        <v>113</v>
      </c>
    </row>
    <row r="300" spans="2:65" s="12" customFormat="1" x14ac:dyDescent="0.2">
      <c r="B300" s="141"/>
      <c r="D300" s="136" t="s">
        <v>119</v>
      </c>
      <c r="E300" s="142" t="s">
        <v>1</v>
      </c>
      <c r="F300" s="143" t="s">
        <v>467</v>
      </c>
      <c r="H300" s="144">
        <v>46.3</v>
      </c>
      <c r="I300" s="228"/>
      <c r="L300" s="141"/>
      <c r="M300" s="145"/>
      <c r="T300" s="146"/>
      <c r="AT300" s="142" t="s">
        <v>119</v>
      </c>
      <c r="AU300" s="142" t="s">
        <v>79</v>
      </c>
      <c r="AV300" s="12" t="s">
        <v>81</v>
      </c>
      <c r="AW300" s="12" t="s">
        <v>28</v>
      </c>
      <c r="AX300" s="12" t="s">
        <v>71</v>
      </c>
      <c r="AY300" s="142" t="s">
        <v>113</v>
      </c>
    </row>
    <row r="301" spans="2:65" s="11" customFormat="1" x14ac:dyDescent="0.2">
      <c r="B301" s="135"/>
      <c r="D301" s="136" t="s">
        <v>119</v>
      </c>
      <c r="E301" s="137" t="s">
        <v>1</v>
      </c>
      <c r="F301" s="138" t="s">
        <v>468</v>
      </c>
      <c r="H301" s="137" t="s">
        <v>1</v>
      </c>
      <c r="I301" s="227"/>
      <c r="L301" s="135"/>
      <c r="M301" s="139"/>
      <c r="T301" s="140"/>
      <c r="AT301" s="137" t="s">
        <v>119</v>
      </c>
      <c r="AU301" s="137" t="s">
        <v>79</v>
      </c>
      <c r="AV301" s="11" t="s">
        <v>79</v>
      </c>
      <c r="AW301" s="11" t="s">
        <v>28</v>
      </c>
      <c r="AX301" s="11" t="s">
        <v>71</v>
      </c>
      <c r="AY301" s="137" t="s">
        <v>113</v>
      </c>
    </row>
    <row r="302" spans="2:65" s="12" customFormat="1" x14ac:dyDescent="0.2">
      <c r="B302" s="141"/>
      <c r="D302" s="136" t="s">
        <v>119</v>
      </c>
      <c r="E302" s="142" t="s">
        <v>1</v>
      </c>
      <c r="F302" s="143" t="s">
        <v>469</v>
      </c>
      <c r="H302" s="144">
        <v>27.992000000000001</v>
      </c>
      <c r="I302" s="228"/>
      <c r="L302" s="141"/>
      <c r="M302" s="145"/>
      <c r="T302" s="146"/>
      <c r="AT302" s="142" t="s">
        <v>119</v>
      </c>
      <c r="AU302" s="142" t="s">
        <v>79</v>
      </c>
      <c r="AV302" s="12" t="s">
        <v>81</v>
      </c>
      <c r="AW302" s="12" t="s">
        <v>28</v>
      </c>
      <c r="AX302" s="12" t="s">
        <v>71</v>
      </c>
      <c r="AY302" s="142" t="s">
        <v>113</v>
      </c>
    </row>
    <row r="303" spans="2:65" s="13" customFormat="1" x14ac:dyDescent="0.2">
      <c r="B303" s="147"/>
      <c r="D303" s="136" t="s">
        <v>119</v>
      </c>
      <c r="E303" s="148" t="s">
        <v>1</v>
      </c>
      <c r="F303" s="149" t="s">
        <v>122</v>
      </c>
      <c r="H303" s="150">
        <v>74.292000000000002</v>
      </c>
      <c r="I303" s="229"/>
      <c r="L303" s="147"/>
      <c r="M303" s="151"/>
      <c r="T303" s="152"/>
      <c r="AT303" s="148" t="s">
        <v>119</v>
      </c>
      <c r="AU303" s="148" t="s">
        <v>79</v>
      </c>
      <c r="AV303" s="13" t="s">
        <v>118</v>
      </c>
      <c r="AW303" s="13" t="s">
        <v>28</v>
      </c>
      <c r="AX303" s="13" t="s">
        <v>79</v>
      </c>
      <c r="AY303" s="148" t="s">
        <v>113</v>
      </c>
    </row>
    <row r="304" spans="2:65" s="1" customFormat="1" ht="24.15" customHeight="1" x14ac:dyDescent="0.2">
      <c r="B304" s="28"/>
      <c r="C304" s="121" t="s">
        <v>470</v>
      </c>
      <c r="D304" s="121" t="s">
        <v>114</v>
      </c>
      <c r="E304" s="122" t="s">
        <v>471</v>
      </c>
      <c r="F304" s="123" t="s">
        <v>472</v>
      </c>
      <c r="G304" s="124" t="s">
        <v>473</v>
      </c>
      <c r="H304" s="125">
        <v>20</v>
      </c>
      <c r="I304" s="126"/>
      <c r="J304" s="127">
        <f>ROUND(I304*H304,2)</f>
        <v>0</v>
      </c>
      <c r="K304" s="128"/>
      <c r="L304" s="28"/>
      <c r="M304" s="129" t="s">
        <v>1</v>
      </c>
      <c r="N304" s="130" t="s">
        <v>36</v>
      </c>
      <c r="P304" s="131">
        <f>O304*H304</f>
        <v>0</v>
      </c>
      <c r="Q304" s="131">
        <v>0</v>
      </c>
      <c r="R304" s="131">
        <f>Q304*H304</f>
        <v>0</v>
      </c>
      <c r="S304" s="131">
        <v>0</v>
      </c>
      <c r="T304" s="132">
        <f>S304*H304</f>
        <v>0</v>
      </c>
      <c r="AR304" s="133" t="s">
        <v>118</v>
      </c>
      <c r="AT304" s="133" t="s">
        <v>114</v>
      </c>
      <c r="AU304" s="133" t="s">
        <v>79</v>
      </c>
      <c r="AY304" s="15" t="s">
        <v>113</v>
      </c>
      <c r="BE304" s="134">
        <f>IF(N304="základní",J304,0)</f>
        <v>0</v>
      </c>
      <c r="BF304" s="134">
        <f>IF(N304="snížená",J304,0)</f>
        <v>0</v>
      </c>
      <c r="BG304" s="134">
        <f>IF(N304="zákl. přenesená",J304,0)</f>
        <v>0</v>
      </c>
      <c r="BH304" s="134">
        <f>IF(N304="sníž. přenesená",J304,0)</f>
        <v>0</v>
      </c>
      <c r="BI304" s="134">
        <f>IF(N304="nulová",J304,0)</f>
        <v>0</v>
      </c>
      <c r="BJ304" s="15" t="s">
        <v>79</v>
      </c>
      <c r="BK304" s="134">
        <f>ROUND(I304*H304,2)</f>
        <v>0</v>
      </c>
      <c r="BL304" s="15" t="s">
        <v>118</v>
      </c>
      <c r="BM304" s="133" t="s">
        <v>474</v>
      </c>
    </row>
    <row r="305" spans="2:65" s="11" customFormat="1" x14ac:dyDescent="0.2">
      <c r="B305" s="135"/>
      <c r="D305" s="136" t="s">
        <v>119</v>
      </c>
      <c r="E305" s="137" t="s">
        <v>1</v>
      </c>
      <c r="F305" s="138" t="s">
        <v>475</v>
      </c>
      <c r="H305" s="137" t="s">
        <v>1</v>
      </c>
      <c r="I305" s="227"/>
      <c r="L305" s="135"/>
      <c r="M305" s="139"/>
      <c r="T305" s="140"/>
      <c r="AT305" s="137" t="s">
        <v>119</v>
      </c>
      <c r="AU305" s="137" t="s">
        <v>79</v>
      </c>
      <c r="AV305" s="11" t="s">
        <v>79</v>
      </c>
      <c r="AW305" s="11" t="s">
        <v>28</v>
      </c>
      <c r="AX305" s="11" t="s">
        <v>71</v>
      </c>
      <c r="AY305" s="137" t="s">
        <v>113</v>
      </c>
    </row>
    <row r="306" spans="2:65" s="12" customFormat="1" x14ac:dyDescent="0.2">
      <c r="B306" s="141"/>
      <c r="D306" s="136" t="s">
        <v>119</v>
      </c>
      <c r="E306" s="142" t="s">
        <v>1</v>
      </c>
      <c r="F306" s="143" t="s">
        <v>476</v>
      </c>
      <c r="H306" s="144">
        <v>20</v>
      </c>
      <c r="I306" s="228"/>
      <c r="L306" s="141"/>
      <c r="M306" s="145"/>
      <c r="T306" s="146"/>
      <c r="AT306" s="142" t="s">
        <v>119</v>
      </c>
      <c r="AU306" s="142" t="s">
        <v>79</v>
      </c>
      <c r="AV306" s="12" t="s">
        <v>81</v>
      </c>
      <c r="AW306" s="12" t="s">
        <v>28</v>
      </c>
      <c r="AX306" s="12" t="s">
        <v>71</v>
      </c>
      <c r="AY306" s="142" t="s">
        <v>113</v>
      </c>
    </row>
    <row r="307" spans="2:65" s="13" customFormat="1" x14ac:dyDescent="0.2">
      <c r="B307" s="147"/>
      <c r="D307" s="136" t="s">
        <v>119</v>
      </c>
      <c r="E307" s="148" t="s">
        <v>1</v>
      </c>
      <c r="F307" s="149" t="s">
        <v>122</v>
      </c>
      <c r="H307" s="150">
        <v>20</v>
      </c>
      <c r="I307" s="229"/>
      <c r="L307" s="147"/>
      <c r="M307" s="151"/>
      <c r="T307" s="152"/>
      <c r="AT307" s="148" t="s">
        <v>119</v>
      </c>
      <c r="AU307" s="148" t="s">
        <v>79</v>
      </c>
      <c r="AV307" s="13" t="s">
        <v>118</v>
      </c>
      <c r="AW307" s="13" t="s">
        <v>28</v>
      </c>
      <c r="AX307" s="13" t="s">
        <v>79</v>
      </c>
      <c r="AY307" s="148" t="s">
        <v>113</v>
      </c>
    </row>
    <row r="308" spans="2:65" s="1" customFormat="1" ht="16.5" customHeight="1" x14ac:dyDescent="0.2">
      <c r="B308" s="28"/>
      <c r="C308" s="121" t="s">
        <v>415</v>
      </c>
      <c r="D308" s="121" t="s">
        <v>114</v>
      </c>
      <c r="E308" s="122" t="s">
        <v>477</v>
      </c>
      <c r="F308" s="123" t="s">
        <v>478</v>
      </c>
      <c r="G308" s="124" t="s">
        <v>125</v>
      </c>
      <c r="H308" s="125">
        <v>1</v>
      </c>
      <c r="I308" s="126"/>
      <c r="J308" s="127">
        <f>ROUND(I308*H308,2)</f>
        <v>0</v>
      </c>
      <c r="K308" s="128"/>
      <c r="L308" s="28"/>
      <c r="M308" s="129" t="s">
        <v>1</v>
      </c>
      <c r="N308" s="130" t="s">
        <v>36</v>
      </c>
      <c r="P308" s="131">
        <f>O308*H308</f>
        <v>0</v>
      </c>
      <c r="Q308" s="131">
        <v>0</v>
      </c>
      <c r="R308" s="131">
        <f>Q308*H308</f>
        <v>0</v>
      </c>
      <c r="S308" s="131">
        <v>0</v>
      </c>
      <c r="T308" s="132">
        <f>S308*H308</f>
        <v>0</v>
      </c>
      <c r="AR308" s="133" t="s">
        <v>118</v>
      </c>
      <c r="AT308" s="133" t="s">
        <v>114</v>
      </c>
      <c r="AU308" s="133" t="s">
        <v>79</v>
      </c>
      <c r="AY308" s="15" t="s">
        <v>113</v>
      </c>
      <c r="BE308" s="134">
        <f>IF(N308="základní",J308,0)</f>
        <v>0</v>
      </c>
      <c r="BF308" s="134">
        <f>IF(N308="snížená",J308,0)</f>
        <v>0</v>
      </c>
      <c r="BG308" s="134">
        <f>IF(N308="zákl. přenesená",J308,0)</f>
        <v>0</v>
      </c>
      <c r="BH308" s="134">
        <f>IF(N308="sníž. přenesená",J308,0)</f>
        <v>0</v>
      </c>
      <c r="BI308" s="134">
        <f>IF(N308="nulová",J308,0)</f>
        <v>0</v>
      </c>
      <c r="BJ308" s="15" t="s">
        <v>79</v>
      </c>
      <c r="BK308" s="134">
        <f>ROUND(I308*H308,2)</f>
        <v>0</v>
      </c>
      <c r="BL308" s="15" t="s">
        <v>118</v>
      </c>
      <c r="BM308" s="133" t="s">
        <v>479</v>
      </c>
    </row>
    <row r="309" spans="2:65" s="1" customFormat="1" ht="24.15" customHeight="1" x14ac:dyDescent="0.2">
      <c r="B309" s="28"/>
      <c r="C309" s="121" t="s">
        <v>480</v>
      </c>
      <c r="D309" s="121" t="s">
        <v>114</v>
      </c>
      <c r="E309" s="122" t="s">
        <v>481</v>
      </c>
      <c r="F309" s="123" t="s">
        <v>482</v>
      </c>
      <c r="G309" s="124" t="s">
        <v>125</v>
      </c>
      <c r="H309" s="125">
        <v>1</v>
      </c>
      <c r="I309" s="126"/>
      <c r="J309" s="127">
        <f>ROUND(I309*H309,2)</f>
        <v>0</v>
      </c>
      <c r="K309" s="128"/>
      <c r="L309" s="28"/>
      <c r="M309" s="129" t="s">
        <v>1</v>
      </c>
      <c r="N309" s="130" t="s">
        <v>36</v>
      </c>
      <c r="P309" s="131">
        <f>O309*H309</f>
        <v>0</v>
      </c>
      <c r="Q309" s="131">
        <v>0</v>
      </c>
      <c r="R309" s="131">
        <f>Q309*H309</f>
        <v>0</v>
      </c>
      <c r="S309" s="131">
        <v>0</v>
      </c>
      <c r="T309" s="132">
        <f>S309*H309</f>
        <v>0</v>
      </c>
      <c r="AR309" s="133" t="s">
        <v>118</v>
      </c>
      <c r="AT309" s="133" t="s">
        <v>114</v>
      </c>
      <c r="AU309" s="133" t="s">
        <v>79</v>
      </c>
      <c r="AY309" s="15" t="s">
        <v>113</v>
      </c>
      <c r="BE309" s="134">
        <f>IF(N309="základní",J309,0)</f>
        <v>0</v>
      </c>
      <c r="BF309" s="134">
        <f>IF(N309="snížená",J309,0)</f>
        <v>0</v>
      </c>
      <c r="BG309" s="134">
        <f>IF(N309="zákl. přenesená",J309,0)</f>
        <v>0</v>
      </c>
      <c r="BH309" s="134">
        <f>IF(N309="sníž. přenesená",J309,0)</f>
        <v>0</v>
      </c>
      <c r="BI309" s="134">
        <f>IF(N309="nulová",J309,0)</f>
        <v>0</v>
      </c>
      <c r="BJ309" s="15" t="s">
        <v>79</v>
      </c>
      <c r="BK309" s="134">
        <f>ROUND(I309*H309,2)</f>
        <v>0</v>
      </c>
      <c r="BL309" s="15" t="s">
        <v>118</v>
      </c>
      <c r="BM309" s="133" t="s">
        <v>483</v>
      </c>
    </row>
    <row r="310" spans="2:65" s="1" customFormat="1" ht="24.15" customHeight="1" x14ac:dyDescent="0.2">
      <c r="B310" s="28"/>
      <c r="C310" s="121" t="s">
        <v>421</v>
      </c>
      <c r="D310" s="121" t="s">
        <v>114</v>
      </c>
      <c r="E310" s="122" t="s">
        <v>484</v>
      </c>
      <c r="F310" s="123" t="s">
        <v>485</v>
      </c>
      <c r="G310" s="124" t="s">
        <v>125</v>
      </c>
      <c r="H310" s="125">
        <v>2</v>
      </c>
      <c r="I310" s="126"/>
      <c r="J310" s="127">
        <f>ROUND(I310*H310,2)</f>
        <v>0</v>
      </c>
      <c r="K310" s="128"/>
      <c r="L310" s="28"/>
      <c r="M310" s="129" t="s">
        <v>1</v>
      </c>
      <c r="N310" s="130" t="s">
        <v>36</v>
      </c>
      <c r="P310" s="131">
        <f>O310*H310</f>
        <v>0</v>
      </c>
      <c r="Q310" s="131">
        <v>0</v>
      </c>
      <c r="R310" s="131">
        <f>Q310*H310</f>
        <v>0</v>
      </c>
      <c r="S310" s="131">
        <v>0</v>
      </c>
      <c r="T310" s="132">
        <f>S310*H310</f>
        <v>0</v>
      </c>
      <c r="AR310" s="133" t="s">
        <v>118</v>
      </c>
      <c r="AT310" s="133" t="s">
        <v>114</v>
      </c>
      <c r="AU310" s="133" t="s">
        <v>79</v>
      </c>
      <c r="AY310" s="15" t="s">
        <v>113</v>
      </c>
      <c r="BE310" s="134">
        <f>IF(N310="základní",J310,0)</f>
        <v>0</v>
      </c>
      <c r="BF310" s="134">
        <f>IF(N310="snížená",J310,0)</f>
        <v>0</v>
      </c>
      <c r="BG310" s="134">
        <f>IF(N310="zákl. přenesená",J310,0)</f>
        <v>0</v>
      </c>
      <c r="BH310" s="134">
        <f>IF(N310="sníž. přenesená",J310,0)</f>
        <v>0</v>
      </c>
      <c r="BI310" s="134">
        <f>IF(N310="nulová",J310,0)</f>
        <v>0</v>
      </c>
      <c r="BJ310" s="15" t="s">
        <v>79</v>
      </c>
      <c r="BK310" s="134">
        <f>ROUND(I310*H310,2)</f>
        <v>0</v>
      </c>
      <c r="BL310" s="15" t="s">
        <v>118</v>
      </c>
      <c r="BM310" s="133" t="s">
        <v>486</v>
      </c>
    </row>
    <row r="311" spans="2:65" s="10" customFormat="1" ht="25.95" customHeight="1" x14ac:dyDescent="0.25">
      <c r="B311" s="112"/>
      <c r="D311" s="113" t="s">
        <v>70</v>
      </c>
      <c r="E311" s="114" t="s">
        <v>203</v>
      </c>
      <c r="F311" s="114" t="s">
        <v>204</v>
      </c>
      <c r="I311" s="226"/>
      <c r="J311" s="115">
        <f>BK311</f>
        <v>0</v>
      </c>
      <c r="L311" s="112"/>
      <c r="M311" s="116"/>
      <c r="P311" s="117">
        <f>P312</f>
        <v>0</v>
      </c>
      <c r="R311" s="117">
        <f>R312</f>
        <v>0</v>
      </c>
      <c r="T311" s="118">
        <f>T312</f>
        <v>0</v>
      </c>
      <c r="AR311" s="113" t="s">
        <v>79</v>
      </c>
      <c r="AT311" s="119" t="s">
        <v>70</v>
      </c>
      <c r="AU311" s="119" t="s">
        <v>71</v>
      </c>
      <c r="AY311" s="113" t="s">
        <v>113</v>
      </c>
      <c r="BK311" s="120">
        <f>BK312</f>
        <v>0</v>
      </c>
    </row>
    <row r="312" spans="2:65" s="1" customFormat="1" ht="24.15" customHeight="1" x14ac:dyDescent="0.2">
      <c r="B312" s="28"/>
      <c r="C312" s="121" t="s">
        <v>487</v>
      </c>
      <c r="D312" s="121" t="s">
        <v>114</v>
      </c>
      <c r="E312" s="122" t="s">
        <v>488</v>
      </c>
      <c r="F312" s="123" t="s">
        <v>489</v>
      </c>
      <c r="G312" s="124" t="s">
        <v>208</v>
      </c>
      <c r="H312" s="125">
        <v>316.5</v>
      </c>
      <c r="I312" s="126"/>
      <c r="J312" s="127">
        <f>ROUND(I312*H312,2)</f>
        <v>0</v>
      </c>
      <c r="K312" s="128"/>
      <c r="L312" s="28"/>
      <c r="M312" s="129" t="s">
        <v>1</v>
      </c>
      <c r="N312" s="130" t="s">
        <v>36</v>
      </c>
      <c r="P312" s="131">
        <f>O312*H312</f>
        <v>0</v>
      </c>
      <c r="Q312" s="131">
        <v>0</v>
      </c>
      <c r="R312" s="131">
        <f>Q312*H312</f>
        <v>0</v>
      </c>
      <c r="S312" s="131">
        <v>0</v>
      </c>
      <c r="T312" s="132">
        <f>S312*H312</f>
        <v>0</v>
      </c>
      <c r="AR312" s="133" t="s">
        <v>118</v>
      </c>
      <c r="AT312" s="133" t="s">
        <v>114</v>
      </c>
      <c r="AU312" s="133" t="s">
        <v>79</v>
      </c>
      <c r="AY312" s="15" t="s">
        <v>113</v>
      </c>
      <c r="BE312" s="134">
        <f>IF(N312="základní",J312,0)</f>
        <v>0</v>
      </c>
      <c r="BF312" s="134">
        <f>IF(N312="snížená",J312,0)</f>
        <v>0</v>
      </c>
      <c r="BG312" s="134">
        <f>IF(N312="zákl. přenesená",J312,0)</f>
        <v>0</v>
      </c>
      <c r="BH312" s="134">
        <f>IF(N312="sníž. přenesená",J312,0)</f>
        <v>0</v>
      </c>
      <c r="BI312" s="134">
        <f>IF(N312="nulová",J312,0)</f>
        <v>0</v>
      </c>
      <c r="BJ312" s="15" t="s">
        <v>79</v>
      </c>
      <c r="BK312" s="134">
        <f>ROUND(I312*H312,2)</f>
        <v>0</v>
      </c>
      <c r="BL312" s="15" t="s">
        <v>118</v>
      </c>
      <c r="BM312" s="133" t="s">
        <v>490</v>
      </c>
    </row>
    <row r="313" spans="2:65" s="10" customFormat="1" ht="25.95" customHeight="1" x14ac:dyDescent="0.25">
      <c r="B313" s="112"/>
      <c r="D313" s="113" t="s">
        <v>70</v>
      </c>
      <c r="E313" s="114" t="s">
        <v>491</v>
      </c>
      <c r="F313" s="114" t="s">
        <v>492</v>
      </c>
      <c r="I313" s="226"/>
      <c r="J313" s="115">
        <f>BK313</f>
        <v>0</v>
      </c>
      <c r="L313" s="112"/>
      <c r="M313" s="116"/>
      <c r="P313" s="117">
        <f>SUM(P314:P332)</f>
        <v>0</v>
      </c>
      <c r="R313" s="117">
        <f>SUM(R314:R332)</f>
        <v>0</v>
      </c>
      <c r="T313" s="118">
        <f>SUM(T314:T332)</f>
        <v>0</v>
      </c>
      <c r="AR313" s="113" t="s">
        <v>81</v>
      </c>
      <c r="AT313" s="119" t="s">
        <v>70</v>
      </c>
      <c r="AU313" s="119" t="s">
        <v>71</v>
      </c>
      <c r="AY313" s="113" t="s">
        <v>113</v>
      </c>
      <c r="BK313" s="120">
        <f>SUM(BK314:BK332)</f>
        <v>0</v>
      </c>
    </row>
    <row r="314" spans="2:65" s="1" customFormat="1" ht="24.15" customHeight="1" x14ac:dyDescent="0.2">
      <c r="B314" s="28"/>
      <c r="C314" s="158" t="s">
        <v>426</v>
      </c>
      <c r="D314" s="158" t="s">
        <v>239</v>
      </c>
      <c r="E314" s="159" t="s">
        <v>493</v>
      </c>
      <c r="F314" s="160" t="s">
        <v>494</v>
      </c>
      <c r="G314" s="161" t="s">
        <v>242</v>
      </c>
      <c r="H314" s="162">
        <v>25.74</v>
      </c>
      <c r="I314" s="163"/>
      <c r="J314" s="164">
        <f>ROUND(I314*H314,2)</f>
        <v>0</v>
      </c>
      <c r="K314" s="165"/>
      <c r="L314" s="166"/>
      <c r="M314" s="167" t="s">
        <v>1</v>
      </c>
      <c r="N314" s="168" t="s">
        <v>36</v>
      </c>
      <c r="P314" s="131">
        <f>O314*H314</f>
        <v>0</v>
      </c>
      <c r="Q314" s="131">
        <v>0</v>
      </c>
      <c r="R314" s="131">
        <f>Q314*H314</f>
        <v>0</v>
      </c>
      <c r="S314" s="131">
        <v>0</v>
      </c>
      <c r="T314" s="132">
        <f>S314*H314</f>
        <v>0</v>
      </c>
      <c r="AR314" s="133" t="s">
        <v>182</v>
      </c>
      <c r="AT314" s="133" t="s">
        <v>239</v>
      </c>
      <c r="AU314" s="133" t="s">
        <v>79</v>
      </c>
      <c r="AY314" s="15" t="s">
        <v>113</v>
      </c>
      <c r="BE314" s="134">
        <f>IF(N314="základní",J314,0)</f>
        <v>0</v>
      </c>
      <c r="BF314" s="134">
        <f>IF(N314="snížená",J314,0)</f>
        <v>0</v>
      </c>
      <c r="BG314" s="134">
        <f>IF(N314="zákl. přenesená",J314,0)</f>
        <v>0</v>
      </c>
      <c r="BH314" s="134">
        <f>IF(N314="sníž. přenesená",J314,0)</f>
        <v>0</v>
      </c>
      <c r="BI314" s="134">
        <f>IF(N314="nulová",J314,0)</f>
        <v>0</v>
      </c>
      <c r="BJ314" s="15" t="s">
        <v>79</v>
      </c>
      <c r="BK314" s="134">
        <f>ROUND(I314*H314,2)</f>
        <v>0</v>
      </c>
      <c r="BL314" s="15" t="s">
        <v>145</v>
      </c>
      <c r="BM314" s="133" t="s">
        <v>495</v>
      </c>
    </row>
    <row r="315" spans="2:65" s="1" customFormat="1" ht="24.15" customHeight="1" x14ac:dyDescent="0.2">
      <c r="B315" s="28"/>
      <c r="C315" s="158" t="s">
        <v>496</v>
      </c>
      <c r="D315" s="158" t="s">
        <v>239</v>
      </c>
      <c r="E315" s="159" t="s">
        <v>497</v>
      </c>
      <c r="F315" s="160" t="s">
        <v>498</v>
      </c>
      <c r="G315" s="161" t="s">
        <v>117</v>
      </c>
      <c r="H315" s="162">
        <v>42.423999999999999</v>
      </c>
      <c r="I315" s="163"/>
      <c r="J315" s="164">
        <f>ROUND(I315*H315,2)</f>
        <v>0</v>
      </c>
      <c r="K315" s="165"/>
      <c r="L315" s="166"/>
      <c r="M315" s="167" t="s">
        <v>1</v>
      </c>
      <c r="N315" s="168" t="s">
        <v>36</v>
      </c>
      <c r="P315" s="131">
        <f>O315*H315</f>
        <v>0</v>
      </c>
      <c r="Q315" s="131">
        <v>0</v>
      </c>
      <c r="R315" s="131">
        <f>Q315*H315</f>
        <v>0</v>
      </c>
      <c r="S315" s="131">
        <v>0</v>
      </c>
      <c r="T315" s="132">
        <f>S315*H315</f>
        <v>0</v>
      </c>
      <c r="AR315" s="133" t="s">
        <v>182</v>
      </c>
      <c r="AT315" s="133" t="s">
        <v>239</v>
      </c>
      <c r="AU315" s="133" t="s">
        <v>79</v>
      </c>
      <c r="AY315" s="15" t="s">
        <v>113</v>
      </c>
      <c r="BE315" s="134">
        <f>IF(N315="základní",J315,0)</f>
        <v>0</v>
      </c>
      <c r="BF315" s="134">
        <f>IF(N315="snížená",J315,0)</f>
        <v>0</v>
      </c>
      <c r="BG315" s="134">
        <f>IF(N315="zákl. přenesená",J315,0)</f>
        <v>0</v>
      </c>
      <c r="BH315" s="134">
        <f>IF(N315="sníž. přenesená",J315,0)</f>
        <v>0</v>
      </c>
      <c r="BI315" s="134">
        <f>IF(N315="nulová",J315,0)</f>
        <v>0</v>
      </c>
      <c r="BJ315" s="15" t="s">
        <v>79</v>
      </c>
      <c r="BK315" s="134">
        <f>ROUND(I315*H315,2)</f>
        <v>0</v>
      </c>
      <c r="BL315" s="15" t="s">
        <v>145</v>
      </c>
      <c r="BM315" s="133" t="s">
        <v>499</v>
      </c>
    </row>
    <row r="316" spans="2:65" s="1" customFormat="1" ht="24.15" customHeight="1" x14ac:dyDescent="0.2">
      <c r="B316" s="28"/>
      <c r="C316" s="158" t="s">
        <v>430</v>
      </c>
      <c r="D316" s="158" t="s">
        <v>239</v>
      </c>
      <c r="E316" s="159" t="s">
        <v>497</v>
      </c>
      <c r="F316" s="160" t="s">
        <v>498</v>
      </c>
      <c r="G316" s="161" t="s">
        <v>117</v>
      </c>
      <c r="H316" s="162">
        <v>101.587</v>
      </c>
      <c r="I316" s="163"/>
      <c r="J316" s="164">
        <f>ROUND(I316*H316,2)</f>
        <v>0</v>
      </c>
      <c r="K316" s="165"/>
      <c r="L316" s="166"/>
      <c r="M316" s="167" t="s">
        <v>1</v>
      </c>
      <c r="N316" s="168" t="s">
        <v>36</v>
      </c>
      <c r="P316" s="131">
        <f>O316*H316</f>
        <v>0</v>
      </c>
      <c r="Q316" s="131">
        <v>0</v>
      </c>
      <c r="R316" s="131">
        <f>Q316*H316</f>
        <v>0</v>
      </c>
      <c r="S316" s="131">
        <v>0</v>
      </c>
      <c r="T316" s="132">
        <f>S316*H316</f>
        <v>0</v>
      </c>
      <c r="AR316" s="133" t="s">
        <v>182</v>
      </c>
      <c r="AT316" s="133" t="s">
        <v>239</v>
      </c>
      <c r="AU316" s="133" t="s">
        <v>79</v>
      </c>
      <c r="AY316" s="15" t="s">
        <v>113</v>
      </c>
      <c r="BE316" s="134">
        <f>IF(N316="základní",J316,0)</f>
        <v>0</v>
      </c>
      <c r="BF316" s="134">
        <f>IF(N316="snížená",J316,0)</f>
        <v>0</v>
      </c>
      <c r="BG316" s="134">
        <f>IF(N316="zákl. přenesená",J316,0)</f>
        <v>0</v>
      </c>
      <c r="BH316" s="134">
        <f>IF(N316="sníž. přenesená",J316,0)</f>
        <v>0</v>
      </c>
      <c r="BI316" s="134">
        <f>IF(N316="nulová",J316,0)</f>
        <v>0</v>
      </c>
      <c r="BJ316" s="15" t="s">
        <v>79</v>
      </c>
      <c r="BK316" s="134">
        <f>ROUND(I316*H316,2)</f>
        <v>0</v>
      </c>
      <c r="BL316" s="15" t="s">
        <v>145</v>
      </c>
      <c r="BM316" s="133" t="s">
        <v>500</v>
      </c>
    </row>
    <row r="317" spans="2:65" s="1" customFormat="1" ht="24.15" customHeight="1" x14ac:dyDescent="0.2">
      <c r="B317" s="28"/>
      <c r="C317" s="121" t="s">
        <v>501</v>
      </c>
      <c r="D317" s="121" t="s">
        <v>114</v>
      </c>
      <c r="E317" s="122" t="s">
        <v>502</v>
      </c>
      <c r="F317" s="123" t="s">
        <v>503</v>
      </c>
      <c r="G317" s="124" t="s">
        <v>117</v>
      </c>
      <c r="H317" s="125">
        <v>15.6</v>
      </c>
      <c r="I317" s="126"/>
      <c r="J317" s="127">
        <f>ROUND(I317*H317,2)</f>
        <v>0</v>
      </c>
      <c r="K317" s="128"/>
      <c r="L317" s="28"/>
      <c r="M317" s="129" t="s">
        <v>1</v>
      </c>
      <c r="N317" s="130" t="s">
        <v>36</v>
      </c>
      <c r="P317" s="131">
        <f>O317*H317</f>
        <v>0</v>
      </c>
      <c r="Q317" s="131">
        <v>0</v>
      </c>
      <c r="R317" s="131">
        <f>Q317*H317</f>
        <v>0</v>
      </c>
      <c r="S317" s="131">
        <v>0</v>
      </c>
      <c r="T317" s="132">
        <f>S317*H317</f>
        <v>0</v>
      </c>
      <c r="AR317" s="133" t="s">
        <v>145</v>
      </c>
      <c r="AT317" s="133" t="s">
        <v>114</v>
      </c>
      <c r="AU317" s="133" t="s">
        <v>79</v>
      </c>
      <c r="AY317" s="15" t="s">
        <v>113</v>
      </c>
      <c r="BE317" s="134">
        <f>IF(N317="základní",J317,0)</f>
        <v>0</v>
      </c>
      <c r="BF317" s="134">
        <f>IF(N317="snížená",J317,0)</f>
        <v>0</v>
      </c>
      <c r="BG317" s="134">
        <f>IF(N317="zákl. přenesená",J317,0)</f>
        <v>0</v>
      </c>
      <c r="BH317" s="134">
        <f>IF(N317="sníž. přenesená",J317,0)</f>
        <v>0</v>
      </c>
      <c r="BI317" s="134">
        <f>IF(N317="nulová",J317,0)</f>
        <v>0</v>
      </c>
      <c r="BJ317" s="15" t="s">
        <v>79</v>
      </c>
      <c r="BK317" s="134">
        <f>ROUND(I317*H317,2)</f>
        <v>0</v>
      </c>
      <c r="BL317" s="15" t="s">
        <v>145</v>
      </c>
      <c r="BM317" s="133" t="s">
        <v>504</v>
      </c>
    </row>
    <row r="318" spans="2:65" s="11" customFormat="1" x14ac:dyDescent="0.2">
      <c r="B318" s="135"/>
      <c r="D318" s="136" t="s">
        <v>119</v>
      </c>
      <c r="E318" s="137" t="s">
        <v>1</v>
      </c>
      <c r="F318" s="138" t="s">
        <v>290</v>
      </c>
      <c r="H318" s="137" t="s">
        <v>1</v>
      </c>
      <c r="I318" s="227"/>
      <c r="L318" s="135"/>
      <c r="M318" s="139"/>
      <c r="T318" s="140"/>
      <c r="AT318" s="137" t="s">
        <v>119</v>
      </c>
      <c r="AU318" s="137" t="s">
        <v>79</v>
      </c>
      <c r="AV318" s="11" t="s">
        <v>79</v>
      </c>
      <c r="AW318" s="11" t="s">
        <v>28</v>
      </c>
      <c r="AX318" s="11" t="s">
        <v>71</v>
      </c>
      <c r="AY318" s="137" t="s">
        <v>113</v>
      </c>
    </row>
    <row r="319" spans="2:65" s="11" customFormat="1" x14ac:dyDescent="0.2">
      <c r="B319" s="135"/>
      <c r="D319" s="136" t="s">
        <v>119</v>
      </c>
      <c r="E319" s="137" t="s">
        <v>1</v>
      </c>
      <c r="F319" s="138" t="s">
        <v>307</v>
      </c>
      <c r="H319" s="137" t="s">
        <v>1</v>
      </c>
      <c r="I319" s="227"/>
      <c r="L319" s="135"/>
      <c r="M319" s="139"/>
      <c r="T319" s="140"/>
      <c r="AT319" s="137" t="s">
        <v>119</v>
      </c>
      <c r="AU319" s="137" t="s">
        <v>79</v>
      </c>
      <c r="AV319" s="11" t="s">
        <v>79</v>
      </c>
      <c r="AW319" s="11" t="s">
        <v>28</v>
      </c>
      <c r="AX319" s="11" t="s">
        <v>71</v>
      </c>
      <c r="AY319" s="137" t="s">
        <v>113</v>
      </c>
    </row>
    <row r="320" spans="2:65" s="12" customFormat="1" x14ac:dyDescent="0.2">
      <c r="B320" s="141"/>
      <c r="D320" s="136" t="s">
        <v>119</v>
      </c>
      <c r="E320" s="142" t="s">
        <v>1</v>
      </c>
      <c r="F320" s="143" t="s">
        <v>505</v>
      </c>
      <c r="H320" s="144">
        <v>15.6</v>
      </c>
      <c r="I320" s="228"/>
      <c r="L320" s="141"/>
      <c r="M320" s="145"/>
      <c r="T320" s="146"/>
      <c r="AT320" s="142" t="s">
        <v>119</v>
      </c>
      <c r="AU320" s="142" t="s">
        <v>79</v>
      </c>
      <c r="AV320" s="12" t="s">
        <v>81</v>
      </c>
      <c r="AW320" s="12" t="s">
        <v>28</v>
      </c>
      <c r="AX320" s="12" t="s">
        <v>71</v>
      </c>
      <c r="AY320" s="142" t="s">
        <v>113</v>
      </c>
    </row>
    <row r="321" spans="2:65" s="13" customFormat="1" x14ac:dyDescent="0.2">
      <c r="B321" s="147"/>
      <c r="D321" s="136" t="s">
        <v>119</v>
      </c>
      <c r="E321" s="148" t="s">
        <v>1</v>
      </c>
      <c r="F321" s="149" t="s">
        <v>122</v>
      </c>
      <c r="H321" s="150">
        <v>15.6</v>
      </c>
      <c r="I321" s="229"/>
      <c r="L321" s="147"/>
      <c r="M321" s="151"/>
      <c r="T321" s="152"/>
      <c r="AT321" s="148" t="s">
        <v>119</v>
      </c>
      <c r="AU321" s="148" t="s">
        <v>79</v>
      </c>
      <c r="AV321" s="13" t="s">
        <v>118</v>
      </c>
      <c r="AW321" s="13" t="s">
        <v>28</v>
      </c>
      <c r="AX321" s="13" t="s">
        <v>79</v>
      </c>
      <c r="AY321" s="148" t="s">
        <v>113</v>
      </c>
    </row>
    <row r="322" spans="2:65" s="1" customFormat="1" ht="24.15" customHeight="1" x14ac:dyDescent="0.2">
      <c r="B322" s="28"/>
      <c r="C322" s="121" t="s">
        <v>433</v>
      </c>
      <c r="D322" s="121" t="s">
        <v>114</v>
      </c>
      <c r="E322" s="122" t="s">
        <v>506</v>
      </c>
      <c r="F322" s="123" t="s">
        <v>507</v>
      </c>
      <c r="G322" s="124" t="s">
        <v>117</v>
      </c>
      <c r="H322" s="125">
        <v>36.4</v>
      </c>
      <c r="I322" s="126"/>
      <c r="J322" s="127">
        <f>ROUND(I322*H322,2)</f>
        <v>0</v>
      </c>
      <c r="K322" s="128"/>
      <c r="L322" s="28"/>
      <c r="M322" s="129" t="s">
        <v>1</v>
      </c>
      <c r="N322" s="130" t="s">
        <v>36</v>
      </c>
      <c r="P322" s="131">
        <f>O322*H322</f>
        <v>0</v>
      </c>
      <c r="Q322" s="131">
        <v>0</v>
      </c>
      <c r="R322" s="131">
        <f>Q322*H322</f>
        <v>0</v>
      </c>
      <c r="S322" s="131">
        <v>0</v>
      </c>
      <c r="T322" s="132">
        <f>S322*H322</f>
        <v>0</v>
      </c>
      <c r="AR322" s="133" t="s">
        <v>145</v>
      </c>
      <c r="AT322" s="133" t="s">
        <v>114</v>
      </c>
      <c r="AU322" s="133" t="s">
        <v>79</v>
      </c>
      <c r="AY322" s="15" t="s">
        <v>113</v>
      </c>
      <c r="BE322" s="134">
        <f>IF(N322="základní",J322,0)</f>
        <v>0</v>
      </c>
      <c r="BF322" s="134">
        <f>IF(N322="snížená",J322,0)</f>
        <v>0</v>
      </c>
      <c r="BG322" s="134">
        <f>IF(N322="zákl. přenesená",J322,0)</f>
        <v>0</v>
      </c>
      <c r="BH322" s="134">
        <f>IF(N322="sníž. přenesená",J322,0)</f>
        <v>0</v>
      </c>
      <c r="BI322" s="134">
        <f>IF(N322="nulová",J322,0)</f>
        <v>0</v>
      </c>
      <c r="BJ322" s="15" t="s">
        <v>79</v>
      </c>
      <c r="BK322" s="134">
        <f>ROUND(I322*H322,2)</f>
        <v>0</v>
      </c>
      <c r="BL322" s="15" t="s">
        <v>145</v>
      </c>
      <c r="BM322" s="133" t="s">
        <v>508</v>
      </c>
    </row>
    <row r="323" spans="2:65" s="11" customFormat="1" x14ac:dyDescent="0.2">
      <c r="B323" s="135"/>
      <c r="D323" s="136" t="s">
        <v>119</v>
      </c>
      <c r="E323" s="137" t="s">
        <v>1</v>
      </c>
      <c r="F323" s="138" t="s">
        <v>290</v>
      </c>
      <c r="H323" s="137" t="s">
        <v>1</v>
      </c>
      <c r="I323" s="227"/>
      <c r="L323" s="135"/>
      <c r="M323" s="139"/>
      <c r="T323" s="140"/>
      <c r="AT323" s="137" t="s">
        <v>119</v>
      </c>
      <c r="AU323" s="137" t="s">
        <v>79</v>
      </c>
      <c r="AV323" s="11" t="s">
        <v>79</v>
      </c>
      <c r="AW323" s="11" t="s">
        <v>28</v>
      </c>
      <c r="AX323" s="11" t="s">
        <v>71</v>
      </c>
      <c r="AY323" s="137" t="s">
        <v>113</v>
      </c>
    </row>
    <row r="324" spans="2:65" s="11" customFormat="1" x14ac:dyDescent="0.2">
      <c r="B324" s="135"/>
      <c r="D324" s="136" t="s">
        <v>119</v>
      </c>
      <c r="E324" s="137" t="s">
        <v>1</v>
      </c>
      <c r="F324" s="138" t="s">
        <v>307</v>
      </c>
      <c r="H324" s="137" t="s">
        <v>1</v>
      </c>
      <c r="I324" s="227"/>
      <c r="L324" s="135"/>
      <c r="M324" s="139"/>
      <c r="T324" s="140"/>
      <c r="AT324" s="137" t="s">
        <v>119</v>
      </c>
      <c r="AU324" s="137" t="s">
        <v>79</v>
      </c>
      <c r="AV324" s="11" t="s">
        <v>79</v>
      </c>
      <c r="AW324" s="11" t="s">
        <v>28</v>
      </c>
      <c r="AX324" s="11" t="s">
        <v>71</v>
      </c>
      <c r="AY324" s="137" t="s">
        <v>113</v>
      </c>
    </row>
    <row r="325" spans="2:65" s="12" customFormat="1" x14ac:dyDescent="0.2">
      <c r="B325" s="141"/>
      <c r="D325" s="136" t="s">
        <v>119</v>
      </c>
      <c r="E325" s="142" t="s">
        <v>1</v>
      </c>
      <c r="F325" s="143" t="s">
        <v>509</v>
      </c>
      <c r="H325" s="144">
        <v>36.4</v>
      </c>
      <c r="I325" s="228"/>
      <c r="L325" s="141"/>
      <c r="M325" s="145"/>
      <c r="T325" s="146"/>
      <c r="AT325" s="142" t="s">
        <v>119</v>
      </c>
      <c r="AU325" s="142" t="s">
        <v>79</v>
      </c>
      <c r="AV325" s="12" t="s">
        <v>81</v>
      </c>
      <c r="AW325" s="12" t="s">
        <v>28</v>
      </c>
      <c r="AX325" s="12" t="s">
        <v>71</v>
      </c>
      <c r="AY325" s="142" t="s">
        <v>113</v>
      </c>
    </row>
    <row r="326" spans="2:65" s="13" customFormat="1" x14ac:dyDescent="0.2">
      <c r="B326" s="147"/>
      <c r="D326" s="136" t="s">
        <v>119</v>
      </c>
      <c r="E326" s="148" t="s">
        <v>1</v>
      </c>
      <c r="F326" s="149" t="s">
        <v>122</v>
      </c>
      <c r="H326" s="150">
        <v>36.4</v>
      </c>
      <c r="I326" s="229"/>
      <c r="L326" s="147"/>
      <c r="M326" s="151"/>
      <c r="T326" s="152"/>
      <c r="AT326" s="148" t="s">
        <v>119</v>
      </c>
      <c r="AU326" s="148" t="s">
        <v>79</v>
      </c>
      <c r="AV326" s="13" t="s">
        <v>118</v>
      </c>
      <c r="AW326" s="13" t="s">
        <v>28</v>
      </c>
      <c r="AX326" s="13" t="s">
        <v>79</v>
      </c>
      <c r="AY326" s="148" t="s">
        <v>113</v>
      </c>
    </row>
    <row r="327" spans="2:65" s="1" customFormat="1" ht="24.15" customHeight="1" x14ac:dyDescent="0.2">
      <c r="B327" s="28"/>
      <c r="C327" s="121" t="s">
        <v>510</v>
      </c>
      <c r="D327" s="121" t="s">
        <v>114</v>
      </c>
      <c r="E327" s="122" t="s">
        <v>511</v>
      </c>
      <c r="F327" s="123" t="s">
        <v>512</v>
      </c>
      <c r="G327" s="124" t="s">
        <v>117</v>
      </c>
      <c r="H327" s="125">
        <v>83.2</v>
      </c>
      <c r="I327" s="126"/>
      <c r="J327" s="127">
        <f>ROUND(I327*H327,2)</f>
        <v>0</v>
      </c>
      <c r="K327" s="128"/>
      <c r="L327" s="28"/>
      <c r="M327" s="129" t="s">
        <v>1</v>
      </c>
      <c r="N327" s="130" t="s">
        <v>36</v>
      </c>
      <c r="P327" s="131">
        <f>O327*H327</f>
        <v>0</v>
      </c>
      <c r="Q327" s="131">
        <v>0</v>
      </c>
      <c r="R327" s="131">
        <f>Q327*H327</f>
        <v>0</v>
      </c>
      <c r="S327" s="131">
        <v>0</v>
      </c>
      <c r="T327" s="132">
        <f>S327*H327</f>
        <v>0</v>
      </c>
      <c r="AR327" s="133" t="s">
        <v>145</v>
      </c>
      <c r="AT327" s="133" t="s">
        <v>114</v>
      </c>
      <c r="AU327" s="133" t="s">
        <v>79</v>
      </c>
      <c r="AY327" s="15" t="s">
        <v>113</v>
      </c>
      <c r="BE327" s="134">
        <f>IF(N327="základní",J327,0)</f>
        <v>0</v>
      </c>
      <c r="BF327" s="134">
        <f>IF(N327="snížená",J327,0)</f>
        <v>0</v>
      </c>
      <c r="BG327" s="134">
        <f>IF(N327="zákl. přenesená",J327,0)</f>
        <v>0</v>
      </c>
      <c r="BH327" s="134">
        <f>IF(N327="sníž. přenesená",J327,0)</f>
        <v>0</v>
      </c>
      <c r="BI327" s="134">
        <f>IF(N327="nulová",J327,0)</f>
        <v>0</v>
      </c>
      <c r="BJ327" s="15" t="s">
        <v>79</v>
      </c>
      <c r="BK327" s="134">
        <f>ROUND(I327*H327,2)</f>
        <v>0</v>
      </c>
      <c r="BL327" s="15" t="s">
        <v>145</v>
      </c>
      <c r="BM327" s="133" t="s">
        <v>513</v>
      </c>
    </row>
    <row r="328" spans="2:65" s="11" customFormat="1" x14ac:dyDescent="0.2">
      <c r="B328" s="135"/>
      <c r="D328" s="136" t="s">
        <v>119</v>
      </c>
      <c r="E328" s="137" t="s">
        <v>1</v>
      </c>
      <c r="F328" s="138" t="s">
        <v>290</v>
      </c>
      <c r="H328" s="137" t="s">
        <v>1</v>
      </c>
      <c r="I328" s="227"/>
      <c r="L328" s="135"/>
      <c r="M328" s="139"/>
      <c r="T328" s="140"/>
      <c r="AT328" s="137" t="s">
        <v>119</v>
      </c>
      <c r="AU328" s="137" t="s">
        <v>79</v>
      </c>
      <c r="AV328" s="11" t="s">
        <v>79</v>
      </c>
      <c r="AW328" s="11" t="s">
        <v>28</v>
      </c>
      <c r="AX328" s="11" t="s">
        <v>71</v>
      </c>
      <c r="AY328" s="137" t="s">
        <v>113</v>
      </c>
    </row>
    <row r="329" spans="2:65" s="11" customFormat="1" x14ac:dyDescent="0.2">
      <c r="B329" s="135"/>
      <c r="D329" s="136" t="s">
        <v>119</v>
      </c>
      <c r="E329" s="137" t="s">
        <v>1</v>
      </c>
      <c r="F329" s="138" t="s">
        <v>307</v>
      </c>
      <c r="H329" s="137" t="s">
        <v>1</v>
      </c>
      <c r="I329" s="227"/>
      <c r="L329" s="135"/>
      <c r="M329" s="139"/>
      <c r="T329" s="140"/>
      <c r="AT329" s="137" t="s">
        <v>119</v>
      </c>
      <c r="AU329" s="137" t="s">
        <v>79</v>
      </c>
      <c r="AV329" s="11" t="s">
        <v>79</v>
      </c>
      <c r="AW329" s="11" t="s">
        <v>28</v>
      </c>
      <c r="AX329" s="11" t="s">
        <v>71</v>
      </c>
      <c r="AY329" s="137" t="s">
        <v>113</v>
      </c>
    </row>
    <row r="330" spans="2:65" s="12" customFormat="1" x14ac:dyDescent="0.2">
      <c r="B330" s="141"/>
      <c r="D330" s="136" t="s">
        <v>119</v>
      </c>
      <c r="E330" s="142" t="s">
        <v>1</v>
      </c>
      <c r="F330" s="143" t="s">
        <v>514</v>
      </c>
      <c r="H330" s="144">
        <v>83.2</v>
      </c>
      <c r="I330" s="228"/>
      <c r="L330" s="141"/>
      <c r="M330" s="145"/>
      <c r="T330" s="146"/>
      <c r="AT330" s="142" t="s">
        <v>119</v>
      </c>
      <c r="AU330" s="142" t="s">
        <v>79</v>
      </c>
      <c r="AV330" s="12" t="s">
        <v>81</v>
      </c>
      <c r="AW330" s="12" t="s">
        <v>28</v>
      </c>
      <c r="AX330" s="12" t="s">
        <v>71</v>
      </c>
      <c r="AY330" s="142" t="s">
        <v>113</v>
      </c>
    </row>
    <row r="331" spans="2:65" s="13" customFormat="1" x14ac:dyDescent="0.2">
      <c r="B331" s="147"/>
      <c r="D331" s="136" t="s">
        <v>119</v>
      </c>
      <c r="E331" s="148" t="s">
        <v>1</v>
      </c>
      <c r="F331" s="149" t="s">
        <v>122</v>
      </c>
      <c r="H331" s="150">
        <v>83.2</v>
      </c>
      <c r="I331" s="229"/>
      <c r="L331" s="147"/>
      <c r="M331" s="151"/>
      <c r="T331" s="152"/>
      <c r="AT331" s="148" t="s">
        <v>119</v>
      </c>
      <c r="AU331" s="148" t="s">
        <v>79</v>
      </c>
      <c r="AV331" s="13" t="s">
        <v>118</v>
      </c>
      <c r="AW331" s="13" t="s">
        <v>28</v>
      </c>
      <c r="AX331" s="13" t="s">
        <v>79</v>
      </c>
      <c r="AY331" s="148" t="s">
        <v>113</v>
      </c>
    </row>
    <row r="332" spans="2:65" s="1" customFormat="1" ht="24.15" customHeight="1" x14ac:dyDescent="0.2">
      <c r="B332" s="28"/>
      <c r="C332" s="121" t="s">
        <v>437</v>
      </c>
      <c r="D332" s="121" t="s">
        <v>114</v>
      </c>
      <c r="E332" s="122" t="s">
        <v>515</v>
      </c>
      <c r="F332" s="123" t="s">
        <v>516</v>
      </c>
      <c r="G332" s="124" t="s">
        <v>517</v>
      </c>
      <c r="H332" s="169"/>
      <c r="I332" s="126"/>
      <c r="J332" s="127">
        <f>ROUND(I332*H332,2)</f>
        <v>0</v>
      </c>
      <c r="K332" s="128"/>
      <c r="L332" s="28"/>
      <c r="M332" s="129" t="s">
        <v>1</v>
      </c>
      <c r="N332" s="130" t="s">
        <v>36</v>
      </c>
      <c r="P332" s="131">
        <f>O332*H332</f>
        <v>0</v>
      </c>
      <c r="Q332" s="131">
        <v>0</v>
      </c>
      <c r="R332" s="131">
        <f>Q332*H332</f>
        <v>0</v>
      </c>
      <c r="S332" s="131">
        <v>0</v>
      </c>
      <c r="T332" s="132">
        <f>S332*H332</f>
        <v>0</v>
      </c>
      <c r="AR332" s="133" t="s">
        <v>145</v>
      </c>
      <c r="AT332" s="133" t="s">
        <v>114</v>
      </c>
      <c r="AU332" s="133" t="s">
        <v>79</v>
      </c>
      <c r="AY332" s="15" t="s">
        <v>113</v>
      </c>
      <c r="BE332" s="134">
        <f>IF(N332="základní",J332,0)</f>
        <v>0</v>
      </c>
      <c r="BF332" s="134">
        <f>IF(N332="snížená",J332,0)</f>
        <v>0</v>
      </c>
      <c r="BG332" s="134">
        <f>IF(N332="zákl. přenesená",J332,0)</f>
        <v>0</v>
      </c>
      <c r="BH332" s="134">
        <f>IF(N332="sníž. přenesená",J332,0)</f>
        <v>0</v>
      </c>
      <c r="BI332" s="134">
        <f>IF(N332="nulová",J332,0)</f>
        <v>0</v>
      </c>
      <c r="BJ332" s="15" t="s">
        <v>79</v>
      </c>
      <c r="BK332" s="134">
        <f>ROUND(I332*H332,2)</f>
        <v>0</v>
      </c>
      <c r="BL332" s="15" t="s">
        <v>145</v>
      </c>
      <c r="BM332" s="133" t="s">
        <v>518</v>
      </c>
    </row>
    <row r="333" spans="2:65" s="10" customFormat="1" ht="25.95" customHeight="1" x14ac:dyDescent="0.25">
      <c r="B333" s="112"/>
      <c r="D333" s="113" t="s">
        <v>70</v>
      </c>
      <c r="E333" s="114" t="s">
        <v>519</v>
      </c>
      <c r="F333" s="114" t="s">
        <v>520</v>
      </c>
      <c r="I333" s="226"/>
      <c r="J333" s="115">
        <f>BK333</f>
        <v>0</v>
      </c>
      <c r="L333" s="112"/>
      <c r="M333" s="116"/>
      <c r="P333" s="117">
        <f>SUM(P334:P347)</f>
        <v>0</v>
      </c>
      <c r="R333" s="117">
        <f>SUM(R334:R347)</f>
        <v>0</v>
      </c>
      <c r="T333" s="118">
        <f>SUM(T334:T347)</f>
        <v>0</v>
      </c>
      <c r="AR333" s="113" t="s">
        <v>81</v>
      </c>
      <c r="AT333" s="119" t="s">
        <v>70</v>
      </c>
      <c r="AU333" s="119" t="s">
        <v>71</v>
      </c>
      <c r="AY333" s="113" t="s">
        <v>113</v>
      </c>
      <c r="BK333" s="120">
        <f>SUM(BK334:BK347)</f>
        <v>0</v>
      </c>
    </row>
    <row r="334" spans="2:65" s="1" customFormat="1" ht="24.15" customHeight="1" x14ac:dyDescent="0.2">
      <c r="B334" s="28"/>
      <c r="C334" s="121" t="s">
        <v>521</v>
      </c>
      <c r="D334" s="121" t="s">
        <v>114</v>
      </c>
      <c r="E334" s="122" t="s">
        <v>522</v>
      </c>
      <c r="F334" s="123" t="s">
        <v>523</v>
      </c>
      <c r="G334" s="124" t="s">
        <v>125</v>
      </c>
      <c r="H334" s="125">
        <v>8</v>
      </c>
      <c r="I334" s="126"/>
      <c r="J334" s="127">
        <f>ROUND(I334*H334,2)</f>
        <v>0</v>
      </c>
      <c r="K334" s="128"/>
      <c r="L334" s="28"/>
      <c r="M334" s="129" t="s">
        <v>1</v>
      </c>
      <c r="N334" s="130" t="s">
        <v>36</v>
      </c>
      <c r="P334" s="131">
        <f>O334*H334</f>
        <v>0</v>
      </c>
      <c r="Q334" s="131">
        <v>0</v>
      </c>
      <c r="R334" s="131">
        <f>Q334*H334</f>
        <v>0</v>
      </c>
      <c r="S334" s="131">
        <v>0</v>
      </c>
      <c r="T334" s="132">
        <f>S334*H334</f>
        <v>0</v>
      </c>
      <c r="AR334" s="133" t="s">
        <v>145</v>
      </c>
      <c r="AT334" s="133" t="s">
        <v>114</v>
      </c>
      <c r="AU334" s="133" t="s">
        <v>79</v>
      </c>
      <c r="AY334" s="15" t="s">
        <v>113</v>
      </c>
      <c r="BE334" s="134">
        <f>IF(N334="základní",J334,0)</f>
        <v>0</v>
      </c>
      <c r="BF334" s="134">
        <f>IF(N334="snížená",J334,0)</f>
        <v>0</v>
      </c>
      <c r="BG334" s="134">
        <f>IF(N334="zákl. přenesená",J334,0)</f>
        <v>0</v>
      </c>
      <c r="BH334" s="134">
        <f>IF(N334="sníž. přenesená",J334,0)</f>
        <v>0</v>
      </c>
      <c r="BI334" s="134">
        <f>IF(N334="nulová",J334,0)</f>
        <v>0</v>
      </c>
      <c r="BJ334" s="15" t="s">
        <v>79</v>
      </c>
      <c r="BK334" s="134">
        <f>ROUND(I334*H334,2)</f>
        <v>0</v>
      </c>
      <c r="BL334" s="15" t="s">
        <v>145</v>
      </c>
      <c r="BM334" s="133" t="s">
        <v>524</v>
      </c>
    </row>
    <row r="335" spans="2:65" s="11" customFormat="1" x14ac:dyDescent="0.2">
      <c r="B335" s="135"/>
      <c r="D335" s="136" t="s">
        <v>119</v>
      </c>
      <c r="E335" s="137" t="s">
        <v>1</v>
      </c>
      <c r="F335" s="138" t="s">
        <v>525</v>
      </c>
      <c r="H335" s="137" t="s">
        <v>1</v>
      </c>
      <c r="I335" s="227"/>
      <c r="L335" s="135"/>
      <c r="M335" s="139"/>
      <c r="T335" s="140"/>
      <c r="AT335" s="137" t="s">
        <v>119</v>
      </c>
      <c r="AU335" s="137" t="s">
        <v>79</v>
      </c>
      <c r="AV335" s="11" t="s">
        <v>79</v>
      </c>
      <c r="AW335" s="11" t="s">
        <v>28</v>
      </c>
      <c r="AX335" s="11" t="s">
        <v>71</v>
      </c>
      <c r="AY335" s="137" t="s">
        <v>113</v>
      </c>
    </row>
    <row r="336" spans="2:65" s="12" customFormat="1" x14ac:dyDescent="0.2">
      <c r="B336" s="141"/>
      <c r="D336" s="136" t="s">
        <v>119</v>
      </c>
      <c r="E336" s="142" t="s">
        <v>1</v>
      </c>
      <c r="F336" s="143" t="s">
        <v>132</v>
      </c>
      <c r="H336" s="144">
        <v>8</v>
      </c>
      <c r="I336" s="228"/>
      <c r="L336" s="141"/>
      <c r="M336" s="145"/>
      <c r="T336" s="146"/>
      <c r="AT336" s="142" t="s">
        <v>119</v>
      </c>
      <c r="AU336" s="142" t="s">
        <v>79</v>
      </c>
      <c r="AV336" s="12" t="s">
        <v>81</v>
      </c>
      <c r="AW336" s="12" t="s">
        <v>28</v>
      </c>
      <c r="AX336" s="12" t="s">
        <v>71</v>
      </c>
      <c r="AY336" s="142" t="s">
        <v>113</v>
      </c>
    </row>
    <row r="337" spans="2:65" s="13" customFormat="1" x14ac:dyDescent="0.2">
      <c r="B337" s="147"/>
      <c r="D337" s="136" t="s">
        <v>119</v>
      </c>
      <c r="E337" s="148" t="s">
        <v>1</v>
      </c>
      <c r="F337" s="149" t="s">
        <v>122</v>
      </c>
      <c r="H337" s="150">
        <v>8</v>
      </c>
      <c r="I337" s="229"/>
      <c r="L337" s="147"/>
      <c r="M337" s="151"/>
      <c r="T337" s="152"/>
      <c r="AT337" s="148" t="s">
        <v>119</v>
      </c>
      <c r="AU337" s="148" t="s">
        <v>79</v>
      </c>
      <c r="AV337" s="13" t="s">
        <v>118</v>
      </c>
      <c r="AW337" s="13" t="s">
        <v>28</v>
      </c>
      <c r="AX337" s="13" t="s">
        <v>79</v>
      </c>
      <c r="AY337" s="148" t="s">
        <v>113</v>
      </c>
    </row>
    <row r="338" spans="2:65" s="1" customFormat="1" ht="37.950000000000003" customHeight="1" x14ac:dyDescent="0.2">
      <c r="B338" s="28"/>
      <c r="C338" s="121" t="s">
        <v>440</v>
      </c>
      <c r="D338" s="121" t="s">
        <v>114</v>
      </c>
      <c r="E338" s="122" t="s">
        <v>526</v>
      </c>
      <c r="F338" s="123" t="s">
        <v>527</v>
      </c>
      <c r="G338" s="124" t="s">
        <v>125</v>
      </c>
      <c r="H338" s="125">
        <v>4</v>
      </c>
      <c r="I338" s="126"/>
      <c r="J338" s="127">
        <f>ROUND(I338*H338,2)</f>
        <v>0</v>
      </c>
      <c r="K338" s="128"/>
      <c r="L338" s="28"/>
      <c r="M338" s="129" t="s">
        <v>1</v>
      </c>
      <c r="N338" s="130" t="s">
        <v>36</v>
      </c>
      <c r="P338" s="131">
        <f>O338*H338</f>
        <v>0</v>
      </c>
      <c r="Q338" s="131">
        <v>0</v>
      </c>
      <c r="R338" s="131">
        <f>Q338*H338</f>
        <v>0</v>
      </c>
      <c r="S338" s="131">
        <v>0</v>
      </c>
      <c r="T338" s="132">
        <f>S338*H338</f>
        <v>0</v>
      </c>
      <c r="AR338" s="133" t="s">
        <v>145</v>
      </c>
      <c r="AT338" s="133" t="s">
        <v>114</v>
      </c>
      <c r="AU338" s="133" t="s">
        <v>79</v>
      </c>
      <c r="AY338" s="15" t="s">
        <v>113</v>
      </c>
      <c r="BE338" s="134">
        <f>IF(N338="základní",J338,0)</f>
        <v>0</v>
      </c>
      <c r="BF338" s="134">
        <f>IF(N338="snížená",J338,0)</f>
        <v>0</v>
      </c>
      <c r="BG338" s="134">
        <f>IF(N338="zákl. přenesená",J338,0)</f>
        <v>0</v>
      </c>
      <c r="BH338" s="134">
        <f>IF(N338="sníž. přenesená",J338,0)</f>
        <v>0</v>
      </c>
      <c r="BI338" s="134">
        <f>IF(N338="nulová",J338,0)</f>
        <v>0</v>
      </c>
      <c r="BJ338" s="15" t="s">
        <v>79</v>
      </c>
      <c r="BK338" s="134">
        <f>ROUND(I338*H338,2)</f>
        <v>0</v>
      </c>
      <c r="BL338" s="15" t="s">
        <v>145</v>
      </c>
      <c r="BM338" s="133" t="s">
        <v>528</v>
      </c>
    </row>
    <row r="339" spans="2:65" s="11" customFormat="1" x14ac:dyDescent="0.2">
      <c r="B339" s="135"/>
      <c r="D339" s="136" t="s">
        <v>119</v>
      </c>
      <c r="E339" s="137" t="s">
        <v>1</v>
      </c>
      <c r="F339" s="138" t="s">
        <v>529</v>
      </c>
      <c r="H339" s="137" t="s">
        <v>1</v>
      </c>
      <c r="I339" s="227"/>
      <c r="L339" s="135"/>
      <c r="M339" s="139"/>
      <c r="T339" s="140"/>
      <c r="AT339" s="137" t="s">
        <v>119</v>
      </c>
      <c r="AU339" s="137" t="s">
        <v>79</v>
      </c>
      <c r="AV339" s="11" t="s">
        <v>79</v>
      </c>
      <c r="AW339" s="11" t="s">
        <v>28</v>
      </c>
      <c r="AX339" s="11" t="s">
        <v>71</v>
      </c>
      <c r="AY339" s="137" t="s">
        <v>113</v>
      </c>
    </row>
    <row r="340" spans="2:65" s="12" customFormat="1" x14ac:dyDescent="0.2">
      <c r="B340" s="141"/>
      <c r="D340" s="136" t="s">
        <v>119</v>
      </c>
      <c r="E340" s="142" t="s">
        <v>1</v>
      </c>
      <c r="F340" s="143" t="s">
        <v>118</v>
      </c>
      <c r="H340" s="144">
        <v>4</v>
      </c>
      <c r="I340" s="228"/>
      <c r="L340" s="141"/>
      <c r="M340" s="145"/>
      <c r="T340" s="146"/>
      <c r="AT340" s="142" t="s">
        <v>119</v>
      </c>
      <c r="AU340" s="142" t="s">
        <v>79</v>
      </c>
      <c r="AV340" s="12" t="s">
        <v>81</v>
      </c>
      <c r="AW340" s="12" t="s">
        <v>28</v>
      </c>
      <c r="AX340" s="12" t="s">
        <v>71</v>
      </c>
      <c r="AY340" s="142" t="s">
        <v>113</v>
      </c>
    </row>
    <row r="341" spans="2:65" s="13" customFormat="1" x14ac:dyDescent="0.2">
      <c r="B341" s="147"/>
      <c r="D341" s="136" t="s">
        <v>119</v>
      </c>
      <c r="E341" s="148" t="s">
        <v>1</v>
      </c>
      <c r="F341" s="149" t="s">
        <v>122</v>
      </c>
      <c r="H341" s="150">
        <v>4</v>
      </c>
      <c r="I341" s="229"/>
      <c r="L341" s="147"/>
      <c r="M341" s="151"/>
      <c r="T341" s="152"/>
      <c r="AT341" s="148" t="s">
        <v>119</v>
      </c>
      <c r="AU341" s="148" t="s">
        <v>79</v>
      </c>
      <c r="AV341" s="13" t="s">
        <v>118</v>
      </c>
      <c r="AW341" s="13" t="s">
        <v>28</v>
      </c>
      <c r="AX341" s="13" t="s">
        <v>79</v>
      </c>
      <c r="AY341" s="148" t="s">
        <v>113</v>
      </c>
    </row>
    <row r="342" spans="2:65" s="1" customFormat="1" ht="24.15" customHeight="1" x14ac:dyDescent="0.2">
      <c r="B342" s="28"/>
      <c r="C342" s="121" t="s">
        <v>530</v>
      </c>
      <c r="D342" s="121" t="s">
        <v>114</v>
      </c>
      <c r="E342" s="122" t="s">
        <v>531</v>
      </c>
      <c r="F342" s="123" t="s">
        <v>532</v>
      </c>
      <c r="G342" s="124" t="s">
        <v>517</v>
      </c>
      <c r="H342" s="169"/>
      <c r="I342" s="126"/>
      <c r="J342" s="127">
        <f t="shared" ref="J342:J347" si="0">ROUND(I342*H342,2)</f>
        <v>0</v>
      </c>
      <c r="K342" s="128"/>
      <c r="L342" s="28"/>
      <c r="M342" s="129" t="s">
        <v>1</v>
      </c>
      <c r="N342" s="130" t="s">
        <v>36</v>
      </c>
      <c r="P342" s="131">
        <f t="shared" ref="P342:P347" si="1">O342*H342</f>
        <v>0</v>
      </c>
      <c r="Q342" s="131">
        <v>0</v>
      </c>
      <c r="R342" s="131">
        <f t="shared" ref="R342:R347" si="2">Q342*H342</f>
        <v>0</v>
      </c>
      <c r="S342" s="131">
        <v>0</v>
      </c>
      <c r="T342" s="132">
        <f t="shared" ref="T342:T347" si="3">S342*H342</f>
        <v>0</v>
      </c>
      <c r="AR342" s="133" t="s">
        <v>145</v>
      </c>
      <c r="AT342" s="133" t="s">
        <v>114</v>
      </c>
      <c r="AU342" s="133" t="s">
        <v>79</v>
      </c>
      <c r="AY342" s="15" t="s">
        <v>113</v>
      </c>
      <c r="BE342" s="134">
        <f t="shared" ref="BE342:BE347" si="4">IF(N342="základní",J342,0)</f>
        <v>0</v>
      </c>
      <c r="BF342" s="134">
        <f t="shared" ref="BF342:BF347" si="5">IF(N342="snížená",J342,0)</f>
        <v>0</v>
      </c>
      <c r="BG342" s="134">
        <f t="shared" ref="BG342:BG347" si="6">IF(N342="zákl. přenesená",J342,0)</f>
        <v>0</v>
      </c>
      <c r="BH342" s="134">
        <f t="shared" ref="BH342:BH347" si="7">IF(N342="sníž. přenesená",J342,0)</f>
        <v>0</v>
      </c>
      <c r="BI342" s="134">
        <f t="shared" ref="BI342:BI347" si="8">IF(N342="nulová",J342,0)</f>
        <v>0</v>
      </c>
      <c r="BJ342" s="15" t="s">
        <v>79</v>
      </c>
      <c r="BK342" s="134">
        <f t="shared" ref="BK342:BK347" si="9">ROUND(I342*H342,2)</f>
        <v>0</v>
      </c>
      <c r="BL342" s="15" t="s">
        <v>145</v>
      </c>
      <c r="BM342" s="133" t="s">
        <v>533</v>
      </c>
    </row>
    <row r="343" spans="2:65" s="1" customFormat="1" ht="16.5" customHeight="1" x14ac:dyDescent="0.2">
      <c r="B343" s="28"/>
      <c r="C343" s="121" t="s">
        <v>446</v>
      </c>
      <c r="D343" s="121" t="s">
        <v>114</v>
      </c>
      <c r="E343" s="122" t="s">
        <v>534</v>
      </c>
      <c r="F343" s="123" t="s">
        <v>535</v>
      </c>
      <c r="G343" s="124" t="s">
        <v>125</v>
      </c>
      <c r="H343" s="125">
        <v>4</v>
      </c>
      <c r="I343" s="126"/>
      <c r="J343" s="127">
        <f t="shared" si="0"/>
        <v>0</v>
      </c>
      <c r="K343" s="128"/>
      <c r="L343" s="28"/>
      <c r="M343" s="129" t="s">
        <v>1</v>
      </c>
      <c r="N343" s="130" t="s">
        <v>36</v>
      </c>
      <c r="P343" s="131">
        <f t="shared" si="1"/>
        <v>0</v>
      </c>
      <c r="Q343" s="131">
        <v>0</v>
      </c>
      <c r="R343" s="131">
        <f t="shared" si="2"/>
        <v>0</v>
      </c>
      <c r="S343" s="131">
        <v>0</v>
      </c>
      <c r="T343" s="132">
        <f t="shared" si="3"/>
        <v>0</v>
      </c>
      <c r="AR343" s="133" t="s">
        <v>145</v>
      </c>
      <c r="AT343" s="133" t="s">
        <v>114</v>
      </c>
      <c r="AU343" s="133" t="s">
        <v>79</v>
      </c>
      <c r="AY343" s="15" t="s">
        <v>113</v>
      </c>
      <c r="BE343" s="134">
        <f t="shared" si="4"/>
        <v>0</v>
      </c>
      <c r="BF343" s="134">
        <f t="shared" si="5"/>
        <v>0</v>
      </c>
      <c r="BG343" s="134">
        <f t="shared" si="6"/>
        <v>0</v>
      </c>
      <c r="BH343" s="134">
        <f t="shared" si="7"/>
        <v>0</v>
      </c>
      <c r="BI343" s="134">
        <f t="shared" si="8"/>
        <v>0</v>
      </c>
      <c r="BJ343" s="15" t="s">
        <v>79</v>
      </c>
      <c r="BK343" s="134">
        <f t="shared" si="9"/>
        <v>0</v>
      </c>
      <c r="BL343" s="15" t="s">
        <v>145</v>
      </c>
      <c r="BM343" s="133" t="s">
        <v>536</v>
      </c>
    </row>
    <row r="344" spans="2:65" s="1" customFormat="1" ht="16.5" customHeight="1" x14ac:dyDescent="0.2">
      <c r="B344" s="28"/>
      <c r="C344" s="121" t="s">
        <v>537</v>
      </c>
      <c r="D344" s="121" t="s">
        <v>114</v>
      </c>
      <c r="E344" s="122" t="s">
        <v>538</v>
      </c>
      <c r="F344" s="123" t="s">
        <v>539</v>
      </c>
      <c r="G344" s="124" t="s">
        <v>125</v>
      </c>
      <c r="H344" s="125">
        <v>8</v>
      </c>
      <c r="I344" s="126"/>
      <c r="J344" s="127">
        <f t="shared" si="0"/>
        <v>0</v>
      </c>
      <c r="K344" s="128"/>
      <c r="L344" s="28"/>
      <c r="M344" s="129" t="s">
        <v>1</v>
      </c>
      <c r="N344" s="130" t="s">
        <v>36</v>
      </c>
      <c r="P344" s="131">
        <f t="shared" si="1"/>
        <v>0</v>
      </c>
      <c r="Q344" s="131">
        <v>0</v>
      </c>
      <c r="R344" s="131">
        <f t="shared" si="2"/>
        <v>0</v>
      </c>
      <c r="S344" s="131">
        <v>0</v>
      </c>
      <c r="T344" s="132">
        <f t="shared" si="3"/>
        <v>0</v>
      </c>
      <c r="AR344" s="133" t="s">
        <v>145</v>
      </c>
      <c r="AT344" s="133" t="s">
        <v>114</v>
      </c>
      <c r="AU344" s="133" t="s">
        <v>79</v>
      </c>
      <c r="AY344" s="15" t="s">
        <v>113</v>
      </c>
      <c r="BE344" s="134">
        <f t="shared" si="4"/>
        <v>0</v>
      </c>
      <c r="BF344" s="134">
        <f t="shared" si="5"/>
        <v>0</v>
      </c>
      <c r="BG344" s="134">
        <f t="shared" si="6"/>
        <v>0</v>
      </c>
      <c r="BH344" s="134">
        <f t="shared" si="7"/>
        <v>0</v>
      </c>
      <c r="BI344" s="134">
        <f t="shared" si="8"/>
        <v>0</v>
      </c>
      <c r="BJ344" s="15" t="s">
        <v>79</v>
      </c>
      <c r="BK344" s="134">
        <f t="shared" si="9"/>
        <v>0</v>
      </c>
      <c r="BL344" s="15" t="s">
        <v>145</v>
      </c>
      <c r="BM344" s="133" t="s">
        <v>540</v>
      </c>
    </row>
    <row r="345" spans="2:65" s="1" customFormat="1" ht="16.5" customHeight="1" x14ac:dyDescent="0.2">
      <c r="B345" s="28"/>
      <c r="C345" s="121" t="s">
        <v>449</v>
      </c>
      <c r="D345" s="121" t="s">
        <v>114</v>
      </c>
      <c r="E345" s="122" t="s">
        <v>541</v>
      </c>
      <c r="F345" s="123" t="s">
        <v>542</v>
      </c>
      <c r="G345" s="124" t="s">
        <v>125</v>
      </c>
      <c r="H345" s="125">
        <v>4</v>
      </c>
      <c r="I345" s="126"/>
      <c r="J345" s="127">
        <f t="shared" si="0"/>
        <v>0</v>
      </c>
      <c r="K345" s="128"/>
      <c r="L345" s="28"/>
      <c r="M345" s="129" t="s">
        <v>1</v>
      </c>
      <c r="N345" s="130" t="s">
        <v>36</v>
      </c>
      <c r="P345" s="131">
        <f t="shared" si="1"/>
        <v>0</v>
      </c>
      <c r="Q345" s="131">
        <v>0</v>
      </c>
      <c r="R345" s="131">
        <f t="shared" si="2"/>
        <v>0</v>
      </c>
      <c r="S345" s="131">
        <v>0</v>
      </c>
      <c r="T345" s="132">
        <f t="shared" si="3"/>
        <v>0</v>
      </c>
      <c r="AR345" s="133" t="s">
        <v>145</v>
      </c>
      <c r="AT345" s="133" t="s">
        <v>114</v>
      </c>
      <c r="AU345" s="133" t="s">
        <v>79</v>
      </c>
      <c r="AY345" s="15" t="s">
        <v>113</v>
      </c>
      <c r="BE345" s="134">
        <f t="shared" si="4"/>
        <v>0</v>
      </c>
      <c r="BF345" s="134">
        <f t="shared" si="5"/>
        <v>0</v>
      </c>
      <c r="BG345" s="134">
        <f t="shared" si="6"/>
        <v>0</v>
      </c>
      <c r="BH345" s="134">
        <f t="shared" si="7"/>
        <v>0</v>
      </c>
      <c r="BI345" s="134">
        <f t="shared" si="8"/>
        <v>0</v>
      </c>
      <c r="BJ345" s="15" t="s">
        <v>79</v>
      </c>
      <c r="BK345" s="134">
        <f t="shared" si="9"/>
        <v>0</v>
      </c>
      <c r="BL345" s="15" t="s">
        <v>145</v>
      </c>
      <c r="BM345" s="133" t="s">
        <v>543</v>
      </c>
    </row>
    <row r="346" spans="2:65" s="1" customFormat="1" ht="21.75" customHeight="1" x14ac:dyDescent="0.2">
      <c r="B346" s="28"/>
      <c r="C346" s="121" t="s">
        <v>544</v>
      </c>
      <c r="D346" s="121" t="s">
        <v>114</v>
      </c>
      <c r="E346" s="122" t="s">
        <v>545</v>
      </c>
      <c r="F346" s="123" t="s">
        <v>546</v>
      </c>
      <c r="G346" s="124" t="s">
        <v>547</v>
      </c>
      <c r="H346" s="125">
        <v>1</v>
      </c>
      <c r="I346" s="126"/>
      <c r="J346" s="127">
        <f t="shared" si="0"/>
        <v>0</v>
      </c>
      <c r="K346" s="128"/>
      <c r="L346" s="28"/>
      <c r="M346" s="129" t="s">
        <v>1</v>
      </c>
      <c r="N346" s="130" t="s">
        <v>36</v>
      </c>
      <c r="P346" s="131">
        <f t="shared" si="1"/>
        <v>0</v>
      </c>
      <c r="Q346" s="131">
        <v>0</v>
      </c>
      <c r="R346" s="131">
        <f t="shared" si="2"/>
        <v>0</v>
      </c>
      <c r="S346" s="131">
        <v>0</v>
      </c>
      <c r="T346" s="132">
        <f t="shared" si="3"/>
        <v>0</v>
      </c>
      <c r="AR346" s="133" t="s">
        <v>145</v>
      </c>
      <c r="AT346" s="133" t="s">
        <v>114</v>
      </c>
      <c r="AU346" s="133" t="s">
        <v>79</v>
      </c>
      <c r="AY346" s="15" t="s">
        <v>113</v>
      </c>
      <c r="BE346" s="134">
        <f t="shared" si="4"/>
        <v>0</v>
      </c>
      <c r="BF346" s="134">
        <f t="shared" si="5"/>
        <v>0</v>
      </c>
      <c r="BG346" s="134">
        <f t="shared" si="6"/>
        <v>0</v>
      </c>
      <c r="BH346" s="134">
        <f t="shared" si="7"/>
        <v>0</v>
      </c>
      <c r="BI346" s="134">
        <f t="shared" si="8"/>
        <v>0</v>
      </c>
      <c r="BJ346" s="15" t="s">
        <v>79</v>
      </c>
      <c r="BK346" s="134">
        <f t="shared" si="9"/>
        <v>0</v>
      </c>
      <c r="BL346" s="15" t="s">
        <v>145</v>
      </c>
      <c r="BM346" s="133" t="s">
        <v>548</v>
      </c>
    </row>
    <row r="347" spans="2:65" s="1" customFormat="1" ht="16.5" customHeight="1" x14ac:dyDescent="0.2">
      <c r="B347" s="28"/>
      <c r="C347" s="121" t="s">
        <v>455</v>
      </c>
      <c r="D347" s="121" t="s">
        <v>114</v>
      </c>
      <c r="E347" s="122" t="s">
        <v>549</v>
      </c>
      <c r="F347" s="123" t="s">
        <v>550</v>
      </c>
      <c r="G347" s="124" t="s">
        <v>547</v>
      </c>
      <c r="H347" s="125">
        <v>1</v>
      </c>
      <c r="I347" s="126"/>
      <c r="J347" s="127">
        <f t="shared" si="0"/>
        <v>0</v>
      </c>
      <c r="K347" s="128"/>
      <c r="L347" s="28"/>
      <c r="M347" s="153" t="s">
        <v>1</v>
      </c>
      <c r="N347" s="154" t="s">
        <v>36</v>
      </c>
      <c r="O347" s="155"/>
      <c r="P347" s="156">
        <f t="shared" si="1"/>
        <v>0</v>
      </c>
      <c r="Q347" s="156">
        <v>0</v>
      </c>
      <c r="R347" s="156">
        <f t="shared" si="2"/>
        <v>0</v>
      </c>
      <c r="S347" s="156">
        <v>0</v>
      </c>
      <c r="T347" s="157">
        <f t="shared" si="3"/>
        <v>0</v>
      </c>
      <c r="AR347" s="133" t="s">
        <v>145</v>
      </c>
      <c r="AT347" s="133" t="s">
        <v>114</v>
      </c>
      <c r="AU347" s="133" t="s">
        <v>79</v>
      </c>
      <c r="AY347" s="15" t="s">
        <v>113</v>
      </c>
      <c r="BE347" s="134">
        <f t="shared" si="4"/>
        <v>0</v>
      </c>
      <c r="BF347" s="134">
        <f t="shared" si="5"/>
        <v>0</v>
      </c>
      <c r="BG347" s="134">
        <f t="shared" si="6"/>
        <v>0</v>
      </c>
      <c r="BH347" s="134">
        <f t="shared" si="7"/>
        <v>0</v>
      </c>
      <c r="BI347" s="134">
        <f t="shared" si="8"/>
        <v>0</v>
      </c>
      <c r="BJ347" s="15" t="s">
        <v>79</v>
      </c>
      <c r="BK347" s="134">
        <f t="shared" si="9"/>
        <v>0</v>
      </c>
      <c r="BL347" s="15" t="s">
        <v>145</v>
      </c>
      <c r="BM347" s="133" t="s">
        <v>551</v>
      </c>
    </row>
    <row r="348" spans="2:65" s="1" customFormat="1" ht="6.9" customHeight="1" x14ac:dyDescent="0.2">
      <c r="B348" s="40"/>
      <c r="C348" s="41"/>
      <c r="D348" s="41"/>
      <c r="E348" s="41"/>
      <c r="F348" s="41"/>
      <c r="G348" s="41"/>
      <c r="H348" s="41"/>
      <c r="I348" s="41"/>
      <c r="J348" s="41"/>
      <c r="K348" s="41"/>
      <c r="L348" s="28"/>
    </row>
  </sheetData>
  <sheetProtection algorithmName="SHA-512" hashValue="pibV3eMeCNsp+34Uoq5tW893i5h2dnLAawFcBIsFYoIF6m0Cfb84LLz6M6uxQzPQCEdwdMftnJG5BTKBilFOZQ==" saltValue="aBOOaS20PiUFExm2L337WQ==" spinCount="100000" sheet="1" objects="1" scenarios="1"/>
  <autoFilter ref="C126:K347" xr:uid="{00000000-0009-0000-0000-000002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27"/>
  <sheetViews>
    <sheetView showGridLines="0" tabSelected="1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AT2" s="15" t="s">
        <v>86</v>
      </c>
    </row>
    <row r="3" spans="2:46" ht="6.9" customHeight="1" x14ac:dyDescent="0.2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81</v>
      </c>
    </row>
    <row r="4" spans="2:46" ht="24.9" customHeight="1" x14ac:dyDescent="0.2">
      <c r="B4" s="18"/>
      <c r="D4" s="19" t="s">
        <v>87</v>
      </c>
      <c r="L4" s="18"/>
      <c r="M4" s="83" t="s">
        <v>10</v>
      </c>
      <c r="AT4" s="15" t="s">
        <v>4</v>
      </c>
    </row>
    <row r="5" spans="2:46" ht="6.9" customHeight="1" x14ac:dyDescent="0.2">
      <c r="B5" s="18"/>
      <c r="L5" s="18"/>
    </row>
    <row r="6" spans="2:46" ht="12" customHeight="1" x14ac:dyDescent="0.2">
      <c r="B6" s="18"/>
      <c r="D6" s="25" t="s">
        <v>16</v>
      </c>
      <c r="L6" s="18"/>
    </row>
    <row r="7" spans="2:46" ht="26.25" customHeight="1" x14ac:dyDescent="0.2">
      <c r="B7" s="18"/>
      <c r="E7" s="211" t="str">
        <f>'Rekapitulace stavby'!K6</f>
        <v>Víceúčelové hřiště (rekonstrukce) Velký Týnec – Vsisko  [část zakázky A]</v>
      </c>
      <c r="F7" s="212"/>
      <c r="G7" s="212"/>
      <c r="H7" s="212"/>
      <c r="L7" s="18"/>
    </row>
    <row r="8" spans="2:46" s="1" customFormat="1" ht="12" customHeight="1" x14ac:dyDescent="0.2">
      <c r="B8" s="28"/>
      <c r="D8" s="25" t="s">
        <v>88</v>
      </c>
      <c r="L8" s="28"/>
    </row>
    <row r="9" spans="2:46" s="1" customFormat="1" ht="16.5" customHeight="1" x14ac:dyDescent="0.2">
      <c r="B9" s="28"/>
      <c r="E9" s="192" t="s">
        <v>552</v>
      </c>
      <c r="F9" s="210"/>
      <c r="G9" s="210"/>
      <c r="H9" s="210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5" t="s">
        <v>17</v>
      </c>
      <c r="F11" s="23" t="s">
        <v>1</v>
      </c>
      <c r="I11" s="25" t="s">
        <v>18</v>
      </c>
      <c r="J11" s="23" t="s">
        <v>1</v>
      </c>
      <c r="L11" s="28"/>
    </row>
    <row r="12" spans="2:46" s="1" customFormat="1" ht="12" customHeight="1" x14ac:dyDescent="0.2">
      <c r="B12" s="28"/>
      <c r="D12" s="25" t="s">
        <v>19</v>
      </c>
      <c r="F12" s="23" t="s">
        <v>20</v>
      </c>
      <c r="I12" s="25" t="s">
        <v>21</v>
      </c>
      <c r="J12" s="47" t="str">
        <f>'Rekapitulace stavby'!AN8</f>
        <v>Vyplň údaj</v>
      </c>
      <c r="L12" s="28"/>
    </row>
    <row r="13" spans="2:46" s="1" customFormat="1" ht="10.95" customHeight="1" x14ac:dyDescent="0.2">
      <c r="B13" s="28"/>
      <c r="L13" s="28"/>
    </row>
    <row r="14" spans="2:46" s="1" customFormat="1" ht="12" customHeight="1" x14ac:dyDescent="0.2">
      <c r="B14" s="28"/>
      <c r="D14" s="25" t="s">
        <v>22</v>
      </c>
      <c r="I14" s="25" t="s">
        <v>23</v>
      </c>
      <c r="J14" s="23" t="str">
        <f>IF('Rekapitulace stavby'!AN10="","",'Rekapitulace stavby'!AN10)</f>
        <v>00299669</v>
      </c>
      <c r="L14" s="28"/>
    </row>
    <row r="15" spans="2:46" s="1" customFormat="1" ht="18" customHeight="1" x14ac:dyDescent="0.2">
      <c r="B15" s="28"/>
      <c r="E15" s="23" t="str">
        <f>IF('Rekapitulace stavby'!K10="","",'Rekapitulace stavby'!K10)</f>
        <v>Obec Velký Týnec, Zámecká 35, 783 72 Velký Týnec</v>
      </c>
      <c r="I15" s="25" t="s">
        <v>24</v>
      </c>
      <c r="J15" s="23" t="str">
        <f>IF('Rekapitulace stavby'!AN11="","",'Rekapitulace stavby'!AN11)</f>
        <v>CZ00299669</v>
      </c>
      <c r="L15" s="28"/>
    </row>
    <row r="16" spans="2:46" s="1" customFormat="1" ht="6.9" customHeight="1" x14ac:dyDescent="0.2">
      <c r="B16" s="28"/>
      <c r="L16" s="28"/>
    </row>
    <row r="17" spans="2:12" s="1" customFormat="1" ht="12" customHeight="1" x14ac:dyDescent="0.2">
      <c r="B17" s="28"/>
      <c r="D17" s="25" t="s">
        <v>25</v>
      </c>
      <c r="E17" s="222"/>
      <c r="F17" s="222"/>
      <c r="G17" s="222"/>
      <c r="H17" s="222"/>
      <c r="I17" s="223" t="s">
        <v>23</v>
      </c>
      <c r="J17" s="224" t="str">
        <f>'Rekapitulace stavby'!AN13</f>
        <v>Vyplň údaj</v>
      </c>
      <c r="L17" s="28"/>
    </row>
    <row r="18" spans="2:12" s="1" customFormat="1" ht="18" customHeight="1" x14ac:dyDescent="0.2">
      <c r="B18" s="28"/>
      <c r="E18" s="225" t="str">
        <f>'Rekapitulace stavby'!K13</f>
        <v>Vyplň údaj</v>
      </c>
      <c r="F18" s="225"/>
      <c r="G18" s="225"/>
      <c r="H18" s="225"/>
      <c r="I18" s="223" t="s">
        <v>24</v>
      </c>
      <c r="J18" s="224" t="str">
        <f>'Rekapitulace stavby'!AN14</f>
        <v>Vyplň údaj</v>
      </c>
      <c r="L18" s="28"/>
    </row>
    <row r="19" spans="2:12" s="1" customFormat="1" ht="6.9" customHeight="1" x14ac:dyDescent="0.2">
      <c r="B19" s="28"/>
      <c r="E19" s="222"/>
      <c r="F19" s="222"/>
      <c r="G19" s="222"/>
      <c r="H19" s="222"/>
      <c r="I19" s="222"/>
      <c r="J19" s="222"/>
      <c r="L19" s="28"/>
    </row>
    <row r="20" spans="2:12" s="1" customFormat="1" ht="12" customHeight="1" x14ac:dyDescent="0.2">
      <c r="B20" s="28"/>
      <c r="D20" s="25" t="s">
        <v>27</v>
      </c>
      <c r="E20" s="222"/>
      <c r="F20" s="222"/>
      <c r="G20" s="222"/>
      <c r="H20" s="222"/>
      <c r="I20" s="223" t="s">
        <v>23</v>
      </c>
      <c r="J20" s="224" t="str">
        <f>IF('Rekapitulace stavby'!AN16="","",'Rekapitulace stavby'!AN16)</f>
        <v/>
      </c>
      <c r="L20" s="28"/>
    </row>
    <row r="21" spans="2:12" s="1" customFormat="1" ht="18" customHeight="1" x14ac:dyDescent="0.2">
      <c r="B21" s="28"/>
      <c r="E21" s="224" t="str">
        <f>IF('Rekapitulace stavby'!E17="","",'Rekapitulace stavby'!E17)</f>
        <v xml:space="preserve"> </v>
      </c>
      <c r="F21" s="222"/>
      <c r="G21" s="222"/>
      <c r="H21" s="222"/>
      <c r="I21" s="223" t="s">
        <v>24</v>
      </c>
      <c r="J21" s="224" t="str">
        <f>IF('Rekapitulace stavby'!AN17="","",'Rekapitulace stavby'!AN17)</f>
        <v/>
      </c>
      <c r="L21" s="28"/>
    </row>
    <row r="22" spans="2:12" s="1" customFormat="1" ht="6.9" customHeight="1" x14ac:dyDescent="0.2">
      <c r="B22" s="28"/>
      <c r="L22" s="28"/>
    </row>
    <row r="23" spans="2:12" s="1" customFormat="1" ht="12" customHeight="1" x14ac:dyDescent="0.2">
      <c r="B23" s="28"/>
      <c r="D23" s="25" t="s">
        <v>29</v>
      </c>
      <c r="I23" s="25" t="s">
        <v>23</v>
      </c>
      <c r="J23" s="23" t="str">
        <f>IF('Rekapitulace stavby'!AN19="","",'Rekapitulace stavby'!AN19)</f>
        <v/>
      </c>
      <c r="L23" s="28"/>
    </row>
    <row r="24" spans="2:12" s="1" customFormat="1" ht="18" customHeight="1" x14ac:dyDescent="0.2">
      <c r="B24" s="28"/>
      <c r="E24" s="23" t="str">
        <f>IF('Rekapitulace stavby'!E20="","",'Rekapitulace stavby'!E20)</f>
        <v xml:space="preserve"> </v>
      </c>
      <c r="I24" s="25" t="s">
        <v>24</v>
      </c>
      <c r="J24" s="23" t="str">
        <f>IF('Rekapitulace stavby'!AN20="","",'Rekapitulace stavby'!AN20)</f>
        <v/>
      </c>
      <c r="L24" s="28"/>
    </row>
    <row r="25" spans="2:12" s="1" customFormat="1" ht="6.9" customHeight="1" x14ac:dyDescent="0.2">
      <c r="B25" s="28"/>
      <c r="L25" s="28"/>
    </row>
    <row r="26" spans="2:12" s="1" customFormat="1" ht="12" customHeight="1" x14ac:dyDescent="0.2">
      <c r="B26" s="28"/>
      <c r="D26" s="25" t="s">
        <v>30</v>
      </c>
      <c r="L26" s="28"/>
    </row>
    <row r="27" spans="2:12" s="7" customFormat="1" ht="16.5" customHeight="1" x14ac:dyDescent="0.2">
      <c r="B27" s="84"/>
      <c r="E27" s="209" t="s">
        <v>1</v>
      </c>
      <c r="F27" s="209"/>
      <c r="G27" s="209"/>
      <c r="H27" s="209"/>
      <c r="L27" s="84"/>
    </row>
    <row r="28" spans="2:12" s="1" customFormat="1" ht="6.9" customHeight="1" x14ac:dyDescent="0.2">
      <c r="B28" s="28"/>
      <c r="L28" s="28"/>
    </row>
    <row r="29" spans="2:12" s="1" customFormat="1" ht="6.9" customHeight="1" x14ac:dyDescent="0.2">
      <c r="B29" s="28"/>
      <c r="D29" s="48"/>
      <c r="E29" s="48"/>
      <c r="F29" s="48"/>
      <c r="G29" s="48"/>
      <c r="H29" s="48"/>
      <c r="I29" s="48"/>
      <c r="J29" s="48"/>
      <c r="K29" s="48"/>
      <c r="L29" s="28"/>
    </row>
    <row r="30" spans="2:12" s="1" customFormat="1" ht="25.35" customHeight="1" x14ac:dyDescent="0.2">
      <c r="B30" s="28"/>
      <c r="D30" s="85" t="s">
        <v>31</v>
      </c>
      <c r="J30" s="61">
        <f>ROUND(J118, 2)</f>
        <v>0</v>
      </c>
      <c r="L30" s="28"/>
    </row>
    <row r="31" spans="2:12" s="1" customFormat="1" ht="6.9" customHeight="1" x14ac:dyDescent="0.2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14.4" customHeight="1" x14ac:dyDescent="0.2">
      <c r="B32" s="28"/>
      <c r="F32" s="31" t="s">
        <v>33</v>
      </c>
      <c r="I32" s="31" t="s">
        <v>32</v>
      </c>
      <c r="J32" s="31" t="s">
        <v>34</v>
      </c>
      <c r="L32" s="28"/>
    </row>
    <row r="33" spans="2:12" s="1" customFormat="1" ht="14.4" customHeight="1" x14ac:dyDescent="0.2">
      <c r="B33" s="28"/>
      <c r="D33" s="50" t="s">
        <v>35</v>
      </c>
      <c r="E33" s="25" t="s">
        <v>36</v>
      </c>
      <c r="F33" s="86">
        <f>ROUND((SUM(BE118:BE126)),  2)</f>
        <v>0</v>
      </c>
      <c r="I33" s="87">
        <v>0.21</v>
      </c>
      <c r="J33" s="86">
        <f>ROUND(((SUM(BE118:BE126))*I33),  2)</f>
        <v>0</v>
      </c>
      <c r="L33" s="28"/>
    </row>
    <row r="34" spans="2:12" s="1" customFormat="1" ht="14.4" customHeight="1" x14ac:dyDescent="0.2">
      <c r="B34" s="28"/>
      <c r="E34" s="25" t="s">
        <v>37</v>
      </c>
      <c r="F34" s="86">
        <f>ROUND((SUM(BF118:BF126)),  2)</f>
        <v>0</v>
      </c>
      <c r="I34" s="87">
        <v>0.12</v>
      </c>
      <c r="J34" s="86">
        <f>ROUND(((SUM(BF118:BF126))*I34),  2)</f>
        <v>0</v>
      </c>
      <c r="L34" s="28"/>
    </row>
    <row r="35" spans="2:12" s="1" customFormat="1" ht="14.4" hidden="1" customHeight="1" x14ac:dyDescent="0.2">
      <c r="B35" s="28"/>
      <c r="E35" s="25" t="s">
        <v>38</v>
      </c>
      <c r="F35" s="86">
        <f>ROUND((SUM(BG118:BG126)),  2)</f>
        <v>0</v>
      </c>
      <c r="I35" s="87">
        <v>0.21</v>
      </c>
      <c r="J35" s="86">
        <f>0</f>
        <v>0</v>
      </c>
      <c r="L35" s="28"/>
    </row>
    <row r="36" spans="2:12" s="1" customFormat="1" ht="14.4" hidden="1" customHeight="1" x14ac:dyDescent="0.2">
      <c r="B36" s="28"/>
      <c r="E36" s="25" t="s">
        <v>39</v>
      </c>
      <c r="F36" s="86">
        <f>ROUND((SUM(BH118:BH126)),  2)</f>
        <v>0</v>
      </c>
      <c r="I36" s="87">
        <v>0.12</v>
      </c>
      <c r="J36" s="86">
        <f>0</f>
        <v>0</v>
      </c>
      <c r="L36" s="28"/>
    </row>
    <row r="37" spans="2:12" s="1" customFormat="1" ht="14.4" hidden="1" customHeight="1" x14ac:dyDescent="0.2">
      <c r="B37" s="28"/>
      <c r="E37" s="25" t="s">
        <v>40</v>
      </c>
      <c r="F37" s="86">
        <f>ROUND((SUM(BI118:BI126)),  2)</f>
        <v>0</v>
      </c>
      <c r="I37" s="87">
        <v>0</v>
      </c>
      <c r="J37" s="86">
        <f>0</f>
        <v>0</v>
      </c>
      <c r="L37" s="28"/>
    </row>
    <row r="38" spans="2:12" s="1" customFormat="1" ht="6.9" customHeight="1" x14ac:dyDescent="0.2">
      <c r="B38" s="28"/>
      <c r="L38" s="28"/>
    </row>
    <row r="39" spans="2:12" s="1" customFormat="1" ht="25.35" customHeight="1" x14ac:dyDescent="0.2">
      <c r="B39" s="28"/>
      <c r="C39" s="88"/>
      <c r="D39" s="89" t="s">
        <v>41</v>
      </c>
      <c r="E39" s="52"/>
      <c r="F39" s="52"/>
      <c r="G39" s="90" t="s">
        <v>42</v>
      </c>
      <c r="H39" s="91" t="s">
        <v>43</v>
      </c>
      <c r="I39" s="52"/>
      <c r="J39" s="92">
        <f>SUM(J30:J37)</f>
        <v>0</v>
      </c>
      <c r="K39" s="93"/>
      <c r="L39" s="28"/>
    </row>
    <row r="40" spans="2:12" s="1" customFormat="1" ht="14.4" customHeight="1" x14ac:dyDescent="0.2">
      <c r="B40" s="28"/>
      <c r="L40" s="28"/>
    </row>
    <row r="41" spans="2:12" ht="14.4" customHeight="1" x14ac:dyDescent="0.2">
      <c r="B41" s="18"/>
      <c r="L41" s="18"/>
    </row>
    <row r="42" spans="2:12" ht="14.4" customHeight="1" x14ac:dyDescent="0.2">
      <c r="B42" s="18"/>
      <c r="L42" s="18"/>
    </row>
    <row r="43" spans="2:12" ht="14.4" customHeight="1" x14ac:dyDescent="0.2">
      <c r="B43" s="18"/>
      <c r="L43" s="18"/>
    </row>
    <row r="44" spans="2:12" ht="14.4" customHeight="1" x14ac:dyDescent="0.2">
      <c r="B44" s="18"/>
      <c r="L44" s="18"/>
    </row>
    <row r="45" spans="2:12" ht="14.4" customHeight="1" x14ac:dyDescent="0.2">
      <c r="B45" s="18"/>
      <c r="L45" s="18"/>
    </row>
    <row r="46" spans="2:12" ht="14.4" customHeight="1" x14ac:dyDescent="0.2">
      <c r="B46" s="18"/>
      <c r="L46" s="18"/>
    </row>
    <row r="47" spans="2:12" ht="14.4" customHeight="1" x14ac:dyDescent="0.2">
      <c r="B47" s="18"/>
      <c r="L47" s="18"/>
    </row>
    <row r="48" spans="2:12" ht="14.4" customHeight="1" x14ac:dyDescent="0.2">
      <c r="B48" s="18"/>
      <c r="L48" s="18"/>
    </row>
    <row r="49" spans="2:12" ht="14.4" customHeight="1" x14ac:dyDescent="0.2">
      <c r="B49" s="18"/>
      <c r="L49" s="18"/>
    </row>
    <row r="50" spans="2:12" s="1" customFormat="1" ht="14.4" customHeight="1" x14ac:dyDescent="0.2">
      <c r="B50" s="28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28"/>
    </row>
    <row r="51" spans="2:12" x14ac:dyDescent="0.2">
      <c r="B51" s="18"/>
      <c r="L51" s="18"/>
    </row>
    <row r="52" spans="2:12" x14ac:dyDescent="0.2">
      <c r="B52" s="18"/>
      <c r="L52" s="18"/>
    </row>
    <row r="53" spans="2:12" x14ac:dyDescent="0.2">
      <c r="B53" s="18"/>
      <c r="L53" s="18"/>
    </row>
    <row r="54" spans="2:12" x14ac:dyDescent="0.2">
      <c r="B54" s="18"/>
      <c r="L54" s="18"/>
    </row>
    <row r="55" spans="2:12" x14ac:dyDescent="0.2">
      <c r="B55" s="18"/>
      <c r="L55" s="18"/>
    </row>
    <row r="56" spans="2:12" x14ac:dyDescent="0.2">
      <c r="B56" s="18"/>
      <c r="L56" s="18"/>
    </row>
    <row r="57" spans="2:12" x14ac:dyDescent="0.2">
      <c r="B57" s="18"/>
      <c r="L57" s="18"/>
    </row>
    <row r="58" spans="2:12" x14ac:dyDescent="0.2">
      <c r="B58" s="18"/>
      <c r="L58" s="18"/>
    </row>
    <row r="59" spans="2:12" x14ac:dyDescent="0.2">
      <c r="B59" s="18"/>
      <c r="L59" s="18"/>
    </row>
    <row r="60" spans="2:12" x14ac:dyDescent="0.2">
      <c r="B60" s="18"/>
      <c r="L60" s="18"/>
    </row>
    <row r="61" spans="2:12" s="1" customFormat="1" ht="13.2" x14ac:dyDescent="0.2">
      <c r="B61" s="28"/>
      <c r="D61" s="39" t="s">
        <v>46</v>
      </c>
      <c r="E61" s="30"/>
      <c r="F61" s="94" t="s">
        <v>47</v>
      </c>
      <c r="G61" s="39" t="s">
        <v>46</v>
      </c>
      <c r="H61" s="30"/>
      <c r="I61" s="30"/>
      <c r="J61" s="95" t="s">
        <v>47</v>
      </c>
      <c r="K61" s="30"/>
      <c r="L61" s="28"/>
    </row>
    <row r="62" spans="2:12" x14ac:dyDescent="0.2">
      <c r="B62" s="18"/>
      <c r="L62" s="18"/>
    </row>
    <row r="63" spans="2:12" x14ac:dyDescent="0.2">
      <c r="B63" s="18"/>
      <c r="L63" s="18"/>
    </row>
    <row r="64" spans="2:12" x14ac:dyDescent="0.2">
      <c r="B64" s="18"/>
      <c r="L64" s="18"/>
    </row>
    <row r="65" spans="2:12" s="1" customFormat="1" ht="13.2" x14ac:dyDescent="0.2">
      <c r="B65" s="28"/>
      <c r="D65" s="37" t="s">
        <v>48</v>
      </c>
      <c r="E65" s="38"/>
      <c r="F65" s="38"/>
      <c r="G65" s="37" t="s">
        <v>49</v>
      </c>
      <c r="H65" s="38"/>
      <c r="I65" s="38"/>
      <c r="J65" s="38"/>
      <c r="K65" s="38"/>
      <c r="L65" s="28"/>
    </row>
    <row r="66" spans="2:12" x14ac:dyDescent="0.2">
      <c r="B66" s="18"/>
      <c r="L66" s="18"/>
    </row>
    <row r="67" spans="2:12" x14ac:dyDescent="0.2">
      <c r="B67" s="18"/>
      <c r="L67" s="18"/>
    </row>
    <row r="68" spans="2:12" x14ac:dyDescent="0.2">
      <c r="B68" s="18"/>
      <c r="L68" s="18"/>
    </row>
    <row r="69" spans="2:12" x14ac:dyDescent="0.2">
      <c r="B69" s="18"/>
      <c r="L69" s="18"/>
    </row>
    <row r="70" spans="2:12" x14ac:dyDescent="0.2">
      <c r="B70" s="18"/>
      <c r="L70" s="18"/>
    </row>
    <row r="71" spans="2:12" x14ac:dyDescent="0.2">
      <c r="B71" s="18"/>
      <c r="L71" s="18"/>
    </row>
    <row r="72" spans="2:12" x14ac:dyDescent="0.2">
      <c r="B72" s="18"/>
      <c r="L72" s="18"/>
    </row>
    <row r="73" spans="2:12" x14ac:dyDescent="0.2">
      <c r="B73" s="18"/>
      <c r="L73" s="18"/>
    </row>
    <row r="74" spans="2:12" x14ac:dyDescent="0.2">
      <c r="B74" s="18"/>
      <c r="L74" s="18"/>
    </row>
    <row r="75" spans="2:12" x14ac:dyDescent="0.2">
      <c r="B75" s="18"/>
      <c r="L75" s="18"/>
    </row>
    <row r="76" spans="2:12" s="1" customFormat="1" ht="13.2" x14ac:dyDescent="0.2">
      <c r="B76" s="28"/>
      <c r="D76" s="39" t="s">
        <v>46</v>
      </c>
      <c r="E76" s="30"/>
      <c r="F76" s="94" t="s">
        <v>47</v>
      </c>
      <c r="G76" s="39" t="s">
        <v>46</v>
      </c>
      <c r="H76" s="30"/>
      <c r="I76" s="30"/>
      <c r="J76" s="95" t="s">
        <v>47</v>
      </c>
      <c r="K76" s="30"/>
      <c r="L76" s="28"/>
    </row>
    <row r="77" spans="2:12" s="1" customFormat="1" ht="14.4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" customHeight="1" x14ac:dyDescent="0.2">
      <c r="B82" s="28"/>
      <c r="C82" s="19" t="s">
        <v>90</v>
      </c>
      <c r="L82" s="28"/>
    </row>
    <row r="83" spans="2:47" s="1" customFormat="1" ht="6.9" customHeight="1" x14ac:dyDescent="0.2">
      <c r="B83" s="28"/>
      <c r="L83" s="28"/>
    </row>
    <row r="84" spans="2:47" s="1" customFormat="1" ht="12" customHeight="1" x14ac:dyDescent="0.2">
      <c r="B84" s="28"/>
      <c r="C84" s="25" t="s">
        <v>16</v>
      </c>
      <c r="L84" s="28"/>
    </row>
    <row r="85" spans="2:47" s="1" customFormat="1" ht="26.25" customHeight="1" x14ac:dyDescent="0.2">
      <c r="B85" s="28"/>
      <c r="E85" s="211" t="str">
        <f>E7</f>
        <v>Víceúčelové hřiště (rekonstrukce) Velký Týnec – Vsisko  [část zakázky A]</v>
      </c>
      <c r="F85" s="212"/>
      <c r="G85" s="212"/>
      <c r="H85" s="212"/>
      <c r="L85" s="28"/>
    </row>
    <row r="86" spans="2:47" s="1" customFormat="1" ht="12" customHeight="1" x14ac:dyDescent="0.2">
      <c r="B86" s="28"/>
      <c r="C86" s="25" t="s">
        <v>88</v>
      </c>
      <c r="L86" s="28"/>
    </row>
    <row r="87" spans="2:47" s="1" customFormat="1" ht="16.5" customHeight="1" x14ac:dyDescent="0.2">
      <c r="B87" s="28"/>
      <c r="E87" s="192" t="str">
        <f>E9</f>
        <v>VRN - Vedlejší rozpočtové náklady</v>
      </c>
      <c r="F87" s="210"/>
      <c r="G87" s="210"/>
      <c r="H87" s="210"/>
      <c r="L87" s="28"/>
    </row>
    <row r="88" spans="2:47" s="1" customFormat="1" ht="6.9" customHeight="1" x14ac:dyDescent="0.2">
      <c r="B88" s="28"/>
      <c r="L88" s="28"/>
    </row>
    <row r="89" spans="2:47" s="1" customFormat="1" ht="12" customHeight="1" x14ac:dyDescent="0.2">
      <c r="B89" s="28"/>
      <c r="C89" s="25" t="s">
        <v>19</v>
      </c>
      <c r="F89" s="23" t="str">
        <f>F12</f>
        <v xml:space="preserve"> </v>
      </c>
      <c r="I89" s="25" t="s">
        <v>21</v>
      </c>
      <c r="J89" s="47" t="str">
        <f>IF(J12="","",J12)</f>
        <v>Vyplň údaj</v>
      </c>
      <c r="L89" s="28"/>
    </row>
    <row r="90" spans="2:47" s="1" customFormat="1" ht="6.9" customHeight="1" x14ac:dyDescent="0.2">
      <c r="B90" s="28"/>
      <c r="L90" s="28"/>
    </row>
    <row r="91" spans="2:47" s="1" customFormat="1" ht="15.15" customHeight="1" x14ac:dyDescent="0.2">
      <c r="B91" s="28"/>
      <c r="C91" s="25" t="s">
        <v>22</v>
      </c>
      <c r="F91" s="23" t="str">
        <f>E15</f>
        <v>Obec Velký Týnec, Zámecká 35, 783 72 Velký Týnec</v>
      </c>
      <c r="I91" s="25"/>
      <c r="J91" s="26" t="str">
        <f>E21</f>
        <v xml:space="preserve"> </v>
      </c>
      <c r="L91" s="28"/>
    </row>
    <row r="92" spans="2:47" s="1" customFormat="1" ht="15.15" customHeight="1" x14ac:dyDescent="0.2">
      <c r="B92" s="28"/>
      <c r="C92" s="25" t="s">
        <v>25</v>
      </c>
      <c r="F92" s="23" t="str">
        <f>IF(E18="","",E18)</f>
        <v>Vyplň údaj</v>
      </c>
      <c r="I92" s="25"/>
      <c r="J92" s="26" t="str">
        <f>E24</f>
        <v xml:space="preserve"> 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6" t="s">
        <v>91</v>
      </c>
      <c r="D94" s="88"/>
      <c r="E94" s="88"/>
      <c r="F94" s="88"/>
      <c r="G94" s="88"/>
      <c r="H94" s="88"/>
      <c r="I94" s="88"/>
      <c r="J94" s="97" t="s">
        <v>92</v>
      </c>
      <c r="K94" s="88"/>
      <c r="L94" s="28"/>
    </row>
    <row r="95" spans="2:47" s="1" customFormat="1" ht="10.35" customHeight="1" x14ac:dyDescent="0.2">
      <c r="B95" s="28"/>
      <c r="L95" s="28"/>
    </row>
    <row r="96" spans="2:47" s="1" customFormat="1" ht="22.95" customHeight="1" x14ac:dyDescent="0.2">
      <c r="B96" s="28"/>
      <c r="C96" s="98" t="s">
        <v>93</v>
      </c>
      <c r="J96" s="61">
        <f>J118</f>
        <v>0</v>
      </c>
      <c r="L96" s="28"/>
      <c r="AU96" s="15" t="s">
        <v>94</v>
      </c>
    </row>
    <row r="97" spans="2:12" s="8" customFormat="1" ht="24.9" customHeight="1" x14ac:dyDescent="0.2">
      <c r="B97" s="99"/>
      <c r="D97" s="100" t="s">
        <v>553</v>
      </c>
      <c r="E97" s="101"/>
      <c r="F97" s="101"/>
      <c r="G97" s="101"/>
      <c r="H97" s="101"/>
      <c r="I97" s="101"/>
      <c r="J97" s="102">
        <f>J119</f>
        <v>0</v>
      </c>
      <c r="L97" s="99"/>
    </row>
    <row r="98" spans="2:12" s="8" customFormat="1" ht="24.9" customHeight="1" x14ac:dyDescent="0.2">
      <c r="B98" s="99"/>
      <c r="D98" s="100" t="s">
        <v>552</v>
      </c>
      <c r="E98" s="101"/>
      <c r="F98" s="101"/>
      <c r="G98" s="101"/>
      <c r="H98" s="101"/>
      <c r="I98" s="101"/>
      <c r="J98" s="102">
        <f>J121</f>
        <v>0</v>
      </c>
      <c r="L98" s="99"/>
    </row>
    <row r="99" spans="2:12" s="1" customFormat="1" ht="21.75" customHeight="1" x14ac:dyDescent="0.2">
      <c r="B99" s="28"/>
      <c r="L99" s="28"/>
    </row>
    <row r="100" spans="2:12" s="1" customFormat="1" ht="6.9" customHeight="1" x14ac:dyDescent="0.2"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28"/>
    </row>
    <row r="104" spans="2:12" s="1" customFormat="1" ht="6.9" customHeight="1" x14ac:dyDescent="0.2"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28"/>
    </row>
    <row r="105" spans="2:12" s="1" customFormat="1" ht="24.9" customHeight="1" x14ac:dyDescent="0.2">
      <c r="B105" s="28"/>
      <c r="C105" s="19" t="s">
        <v>98</v>
      </c>
      <c r="L105" s="28"/>
    </row>
    <row r="106" spans="2:12" s="1" customFormat="1" ht="6.9" customHeight="1" x14ac:dyDescent="0.2">
      <c r="B106" s="28"/>
      <c r="L106" s="28"/>
    </row>
    <row r="107" spans="2:12" s="1" customFormat="1" ht="12" customHeight="1" x14ac:dyDescent="0.2">
      <c r="B107" s="28"/>
      <c r="C107" s="25" t="s">
        <v>16</v>
      </c>
      <c r="L107" s="28"/>
    </row>
    <row r="108" spans="2:12" s="1" customFormat="1" ht="26.25" customHeight="1" x14ac:dyDescent="0.2">
      <c r="B108" s="28"/>
      <c r="E108" s="211" t="str">
        <f>E7</f>
        <v>Víceúčelové hřiště (rekonstrukce) Velký Týnec – Vsisko  [část zakázky A]</v>
      </c>
      <c r="F108" s="212"/>
      <c r="G108" s="212"/>
      <c r="H108" s="212"/>
      <c r="L108" s="28"/>
    </row>
    <row r="109" spans="2:12" s="1" customFormat="1" ht="12" customHeight="1" x14ac:dyDescent="0.2">
      <c r="B109" s="28"/>
      <c r="C109" s="25" t="s">
        <v>88</v>
      </c>
      <c r="L109" s="28"/>
    </row>
    <row r="110" spans="2:12" s="1" customFormat="1" ht="16.5" customHeight="1" x14ac:dyDescent="0.2">
      <c r="B110" s="28"/>
      <c r="E110" s="192" t="str">
        <f>E9</f>
        <v>VRN - Vedlejší rozpočtové náklady</v>
      </c>
      <c r="F110" s="210"/>
      <c r="G110" s="210"/>
      <c r="H110" s="210"/>
      <c r="L110" s="28"/>
    </row>
    <row r="111" spans="2:12" s="1" customFormat="1" ht="6.9" customHeight="1" x14ac:dyDescent="0.2">
      <c r="B111" s="28"/>
      <c r="L111" s="28"/>
    </row>
    <row r="112" spans="2:12" s="1" customFormat="1" ht="12" customHeight="1" x14ac:dyDescent="0.2">
      <c r="B112" s="28"/>
      <c r="C112" s="25" t="s">
        <v>19</v>
      </c>
      <c r="F112" s="23" t="str">
        <f>F12</f>
        <v xml:space="preserve"> </v>
      </c>
      <c r="I112" s="25" t="s">
        <v>21</v>
      </c>
      <c r="J112" s="47" t="str">
        <f>IF(J12="","",J12)</f>
        <v>Vyplň údaj</v>
      </c>
      <c r="L112" s="28"/>
    </row>
    <row r="113" spans="2:65" s="1" customFormat="1" ht="6.9" customHeight="1" x14ac:dyDescent="0.2">
      <c r="B113" s="28"/>
      <c r="L113" s="28"/>
    </row>
    <row r="114" spans="2:65" s="1" customFormat="1" ht="15.15" customHeight="1" x14ac:dyDescent="0.2">
      <c r="B114" s="28"/>
      <c r="C114" s="25" t="s">
        <v>22</v>
      </c>
      <c r="F114" s="23" t="str">
        <f>E15</f>
        <v>Obec Velký Týnec, Zámecká 35, 783 72 Velký Týnec</v>
      </c>
      <c r="I114" s="25"/>
      <c r="J114" s="26" t="str">
        <f>E21</f>
        <v xml:space="preserve"> </v>
      </c>
      <c r="L114" s="28"/>
    </row>
    <row r="115" spans="2:65" s="1" customFormat="1" ht="15.15" customHeight="1" x14ac:dyDescent="0.2">
      <c r="B115" s="28"/>
      <c r="C115" s="25" t="s">
        <v>25</v>
      </c>
      <c r="F115" s="23" t="str">
        <f>IF(E18="","",E18)</f>
        <v>Vyplň údaj</v>
      </c>
      <c r="I115" s="25"/>
      <c r="J115" s="26" t="str">
        <f>E24</f>
        <v xml:space="preserve"> </v>
      </c>
      <c r="L115" s="28"/>
    </row>
    <row r="116" spans="2:65" s="1" customFormat="1" ht="10.35" customHeight="1" x14ac:dyDescent="0.2">
      <c r="B116" s="28"/>
      <c r="L116" s="28"/>
    </row>
    <row r="117" spans="2:65" s="9" customFormat="1" ht="29.25" customHeight="1" x14ac:dyDescent="0.2">
      <c r="B117" s="103"/>
      <c r="C117" s="104" t="s">
        <v>99</v>
      </c>
      <c r="D117" s="105" t="s">
        <v>56</v>
      </c>
      <c r="E117" s="105" t="s">
        <v>52</v>
      </c>
      <c r="F117" s="105" t="s">
        <v>53</v>
      </c>
      <c r="G117" s="105" t="s">
        <v>100</v>
      </c>
      <c r="H117" s="105" t="s">
        <v>101</v>
      </c>
      <c r="I117" s="105" t="s">
        <v>102</v>
      </c>
      <c r="J117" s="106" t="s">
        <v>92</v>
      </c>
      <c r="K117" s="107" t="s">
        <v>103</v>
      </c>
      <c r="L117" s="103"/>
      <c r="M117" s="54" t="s">
        <v>1</v>
      </c>
      <c r="N117" s="55" t="s">
        <v>35</v>
      </c>
      <c r="O117" s="55" t="s">
        <v>104</v>
      </c>
      <c r="P117" s="55" t="s">
        <v>105</v>
      </c>
      <c r="Q117" s="55" t="s">
        <v>106</v>
      </c>
      <c r="R117" s="55" t="s">
        <v>107</v>
      </c>
      <c r="S117" s="55" t="s">
        <v>108</v>
      </c>
      <c r="T117" s="56" t="s">
        <v>109</v>
      </c>
    </row>
    <row r="118" spans="2:65" s="1" customFormat="1" ht="22.95" customHeight="1" x14ac:dyDescent="0.3">
      <c r="B118" s="28"/>
      <c r="C118" s="59" t="s">
        <v>110</v>
      </c>
      <c r="J118" s="108">
        <f>BK118</f>
        <v>0</v>
      </c>
      <c r="L118" s="28"/>
      <c r="M118" s="57"/>
      <c r="N118" s="48"/>
      <c r="O118" s="48"/>
      <c r="P118" s="109">
        <f>P119+P121</f>
        <v>0</v>
      </c>
      <c r="Q118" s="48"/>
      <c r="R118" s="109">
        <f>R119+R121</f>
        <v>0</v>
      </c>
      <c r="S118" s="48"/>
      <c r="T118" s="110">
        <f>T119+T121</f>
        <v>0</v>
      </c>
      <c r="AT118" s="15" t="s">
        <v>70</v>
      </c>
      <c r="AU118" s="15" t="s">
        <v>94</v>
      </c>
      <c r="BK118" s="111">
        <f>BK119+BK121</f>
        <v>0</v>
      </c>
    </row>
    <row r="119" spans="2:65" s="10" customFormat="1" ht="25.95" customHeight="1" x14ac:dyDescent="0.25">
      <c r="B119" s="112"/>
      <c r="D119" s="113" t="s">
        <v>70</v>
      </c>
      <c r="E119" s="114" t="s">
        <v>554</v>
      </c>
      <c r="F119" s="114" t="s">
        <v>555</v>
      </c>
      <c r="I119" s="226"/>
      <c r="J119" s="115">
        <f>BK119</f>
        <v>0</v>
      </c>
      <c r="L119" s="112"/>
      <c r="M119" s="116"/>
      <c r="P119" s="117">
        <f>P120</f>
        <v>0</v>
      </c>
      <c r="R119" s="117">
        <f>R120</f>
        <v>0</v>
      </c>
      <c r="T119" s="118">
        <f>T120</f>
        <v>0</v>
      </c>
      <c r="AR119" s="113" t="s">
        <v>79</v>
      </c>
      <c r="AT119" s="119" t="s">
        <v>70</v>
      </c>
      <c r="AU119" s="119" t="s">
        <v>71</v>
      </c>
      <c r="AY119" s="113" t="s">
        <v>113</v>
      </c>
      <c r="BK119" s="120">
        <f>BK120</f>
        <v>0</v>
      </c>
    </row>
    <row r="120" spans="2:65" s="1" customFormat="1" ht="16.5" customHeight="1" x14ac:dyDescent="0.2">
      <c r="B120" s="28"/>
      <c r="C120" s="121">
        <v>103</v>
      </c>
      <c r="D120" s="121" t="s">
        <v>114</v>
      </c>
      <c r="E120" s="122" t="s">
        <v>556</v>
      </c>
      <c r="F120" s="123" t="s">
        <v>557</v>
      </c>
      <c r="G120" s="124" t="s">
        <v>547</v>
      </c>
      <c r="H120" s="125">
        <v>1</v>
      </c>
      <c r="I120" s="126"/>
      <c r="J120" s="127">
        <f>ROUND(I120*H120,2)</f>
        <v>0</v>
      </c>
      <c r="K120" s="128"/>
      <c r="L120" s="28"/>
      <c r="M120" s="129" t="s">
        <v>1</v>
      </c>
      <c r="N120" s="130" t="s">
        <v>36</v>
      </c>
      <c r="P120" s="131">
        <f>O120*H120</f>
        <v>0</v>
      </c>
      <c r="Q120" s="131">
        <v>0</v>
      </c>
      <c r="R120" s="131">
        <f>Q120*H120</f>
        <v>0</v>
      </c>
      <c r="S120" s="131">
        <v>0</v>
      </c>
      <c r="T120" s="132">
        <f>S120*H120</f>
        <v>0</v>
      </c>
      <c r="AR120" s="133" t="s">
        <v>118</v>
      </c>
      <c r="AT120" s="133" t="s">
        <v>114</v>
      </c>
      <c r="AU120" s="133" t="s">
        <v>79</v>
      </c>
      <c r="AY120" s="15" t="s">
        <v>113</v>
      </c>
      <c r="BE120" s="134">
        <f>IF(N120="základní",J120,0)</f>
        <v>0</v>
      </c>
      <c r="BF120" s="134">
        <f>IF(N120="snížená",J120,0)</f>
        <v>0</v>
      </c>
      <c r="BG120" s="134">
        <f>IF(N120="zákl. přenesená",J120,0)</f>
        <v>0</v>
      </c>
      <c r="BH120" s="134">
        <f>IF(N120="sníž. přenesená",J120,0)</f>
        <v>0</v>
      </c>
      <c r="BI120" s="134">
        <f>IF(N120="nulová",J120,0)</f>
        <v>0</v>
      </c>
      <c r="BJ120" s="15" t="s">
        <v>79</v>
      </c>
      <c r="BK120" s="134">
        <f>ROUND(I120*H120,2)</f>
        <v>0</v>
      </c>
      <c r="BL120" s="15" t="s">
        <v>118</v>
      </c>
      <c r="BM120" s="133" t="s">
        <v>81</v>
      </c>
    </row>
    <row r="121" spans="2:65" s="10" customFormat="1" ht="25.95" customHeight="1" x14ac:dyDescent="0.25">
      <c r="B121" s="112"/>
      <c r="D121" s="113" t="s">
        <v>70</v>
      </c>
      <c r="E121" s="114" t="s">
        <v>84</v>
      </c>
      <c r="F121" s="114" t="s">
        <v>85</v>
      </c>
      <c r="I121" s="226"/>
      <c r="J121" s="115">
        <f>BK121</f>
        <v>0</v>
      </c>
      <c r="L121" s="112"/>
      <c r="M121" s="116"/>
      <c r="P121" s="117">
        <f>SUM(P122:P126)</f>
        <v>0</v>
      </c>
      <c r="R121" s="117">
        <f>SUM(R122:R126)</f>
        <v>0</v>
      </c>
      <c r="T121" s="118">
        <f>SUM(T122:T126)</f>
        <v>0</v>
      </c>
      <c r="AR121" s="113" t="s">
        <v>133</v>
      </c>
      <c r="AT121" s="119" t="s">
        <v>70</v>
      </c>
      <c r="AU121" s="119" t="s">
        <v>71</v>
      </c>
      <c r="AY121" s="113" t="s">
        <v>113</v>
      </c>
      <c r="BK121" s="120">
        <f>SUM(BK122:BK126)</f>
        <v>0</v>
      </c>
    </row>
    <row r="122" spans="2:65" s="1" customFormat="1" ht="16.5" customHeight="1" x14ac:dyDescent="0.2">
      <c r="B122" s="28"/>
      <c r="C122" s="121">
        <v>104</v>
      </c>
      <c r="D122" s="121" t="s">
        <v>114</v>
      </c>
      <c r="E122" s="122" t="s">
        <v>558</v>
      </c>
      <c r="F122" s="123" t="s">
        <v>555</v>
      </c>
      <c r="G122" s="124" t="s">
        <v>547</v>
      </c>
      <c r="H122" s="125">
        <v>1</v>
      </c>
      <c r="I122" s="126"/>
      <c r="J122" s="127">
        <f>ROUND(I122*H122,2)</f>
        <v>0</v>
      </c>
      <c r="K122" s="128"/>
      <c r="L122" s="28"/>
      <c r="M122" s="129" t="s">
        <v>1</v>
      </c>
      <c r="N122" s="130" t="s">
        <v>36</v>
      </c>
      <c r="P122" s="131">
        <f>O122*H122</f>
        <v>0</v>
      </c>
      <c r="Q122" s="131">
        <v>0</v>
      </c>
      <c r="R122" s="131">
        <f>Q122*H122</f>
        <v>0</v>
      </c>
      <c r="S122" s="131">
        <v>0</v>
      </c>
      <c r="T122" s="132">
        <f>S122*H122</f>
        <v>0</v>
      </c>
      <c r="AR122" s="133" t="s">
        <v>118</v>
      </c>
      <c r="AT122" s="133" t="s">
        <v>114</v>
      </c>
      <c r="AU122" s="133" t="s">
        <v>79</v>
      </c>
      <c r="AY122" s="15" t="s">
        <v>113</v>
      </c>
      <c r="BE122" s="134">
        <f>IF(N122="základní",J122,0)</f>
        <v>0</v>
      </c>
      <c r="BF122" s="134">
        <f>IF(N122="snížená",J122,0)</f>
        <v>0</v>
      </c>
      <c r="BG122" s="134">
        <f>IF(N122="zákl. přenesená",J122,0)</f>
        <v>0</v>
      </c>
      <c r="BH122" s="134">
        <f>IF(N122="sníž. přenesená",J122,0)</f>
        <v>0</v>
      </c>
      <c r="BI122" s="134">
        <f>IF(N122="nulová",J122,0)</f>
        <v>0</v>
      </c>
      <c r="BJ122" s="15" t="s">
        <v>79</v>
      </c>
      <c r="BK122" s="134">
        <f>ROUND(I122*H122,2)</f>
        <v>0</v>
      </c>
      <c r="BL122" s="15" t="s">
        <v>118</v>
      </c>
      <c r="BM122" s="133" t="s">
        <v>118</v>
      </c>
    </row>
    <row r="123" spans="2:65" s="1" customFormat="1" ht="16.5" customHeight="1" x14ac:dyDescent="0.2">
      <c r="B123" s="28"/>
      <c r="C123" s="121">
        <v>105</v>
      </c>
      <c r="D123" s="121" t="s">
        <v>114</v>
      </c>
      <c r="E123" s="122" t="s">
        <v>559</v>
      </c>
      <c r="F123" s="123" t="s">
        <v>560</v>
      </c>
      <c r="G123" s="124" t="s">
        <v>547</v>
      </c>
      <c r="H123" s="125">
        <v>1</v>
      </c>
      <c r="I123" s="126"/>
      <c r="J123" s="127">
        <f>ROUND(I123*H123,2)</f>
        <v>0</v>
      </c>
      <c r="K123" s="128"/>
      <c r="L123" s="28"/>
      <c r="M123" s="129" t="s">
        <v>1</v>
      </c>
      <c r="N123" s="130" t="s">
        <v>36</v>
      </c>
      <c r="P123" s="131">
        <f>O123*H123</f>
        <v>0</v>
      </c>
      <c r="Q123" s="131">
        <v>0</v>
      </c>
      <c r="R123" s="131">
        <f>Q123*H123</f>
        <v>0</v>
      </c>
      <c r="S123" s="131">
        <v>0</v>
      </c>
      <c r="T123" s="132">
        <f>S123*H123</f>
        <v>0</v>
      </c>
      <c r="AR123" s="133" t="s">
        <v>118</v>
      </c>
      <c r="AT123" s="133" t="s">
        <v>114</v>
      </c>
      <c r="AU123" s="133" t="s">
        <v>79</v>
      </c>
      <c r="AY123" s="15" t="s">
        <v>113</v>
      </c>
      <c r="BE123" s="134">
        <f>IF(N123="základní",J123,0)</f>
        <v>0</v>
      </c>
      <c r="BF123" s="134">
        <f>IF(N123="snížená",J123,0)</f>
        <v>0</v>
      </c>
      <c r="BG123" s="134">
        <f>IF(N123="zákl. přenesená",J123,0)</f>
        <v>0</v>
      </c>
      <c r="BH123" s="134">
        <f>IF(N123="sníž. přenesená",J123,0)</f>
        <v>0</v>
      </c>
      <c r="BI123" s="134">
        <f>IF(N123="nulová",J123,0)</f>
        <v>0</v>
      </c>
      <c r="BJ123" s="15" t="s">
        <v>79</v>
      </c>
      <c r="BK123" s="134">
        <f>ROUND(I123*H123,2)</f>
        <v>0</v>
      </c>
      <c r="BL123" s="15" t="s">
        <v>118</v>
      </c>
      <c r="BM123" s="133" t="s">
        <v>129</v>
      </c>
    </row>
    <row r="124" spans="2:65" s="1" customFormat="1" ht="16.5" customHeight="1" x14ac:dyDescent="0.2">
      <c r="B124" s="28"/>
      <c r="C124" s="121">
        <v>106</v>
      </c>
      <c r="D124" s="121" t="s">
        <v>114</v>
      </c>
      <c r="E124" s="122" t="s">
        <v>561</v>
      </c>
      <c r="F124" s="123" t="s">
        <v>562</v>
      </c>
      <c r="G124" s="124" t="s">
        <v>547</v>
      </c>
      <c r="H124" s="125">
        <v>1</v>
      </c>
      <c r="I124" s="126"/>
      <c r="J124" s="127">
        <f>ROUND(I124*H124,2)</f>
        <v>0</v>
      </c>
      <c r="K124" s="128"/>
      <c r="L124" s="28"/>
      <c r="M124" s="129" t="s">
        <v>1</v>
      </c>
      <c r="N124" s="130" t="s">
        <v>36</v>
      </c>
      <c r="P124" s="131">
        <f>O124*H124</f>
        <v>0</v>
      </c>
      <c r="Q124" s="131">
        <v>0</v>
      </c>
      <c r="R124" s="131">
        <f>Q124*H124</f>
        <v>0</v>
      </c>
      <c r="S124" s="131">
        <v>0</v>
      </c>
      <c r="T124" s="132">
        <f>S124*H124</f>
        <v>0</v>
      </c>
      <c r="AR124" s="133" t="s">
        <v>118</v>
      </c>
      <c r="AT124" s="133" t="s">
        <v>114</v>
      </c>
      <c r="AU124" s="133" t="s">
        <v>79</v>
      </c>
      <c r="AY124" s="15" t="s">
        <v>113</v>
      </c>
      <c r="BE124" s="134">
        <f>IF(N124="základní",J124,0)</f>
        <v>0</v>
      </c>
      <c r="BF124" s="134">
        <f>IF(N124="snížená",J124,0)</f>
        <v>0</v>
      </c>
      <c r="BG124" s="134">
        <f>IF(N124="zákl. přenesená",J124,0)</f>
        <v>0</v>
      </c>
      <c r="BH124" s="134">
        <f>IF(N124="sníž. přenesená",J124,0)</f>
        <v>0</v>
      </c>
      <c r="BI124" s="134">
        <f>IF(N124="nulová",J124,0)</f>
        <v>0</v>
      </c>
      <c r="BJ124" s="15" t="s">
        <v>79</v>
      </c>
      <c r="BK124" s="134">
        <f>ROUND(I124*H124,2)</f>
        <v>0</v>
      </c>
      <c r="BL124" s="15" t="s">
        <v>118</v>
      </c>
      <c r="BM124" s="133" t="s">
        <v>132</v>
      </c>
    </row>
    <row r="125" spans="2:65" s="1" customFormat="1" ht="16.5" customHeight="1" x14ac:dyDescent="0.2">
      <c r="B125" s="28"/>
      <c r="C125" s="121">
        <v>107</v>
      </c>
      <c r="D125" s="121" t="s">
        <v>114</v>
      </c>
      <c r="E125" s="122" t="s">
        <v>563</v>
      </c>
      <c r="F125" s="123" t="s">
        <v>564</v>
      </c>
      <c r="G125" s="124" t="s">
        <v>547</v>
      </c>
      <c r="H125" s="125">
        <v>1</v>
      </c>
      <c r="I125" s="126"/>
      <c r="J125" s="127">
        <f>ROUND(I125*H125,2)</f>
        <v>0</v>
      </c>
      <c r="K125" s="128"/>
      <c r="L125" s="28"/>
      <c r="M125" s="129" t="s">
        <v>1</v>
      </c>
      <c r="N125" s="130" t="s">
        <v>36</v>
      </c>
      <c r="P125" s="131">
        <f>O125*H125</f>
        <v>0</v>
      </c>
      <c r="Q125" s="131">
        <v>0</v>
      </c>
      <c r="R125" s="131">
        <f>Q125*H125</f>
        <v>0</v>
      </c>
      <c r="S125" s="131">
        <v>0</v>
      </c>
      <c r="T125" s="132">
        <f>S125*H125</f>
        <v>0</v>
      </c>
      <c r="AR125" s="133" t="s">
        <v>118</v>
      </c>
      <c r="AT125" s="133" t="s">
        <v>114</v>
      </c>
      <c r="AU125" s="133" t="s">
        <v>79</v>
      </c>
      <c r="AY125" s="15" t="s">
        <v>113</v>
      </c>
      <c r="BE125" s="134">
        <f>IF(N125="základní",J125,0)</f>
        <v>0</v>
      </c>
      <c r="BF125" s="134">
        <f>IF(N125="snížená",J125,0)</f>
        <v>0</v>
      </c>
      <c r="BG125" s="134">
        <f>IF(N125="zákl. přenesená",J125,0)</f>
        <v>0</v>
      </c>
      <c r="BH125" s="134">
        <f>IF(N125="sníž. přenesená",J125,0)</f>
        <v>0</v>
      </c>
      <c r="BI125" s="134">
        <f>IF(N125="nulová",J125,0)</f>
        <v>0</v>
      </c>
      <c r="BJ125" s="15" t="s">
        <v>79</v>
      </c>
      <c r="BK125" s="134">
        <f>ROUND(I125*H125,2)</f>
        <v>0</v>
      </c>
      <c r="BL125" s="15" t="s">
        <v>118</v>
      </c>
      <c r="BM125" s="133" t="s">
        <v>136</v>
      </c>
    </row>
    <row r="126" spans="2:65" s="1" customFormat="1" ht="16.5" customHeight="1" x14ac:dyDescent="0.2">
      <c r="B126" s="28"/>
      <c r="C126" s="121">
        <v>108</v>
      </c>
      <c r="D126" s="121" t="s">
        <v>114</v>
      </c>
      <c r="E126" s="122" t="s">
        <v>565</v>
      </c>
      <c r="F126" s="123" t="s">
        <v>566</v>
      </c>
      <c r="G126" s="124" t="s">
        <v>547</v>
      </c>
      <c r="H126" s="125">
        <v>1</v>
      </c>
      <c r="I126" s="126"/>
      <c r="J126" s="127">
        <f>ROUND(I126*H126,2)</f>
        <v>0</v>
      </c>
      <c r="K126" s="128"/>
      <c r="L126" s="28"/>
      <c r="M126" s="153" t="s">
        <v>1</v>
      </c>
      <c r="N126" s="154" t="s">
        <v>36</v>
      </c>
      <c r="O126" s="155"/>
      <c r="P126" s="156">
        <f>O126*H126</f>
        <v>0</v>
      </c>
      <c r="Q126" s="156">
        <v>0</v>
      </c>
      <c r="R126" s="156">
        <f>Q126*H126</f>
        <v>0</v>
      </c>
      <c r="S126" s="156">
        <v>0</v>
      </c>
      <c r="T126" s="157">
        <f>S126*H126</f>
        <v>0</v>
      </c>
      <c r="AR126" s="133" t="s">
        <v>118</v>
      </c>
      <c r="AT126" s="133" t="s">
        <v>114</v>
      </c>
      <c r="AU126" s="133" t="s">
        <v>79</v>
      </c>
      <c r="AY126" s="15" t="s">
        <v>113</v>
      </c>
      <c r="BE126" s="134">
        <f>IF(N126="základní",J126,0)</f>
        <v>0</v>
      </c>
      <c r="BF126" s="134">
        <f>IF(N126="snížená",J126,0)</f>
        <v>0</v>
      </c>
      <c r="BG126" s="134">
        <f>IF(N126="zákl. přenesená",J126,0)</f>
        <v>0</v>
      </c>
      <c r="BH126" s="134">
        <f>IF(N126="sníž. přenesená",J126,0)</f>
        <v>0</v>
      </c>
      <c r="BI126" s="134">
        <f>IF(N126="nulová",J126,0)</f>
        <v>0</v>
      </c>
      <c r="BJ126" s="15" t="s">
        <v>79</v>
      </c>
      <c r="BK126" s="134">
        <f>ROUND(I126*H126,2)</f>
        <v>0</v>
      </c>
      <c r="BL126" s="15" t="s">
        <v>118</v>
      </c>
      <c r="BM126" s="133" t="s">
        <v>8</v>
      </c>
    </row>
    <row r="127" spans="2:65" s="1" customFormat="1" ht="6.9" customHeight="1" x14ac:dyDescent="0.2"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28"/>
    </row>
  </sheetData>
  <sheetProtection algorithmName="SHA-512" hashValue="Gct5EWBJJWOK2FJFV8qLFPtPiABaXJxK8wH8RIztffGLkEGkjG1G3oyVEOPeNvLD+JnSoXiG4HIrkFFIAf8QRQ==" saltValue="bg2NYq7RPHlLQsZsWR5qhQ==" spinCount="100000" sheet="1" objects="1" scenarios="1"/>
  <autoFilter ref="C117:K126" xr:uid="{00000000-0009-0000-0000-000004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BO 01 - Bourací práce</vt:lpstr>
      <vt:lpstr>SO 01 - Víceúčelové hřiště</vt:lpstr>
      <vt:lpstr>VRN - Vedlejší rozpočtové...</vt:lpstr>
      <vt:lpstr>'BO 01 - Bourací práce'!Názvy_tisku</vt:lpstr>
      <vt:lpstr>'Rekapitulace stavby'!Názvy_tisku</vt:lpstr>
      <vt:lpstr>'SO 01 - Víceúčelové hřiště'!Názvy_tisku</vt:lpstr>
      <vt:lpstr>'VRN - Vedlejší rozpočtové...'!Názvy_tisku</vt:lpstr>
      <vt:lpstr>'BO 01 - Bourací práce'!Oblast_tisku</vt:lpstr>
      <vt:lpstr>'Rekapitulace stavby'!Oblast_tisku</vt:lpstr>
      <vt:lpstr>'SO 01 - Víceúčelové hřiště'!Oblast_tisku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Patrik RAŠKA</dc:creator>
  <cp:lastModifiedBy>DAVID SLOUKA</cp:lastModifiedBy>
  <cp:lastPrinted>2026-01-08T14:57:19Z</cp:lastPrinted>
  <dcterms:created xsi:type="dcterms:W3CDTF">2025-11-24T18:41:13Z</dcterms:created>
  <dcterms:modified xsi:type="dcterms:W3CDTF">2026-01-08T15:21:16Z</dcterms:modified>
</cp:coreProperties>
</file>