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el\Documents\Vochozka dokumenty\Rozpočtování\Rozpočty\Rozpočty 2024\2024_2\Zárybničná Lhota - Chodník, oplocení\Zadání\"/>
    </mc:Choice>
  </mc:AlternateContent>
  <bookViews>
    <workbookView xWindow="0" yWindow="0" windowWidth="19200" windowHeight="11445"/>
  </bookViews>
  <sheets>
    <sheet name="Rekapitulace stavby" sheetId="1" r:id="rId1"/>
    <sheet name="000 - Příprava území" sheetId="2" r:id="rId2"/>
    <sheet name="001 - SO-100 Chodník" sheetId="3" r:id="rId3"/>
    <sheet name="101 - Úprava aktivní zóny..." sheetId="4" r:id="rId4"/>
    <sheet name="102 - Nová dešťová kanali..." sheetId="5" r:id="rId5"/>
    <sheet name="103 - Ochrana stávajících..." sheetId="6" r:id="rId6"/>
    <sheet name="002 - SO-700 Oplocení" sheetId="7" r:id="rId7"/>
    <sheet name="003 - SO-800 Vegetační úp..." sheetId="8" r:id="rId8"/>
    <sheet name="004 - Vedlejší náklady" sheetId="9" r:id="rId9"/>
    <sheet name="Pokyny pro vyplnění" sheetId="10" r:id="rId10"/>
  </sheets>
  <definedNames>
    <definedName name="_xlnm._FilterDatabase" localSheetId="1" hidden="1">'000 - Příprava území'!$C$82:$K$163</definedName>
    <definedName name="_xlnm._FilterDatabase" localSheetId="2" hidden="1">'001 - SO-100 Chodník'!$C$88:$K$278</definedName>
    <definedName name="_xlnm._FilterDatabase" localSheetId="6" hidden="1">'002 - SO-700 Oplocení'!$C$88:$K$353</definedName>
    <definedName name="_xlnm._FilterDatabase" localSheetId="7" hidden="1">'003 - SO-800 Vegetační úp...'!$C$82:$K$164</definedName>
    <definedName name="_xlnm._FilterDatabase" localSheetId="8" hidden="1">'004 - Vedlejší náklady'!$C$86:$K$140</definedName>
    <definedName name="_xlnm._FilterDatabase" localSheetId="3" hidden="1">'101 - Úprava aktivní zóny...'!$C$86:$K$131</definedName>
    <definedName name="_xlnm._FilterDatabase" localSheetId="4" hidden="1">'102 - Nová dešťová kanali...'!$C$92:$K$320</definedName>
    <definedName name="_xlnm._FilterDatabase" localSheetId="5" hidden="1">'103 - Ochrana stávajících...'!$C$89:$K$177</definedName>
    <definedName name="_xlnm.Print_Titles" localSheetId="1">'000 - Příprava území'!$82:$82</definedName>
    <definedName name="_xlnm.Print_Titles" localSheetId="2">'001 - SO-100 Chodník'!$88:$88</definedName>
    <definedName name="_xlnm.Print_Titles" localSheetId="6">'002 - SO-700 Oplocení'!$88:$88</definedName>
    <definedName name="_xlnm.Print_Titles" localSheetId="7">'003 - SO-800 Vegetační úp...'!$82:$82</definedName>
    <definedName name="_xlnm.Print_Titles" localSheetId="8">'004 - Vedlejší náklady'!$86:$86</definedName>
    <definedName name="_xlnm.Print_Titles" localSheetId="3">'101 - Úprava aktivní zóny...'!$86:$86</definedName>
    <definedName name="_xlnm.Print_Titles" localSheetId="4">'102 - Nová dešťová kanali...'!$92:$92</definedName>
    <definedName name="_xlnm.Print_Titles" localSheetId="5">'103 - Ochrana stávajících...'!$89:$89</definedName>
    <definedName name="_xlnm.Print_Titles" localSheetId="0">'Rekapitulace stavby'!$52:$52</definedName>
    <definedName name="_xlnm.Print_Area" localSheetId="1">'000 - Příprava území'!$C$4:$J$39,'000 - Příprava území'!$C$45:$J$64,'000 - Příprava území'!$C$70:$K$163</definedName>
    <definedName name="_xlnm.Print_Area" localSheetId="2">'001 - SO-100 Chodník'!$C$4:$J$39,'001 - SO-100 Chodník'!$C$45:$J$70,'001 - SO-100 Chodník'!$C$76:$K$278</definedName>
    <definedName name="_xlnm.Print_Area" localSheetId="6">'002 - SO-700 Oplocení'!$C$4:$J$39,'002 - SO-700 Oplocení'!$C$45:$J$70,'002 - SO-700 Oplocení'!$C$76:$K$353</definedName>
    <definedName name="_xlnm.Print_Area" localSheetId="7">'003 - SO-800 Vegetační úp...'!$C$4:$J$39,'003 - SO-800 Vegetační úp...'!$C$45:$J$64,'003 - SO-800 Vegetační úp...'!$C$70:$K$164</definedName>
    <definedName name="_xlnm.Print_Area" localSheetId="8">'004 - Vedlejší náklady'!$C$4:$J$39,'004 - Vedlejší náklady'!$C$45:$J$68,'004 - Vedlejší náklady'!$C$74:$K$140</definedName>
    <definedName name="_xlnm.Print_Area" localSheetId="3">'101 - Úprava aktivní zóny...'!$C$4:$J$41,'101 - Úprava aktivní zóny...'!$C$47:$J$66,'101 - Úprava aktivní zóny...'!$C$72:$K$131</definedName>
    <definedName name="_xlnm.Print_Area" localSheetId="4">'102 - Nová dešťová kanali...'!$C$4:$J$41,'102 - Nová dešťová kanali...'!$C$47:$J$72,'102 - Nová dešťová kanali...'!$C$78:$K$320</definedName>
    <definedName name="_xlnm.Print_Area" localSheetId="5">'103 - Ochrana stávajících...'!$C$4:$J$41,'103 - Ochrana stávajících...'!$C$47:$J$69,'103 - Ochrana stávajících...'!$C$75:$K$177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stavby'!$C$42:$AQ$64</definedName>
  </definedNames>
  <calcPr calcId="152511"/>
</workbook>
</file>

<file path=xl/calcChain.xml><?xml version="1.0" encoding="utf-8"?>
<calcChain xmlns="http://schemas.openxmlformats.org/spreadsheetml/2006/main">
  <c r="J37" i="9" l="1"/>
  <c r="J36" i="9"/>
  <c r="AY63" i="1"/>
  <c r="J35" i="9"/>
  <c r="AX63" i="1" s="1"/>
  <c r="BI138" i="9"/>
  <c r="BH138" i="9"/>
  <c r="BG138" i="9"/>
  <c r="BF138" i="9"/>
  <c r="T138" i="9"/>
  <c r="T137" i="9" s="1"/>
  <c r="R138" i="9"/>
  <c r="R137" i="9" s="1"/>
  <c r="P138" i="9"/>
  <c r="P137" i="9" s="1"/>
  <c r="BI135" i="9"/>
  <c r="BH135" i="9"/>
  <c r="BG135" i="9"/>
  <c r="BF135" i="9"/>
  <c r="T135" i="9"/>
  <c r="R135" i="9"/>
  <c r="P135" i="9"/>
  <c r="BI132" i="9"/>
  <c r="BH132" i="9"/>
  <c r="BG132" i="9"/>
  <c r="BF132" i="9"/>
  <c r="T132" i="9"/>
  <c r="R132" i="9"/>
  <c r="P132" i="9"/>
  <c r="BI128" i="9"/>
  <c r="BH128" i="9"/>
  <c r="BG128" i="9"/>
  <c r="BF128" i="9"/>
  <c r="T128" i="9"/>
  <c r="T127" i="9" s="1"/>
  <c r="R128" i="9"/>
  <c r="R127" i="9" s="1"/>
  <c r="P128" i="9"/>
  <c r="P127" i="9" s="1"/>
  <c r="BI125" i="9"/>
  <c r="BH125" i="9"/>
  <c r="BG125" i="9"/>
  <c r="BF125" i="9"/>
  <c r="T125" i="9"/>
  <c r="R125" i="9"/>
  <c r="P125" i="9"/>
  <c r="BI122" i="9"/>
  <c r="BH122" i="9"/>
  <c r="BG122" i="9"/>
  <c r="BF122" i="9"/>
  <c r="T122" i="9"/>
  <c r="R122" i="9"/>
  <c r="P122" i="9"/>
  <c r="BI119" i="9"/>
  <c r="BH119" i="9"/>
  <c r="BG119" i="9"/>
  <c r="BF119" i="9"/>
  <c r="T119" i="9"/>
  <c r="R119" i="9"/>
  <c r="P119" i="9"/>
  <c r="BI112" i="9"/>
  <c r="BH112" i="9"/>
  <c r="BG112" i="9"/>
  <c r="BF112" i="9"/>
  <c r="T112" i="9"/>
  <c r="R112" i="9"/>
  <c r="P112" i="9"/>
  <c r="BI109" i="9"/>
  <c r="BH109" i="9"/>
  <c r="BG109" i="9"/>
  <c r="BF109" i="9"/>
  <c r="T109" i="9"/>
  <c r="R109" i="9"/>
  <c r="P109" i="9"/>
  <c r="BI105" i="9"/>
  <c r="BH105" i="9"/>
  <c r="BG105" i="9"/>
  <c r="BF105" i="9"/>
  <c r="T105" i="9"/>
  <c r="R105" i="9"/>
  <c r="P105" i="9"/>
  <c r="BI99" i="9"/>
  <c r="BH99" i="9"/>
  <c r="BG99" i="9"/>
  <c r="BF99" i="9"/>
  <c r="T99" i="9"/>
  <c r="R99" i="9"/>
  <c r="P99" i="9"/>
  <c r="BI94" i="9"/>
  <c r="BH94" i="9"/>
  <c r="BG94" i="9"/>
  <c r="BF94" i="9"/>
  <c r="T94" i="9"/>
  <c r="R94" i="9"/>
  <c r="P94" i="9"/>
  <c r="BI89" i="9"/>
  <c r="BH89" i="9"/>
  <c r="BG89" i="9"/>
  <c r="BF89" i="9"/>
  <c r="T89" i="9"/>
  <c r="T88" i="9" s="1"/>
  <c r="R89" i="9"/>
  <c r="R88" i="9"/>
  <c r="P89" i="9"/>
  <c r="P88" i="9" s="1"/>
  <c r="J84" i="9"/>
  <c r="J83" i="9"/>
  <c r="F83" i="9"/>
  <c r="F81" i="9"/>
  <c r="E79" i="9"/>
  <c r="J55" i="9"/>
  <c r="J54" i="9"/>
  <c r="F54" i="9"/>
  <c r="F52" i="9"/>
  <c r="E50" i="9"/>
  <c r="J18" i="9"/>
  <c r="E18" i="9"/>
  <c r="F55" i="9" s="1"/>
  <c r="J17" i="9"/>
  <c r="J12" i="9"/>
  <c r="J52" i="9" s="1"/>
  <c r="E7" i="9"/>
  <c r="E77" i="9"/>
  <c r="J37" i="8"/>
  <c r="J36" i="8"/>
  <c r="AY62" i="1"/>
  <c r="J35" i="8"/>
  <c r="AX62" i="1"/>
  <c r="BI162" i="8"/>
  <c r="BH162" i="8"/>
  <c r="BG162" i="8"/>
  <c r="BF162" i="8"/>
  <c r="T162" i="8"/>
  <c r="T161" i="8"/>
  <c r="R162" i="8"/>
  <c r="R161" i="8"/>
  <c r="P162" i="8"/>
  <c r="P161" i="8"/>
  <c r="BI158" i="8"/>
  <c r="BH158" i="8"/>
  <c r="BG158" i="8"/>
  <c r="BF158" i="8"/>
  <c r="T158" i="8"/>
  <c r="R158" i="8"/>
  <c r="P158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3" i="8"/>
  <c r="BH143" i="8"/>
  <c r="BG143" i="8"/>
  <c r="BF143" i="8"/>
  <c r="T143" i="8"/>
  <c r="R143" i="8"/>
  <c r="P143" i="8"/>
  <c r="BI137" i="8"/>
  <c r="BH137" i="8"/>
  <c r="BG137" i="8"/>
  <c r="BF137" i="8"/>
  <c r="T137" i="8"/>
  <c r="R137" i="8"/>
  <c r="P137" i="8"/>
  <c r="BI132" i="8"/>
  <c r="BH132" i="8"/>
  <c r="BG132" i="8"/>
  <c r="BF132" i="8"/>
  <c r="T132" i="8"/>
  <c r="R132" i="8"/>
  <c r="P132" i="8"/>
  <c r="BI127" i="8"/>
  <c r="BH127" i="8"/>
  <c r="BG127" i="8"/>
  <c r="BF127" i="8"/>
  <c r="T127" i="8"/>
  <c r="R127" i="8"/>
  <c r="P127" i="8"/>
  <c r="BI123" i="8"/>
  <c r="BH123" i="8"/>
  <c r="BG123" i="8"/>
  <c r="BF123" i="8"/>
  <c r="T123" i="8"/>
  <c r="R123" i="8"/>
  <c r="P123" i="8"/>
  <c r="BI118" i="8"/>
  <c r="BH118" i="8"/>
  <c r="BG118" i="8"/>
  <c r="BF118" i="8"/>
  <c r="T118" i="8"/>
  <c r="R118" i="8"/>
  <c r="P118" i="8"/>
  <c r="BI113" i="8"/>
  <c r="BH113" i="8"/>
  <c r="BG113" i="8"/>
  <c r="BF113" i="8"/>
  <c r="T113" i="8"/>
  <c r="R113" i="8"/>
  <c r="P113" i="8"/>
  <c r="BI107" i="8"/>
  <c r="BH107" i="8"/>
  <c r="BG107" i="8"/>
  <c r="BF107" i="8"/>
  <c r="T107" i="8"/>
  <c r="R107" i="8"/>
  <c r="P107" i="8"/>
  <c r="BI102" i="8"/>
  <c r="BH102" i="8"/>
  <c r="BG102" i="8"/>
  <c r="BF102" i="8"/>
  <c r="T102" i="8"/>
  <c r="R102" i="8"/>
  <c r="P102" i="8"/>
  <c r="BI96" i="8"/>
  <c r="BH96" i="8"/>
  <c r="BG96" i="8"/>
  <c r="BF96" i="8"/>
  <c r="T96" i="8"/>
  <c r="R96" i="8"/>
  <c r="P96" i="8"/>
  <c r="BI91" i="8"/>
  <c r="BH91" i="8"/>
  <c r="BG91" i="8"/>
  <c r="BF91" i="8"/>
  <c r="T91" i="8"/>
  <c r="R91" i="8"/>
  <c r="P91" i="8"/>
  <c r="BI86" i="8"/>
  <c r="BH86" i="8"/>
  <c r="BG86" i="8"/>
  <c r="BF86" i="8"/>
  <c r="T86" i="8"/>
  <c r="R86" i="8"/>
  <c r="P86" i="8"/>
  <c r="J80" i="8"/>
  <c r="J79" i="8"/>
  <c r="F79" i="8"/>
  <c r="F77" i="8"/>
  <c r="E75" i="8"/>
  <c r="J55" i="8"/>
  <c r="J54" i="8"/>
  <c r="F54" i="8"/>
  <c r="F52" i="8"/>
  <c r="E50" i="8"/>
  <c r="J18" i="8"/>
  <c r="E18" i="8"/>
  <c r="F55" i="8"/>
  <c r="J17" i="8"/>
  <c r="J12" i="8"/>
  <c r="J52" i="8" s="1"/>
  <c r="E7" i="8"/>
  <c r="E48" i="8" s="1"/>
  <c r="P344" i="7"/>
  <c r="J37" i="7"/>
  <c r="J36" i="7"/>
  <c r="AY61" i="1"/>
  <c r="J35" i="7"/>
  <c r="AX61" i="1"/>
  <c r="BI345" i="7"/>
  <c r="BH345" i="7"/>
  <c r="BG345" i="7"/>
  <c r="BF345" i="7"/>
  <c r="T345" i="7"/>
  <c r="T344" i="7" s="1"/>
  <c r="R345" i="7"/>
  <c r="R344" i="7" s="1"/>
  <c r="P345" i="7"/>
  <c r="BI341" i="7"/>
  <c r="BH341" i="7"/>
  <c r="BG341" i="7"/>
  <c r="BF341" i="7"/>
  <c r="T341" i="7"/>
  <c r="R341" i="7"/>
  <c r="P341" i="7"/>
  <c r="BI331" i="7"/>
  <c r="BH331" i="7"/>
  <c r="BG331" i="7"/>
  <c r="BF331" i="7"/>
  <c r="T331" i="7"/>
  <c r="R331" i="7"/>
  <c r="P331" i="7"/>
  <c r="BI319" i="7"/>
  <c r="BH319" i="7"/>
  <c r="BG319" i="7"/>
  <c r="BF319" i="7"/>
  <c r="T319" i="7"/>
  <c r="R319" i="7"/>
  <c r="P319" i="7"/>
  <c r="BI314" i="7"/>
  <c r="BH314" i="7"/>
  <c r="BG314" i="7"/>
  <c r="BF314" i="7"/>
  <c r="T314" i="7"/>
  <c r="T313" i="7"/>
  <c r="R314" i="7"/>
  <c r="R313" i="7"/>
  <c r="P314" i="7"/>
  <c r="P313" i="7"/>
  <c r="BI311" i="7"/>
  <c r="BH311" i="7"/>
  <c r="BG311" i="7"/>
  <c r="BF311" i="7"/>
  <c r="T311" i="7"/>
  <c r="R311" i="7"/>
  <c r="P311" i="7"/>
  <c r="BI307" i="7"/>
  <c r="BH307" i="7"/>
  <c r="BG307" i="7"/>
  <c r="BF307" i="7"/>
  <c r="T307" i="7"/>
  <c r="R307" i="7"/>
  <c r="P307" i="7"/>
  <c r="BI302" i="7"/>
  <c r="BH302" i="7"/>
  <c r="BG302" i="7"/>
  <c r="BF302" i="7"/>
  <c r="T302" i="7"/>
  <c r="R302" i="7"/>
  <c r="P302" i="7"/>
  <c r="BI299" i="7"/>
  <c r="BH299" i="7"/>
  <c r="BG299" i="7"/>
  <c r="BF299" i="7"/>
  <c r="T299" i="7"/>
  <c r="R299" i="7"/>
  <c r="P299" i="7"/>
  <c r="BI296" i="7"/>
  <c r="BH296" i="7"/>
  <c r="BG296" i="7"/>
  <c r="BF296" i="7"/>
  <c r="T296" i="7"/>
  <c r="R296" i="7"/>
  <c r="P296" i="7"/>
  <c r="BI293" i="7"/>
  <c r="BH293" i="7"/>
  <c r="BG293" i="7"/>
  <c r="BF293" i="7"/>
  <c r="T293" i="7"/>
  <c r="R293" i="7"/>
  <c r="P293" i="7"/>
  <c r="BI290" i="7"/>
  <c r="BH290" i="7"/>
  <c r="BG290" i="7"/>
  <c r="BF290" i="7"/>
  <c r="T290" i="7"/>
  <c r="R290" i="7"/>
  <c r="P290" i="7"/>
  <c r="BI288" i="7"/>
  <c r="BH288" i="7"/>
  <c r="BG288" i="7"/>
  <c r="BF288" i="7"/>
  <c r="T288" i="7"/>
  <c r="R288" i="7"/>
  <c r="P288" i="7"/>
  <c r="BI274" i="7"/>
  <c r="BH274" i="7"/>
  <c r="BG274" i="7"/>
  <c r="BF274" i="7"/>
  <c r="T274" i="7"/>
  <c r="R274" i="7"/>
  <c r="P274" i="7"/>
  <c r="BI271" i="7"/>
  <c r="BH271" i="7"/>
  <c r="BG271" i="7"/>
  <c r="BF271" i="7"/>
  <c r="T271" i="7"/>
  <c r="R271" i="7"/>
  <c r="P271" i="7"/>
  <c r="BI260" i="7"/>
  <c r="BH260" i="7"/>
  <c r="BG260" i="7"/>
  <c r="BF260" i="7"/>
  <c r="T260" i="7"/>
  <c r="R260" i="7"/>
  <c r="P260" i="7"/>
  <c r="BI253" i="7"/>
  <c r="BH253" i="7"/>
  <c r="BG253" i="7"/>
  <c r="BF253" i="7"/>
  <c r="T253" i="7"/>
  <c r="R253" i="7"/>
  <c r="P253" i="7"/>
  <c r="BI242" i="7"/>
  <c r="BH242" i="7"/>
  <c r="BG242" i="7"/>
  <c r="BF242" i="7"/>
  <c r="T242" i="7"/>
  <c r="R242" i="7"/>
  <c r="P242" i="7"/>
  <c r="BI234" i="7"/>
  <c r="BH234" i="7"/>
  <c r="BG234" i="7"/>
  <c r="BF234" i="7"/>
  <c r="T234" i="7"/>
  <c r="R234" i="7"/>
  <c r="P234" i="7"/>
  <c r="BI227" i="7"/>
  <c r="BH227" i="7"/>
  <c r="BG227" i="7"/>
  <c r="BF227" i="7"/>
  <c r="T227" i="7"/>
  <c r="R227" i="7"/>
  <c r="P227" i="7"/>
  <c r="BI213" i="7"/>
  <c r="BH213" i="7"/>
  <c r="BG213" i="7"/>
  <c r="BF213" i="7"/>
  <c r="T213" i="7"/>
  <c r="R213" i="7"/>
  <c r="P213" i="7"/>
  <c r="BI208" i="7"/>
  <c r="BH208" i="7"/>
  <c r="BG208" i="7"/>
  <c r="BF208" i="7"/>
  <c r="T208" i="7"/>
  <c r="R208" i="7"/>
  <c r="P208" i="7"/>
  <c r="BI192" i="7"/>
  <c r="BH192" i="7"/>
  <c r="BG192" i="7"/>
  <c r="BF192" i="7"/>
  <c r="T192" i="7"/>
  <c r="R192" i="7"/>
  <c r="P192" i="7"/>
  <c r="BI171" i="7"/>
  <c r="BH171" i="7"/>
  <c r="BG171" i="7"/>
  <c r="BF171" i="7"/>
  <c r="T171" i="7"/>
  <c r="R171" i="7"/>
  <c r="P171" i="7"/>
  <c r="BI162" i="7"/>
  <c r="BH162" i="7"/>
  <c r="BG162" i="7"/>
  <c r="BF162" i="7"/>
  <c r="T162" i="7"/>
  <c r="R162" i="7"/>
  <c r="P162" i="7"/>
  <c r="BI151" i="7"/>
  <c r="BH151" i="7"/>
  <c r="BG151" i="7"/>
  <c r="BF151" i="7"/>
  <c r="T151" i="7"/>
  <c r="R151" i="7"/>
  <c r="P151" i="7"/>
  <c r="BI144" i="7"/>
  <c r="BH144" i="7"/>
  <c r="BG144" i="7"/>
  <c r="BF144" i="7"/>
  <c r="T144" i="7"/>
  <c r="R144" i="7"/>
  <c r="P144" i="7"/>
  <c r="BI135" i="7"/>
  <c r="BH135" i="7"/>
  <c r="BG135" i="7"/>
  <c r="BF135" i="7"/>
  <c r="T135" i="7"/>
  <c r="R135" i="7"/>
  <c r="P135" i="7"/>
  <c r="BI130" i="7"/>
  <c r="BH130" i="7"/>
  <c r="BG130" i="7"/>
  <c r="BF130" i="7"/>
  <c r="T130" i="7"/>
  <c r="R130" i="7"/>
  <c r="P130" i="7"/>
  <c r="BI121" i="7"/>
  <c r="BH121" i="7"/>
  <c r="BG121" i="7"/>
  <c r="BF121" i="7"/>
  <c r="T121" i="7"/>
  <c r="R121" i="7"/>
  <c r="P121" i="7"/>
  <c r="BI115" i="7"/>
  <c r="BH115" i="7"/>
  <c r="BG115" i="7"/>
  <c r="BF115" i="7"/>
  <c r="T115" i="7"/>
  <c r="R115" i="7"/>
  <c r="P115" i="7"/>
  <c r="BI110" i="7"/>
  <c r="BH110" i="7"/>
  <c r="BG110" i="7"/>
  <c r="BF110" i="7"/>
  <c r="T110" i="7"/>
  <c r="R110" i="7"/>
  <c r="P110" i="7"/>
  <c r="BI101" i="7"/>
  <c r="BH101" i="7"/>
  <c r="BG101" i="7"/>
  <c r="BF101" i="7"/>
  <c r="T101" i="7"/>
  <c r="R101" i="7"/>
  <c r="P101" i="7"/>
  <c r="BI92" i="7"/>
  <c r="BH92" i="7"/>
  <c r="BG92" i="7"/>
  <c r="BF92" i="7"/>
  <c r="T92" i="7"/>
  <c r="R92" i="7"/>
  <c r="P92" i="7"/>
  <c r="J86" i="7"/>
  <c r="J85" i="7"/>
  <c r="F85" i="7"/>
  <c r="F83" i="7"/>
  <c r="E81" i="7"/>
  <c r="J55" i="7"/>
  <c r="J54" i="7"/>
  <c r="F54" i="7"/>
  <c r="F52" i="7"/>
  <c r="E50" i="7"/>
  <c r="J18" i="7"/>
  <c r="E18" i="7"/>
  <c r="F86" i="7" s="1"/>
  <c r="J17" i="7"/>
  <c r="J12" i="7"/>
  <c r="J83" i="7" s="1"/>
  <c r="E7" i="7"/>
  <c r="E79" i="7"/>
  <c r="J39" i="6"/>
  <c r="J38" i="6"/>
  <c r="AY60" i="1"/>
  <c r="J37" i="6"/>
  <c r="AX60" i="1"/>
  <c r="BI175" i="6"/>
  <c r="BH175" i="6"/>
  <c r="BG175" i="6"/>
  <c r="BF175" i="6"/>
  <c r="T175" i="6"/>
  <c r="R175" i="6"/>
  <c r="P175" i="6"/>
  <c r="BI170" i="6"/>
  <c r="BH170" i="6"/>
  <c r="BG170" i="6"/>
  <c r="BF170" i="6"/>
  <c r="T170" i="6"/>
  <c r="R170" i="6"/>
  <c r="P170" i="6"/>
  <c r="BI165" i="6"/>
  <c r="BH165" i="6"/>
  <c r="BG165" i="6"/>
  <c r="BF165" i="6"/>
  <c r="T165" i="6"/>
  <c r="R165" i="6"/>
  <c r="P165" i="6"/>
  <c r="BI159" i="6"/>
  <c r="BH159" i="6"/>
  <c r="BG159" i="6"/>
  <c r="BF159" i="6"/>
  <c r="T159" i="6"/>
  <c r="R159" i="6"/>
  <c r="P159" i="6"/>
  <c r="BI154" i="6"/>
  <c r="BH154" i="6"/>
  <c r="BG154" i="6"/>
  <c r="BF154" i="6"/>
  <c r="T154" i="6"/>
  <c r="R154" i="6"/>
  <c r="P154" i="6"/>
  <c r="BI148" i="6"/>
  <c r="BH148" i="6"/>
  <c r="BG148" i="6"/>
  <c r="BF148" i="6"/>
  <c r="T148" i="6"/>
  <c r="T147" i="6" s="1"/>
  <c r="R148" i="6"/>
  <c r="R147" i="6"/>
  <c r="P148" i="6"/>
  <c r="P147" i="6" s="1"/>
  <c r="BI143" i="6"/>
  <c r="BH143" i="6"/>
  <c r="BG143" i="6"/>
  <c r="BF143" i="6"/>
  <c r="T143" i="6"/>
  <c r="R143" i="6"/>
  <c r="P143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19" i="6"/>
  <c r="BH119" i="6"/>
  <c r="BG119" i="6"/>
  <c r="BF119" i="6"/>
  <c r="T119" i="6"/>
  <c r="R119" i="6"/>
  <c r="P119" i="6"/>
  <c r="BI114" i="6"/>
  <c r="BH114" i="6"/>
  <c r="BG114" i="6"/>
  <c r="BF114" i="6"/>
  <c r="T114" i="6"/>
  <c r="R114" i="6"/>
  <c r="P114" i="6"/>
  <c r="BI108" i="6"/>
  <c r="BH108" i="6"/>
  <c r="BG108" i="6"/>
  <c r="BF108" i="6"/>
  <c r="T108" i="6"/>
  <c r="R108" i="6"/>
  <c r="P108" i="6"/>
  <c r="BI103" i="6"/>
  <c r="BH103" i="6"/>
  <c r="BG103" i="6"/>
  <c r="BF103" i="6"/>
  <c r="T103" i="6"/>
  <c r="R103" i="6"/>
  <c r="P103" i="6"/>
  <c r="BI98" i="6"/>
  <c r="BH98" i="6"/>
  <c r="BG98" i="6"/>
  <c r="BF98" i="6"/>
  <c r="T98" i="6"/>
  <c r="R98" i="6"/>
  <c r="P98" i="6"/>
  <c r="BI93" i="6"/>
  <c r="BH93" i="6"/>
  <c r="BG93" i="6"/>
  <c r="BF93" i="6"/>
  <c r="T93" i="6"/>
  <c r="R93" i="6"/>
  <c r="P93" i="6"/>
  <c r="J87" i="6"/>
  <c r="J86" i="6"/>
  <c r="F86" i="6"/>
  <c r="F84" i="6"/>
  <c r="E82" i="6"/>
  <c r="J59" i="6"/>
  <c r="J58" i="6"/>
  <c r="F58" i="6"/>
  <c r="F56" i="6"/>
  <c r="E54" i="6"/>
  <c r="J20" i="6"/>
  <c r="E20" i="6"/>
  <c r="F59" i="6"/>
  <c r="J19" i="6"/>
  <c r="J14" i="6"/>
  <c r="J84" i="6" s="1"/>
  <c r="E7" i="6"/>
  <c r="E78" i="6"/>
  <c r="J39" i="5"/>
  <c r="J38" i="5"/>
  <c r="AY59" i="1"/>
  <c r="J37" i="5"/>
  <c r="AX59" i="1" s="1"/>
  <c r="BI318" i="5"/>
  <c r="BH318" i="5"/>
  <c r="BG318" i="5"/>
  <c r="BF318" i="5"/>
  <c r="T318" i="5"/>
  <c r="T317" i="5"/>
  <c r="R318" i="5"/>
  <c r="R317" i="5" s="1"/>
  <c r="P318" i="5"/>
  <c r="P317" i="5"/>
  <c r="BI313" i="5"/>
  <c r="BH313" i="5"/>
  <c r="BG313" i="5"/>
  <c r="BF313" i="5"/>
  <c r="T313" i="5"/>
  <c r="R313" i="5"/>
  <c r="P313" i="5"/>
  <c r="BI309" i="5"/>
  <c r="BH309" i="5"/>
  <c r="BG309" i="5"/>
  <c r="BF309" i="5"/>
  <c r="T309" i="5"/>
  <c r="R309" i="5"/>
  <c r="P309" i="5"/>
  <c r="BI306" i="5"/>
  <c r="BH306" i="5"/>
  <c r="BG306" i="5"/>
  <c r="BF306" i="5"/>
  <c r="T306" i="5"/>
  <c r="R306" i="5"/>
  <c r="P306" i="5"/>
  <c r="BI300" i="5"/>
  <c r="BH300" i="5"/>
  <c r="BG300" i="5"/>
  <c r="BF300" i="5"/>
  <c r="T300" i="5"/>
  <c r="R300" i="5"/>
  <c r="P300" i="5"/>
  <c r="BI294" i="5"/>
  <c r="BH294" i="5"/>
  <c r="BG294" i="5"/>
  <c r="BF294" i="5"/>
  <c r="T294" i="5"/>
  <c r="R294" i="5"/>
  <c r="P294" i="5"/>
  <c r="BI288" i="5"/>
  <c r="BH288" i="5"/>
  <c r="BG288" i="5"/>
  <c r="BF288" i="5"/>
  <c r="T288" i="5"/>
  <c r="R288" i="5"/>
  <c r="P288" i="5"/>
  <c r="BI284" i="5"/>
  <c r="BH284" i="5"/>
  <c r="BG284" i="5"/>
  <c r="BF284" i="5"/>
  <c r="T284" i="5"/>
  <c r="R284" i="5"/>
  <c r="P284" i="5"/>
  <c r="BI282" i="5"/>
  <c r="BH282" i="5"/>
  <c r="BG282" i="5"/>
  <c r="BF282" i="5"/>
  <c r="T282" i="5"/>
  <c r="R282" i="5"/>
  <c r="P282" i="5"/>
  <c r="BI279" i="5"/>
  <c r="BH279" i="5"/>
  <c r="BG279" i="5"/>
  <c r="BF279" i="5"/>
  <c r="T279" i="5"/>
  <c r="R279" i="5"/>
  <c r="P279" i="5"/>
  <c r="BI276" i="5"/>
  <c r="BH276" i="5"/>
  <c r="BG276" i="5"/>
  <c r="BF276" i="5"/>
  <c r="T276" i="5"/>
  <c r="R276" i="5"/>
  <c r="P276" i="5"/>
  <c r="BI270" i="5"/>
  <c r="BH270" i="5"/>
  <c r="BG270" i="5"/>
  <c r="BF270" i="5"/>
  <c r="T270" i="5"/>
  <c r="R270" i="5"/>
  <c r="P270" i="5"/>
  <c r="BI268" i="5"/>
  <c r="BH268" i="5"/>
  <c r="BG268" i="5"/>
  <c r="BF268" i="5"/>
  <c r="T268" i="5"/>
  <c r="R268" i="5"/>
  <c r="P268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8" i="5"/>
  <c r="BH258" i="5"/>
  <c r="BG258" i="5"/>
  <c r="BF258" i="5"/>
  <c r="T258" i="5"/>
  <c r="R258" i="5"/>
  <c r="P258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4" i="5"/>
  <c r="BH244" i="5"/>
  <c r="BG244" i="5"/>
  <c r="BF244" i="5"/>
  <c r="T244" i="5"/>
  <c r="R244" i="5"/>
  <c r="P244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0" i="5"/>
  <c r="BH230" i="5"/>
  <c r="BG230" i="5"/>
  <c r="BF230" i="5"/>
  <c r="T230" i="5"/>
  <c r="R230" i="5"/>
  <c r="P230" i="5"/>
  <c r="BI223" i="5"/>
  <c r="BH223" i="5"/>
  <c r="BG223" i="5"/>
  <c r="BF223" i="5"/>
  <c r="T223" i="5"/>
  <c r="R223" i="5"/>
  <c r="P223" i="5"/>
  <c r="BI216" i="5"/>
  <c r="BH216" i="5"/>
  <c r="BG216" i="5"/>
  <c r="BF216" i="5"/>
  <c r="T216" i="5"/>
  <c r="R216" i="5"/>
  <c r="P216" i="5"/>
  <c r="BI209" i="5"/>
  <c r="BH209" i="5"/>
  <c r="BG209" i="5"/>
  <c r="BF209" i="5"/>
  <c r="T209" i="5"/>
  <c r="R209" i="5"/>
  <c r="P209" i="5"/>
  <c r="BI202" i="5"/>
  <c r="BH202" i="5"/>
  <c r="BG202" i="5"/>
  <c r="BF202" i="5"/>
  <c r="T202" i="5"/>
  <c r="R202" i="5"/>
  <c r="P202" i="5"/>
  <c r="BI195" i="5"/>
  <c r="BH195" i="5"/>
  <c r="BG195" i="5"/>
  <c r="BF195" i="5"/>
  <c r="T195" i="5"/>
  <c r="R195" i="5"/>
  <c r="P195" i="5"/>
  <c r="BI189" i="5"/>
  <c r="BH189" i="5"/>
  <c r="BG189" i="5"/>
  <c r="BF189" i="5"/>
  <c r="T189" i="5"/>
  <c r="R189" i="5"/>
  <c r="P189" i="5"/>
  <c r="BI183" i="5"/>
  <c r="BH183" i="5"/>
  <c r="BG183" i="5"/>
  <c r="BF183" i="5"/>
  <c r="T183" i="5"/>
  <c r="R183" i="5"/>
  <c r="P183" i="5"/>
  <c r="BI176" i="5"/>
  <c r="BH176" i="5"/>
  <c r="BG176" i="5"/>
  <c r="BF176" i="5"/>
  <c r="T176" i="5"/>
  <c r="T175" i="5" s="1"/>
  <c r="R176" i="5"/>
  <c r="R175" i="5"/>
  <c r="P176" i="5"/>
  <c r="P175" i="5" s="1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57" i="5"/>
  <c r="BH157" i="5"/>
  <c r="BG157" i="5"/>
  <c r="BF157" i="5"/>
  <c r="T157" i="5"/>
  <c r="R157" i="5"/>
  <c r="P157" i="5"/>
  <c r="BI147" i="5"/>
  <c r="BH147" i="5"/>
  <c r="BG147" i="5"/>
  <c r="BF147" i="5"/>
  <c r="T147" i="5"/>
  <c r="R147" i="5"/>
  <c r="P147" i="5"/>
  <c r="BI142" i="5"/>
  <c r="BH142" i="5"/>
  <c r="BG142" i="5"/>
  <c r="BF142" i="5"/>
  <c r="T142" i="5"/>
  <c r="R142" i="5"/>
  <c r="P142" i="5"/>
  <c r="BI137" i="5"/>
  <c r="BH137" i="5"/>
  <c r="BG137" i="5"/>
  <c r="BF137" i="5"/>
  <c r="T137" i="5"/>
  <c r="R137" i="5"/>
  <c r="P137" i="5"/>
  <c r="BI132" i="5"/>
  <c r="BH132" i="5"/>
  <c r="BG132" i="5"/>
  <c r="BF132" i="5"/>
  <c r="T132" i="5"/>
  <c r="R132" i="5"/>
  <c r="P132" i="5"/>
  <c r="BI126" i="5"/>
  <c r="BH126" i="5"/>
  <c r="BG126" i="5"/>
  <c r="BF126" i="5"/>
  <c r="T126" i="5"/>
  <c r="R126" i="5"/>
  <c r="P126" i="5"/>
  <c r="BI119" i="5"/>
  <c r="BH119" i="5"/>
  <c r="BG119" i="5"/>
  <c r="BF119" i="5"/>
  <c r="T119" i="5"/>
  <c r="R119" i="5"/>
  <c r="P119" i="5"/>
  <c r="BI112" i="5"/>
  <c r="BH112" i="5"/>
  <c r="BG112" i="5"/>
  <c r="BF112" i="5"/>
  <c r="T112" i="5"/>
  <c r="R112" i="5"/>
  <c r="P112" i="5"/>
  <c r="BI106" i="5"/>
  <c r="BH106" i="5"/>
  <c r="BG106" i="5"/>
  <c r="BF106" i="5"/>
  <c r="T106" i="5"/>
  <c r="R106" i="5"/>
  <c r="P106" i="5"/>
  <c r="BI101" i="5"/>
  <c r="BH101" i="5"/>
  <c r="BG101" i="5"/>
  <c r="BF101" i="5"/>
  <c r="T101" i="5"/>
  <c r="R101" i="5"/>
  <c r="P101" i="5"/>
  <c r="BI96" i="5"/>
  <c r="BH96" i="5"/>
  <c r="BG96" i="5"/>
  <c r="BF96" i="5"/>
  <c r="T96" i="5"/>
  <c r="R96" i="5"/>
  <c r="P96" i="5"/>
  <c r="J90" i="5"/>
  <c r="J89" i="5"/>
  <c r="F89" i="5"/>
  <c r="F87" i="5"/>
  <c r="E85" i="5"/>
  <c r="J59" i="5"/>
  <c r="J58" i="5"/>
  <c r="F58" i="5"/>
  <c r="F56" i="5"/>
  <c r="E54" i="5"/>
  <c r="J20" i="5"/>
  <c r="E20" i="5"/>
  <c r="F90" i="5" s="1"/>
  <c r="J19" i="5"/>
  <c r="J14" i="5"/>
  <c r="J87" i="5"/>
  <c r="E7" i="5"/>
  <c r="E81" i="5" s="1"/>
  <c r="J39" i="4"/>
  <c r="J38" i="4"/>
  <c r="AY58" i="1" s="1"/>
  <c r="J37" i="4"/>
  <c r="AX58" i="1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BI90" i="4"/>
  <c r="BH90" i="4"/>
  <c r="BG90" i="4"/>
  <c r="BF90" i="4"/>
  <c r="T90" i="4"/>
  <c r="R90" i="4"/>
  <c r="P90" i="4"/>
  <c r="J84" i="4"/>
  <c r="J83" i="4"/>
  <c r="F83" i="4"/>
  <c r="F81" i="4"/>
  <c r="E79" i="4"/>
  <c r="J59" i="4"/>
  <c r="J58" i="4"/>
  <c r="F58" i="4"/>
  <c r="F56" i="4"/>
  <c r="E54" i="4"/>
  <c r="J20" i="4"/>
  <c r="E20" i="4"/>
  <c r="F84" i="4"/>
  <c r="J19" i="4"/>
  <c r="J14" i="4"/>
  <c r="J56" i="4" s="1"/>
  <c r="E7" i="4"/>
  <c r="E50" i="4" s="1"/>
  <c r="J37" i="3"/>
  <c r="J36" i="3"/>
  <c r="AY57" i="1"/>
  <c r="J35" i="3"/>
  <c r="AX57" i="1"/>
  <c r="BI274" i="3"/>
  <c r="BH274" i="3"/>
  <c r="BG274" i="3"/>
  <c r="BF274" i="3"/>
  <c r="T274" i="3"/>
  <c r="T273" i="3"/>
  <c r="T272" i="3" s="1"/>
  <c r="R274" i="3"/>
  <c r="R273" i="3" s="1"/>
  <c r="R272" i="3" s="1"/>
  <c r="P274" i="3"/>
  <c r="P273" i="3" s="1"/>
  <c r="P272" i="3" s="1"/>
  <c r="BI269" i="3"/>
  <c r="BH269" i="3"/>
  <c r="BG269" i="3"/>
  <c r="BF269" i="3"/>
  <c r="T269" i="3"/>
  <c r="T268" i="3" s="1"/>
  <c r="R269" i="3"/>
  <c r="R268" i="3" s="1"/>
  <c r="P269" i="3"/>
  <c r="P268" i="3" s="1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09" i="3"/>
  <c r="BH209" i="3"/>
  <c r="BG209" i="3"/>
  <c r="BF209" i="3"/>
  <c r="T209" i="3"/>
  <c r="R209" i="3"/>
  <c r="P209" i="3"/>
  <c r="BI202" i="3"/>
  <c r="BH202" i="3"/>
  <c r="BG202" i="3"/>
  <c r="BF202" i="3"/>
  <c r="T202" i="3"/>
  <c r="R202" i="3"/>
  <c r="P202" i="3"/>
  <c r="BI195" i="3"/>
  <c r="BH195" i="3"/>
  <c r="BG195" i="3"/>
  <c r="BF195" i="3"/>
  <c r="T195" i="3"/>
  <c r="R195" i="3"/>
  <c r="P195" i="3"/>
  <c r="BI190" i="3"/>
  <c r="BH190" i="3"/>
  <c r="BG190" i="3"/>
  <c r="BF190" i="3"/>
  <c r="T190" i="3"/>
  <c r="R190" i="3"/>
  <c r="P190" i="3"/>
  <c r="BI182" i="3"/>
  <c r="BH182" i="3"/>
  <c r="BG182" i="3"/>
  <c r="BF182" i="3"/>
  <c r="T182" i="3"/>
  <c r="R182" i="3"/>
  <c r="P182" i="3"/>
  <c r="BI177" i="3"/>
  <c r="BH177" i="3"/>
  <c r="BG177" i="3"/>
  <c r="BF177" i="3"/>
  <c r="T177" i="3"/>
  <c r="R177" i="3"/>
  <c r="P177" i="3"/>
  <c r="BI170" i="3"/>
  <c r="BH170" i="3"/>
  <c r="BG170" i="3"/>
  <c r="BF170" i="3"/>
  <c r="T170" i="3"/>
  <c r="R170" i="3"/>
  <c r="P170" i="3"/>
  <c r="BI163" i="3"/>
  <c r="BH163" i="3"/>
  <c r="BG163" i="3"/>
  <c r="BF163" i="3"/>
  <c r="T163" i="3"/>
  <c r="R163" i="3"/>
  <c r="P163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BI117" i="3"/>
  <c r="BH117" i="3"/>
  <c r="BG117" i="3"/>
  <c r="BF117" i="3"/>
  <c r="T117" i="3"/>
  <c r="R117" i="3"/>
  <c r="P117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86" i="3" s="1"/>
  <c r="J17" i="3"/>
  <c r="J12" i="3"/>
  <c r="J83" i="3" s="1"/>
  <c r="E7" i="3"/>
  <c r="E79" i="3" s="1"/>
  <c r="J37" i="2"/>
  <c r="J36" i="2"/>
  <c r="AY55" i="1"/>
  <c r="J35" i="2"/>
  <c r="AX55" i="1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0" i="2"/>
  <c r="BH130" i="2"/>
  <c r="BG130" i="2"/>
  <c r="BF130" i="2"/>
  <c r="T130" i="2"/>
  <c r="R130" i="2"/>
  <c r="P130" i="2"/>
  <c r="BI125" i="2"/>
  <c r="BH125" i="2"/>
  <c r="BG125" i="2"/>
  <c r="BF125" i="2"/>
  <c r="T125" i="2"/>
  <c r="R125" i="2"/>
  <c r="P125" i="2"/>
  <c r="BI119" i="2"/>
  <c r="BH119" i="2"/>
  <c r="BG119" i="2"/>
  <c r="BF119" i="2"/>
  <c r="T119" i="2"/>
  <c r="R119" i="2"/>
  <c r="P119" i="2"/>
  <c r="BI111" i="2"/>
  <c r="BH111" i="2"/>
  <c r="BG111" i="2"/>
  <c r="BF111" i="2"/>
  <c r="T111" i="2"/>
  <c r="R111" i="2"/>
  <c r="P111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BI86" i="2"/>
  <c r="BH86" i="2"/>
  <c r="BG86" i="2"/>
  <c r="BF86" i="2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55" i="2"/>
  <c r="J17" i="2"/>
  <c r="J12" i="2"/>
  <c r="J77" i="2"/>
  <c r="E7" i="2"/>
  <c r="E48" i="2" s="1"/>
  <c r="L50" i="1"/>
  <c r="AM50" i="1"/>
  <c r="AM49" i="1"/>
  <c r="L49" i="1"/>
  <c r="AM47" i="1"/>
  <c r="L47" i="1"/>
  <c r="L45" i="1"/>
  <c r="L44" i="1"/>
  <c r="J143" i="2"/>
  <c r="BK119" i="2"/>
  <c r="J163" i="3"/>
  <c r="BK235" i="3"/>
  <c r="BK261" i="3"/>
  <c r="J154" i="3"/>
  <c r="J107" i="4"/>
  <c r="BK309" i="5"/>
  <c r="BK96" i="5"/>
  <c r="BK270" i="5"/>
  <c r="BK284" i="5"/>
  <c r="BK101" i="5"/>
  <c r="J106" i="5"/>
  <c r="BK154" i="6"/>
  <c r="BK290" i="7"/>
  <c r="BK341" i="7"/>
  <c r="BK234" i="7"/>
  <c r="BK288" i="7"/>
  <c r="J144" i="7"/>
  <c r="BK86" i="8"/>
  <c r="BK119" i="9"/>
  <c r="BK112" i="9"/>
  <c r="J105" i="2"/>
  <c r="BK105" i="2"/>
  <c r="BK177" i="3"/>
  <c r="BK147" i="3"/>
  <c r="J202" i="3"/>
  <c r="BK117" i="3"/>
  <c r="BK107" i="4"/>
  <c r="BK137" i="5"/>
  <c r="J223" i="5"/>
  <c r="BK236" i="5"/>
  <c r="J142" i="5"/>
  <c r="J119" i="5"/>
  <c r="J114" i="6"/>
  <c r="BK93" i="6"/>
  <c r="BK253" i="7"/>
  <c r="J274" i="7"/>
  <c r="BK345" i="7"/>
  <c r="BK344" i="7" s="1"/>
  <c r="J344" i="7" s="1"/>
  <c r="J69" i="7" s="1"/>
  <c r="J296" i="7"/>
  <c r="J158" i="8"/>
  <c r="J118" i="8"/>
  <c r="J94" i="9"/>
  <c r="J89" i="9"/>
  <c r="J156" i="2"/>
  <c r="BK269" i="3"/>
  <c r="J106" i="3"/>
  <c r="J131" i="3"/>
  <c r="J231" i="3"/>
  <c r="BK90" i="4"/>
  <c r="J313" i="5"/>
  <c r="J260" i="5"/>
  <c r="BK119" i="5"/>
  <c r="BK216" i="5"/>
  <c r="BK260" i="5"/>
  <c r="BK112" i="5"/>
  <c r="J103" i="6"/>
  <c r="J119" i="6"/>
  <c r="J288" i="7"/>
  <c r="BK121" i="7"/>
  <c r="J253" i="7"/>
  <c r="BK92" i="7"/>
  <c r="J132" i="8"/>
  <c r="J162" i="8"/>
  <c r="BK118" i="8"/>
  <c r="J107" i="8"/>
  <c r="J138" i="9"/>
  <c r="BK156" i="2"/>
  <c r="J153" i="2"/>
  <c r="J190" i="3"/>
  <c r="J223" i="3"/>
  <c r="J209" i="3"/>
  <c r="BK131" i="3"/>
  <c r="J123" i="4"/>
  <c r="BK157" i="5"/>
  <c r="J284" i="5"/>
  <c r="BK294" i="5"/>
  <c r="J230" i="5"/>
  <c r="J239" i="5"/>
  <c r="J175" i="6"/>
  <c r="BK159" i="6"/>
  <c r="J302" i="7"/>
  <c r="J345" i="7"/>
  <c r="J135" i="7"/>
  <c r="J314" i="7"/>
  <c r="BK152" i="8"/>
  <c r="BK91" i="8"/>
  <c r="BK99" i="9"/>
  <c r="J105" i="9"/>
  <c r="J111" i="2"/>
  <c r="J235" i="3"/>
  <c r="J140" i="3"/>
  <c r="BK163" i="3"/>
  <c r="BK190" i="3"/>
  <c r="BK111" i="3"/>
  <c r="J126" i="4"/>
  <c r="J268" i="5"/>
  <c r="J306" i="5"/>
  <c r="J96" i="5"/>
  <c r="BK202" i="5"/>
  <c r="BK209" i="5"/>
  <c r="BK165" i="6"/>
  <c r="J108" i="6"/>
  <c r="BK143" i="6"/>
  <c r="BK162" i="7"/>
  <c r="BK171" i="7"/>
  <c r="J213" i="7"/>
  <c r="J234" i="7"/>
  <c r="BK162" i="8"/>
  <c r="J102" i="8"/>
  <c r="J109" i="9"/>
  <c r="BK86" i="2"/>
  <c r="BK130" i="2"/>
  <c r="BK195" i="3"/>
  <c r="BK243" i="3"/>
  <c r="J269" i="3"/>
  <c r="BK251" i="3"/>
  <c r="J112" i="4"/>
  <c r="BK262" i="5"/>
  <c r="J250" i="5"/>
  <c r="J282" i="5"/>
  <c r="J209" i="5"/>
  <c r="J252" i="5"/>
  <c r="J159" i="6"/>
  <c r="J170" i="6"/>
  <c r="BK138" i="6"/>
  <c r="J92" i="7"/>
  <c r="J130" i="7"/>
  <c r="J242" i="7"/>
  <c r="J192" i="7"/>
  <c r="BK96" i="8"/>
  <c r="BK105" i="9"/>
  <c r="J135" i="9"/>
  <c r="J100" i="2"/>
  <c r="J160" i="2"/>
  <c r="BK219" i="3"/>
  <c r="J261" i="3"/>
  <c r="J251" i="3"/>
  <c r="BK157" i="3"/>
  <c r="BK97" i="3"/>
  <c r="J101" i="4"/>
  <c r="J147" i="5"/>
  <c r="BK252" i="5"/>
  <c r="J288" i="5"/>
  <c r="BK195" i="5"/>
  <c r="BK223" i="5"/>
  <c r="BK170" i="6"/>
  <c r="BK148" i="6"/>
  <c r="BK135" i="6"/>
  <c r="BK144" i="7"/>
  <c r="J151" i="7"/>
  <c r="J331" i="7"/>
  <c r="J115" i="7"/>
  <c r="J96" i="8"/>
  <c r="BK123" i="8"/>
  <c r="J123" i="8"/>
  <c r="BK149" i="8"/>
  <c r="BK109" i="9"/>
  <c r="BK128" i="9"/>
  <c r="BK100" i="2"/>
  <c r="J248" i="3"/>
  <c r="J92" i="3"/>
  <c r="J243" i="3"/>
  <c r="BK240" i="3"/>
  <c r="BK101" i="4"/>
  <c r="BK318" i="5"/>
  <c r="J258" i="5"/>
  <c r="J236" i="5"/>
  <c r="BK183" i="5"/>
  <c r="J202" i="5"/>
  <c r="J148" i="6"/>
  <c r="BK103" i="6"/>
  <c r="BK98" i="6"/>
  <c r="BK192" i="7"/>
  <c r="BK302" i="7"/>
  <c r="J162" i="7"/>
  <c r="BK130" i="7"/>
  <c r="J91" i="8"/>
  <c r="J112" i="9"/>
  <c r="J95" i="2"/>
  <c r="J217" i="3"/>
  <c r="BK274" i="3"/>
  <c r="BK209" i="3"/>
  <c r="J240" i="3"/>
  <c r="J157" i="3"/>
  <c r="J117" i="4"/>
  <c r="J112" i="5"/>
  <c r="J195" i="5"/>
  <c r="BK239" i="5"/>
  <c r="BK258" i="5"/>
  <c r="BK142" i="5"/>
  <c r="BK175" i="6"/>
  <c r="J124" i="6"/>
  <c r="BK213" i="7"/>
  <c r="BK311" i="7"/>
  <c r="BK115" i="7"/>
  <c r="J271" i="7"/>
  <c r="BK102" i="8"/>
  <c r="J99" i="9"/>
  <c r="BK125" i="9"/>
  <c r="J136" i="2"/>
  <c r="BK265" i="3"/>
  <c r="J147" i="3"/>
  <c r="BK202" i="3"/>
  <c r="J117" i="3"/>
  <c r="BK92" i="3"/>
  <c r="J318" i="5"/>
  <c r="BK313" i="5"/>
  <c r="J137" i="5"/>
  <c r="J262" i="5"/>
  <c r="J300" i="5"/>
  <c r="BK147" i="5"/>
  <c r="J93" i="6"/>
  <c r="J299" i="7"/>
  <c r="BK331" i="7"/>
  <c r="J208" i="7"/>
  <c r="BK110" i="7"/>
  <c r="J110" i="7"/>
  <c r="J152" i="8"/>
  <c r="BK122" i="9"/>
  <c r="J128" i="9"/>
  <c r="BK160" i="2"/>
  <c r="J125" i="2"/>
  <c r="J182" i="3"/>
  <c r="BK217" i="3"/>
  <c r="J233" i="3"/>
  <c r="BK100" i="3"/>
  <c r="BK117" i="4"/>
  <c r="J276" i="5"/>
  <c r="J101" i="5"/>
  <c r="BK230" i="5"/>
  <c r="BK276" i="5"/>
  <c r="BK306" i="5"/>
  <c r="J132" i="5"/>
  <c r="J98" i="6"/>
  <c r="J154" i="6"/>
  <c r="J171" i="7"/>
  <c r="J227" i="7"/>
  <c r="BK271" i="7"/>
  <c r="BK208" i="7"/>
  <c r="BK137" i="8"/>
  <c r="J149" i="8"/>
  <c r="BK107" i="8"/>
  <c r="J122" i="9"/>
  <c r="J119" i="2"/>
  <c r="J130" i="2"/>
  <c r="BK223" i="3"/>
  <c r="J126" i="3"/>
  <c r="BK140" i="3"/>
  <c r="BK170" i="3"/>
  <c r="J100" i="3"/>
  <c r="BK112" i="4"/>
  <c r="BK106" i="5"/>
  <c r="J183" i="5"/>
  <c r="BK250" i="5"/>
  <c r="BK282" i="5"/>
  <c r="J126" i="5"/>
  <c r="J165" i="6"/>
  <c r="BK129" i="6"/>
  <c r="J260" i="7"/>
  <c r="J319" i="7"/>
  <c r="J341" i="7"/>
  <c r="BK260" i="7"/>
  <c r="BK113" i="8"/>
  <c r="J143" i="8"/>
  <c r="BK94" i="9"/>
  <c r="BK143" i="2"/>
  <c r="AS56" i="1"/>
  <c r="J274" i="3"/>
  <c r="BK106" i="3"/>
  <c r="BK126" i="4"/>
  <c r="J90" i="4"/>
  <c r="J163" i="5"/>
  <c r="J244" i="5"/>
  <c r="BK268" i="5"/>
  <c r="J176" i="5"/>
  <c r="BK166" i="5"/>
  <c r="BK124" i="6"/>
  <c r="BK114" i="6"/>
  <c r="J311" i="7"/>
  <c r="BK101" i="7"/>
  <c r="BK299" i="7"/>
  <c r="BK307" i="7"/>
  <c r="J121" i="7"/>
  <c r="J101" i="7"/>
  <c r="BK132" i="8"/>
  <c r="BK138" i="9"/>
  <c r="BK89" i="9"/>
  <c r="BK153" i="2"/>
  <c r="BK136" i="2"/>
  <c r="BK231" i="3"/>
  <c r="J97" i="3"/>
  <c r="BK248" i="3"/>
  <c r="J219" i="3"/>
  <c r="BK96" i="4"/>
  <c r="BK279" i="5"/>
  <c r="BK288" i="5"/>
  <c r="BK300" i="5"/>
  <c r="J189" i="5"/>
  <c r="BK189" i="5"/>
  <c r="J129" i="6"/>
  <c r="J135" i="6"/>
  <c r="BK151" i="7"/>
  <c r="J307" i="7"/>
  <c r="J290" i="7"/>
  <c r="BK242" i="7"/>
  <c r="J127" i="8"/>
  <c r="J86" i="8"/>
  <c r="J125" i="9"/>
  <c r="BK125" i="2"/>
  <c r="BK111" i="2"/>
  <c r="BK233" i="3"/>
  <c r="BK154" i="3"/>
  <c r="BK182" i="3"/>
  <c r="J177" i="3"/>
  <c r="BK126" i="3"/>
  <c r="BK123" i="4"/>
  <c r="J216" i="5"/>
  <c r="J294" i="5"/>
  <c r="J157" i="5"/>
  <c r="BK244" i="5"/>
  <c r="J166" i="5"/>
  <c r="BK176" i="5"/>
  <c r="J143" i="6"/>
  <c r="J138" i="6"/>
  <c r="BK314" i="7"/>
  <c r="BK296" i="7"/>
  <c r="BK319" i="7"/>
  <c r="BK293" i="7"/>
  <c r="J137" i="8"/>
  <c r="BK127" i="8"/>
  <c r="BK158" i="8"/>
  <c r="J113" i="8"/>
  <c r="BK135" i="9"/>
  <c r="J119" i="9"/>
  <c r="BK95" i="2"/>
  <c r="J86" i="2"/>
  <c r="J170" i="3"/>
  <c r="J195" i="3"/>
  <c r="J265" i="3"/>
  <c r="J111" i="3"/>
  <c r="J96" i="4"/>
  <c r="J270" i="5"/>
  <c r="J309" i="5"/>
  <c r="BK126" i="5"/>
  <c r="J279" i="5"/>
  <c r="BK132" i="5"/>
  <c r="BK163" i="5"/>
  <c r="BK119" i="6"/>
  <c r="BK108" i="6"/>
  <c r="BK135" i="7"/>
  <c r="J293" i="7"/>
  <c r="BK274" i="7"/>
  <c r="BK227" i="7"/>
  <c r="BK143" i="8"/>
  <c r="J132" i="9"/>
  <c r="BK132" i="9"/>
  <c r="R161" i="7" l="1"/>
  <c r="P161" i="7"/>
  <c r="T161" i="7"/>
  <c r="T85" i="2"/>
  <c r="BK110" i="2"/>
  <c r="J110" i="2" s="1"/>
  <c r="J62" i="2" s="1"/>
  <c r="T135" i="2"/>
  <c r="P91" i="3"/>
  <c r="R146" i="3"/>
  <c r="P156" i="3"/>
  <c r="P201" i="3"/>
  <c r="T216" i="3"/>
  <c r="P260" i="3"/>
  <c r="T89" i="4"/>
  <c r="T88" i="4"/>
  <c r="T87" i="4" s="1"/>
  <c r="R95" i="5"/>
  <c r="R182" i="5"/>
  <c r="T229" i="5"/>
  <c r="R293" i="5"/>
  <c r="BK92" i="6"/>
  <c r="J92" i="6"/>
  <c r="J65" i="6"/>
  <c r="P153" i="6"/>
  <c r="P146" i="6" s="1"/>
  <c r="P91" i="7"/>
  <c r="R191" i="7"/>
  <c r="P287" i="7"/>
  <c r="P301" i="7"/>
  <c r="R318" i="7"/>
  <c r="R317" i="7"/>
  <c r="BK85" i="8"/>
  <c r="J85" i="8" s="1"/>
  <c r="J61" i="8" s="1"/>
  <c r="R101" i="8"/>
  <c r="BK85" i="2"/>
  <c r="J85" i="2" s="1"/>
  <c r="J61" i="2" s="1"/>
  <c r="T110" i="2"/>
  <c r="BK135" i="2"/>
  <c r="J135" i="2" s="1"/>
  <c r="J63" i="2" s="1"/>
  <c r="T91" i="3"/>
  <c r="T146" i="3"/>
  <c r="T156" i="3"/>
  <c r="T201" i="3"/>
  <c r="BK216" i="3"/>
  <c r="J216" i="3" s="1"/>
  <c r="J65" i="3" s="1"/>
  <c r="T260" i="3"/>
  <c r="R89" i="4"/>
  <c r="R88" i="4" s="1"/>
  <c r="R87" i="4" s="1"/>
  <c r="T95" i="5"/>
  <c r="BK182" i="5"/>
  <c r="J182" i="5" s="1"/>
  <c r="J67" i="5" s="1"/>
  <c r="T182" i="5"/>
  <c r="P229" i="5"/>
  <c r="BK281" i="5"/>
  <c r="J281" i="5" s="1"/>
  <c r="J69" i="5" s="1"/>
  <c r="R281" i="5"/>
  <c r="T281" i="5"/>
  <c r="P293" i="5"/>
  <c r="T92" i="6"/>
  <c r="T91" i="6"/>
  <c r="R153" i="6"/>
  <c r="R146" i="6" s="1"/>
  <c r="BK91" i="7"/>
  <c r="J91" i="7"/>
  <c r="J61" i="7" s="1"/>
  <c r="P191" i="7"/>
  <c r="BK287" i="7"/>
  <c r="J287" i="7"/>
  <c r="J64" i="7" s="1"/>
  <c r="T301" i="7"/>
  <c r="T318" i="7"/>
  <c r="T317" i="7"/>
  <c r="P85" i="8"/>
  <c r="P101" i="8"/>
  <c r="R93" i="9"/>
  <c r="P85" i="2"/>
  <c r="P110" i="2"/>
  <c r="P135" i="2"/>
  <c r="R91" i="3"/>
  <c r="P146" i="3"/>
  <c r="R156" i="3"/>
  <c r="R201" i="3"/>
  <c r="R216" i="3"/>
  <c r="BK260" i="3"/>
  <c r="J260" i="3" s="1"/>
  <c r="J66" i="3" s="1"/>
  <c r="BK89" i="4"/>
  <c r="J89" i="4"/>
  <c r="J65" i="4" s="1"/>
  <c r="R92" i="6"/>
  <c r="R91" i="6"/>
  <c r="T153" i="6"/>
  <c r="T146" i="6" s="1"/>
  <c r="R91" i="7"/>
  <c r="T191" i="7"/>
  <c r="R287" i="7"/>
  <c r="R301" i="7"/>
  <c r="BK318" i="7"/>
  <c r="J318" i="7"/>
  <c r="J68" i="7"/>
  <c r="T85" i="8"/>
  <c r="BK101" i="8"/>
  <c r="J101" i="8"/>
  <c r="J62" i="8"/>
  <c r="BK93" i="9"/>
  <c r="J93" i="9"/>
  <c r="J62" i="9"/>
  <c r="P93" i="9"/>
  <c r="BK108" i="9"/>
  <c r="J108" i="9"/>
  <c r="J63" i="9"/>
  <c r="R108" i="9"/>
  <c r="BK118" i="9"/>
  <c r="J118" i="9"/>
  <c r="J64" i="9"/>
  <c r="P118" i="9"/>
  <c r="R85" i="2"/>
  <c r="R110" i="2"/>
  <c r="R135" i="2"/>
  <c r="BK91" i="3"/>
  <c r="J91" i="3" s="1"/>
  <c r="J61" i="3" s="1"/>
  <c r="BK146" i="3"/>
  <c r="J146" i="3"/>
  <c r="J62" i="3" s="1"/>
  <c r="BK156" i="3"/>
  <c r="J156" i="3"/>
  <c r="J63" i="3"/>
  <c r="BK201" i="3"/>
  <c r="J201" i="3"/>
  <c r="J64" i="3"/>
  <c r="P216" i="3"/>
  <c r="R260" i="3"/>
  <c r="P89" i="4"/>
  <c r="P88" i="4"/>
  <c r="P87" i="4"/>
  <c r="AU58" i="1" s="1"/>
  <c r="BK95" i="5"/>
  <c r="J95" i="5"/>
  <c r="J65" i="5"/>
  <c r="P95" i="5"/>
  <c r="P182" i="5"/>
  <c r="BK229" i="5"/>
  <c r="J229" i="5"/>
  <c r="J68" i="5" s="1"/>
  <c r="R229" i="5"/>
  <c r="P281" i="5"/>
  <c r="BK293" i="5"/>
  <c r="J293" i="5" s="1"/>
  <c r="J70" i="5" s="1"/>
  <c r="T293" i="5"/>
  <c r="P92" i="6"/>
  <c r="P91" i="6" s="1"/>
  <c r="BK153" i="6"/>
  <c r="J153" i="6"/>
  <c r="J68" i="6"/>
  <c r="T91" i="7"/>
  <c r="BK191" i="7"/>
  <c r="J191" i="7"/>
  <c r="J63" i="7"/>
  <c r="T287" i="7"/>
  <c r="BK301" i="7"/>
  <c r="J301" i="7"/>
  <c r="J65" i="7"/>
  <c r="P318" i="7"/>
  <c r="P317" i="7"/>
  <c r="R85" i="8"/>
  <c r="R84" i="8"/>
  <c r="R83" i="8" s="1"/>
  <c r="T101" i="8"/>
  <c r="T93" i="9"/>
  <c r="P108" i="9"/>
  <c r="T108" i="9"/>
  <c r="R118" i="9"/>
  <c r="T118" i="9"/>
  <c r="BK131" i="9"/>
  <c r="J131" i="9" s="1"/>
  <c r="J66" i="9" s="1"/>
  <c r="P131" i="9"/>
  <c r="R131" i="9"/>
  <c r="T131" i="9"/>
  <c r="BK273" i="3"/>
  <c r="J273" i="3" s="1"/>
  <c r="J69" i="3" s="1"/>
  <c r="BK147" i="6"/>
  <c r="J147" i="6"/>
  <c r="J67" i="6" s="1"/>
  <c r="BK317" i="5"/>
  <c r="J317" i="5" s="1"/>
  <c r="J71" i="5" s="1"/>
  <c r="BK161" i="7"/>
  <c r="J161" i="7"/>
  <c r="J62" i="7" s="1"/>
  <c r="BK313" i="7"/>
  <c r="J313" i="7" s="1"/>
  <c r="J66" i="7" s="1"/>
  <c r="BK161" i="8"/>
  <c r="J161" i="8"/>
  <c r="J63" i="8" s="1"/>
  <c r="BK127" i="9"/>
  <c r="J127" i="9" s="1"/>
  <c r="J65" i="9" s="1"/>
  <c r="BK268" i="3"/>
  <c r="J268" i="3"/>
  <c r="J67" i="3" s="1"/>
  <c r="BK175" i="5"/>
  <c r="J175" i="5" s="1"/>
  <c r="J66" i="5" s="1"/>
  <c r="BK88" i="9"/>
  <c r="J88" i="9"/>
  <c r="J60" i="9" s="1"/>
  <c r="BK137" i="9"/>
  <c r="J137" i="9" s="1"/>
  <c r="J67" i="9" s="1"/>
  <c r="J81" i="9"/>
  <c r="BE94" i="9"/>
  <c r="BE99" i="9"/>
  <c r="BE109" i="9"/>
  <c r="BE112" i="9"/>
  <c r="BE135" i="9"/>
  <c r="BK84" i="8"/>
  <c r="BK83" i="8"/>
  <c r="J83" i="8"/>
  <c r="J59" i="8"/>
  <c r="F84" i="9"/>
  <c r="BE89" i="9"/>
  <c r="BE105" i="9"/>
  <c r="BE119" i="9"/>
  <c r="BE122" i="9"/>
  <c r="BE128" i="9"/>
  <c r="BE132" i="9"/>
  <c r="E48" i="9"/>
  <c r="BE138" i="9"/>
  <c r="BE125" i="9"/>
  <c r="BE102" i="8"/>
  <c r="BE107" i="8"/>
  <c r="BE123" i="8"/>
  <c r="BE127" i="8"/>
  <c r="BE132" i="8"/>
  <c r="BE152" i="8"/>
  <c r="E73" i="8"/>
  <c r="J77" i="8"/>
  <c r="F80" i="8"/>
  <c r="BE137" i="8"/>
  <c r="BE86" i="8"/>
  <c r="BE113" i="8"/>
  <c r="BE149" i="8"/>
  <c r="BE158" i="8"/>
  <c r="BE162" i="8"/>
  <c r="BE91" i="8"/>
  <c r="BE96" i="8"/>
  <c r="BE118" i="8"/>
  <c r="BE143" i="8"/>
  <c r="E48" i="7"/>
  <c r="F55" i="7"/>
  <c r="BE151" i="7"/>
  <c r="BE162" i="7"/>
  <c r="BE274" i="7"/>
  <c r="BE288" i="7"/>
  <c r="BE299" i="7"/>
  <c r="BE302" i="7"/>
  <c r="BE307" i="7"/>
  <c r="BE319" i="7"/>
  <c r="BE92" i="7"/>
  <c r="BE130" i="7"/>
  <c r="BE144" i="7"/>
  <c r="BE171" i="7"/>
  <c r="BE192" i="7"/>
  <c r="BE227" i="7"/>
  <c r="BE253" i="7"/>
  <c r="BE290" i="7"/>
  <c r="BE296" i="7"/>
  <c r="BE311" i="7"/>
  <c r="BE314" i="7"/>
  <c r="BE331" i="7"/>
  <c r="BE345" i="7"/>
  <c r="J52" i="7"/>
  <c r="BE101" i="7"/>
  <c r="BE135" i="7"/>
  <c r="BE208" i="7"/>
  <c r="BE213" i="7"/>
  <c r="BE242" i="7"/>
  <c r="BE260" i="7"/>
  <c r="BE110" i="7"/>
  <c r="BE115" i="7"/>
  <c r="BE121" i="7"/>
  <c r="BE234" i="7"/>
  <c r="BE271" i="7"/>
  <c r="BE293" i="7"/>
  <c r="BE341" i="7"/>
  <c r="BE103" i="6"/>
  <c r="BE114" i="6"/>
  <c r="BE154" i="6"/>
  <c r="BE165" i="6"/>
  <c r="BE170" i="6"/>
  <c r="E50" i="6"/>
  <c r="F87" i="6"/>
  <c r="BE119" i="6"/>
  <c r="BE143" i="6"/>
  <c r="BE98" i="6"/>
  <c r="BE124" i="6"/>
  <c r="BE129" i="6"/>
  <c r="BE159" i="6"/>
  <c r="J56" i="6"/>
  <c r="BE93" i="6"/>
  <c r="BE108" i="6"/>
  <c r="BE135" i="6"/>
  <c r="BE138" i="6"/>
  <c r="BE148" i="6"/>
  <c r="BE175" i="6"/>
  <c r="F59" i="5"/>
  <c r="BE132" i="5"/>
  <c r="BE216" i="5"/>
  <c r="BE223" i="5"/>
  <c r="BE230" i="5"/>
  <c r="BE244" i="5"/>
  <c r="BE262" i="5"/>
  <c r="BE268" i="5"/>
  <c r="BE270" i="5"/>
  <c r="BE284" i="5"/>
  <c r="BE309" i="5"/>
  <c r="E50" i="5"/>
  <c r="J56" i="5"/>
  <c r="BE112" i="5"/>
  <c r="BE137" i="5"/>
  <c r="BE142" i="5"/>
  <c r="BE157" i="5"/>
  <c r="BE202" i="5"/>
  <c r="BE252" i="5"/>
  <c r="BE260" i="5"/>
  <c r="BE306" i="5"/>
  <c r="BE313" i="5"/>
  <c r="BK88" i="4"/>
  <c r="J88" i="4"/>
  <c r="J64" i="4"/>
  <c r="BE101" i="5"/>
  <c r="BE106" i="5"/>
  <c r="BE126" i="5"/>
  <c r="BE147" i="5"/>
  <c r="BE163" i="5"/>
  <c r="BE195" i="5"/>
  <c r="BE258" i="5"/>
  <c r="BE279" i="5"/>
  <c r="BE282" i="5"/>
  <c r="BE96" i="5"/>
  <c r="BE119" i="5"/>
  <c r="BE166" i="5"/>
  <c r="BE176" i="5"/>
  <c r="BE183" i="5"/>
  <c r="BE189" i="5"/>
  <c r="BE209" i="5"/>
  <c r="BE236" i="5"/>
  <c r="BE239" i="5"/>
  <c r="BE250" i="5"/>
  <c r="BE276" i="5"/>
  <c r="BE288" i="5"/>
  <c r="BE294" i="5"/>
  <c r="BE300" i="5"/>
  <c r="BE318" i="5"/>
  <c r="BK90" i="3"/>
  <c r="J90" i="3" s="1"/>
  <c r="J60" i="3" s="1"/>
  <c r="J81" i="4"/>
  <c r="BE90" i="4"/>
  <c r="BE96" i="4"/>
  <c r="BE101" i="4"/>
  <c r="E75" i="4"/>
  <c r="BE107" i="4"/>
  <c r="BE123" i="4"/>
  <c r="BE126" i="4"/>
  <c r="F59" i="4"/>
  <c r="BE112" i="4"/>
  <c r="BE117" i="4"/>
  <c r="J52" i="3"/>
  <c r="F55" i="3"/>
  <c r="BE154" i="3"/>
  <c r="BE163" i="3"/>
  <c r="BE182" i="3"/>
  <c r="BE195" i="3"/>
  <c r="BE202" i="3"/>
  <c r="BE209" i="3"/>
  <c r="BE233" i="3"/>
  <c r="BE140" i="3"/>
  <c r="BE147" i="3"/>
  <c r="BE177" i="3"/>
  <c r="BE190" i="3"/>
  <c r="BE217" i="3"/>
  <c r="BE219" i="3"/>
  <c r="BE223" i="3"/>
  <c r="E48" i="3"/>
  <c r="BE92" i="3"/>
  <c r="BE100" i="3"/>
  <c r="BE111" i="3"/>
  <c r="BE117" i="3"/>
  <c r="BE170" i="3"/>
  <c r="BE231" i="3"/>
  <c r="BE235" i="3"/>
  <c r="BE248" i="3"/>
  <c r="BE265" i="3"/>
  <c r="BE269" i="3"/>
  <c r="BE274" i="3"/>
  <c r="BE97" i="3"/>
  <c r="BE106" i="3"/>
  <c r="BE126" i="3"/>
  <c r="BE131" i="3"/>
  <c r="BE157" i="3"/>
  <c r="BE240" i="3"/>
  <c r="BE243" i="3"/>
  <c r="BE251" i="3"/>
  <c r="BE261" i="3"/>
  <c r="E73" i="2"/>
  <c r="F80" i="2"/>
  <c r="BE95" i="2"/>
  <c r="BE100" i="2"/>
  <c r="BE105" i="2"/>
  <c r="BE111" i="2"/>
  <c r="BE136" i="2"/>
  <c r="BE156" i="2"/>
  <c r="BE86" i="2"/>
  <c r="BE125" i="2"/>
  <c r="J52" i="2"/>
  <c r="BE119" i="2"/>
  <c r="BE130" i="2"/>
  <c r="BE143" i="2"/>
  <c r="BE153" i="2"/>
  <c r="BE160" i="2"/>
  <c r="F35" i="2"/>
  <c r="BB55" i="1"/>
  <c r="J34" i="7"/>
  <c r="AW61" i="1" s="1"/>
  <c r="F34" i="9"/>
  <c r="BA63" i="1"/>
  <c r="F39" i="5"/>
  <c r="BD59" i="1" s="1"/>
  <c r="F36" i="2"/>
  <c r="BC55" i="1"/>
  <c r="F37" i="4"/>
  <c r="BB58" i="1" s="1"/>
  <c r="F38" i="5"/>
  <c r="BC59" i="1"/>
  <c r="F35" i="3"/>
  <c r="BB57" i="1" s="1"/>
  <c r="F39" i="4"/>
  <c r="BD58" i="1"/>
  <c r="F36" i="5"/>
  <c r="BA59" i="1" s="1"/>
  <c r="F34" i="2"/>
  <c r="BA55" i="1"/>
  <c r="F38" i="6"/>
  <c r="BC60" i="1" s="1"/>
  <c r="F36" i="7"/>
  <c r="BC61" i="1"/>
  <c r="F36" i="4"/>
  <c r="BA58" i="1" s="1"/>
  <c r="J36" i="6"/>
  <c r="AW60" i="1"/>
  <c r="F35" i="8"/>
  <c r="BB62" i="1" s="1"/>
  <c r="J36" i="5"/>
  <c r="AW59" i="1"/>
  <c r="J34" i="8"/>
  <c r="AW62" i="1" s="1"/>
  <c r="J34" i="9"/>
  <c r="AW63" i="1"/>
  <c r="F37" i="9"/>
  <c r="BD63" i="1" s="1"/>
  <c r="F34" i="3"/>
  <c r="BA57" i="1"/>
  <c r="F34" i="8"/>
  <c r="BA62" i="1" s="1"/>
  <c r="F36" i="8"/>
  <c r="BC62" i="1"/>
  <c r="F37" i="2"/>
  <c r="BD55" i="1" s="1"/>
  <c r="F39" i="6"/>
  <c r="BD60" i="1"/>
  <c r="F37" i="7"/>
  <c r="BD61" i="1" s="1"/>
  <c r="F36" i="6"/>
  <c r="BA60" i="1"/>
  <c r="F37" i="8"/>
  <c r="BD62" i="1" s="1"/>
  <c r="AS54" i="1"/>
  <c r="F37" i="6"/>
  <c r="BB60" i="1" s="1"/>
  <c r="J36" i="4"/>
  <c r="AW58" i="1"/>
  <c r="F37" i="5"/>
  <c r="BB59" i="1" s="1"/>
  <c r="J34" i="3"/>
  <c r="AW57" i="1"/>
  <c r="F36" i="3"/>
  <c r="BC57" i="1" s="1"/>
  <c r="F35" i="9"/>
  <c r="BB63" i="1"/>
  <c r="F37" i="3"/>
  <c r="BD57" i="1" s="1"/>
  <c r="F38" i="4"/>
  <c r="BC58" i="1"/>
  <c r="F34" i="7"/>
  <c r="BA61" i="1" s="1"/>
  <c r="F36" i="9"/>
  <c r="BC63" i="1"/>
  <c r="J34" i="2"/>
  <c r="AW55" i="1" s="1"/>
  <c r="F35" i="7"/>
  <c r="BB61" i="1"/>
  <c r="P94" i="5" l="1"/>
  <c r="P93" i="5" s="1"/>
  <c r="AU59" i="1" s="1"/>
  <c r="R84" i="2"/>
  <c r="R83" i="2" s="1"/>
  <c r="T92" i="9"/>
  <c r="T87" i="9"/>
  <c r="T90" i="7"/>
  <c r="T89" i="7" s="1"/>
  <c r="P84" i="2"/>
  <c r="P83" i="2"/>
  <c r="AU55" i="1"/>
  <c r="T94" i="5"/>
  <c r="T93" i="5" s="1"/>
  <c r="P90" i="6"/>
  <c r="AU60" i="1"/>
  <c r="P92" i="9"/>
  <c r="P87" i="9" s="1"/>
  <c r="AU63" i="1" s="1"/>
  <c r="T84" i="8"/>
  <c r="T83" i="8" s="1"/>
  <c r="R90" i="3"/>
  <c r="R89" i="3"/>
  <c r="R94" i="5"/>
  <c r="R93" i="5" s="1"/>
  <c r="R90" i="6"/>
  <c r="R92" i="9"/>
  <c r="R87" i="9"/>
  <c r="T90" i="3"/>
  <c r="T89" i="3" s="1"/>
  <c r="R90" i="7"/>
  <c r="R89" i="7"/>
  <c r="P84" i="8"/>
  <c r="P83" i="8" s="1"/>
  <c r="AU62" i="1" s="1"/>
  <c r="T90" i="6"/>
  <c r="P90" i="7"/>
  <c r="P89" i="7" s="1"/>
  <c r="AU61" i="1" s="1"/>
  <c r="P90" i="3"/>
  <c r="P89" i="3" s="1"/>
  <c r="AU57" i="1" s="1"/>
  <c r="T84" i="2"/>
  <c r="T83" i="2"/>
  <c r="BK84" i="2"/>
  <c r="J84" i="2" s="1"/>
  <c r="J60" i="2" s="1"/>
  <c r="BK94" i="5"/>
  <c r="J94" i="5" s="1"/>
  <c r="J64" i="5" s="1"/>
  <c r="BK146" i="6"/>
  <c r="J146" i="6"/>
  <c r="J66" i="6" s="1"/>
  <c r="BK92" i="9"/>
  <c r="J92" i="9"/>
  <c r="J61" i="9"/>
  <c r="BK90" i="7"/>
  <c r="J90" i="7" s="1"/>
  <c r="J60" i="7" s="1"/>
  <c r="BK317" i="7"/>
  <c r="J317" i="7" s="1"/>
  <c r="J67" i="7" s="1"/>
  <c r="BK272" i="3"/>
  <c r="BK89" i="3" s="1"/>
  <c r="J89" i="3" s="1"/>
  <c r="J30" i="3" s="1"/>
  <c r="AG57" i="1" s="1"/>
  <c r="J272" i="3"/>
  <c r="J68" i="3" s="1"/>
  <c r="BK91" i="6"/>
  <c r="J91" i="6"/>
  <c r="J64" i="6"/>
  <c r="J84" i="8"/>
  <c r="J60" i="8" s="1"/>
  <c r="BK87" i="4"/>
  <c r="J87" i="4"/>
  <c r="J63" i="4" s="1"/>
  <c r="J35" i="4"/>
  <c r="AV58" i="1" s="1"/>
  <c r="AT58" i="1" s="1"/>
  <c r="J30" i="8"/>
  <c r="AG62" i="1"/>
  <c r="F33" i="3"/>
  <c r="AZ57" i="1" s="1"/>
  <c r="J35" i="5"/>
  <c r="AV59" i="1"/>
  <c r="AT59" i="1" s="1"/>
  <c r="J35" i="6"/>
  <c r="AV60" i="1"/>
  <c r="AT60" i="1"/>
  <c r="J33" i="2"/>
  <c r="AV55" i="1" s="1"/>
  <c r="AT55" i="1" s="1"/>
  <c r="J33" i="9"/>
  <c r="AV63" i="1" s="1"/>
  <c r="AT63" i="1" s="1"/>
  <c r="BB56" i="1"/>
  <c r="AX56" i="1"/>
  <c r="BC56" i="1"/>
  <c r="AY56" i="1" s="1"/>
  <c r="F35" i="4"/>
  <c r="AZ58" i="1"/>
  <c r="F33" i="8"/>
  <c r="AZ62" i="1" s="1"/>
  <c r="J33" i="3"/>
  <c r="AV57" i="1"/>
  <c r="AT57" i="1" s="1"/>
  <c r="F33" i="7"/>
  <c r="AZ61" i="1"/>
  <c r="F35" i="5"/>
  <c r="AZ59" i="1" s="1"/>
  <c r="F33" i="2"/>
  <c r="AZ55" i="1"/>
  <c r="F33" i="9"/>
  <c r="AZ63" i="1" s="1"/>
  <c r="BA56" i="1"/>
  <c r="AW56" i="1"/>
  <c r="BD56" i="1"/>
  <c r="J33" i="8"/>
  <c r="AV62" i="1" s="1"/>
  <c r="AT62" i="1" s="1"/>
  <c r="F35" i="6"/>
  <c r="AZ60" i="1" s="1"/>
  <c r="J33" i="7"/>
  <c r="AV61" i="1"/>
  <c r="AT61" i="1"/>
  <c r="BK87" i="9" l="1"/>
  <c r="J87" i="9"/>
  <c r="J59" i="9"/>
  <c r="BK93" i="5"/>
  <c r="J93" i="5" s="1"/>
  <c r="J32" i="5" s="1"/>
  <c r="AG59" i="1" s="1"/>
  <c r="BK83" i="2"/>
  <c r="J83" i="2"/>
  <c r="J59" i="2"/>
  <c r="BK90" i="6"/>
  <c r="J90" i="6"/>
  <c r="BK89" i="7"/>
  <c r="J89" i="7"/>
  <c r="J59" i="7" s="1"/>
  <c r="AN62" i="1"/>
  <c r="J39" i="8"/>
  <c r="AN57" i="1"/>
  <c r="J59" i="3"/>
  <c r="J39" i="3"/>
  <c r="J32" i="4"/>
  <c r="AG58" i="1"/>
  <c r="BA54" i="1"/>
  <c r="W30" i="1"/>
  <c r="BB54" i="1"/>
  <c r="W31" i="1"/>
  <c r="AU56" i="1"/>
  <c r="J32" i="6"/>
  <c r="AG60" i="1" s="1"/>
  <c r="AZ56" i="1"/>
  <c r="AV56" i="1" s="1"/>
  <c r="AT56" i="1" s="1"/>
  <c r="BC54" i="1"/>
  <c r="AY54" i="1"/>
  <c r="BD54" i="1"/>
  <c r="W33" i="1"/>
  <c r="J41" i="6" l="1"/>
  <c r="J41" i="5"/>
  <c r="J63" i="6"/>
  <c r="J63" i="5"/>
  <c r="J41" i="4"/>
  <c r="AN58" i="1"/>
  <c r="AN59" i="1"/>
  <c r="AN60" i="1"/>
  <c r="AG56" i="1"/>
  <c r="AX54" i="1"/>
  <c r="J30" i="7"/>
  <c r="AG61" i="1"/>
  <c r="J30" i="9"/>
  <c r="AG63" i="1"/>
  <c r="J30" i="2"/>
  <c r="AG55" i="1"/>
  <c r="AZ54" i="1"/>
  <c r="W29" i="1" s="1"/>
  <c r="AU54" i="1"/>
  <c r="W32" i="1"/>
  <c r="AW54" i="1"/>
  <c r="AK30" i="1" s="1"/>
  <c r="AN56" i="1" l="1"/>
  <c r="J39" i="2"/>
  <c r="J39" i="9"/>
  <c r="J39" i="7"/>
  <c r="AN55" i="1"/>
  <c r="AN63" i="1"/>
  <c r="AN61" i="1"/>
  <c r="AG54" i="1"/>
  <c r="AK26" i="1" s="1"/>
  <c r="AK35" i="1" s="1"/>
  <c r="AV54" i="1"/>
  <c r="AK29" i="1"/>
  <c r="AT54" i="1" l="1"/>
  <c r="AN54" i="1" s="1"/>
</calcChain>
</file>

<file path=xl/sharedStrings.xml><?xml version="1.0" encoding="utf-8"?>
<sst xmlns="http://schemas.openxmlformats.org/spreadsheetml/2006/main" count="10290" uniqueCount="1400">
  <si>
    <t>Export Komplet</t>
  </si>
  <si>
    <t>VZ</t>
  </si>
  <si>
    <t>2.0</t>
  </si>
  <si>
    <t>ZAMOK</t>
  </si>
  <si>
    <t>False</t>
  </si>
  <si>
    <t>{5ab507c5-8511-42bb-8804-73cc160af2b1}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</si>
  <si>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</si>
  <si>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</si>
  <si>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</si>
  <si>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</si>
  <si>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</si>
  <si>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</si>
  <si>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</si>
  <si>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</si>
  <si>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202407031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</si>
  <si>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</si>
  <si>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</si>
  <si>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Pěší koridor do ulice Na Stráni, Zárybničná Lhota</t>
  </si>
  <si>
    <t>KSO:</t>
  </si>
  <si>
    <t/>
  </si>
  <si>
    <t>CC-CZ:</t>
  </si>
  <si>
    <t>Místo:</t>
  </si>
  <si>
    <t>k.ú. Zárybničná Lhota, parc. č. 72/5, 77/12, 74/1</t>
  </si>
  <si>
    <t>Datum:</t>
  </si>
  <si>
    <t>11. 7. 2024</t>
  </si>
  <si>
    <t>Zadavatel:</t>
  </si>
  <si>
    <t>IČ:</t>
  </si>
  <si>
    <t>00253014</t>
  </si>
  <si>
    <t>MĚSTO TÁBOR</t>
  </si>
  <si>
    <t>DIČ:</t>
  </si>
  <si>
    <t>CZ253014</t>
  </si>
  <si>
    <t>Uchazeč:</t>
  </si>
  <si>
    <t>Vyplň údaj</t>
  </si>
  <si>
    <t>Projektant:</t>
  </si>
  <si>
    <t>28125657</t>
  </si>
  <si>
    <t>Graphic PRO s.r.o.</t>
  </si>
  <si>
    <t>CZ28125657</t>
  </si>
  <si>
    <t>True</t>
  </si>
  <si>
    <t>Zpracovatel:</t>
  </si>
  <si>
    <t>16844840</t>
  </si>
  <si>
    <t>Ing. Pavel Vochozka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</si>
  <si>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</si>
  <si>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Je-li kdekoliv uveden název nebo reference, znamená to pouze, že by dodávka měla splňovat alespoň vlastnosti referenčního výrobku._x000D_
Dílčí práce a dodávky, které se nenachází v cenících ÚRS jsou oceněny individuálně. Jedná se o R-položky a M-položky, přičemž tyto položky jsou kalkulovány na základě praxe a zkušeností z realizovaných staveb s položkami obdobného charakteru.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</si>
  <si>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</si>
  <si>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</si>
  <si>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</si>
  <si>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</si>
  <si>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</si>
  <si>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</si>
  <si>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</si>
  <si>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</si>
  <si>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</si>
  <si>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</si>
  <si>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</si>
  <si>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</si>
  <si>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</si>
  <si>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</si>
  <si>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</si>
  <si>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</si>
  <si>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</si>
  <si>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</si>
  <si>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</si>
  <si>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</si>
  <si>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</si>
  <si>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</si>
  <si>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</si>
  <si>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</si>
  <si>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</si>
  <si>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</si>
  <si>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</si>
  <si>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</si>
  <si>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</si>
  <si>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</si>
  <si>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</si>
  <si>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</si>
  <si>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</si>
  <si>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</si>
  <si>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</si>
  <si>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</si>
  <si>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</si>
  <si>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</si>
  <si>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</si>
  <si>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</si>
  <si>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Příprava území</t>
  </si>
  <si>
    <t>STA</t>
  </si>
  <si>
    <t>1</t>
  </si>
  <si>
    <t>{38467aed-2b0f-4ac1-9274-379639e4b5a0}</t>
  </si>
  <si>
    <t>2</t>
  </si>
  <si>
    <t>001</t>
  </si>
  <si>
    <t>SO-100 Chodník</t>
  </si>
  <si>
    <t>{f64ade7f-eb79-4ea8-84d3-820d0c8ceef8}</t>
  </si>
  <si>
    <t>Soupis</t>
  </si>
  <si>
    <t>###NOINSERT###</t>
  </si>
  <si>
    <t>101</t>
  </si>
  <si>
    <t>Úprava aktivní zóny pod chodníkem</t>
  </si>
  <si>
    <t>{53085fdc-ae3f-4d72-a151-1e1769d9bb96}</t>
  </si>
  <si>
    <t>102</t>
  </si>
  <si>
    <t>Nová dešťová kanalizace</t>
  </si>
  <si>
    <t>{649f4eb4-c32f-4efb-bd4c-090099bd1d39}</t>
  </si>
  <si>
    <t>103</t>
  </si>
  <si>
    <t>Ochrana stávajících kabelů NN (EG.D a.s.)</t>
  </si>
  <si>
    <t>{45762360-5ac6-430c-8d71-24fea88841a9}</t>
  </si>
  <si>
    <t>002</t>
  </si>
  <si>
    <t>SO-700 Oplocení</t>
  </si>
  <si>
    <t>{06f0744f-37d8-4ffd-8125-b1f2c24ef64f}</t>
  </si>
  <si>
    <t>003</t>
  </si>
  <si>
    <t>SO-800 Vegetační úpravy</t>
  </si>
  <si>
    <t>{95fc5370-b21a-4afd-8fab-2cf6d379d89e}</t>
  </si>
  <si>
    <t>004</t>
  </si>
  <si>
    <t>Vedlejší náklady</t>
  </si>
  <si>
    <t>VON</t>
  </si>
  <si>
    <t>{e210e59e-a41e-421a-9b0b-488a411a3100}</t>
  </si>
  <si>
    <t>KRYCÍ LIST SOUPISU PRACÍ</t>
  </si>
  <si>
    <t>Objekt:</t>
  </si>
  <si>
    <t>000 - Příprava území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</si>
  <si>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</si>
  <si>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</si>
  <si>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</si>
  <si>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</si>
  <si>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</si>
  <si>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</si>
  <si>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</si>
  <si>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</si>
  <si>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</si>
  <si>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</si>
  <si>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</si>
  <si>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</si>
  <si>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</si>
  <si>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</si>
  <si>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</si>
  <si>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</si>
  <si>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</si>
  <si>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</si>
  <si>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</si>
  <si>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</si>
  <si>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</si>
  <si>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</si>
  <si>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</si>
  <si>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</si>
  <si>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</si>
  <si>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</si>
  <si>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</si>
  <si>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</si>
  <si>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</si>
  <si>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2024 02</t>
  </si>
  <si>
    <t>4</t>
  </si>
  <si>
    <t>1068360961</t>
  </si>
  <si>
    <t>PP</t>
  </si>
  <si>
    <t>Sejmutí ornice strojně při souvislé ploše do 100 m2, tl. vrstvy do 200 mm</t>
  </si>
  <si>
    <t>Online PSC</t>
  </si>
  <si>
    <t>https://podminky.urs.cz/item/CS_URS_2024_02/121151103</t>
  </si>
  <si>
    <t>VV</t>
  </si>
  <si>
    <t>"skrývka ornice tl. 150 mm (k uložení na mezideponii pro zpětné použití)</t>
  </si>
  <si>
    <t>"travnatý pás podél oplocení - výměra 22,0 m2</t>
  </si>
  <si>
    <t>22,0</t>
  </si>
  <si>
    <t>"plocha pod novým oplocením + vnitřní část základu - výměra 9,6 m2</t>
  </si>
  <si>
    <t>9,6</t>
  </si>
  <si>
    <t>Součet</t>
  </si>
  <si>
    <t>162251102</t>
  </si>
  <si>
    <t>Vodorovné přemístění přes 20 do 50 m výkopku/sypaniny z horniny třídy těžitelnosti I skupiny 1 až 3</t>
  </si>
  <si>
    <t>m3</t>
  </si>
  <si>
    <t>-201005788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</si>
  <si>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</si>
  <si>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https://podminky.urs.cz/item/CS_URS_2024_02/162251102</t>
  </si>
  <si>
    <t>"přemístění ornice ze skrývky na mezideponii na pozemku parc. č. 77/12</t>
  </si>
  <si>
    <t>31,6*0,15</t>
  </si>
  <si>
    <t>3</t>
  </si>
  <si>
    <t>167151101</t>
  </si>
  <si>
    <t>Nakládání výkopku z hornin třídy těžitelnosti I skupiny 1 až 3 do 100 m3</t>
  </si>
  <si>
    <t>1119787067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</si>
  <si>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</si>
  <si>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</si>
  <si>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"nakládka ornice ze skrývky k přemístění na mezideponii</t>
  </si>
  <si>
    <t>171251201</t>
  </si>
  <si>
    <t>Uložení sypaniny na skládky nebo meziskládky</t>
  </si>
  <si>
    <t>1475236606</t>
  </si>
  <si>
    <t>Uložení sypaniny na skládky nebo meziskládky bez hutnění s upravením uložené sypaniny do předepsaného tvaru</t>
  </si>
  <si>
    <t>https://podminky.urs.cz/item/CS_URS_2024_02/171251201</t>
  </si>
  <si>
    <t>"uložení ornice ze skrývky na mezideponii</t>
  </si>
  <si>
    <t>4,74</t>
  </si>
  <si>
    <t>9</t>
  </si>
  <si>
    <t>Ostatní konstrukce a práce, bourání</t>
  </si>
  <si>
    <t>5</t>
  </si>
  <si>
    <t>966071711</t>
  </si>
  <si>
    <t>Bourání sloupků a vzpěr plotových ocelových do 2,5 m zabetonovaných</t>
  </si>
  <si>
    <t>kus</t>
  </si>
  <si>
    <t>-2010224794</t>
  </si>
  <si>
    <t>Bourání plotových sloupků a vzpěr ocelových trubkových nebo profilovaných výšky do 2,50 m zabetonovaných</t>
  </si>
  <si>
    <t>https://podminky.urs.cz/item/CS_URS_2024_02/966071711</t>
  </si>
  <si>
    <t>"vybourání sloupků a vzpěr včetně patek</t>
  </si>
  <si>
    <t>4   "sloupky bran"</t>
  </si>
  <si>
    <t>13   "plotové sloupky"</t>
  </si>
  <si>
    <t>7   "plotové vzpěry"</t>
  </si>
  <si>
    <t>6</t>
  </si>
  <si>
    <t>966071822</t>
  </si>
  <si>
    <t>Rozebrání oplocení z drátěného pletiva se čtvercovými oky v přes 1,6 do 2,0 m</t>
  </si>
  <si>
    <t>m</t>
  </si>
  <si>
    <t>66489632</t>
  </si>
  <si>
    <t>Rozebrání oplocení z pletiva drátěného se čtvercovými oky, výšky přes 1,6 do 2,0 m</t>
  </si>
  <si>
    <t>https://podminky.urs.cz/item/CS_URS_2024_02/966071822</t>
  </si>
  <si>
    <t>"demontáž drátěného pletiva včetně napínacích drátů</t>
  </si>
  <si>
    <t>"celková délka oplocení včetně bran - 49,0 m</t>
  </si>
  <si>
    <t>49,0-3,75*2</t>
  </si>
  <si>
    <t>7</t>
  </si>
  <si>
    <t>9660720.R</t>
  </si>
  <si>
    <t>Demontáž stínící tkaniny oplocení</t>
  </si>
  <si>
    <t>R-položka vlastní</t>
  </si>
  <si>
    <t>1296805246</t>
  </si>
  <si>
    <t>"demontáž zavěšené stínící tkaniny na oplocení a branách</t>
  </si>
  <si>
    <t>49,0*1,8</t>
  </si>
  <si>
    <t>8</t>
  </si>
  <si>
    <t>966073812</t>
  </si>
  <si>
    <t>Rozebrání vrat a vrátek k oplocení pl přes 6 do 10 m2</t>
  </si>
  <si>
    <t>2045989501</t>
  </si>
  <si>
    <t>Rozebrání vrat a vrátek k oplocení plochy jednotlivě přes 6 do 10 m2</t>
  </si>
  <si>
    <t>https://podminky.urs.cz/item/CS_URS_2024_02/966073812</t>
  </si>
  <si>
    <t>"demontáž vjezdových bran 3,75 x 1,8 m - 2 ks; plocha 6,75 m2/kus</t>
  </si>
  <si>
    <t>997</t>
  </si>
  <si>
    <t>Přesun sutě</t>
  </si>
  <si>
    <t>997231111</t>
  </si>
  <si>
    <t>Vodorovná doprava suti a vybouraných hmot do 1 km</t>
  </si>
  <si>
    <t>t</t>
  </si>
  <si>
    <t>-518033019</t>
  </si>
  <si>
    <t>Vodorovná doprava suti a vybouraných hmot s vyložením a hrubým urovnáním na vzdálenost do 1 km</t>
  </si>
  <si>
    <t>https://podminky.urs.cz/item/CS_URS_2024_02/997231111</t>
  </si>
  <si>
    <t>3,84   "odpad z betonu"</t>
  </si>
  <si>
    <t>0,016   "odpad směsný"</t>
  </si>
  <si>
    <t>0,793   "odpad kovový"</t>
  </si>
  <si>
    <t>10</t>
  </si>
  <si>
    <t>997231119</t>
  </si>
  <si>
    <t>Příplatek ZKD 1 km vodorovné dopravy suti a vybouraných hmot</t>
  </si>
  <si>
    <t>-222322070</t>
  </si>
  <si>
    <t>Vodorovná doprava suti a vybouraných hmot s vyložením a hrubým urovnáním na vzdálenost Příplatek k cenám za každý další započatý 1 km</t>
  </si>
  <si>
    <t>https://podminky.urs.cz/item/CS_URS_2024_02/997231119</t>
  </si>
  <si>
    <t>"odvoz suti na skládku ve vzdálenosti 14 km</t>
  </si>
  <si>
    <t>"příplatek za dalších 13 km</t>
  </si>
  <si>
    <t>(3,84+0,016)*13</t>
  </si>
  <si>
    <t>"odvoz kovového odpadu do výkupny druhotných surovin ve vzdálenosti 6 km (výtěžek předán investorovi)</t>
  </si>
  <si>
    <t>"příplatek za dalších 5 km</t>
  </si>
  <si>
    <t>0,793*5</t>
  </si>
  <si>
    <t>11</t>
  </si>
  <si>
    <t>997231511</t>
  </si>
  <si>
    <t>Nakládání, překládání nebo manipulace se sutí a vybouranými hmotami</t>
  </si>
  <si>
    <t>-729068390</t>
  </si>
  <si>
    <t>Vodorovná doprava suti a vybouraných hmot s vyložením a hrubým urovnáním nakládání nebo překládání na dopravní prostředek při vodorovné dopravě suti a vybouraných hmot</t>
  </si>
  <si>
    <t>https://podminky.urs.cz/item/CS_URS_2024_02/997231511</t>
  </si>
  <si>
    <t>997013601</t>
  </si>
  <si>
    <t>Poplatek za uložení na skládce (skládkovné) stavebního odpadu betonového kód odpadu 17 01 01</t>
  </si>
  <si>
    <t>-334383624</t>
  </si>
  <si>
    <t>Poplatek za uložení stavebního odpadu na skládce (skládkovné) z prostého betonu zatříděného do Katalogu odpadů pod kódem 17 01 01</t>
  </si>
  <si>
    <t>https://podminky.urs.cz/item/CS_URS_2024_02/997013601</t>
  </si>
  <si>
    <t>13</t>
  </si>
  <si>
    <t>997013631</t>
  </si>
  <si>
    <t>Poplatek za uložení na skládce (skládkovné) stavebního odpadu směsného kód odpadu 17 09 04</t>
  </si>
  <si>
    <t>985607200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</si>
  <si>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</si>
  <si>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</si>
  <si>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001 - SO-100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</si>
  <si>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</si>
  <si>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</si>
  <si>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</si>
  <si>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</si>
  <si>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OST - Ostatní</t>
  </si>
  <si>
    <t xml:space="preserve">    O01 - Ostatní</t>
  </si>
  <si>
    <t>122251101</t>
  </si>
  <si>
    <t>Odkopávky a prokopávky nezapažené v hornině třídy těžitelnosti I skupiny 3 objem do 20 m3 strojně</t>
  </si>
  <si>
    <t>-1402132</t>
  </si>
  <si>
    <t>Odkopávky a prokopávky nezapažené strojně v hornině třídy těžitelnosti I skupiny 3 do 20 m3</t>
  </si>
  <si>
    <t>https://podminky.urs.cz/item/CS_URS_2024_02/122251101</t>
  </si>
  <si>
    <t>"odkopávka pro konstrukci chodníku - objem 17,3 m3 (odečteno z PD)</t>
  </si>
  <si>
    <t>17,3</t>
  </si>
  <si>
    <t>1311101.R</t>
  </si>
  <si>
    <t>Vyhotovení jamek pro zahrazovací sloupky. průměr 300 mm, hl. 500 mm</t>
  </si>
  <si>
    <t>-1429522440</t>
  </si>
  <si>
    <t>P</t>
  </si>
  <si>
    <t>Poznámka k položce:_x000D_
- vývrt (výkop) částečně v zemině a částečně v podkladní vrstvě chodníku</t>
  </si>
  <si>
    <t>-256459506</t>
  </si>
  <si>
    <t>"přemístění části výkopku z odkopávky pro chodník</t>
  </si>
  <si>
    <t>"výkopek pro zpětné použití k násypu v oblasti nových zelených ploch na mezideponii (parc.č. 77/12)</t>
  </si>
  <si>
    <t>3,1   "objem 3,1 m3 (odečteno z PD)"</t>
  </si>
  <si>
    <t>162751117</t>
  </si>
  <si>
    <t>Vodorovné přemístění přes 9 000 do 10000 m výkopku/sypaniny z horniny třídy těžitelnosti I skupiny 1 až 3</t>
  </si>
  <si>
    <t>-480863005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</si>
  <si>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</si>
  <si>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</si>
  <si>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"odvoz přebytečného výkopku na recyklační skládku</t>
  </si>
  <si>
    <t>17,3-3,1</t>
  </si>
  <si>
    <t>162751119</t>
  </si>
  <si>
    <t>Příplatek k vodorovnému přemístění výkopku/sypaniny z horniny třídy těžitelnosti I skupiny 1 až 3 ZKD 1000 m přes 10000 m</t>
  </si>
  <si>
    <t>1538335757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</si>
  <si>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</si>
  <si>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</si>
  <si>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"odvoz přebytečného výkopku na recyklační skládku ve vzdálenosti 20 km</t>
  </si>
  <si>
    <t>"příplatek za dalších 10 km</t>
  </si>
  <si>
    <t>14,2*10</t>
  </si>
  <si>
    <t>382460937</t>
  </si>
  <si>
    <t>"nakládka výkopku z odkopávky pro chodník</t>
  </si>
  <si>
    <t>"výkopek pro zpětné použití k násypu v oblasti nových zelených ploch pro přemístění na mezideponii (parc.č. 77/12)</t>
  </si>
  <si>
    <t>"přebytečný výkopek k odvozu na recyklační skládku</t>
  </si>
  <si>
    <t>171201231</t>
  </si>
  <si>
    <t>Poplatek za uložení zeminy a kamení na recyklační skládce (skládkovné) kód odpadu 17 05 04</t>
  </si>
  <si>
    <t>-479820864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</si>
  <si>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</si>
  <si>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</si>
  <si>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"objemová hmotnost zeminy 1,7 t/m3</t>
  </si>
  <si>
    <t>14,2*1,7</t>
  </si>
  <si>
    <t>-909778792</t>
  </si>
  <si>
    <t>"uložení výkopku z odkopávky pro chodník</t>
  </si>
  <si>
    <t>"přebytečný výkopek na recyklační skládku</t>
  </si>
  <si>
    <t>181951112</t>
  </si>
  <si>
    <t>Úprava pláně v hornině třídy těžitelnosti I skupiny 1 až 3 se zhutněním strojně</t>
  </si>
  <si>
    <t>488973746</t>
  </si>
  <si>
    <t>Úprava pláně vyrovnáním výškových rozdílů strojně v hornině třídy těžitelnosti I, skupiny 1 až 3 se zhutněním</t>
  </si>
  <si>
    <t>https://podminky.urs.cz/item/CS_URS_2024_02/181951112</t>
  </si>
  <si>
    <t>"konstrukce chodníku - skladba A (plocha na pláni)</t>
  </si>
  <si>
    <t>"úprava pláně chodníku (hutnění na Edef,2=min. 30 MPa)</t>
  </si>
  <si>
    <t>(57,0+3,0)*1,1</t>
  </si>
  <si>
    <t>Vodorovné konstrukce</t>
  </si>
  <si>
    <t>452112112</t>
  </si>
  <si>
    <t>Osazení betonových prstenců nebo rámů v do 100 mm pod poklopy a mříže</t>
  </si>
  <si>
    <t>-810037722</t>
  </si>
  <si>
    <t>Osazení betonových dílců prstenců nebo rámů pod poklopy a mříže, výšky do 100 mm</t>
  </si>
  <si>
    <t>https://podminky.urs.cz/item/CS_URS_2024_02/452112112</t>
  </si>
  <si>
    <t>"povrchové prvky stávajících IS</t>
  </si>
  <si>
    <t>"výšková úprava stávajících poklopů kanalizačních šachet splaškové kanalizace - 2 kpl</t>
  </si>
  <si>
    <t>"zvýšení cca o 20 cm do nivelety chodníku pomocí vyrov. prstenců v 100 mm - 2 ks/poklop</t>
  </si>
  <si>
    <t>2*2</t>
  </si>
  <si>
    <t>M</t>
  </si>
  <si>
    <t>59224187</t>
  </si>
  <si>
    <t>prstenec šachtový vyrovnávací betonový 625x120x100mm</t>
  </si>
  <si>
    <t>-1683949032</t>
  </si>
  <si>
    <t>Komunikace pozemní</t>
  </si>
  <si>
    <t>564871014</t>
  </si>
  <si>
    <t>Podklad ze štěrkodrtě ŠD plochy do 100 m2 tl 280 mm</t>
  </si>
  <si>
    <t>2133360754</t>
  </si>
  <si>
    <t>Podklad ze štěrkodrti ŠD s rozprostřením a zhutněním plochy jednotlivě do 100 m2, po zhutnění tl. 280 mm</t>
  </si>
  <si>
    <t>https://podminky.urs.cz/item/CS_URS_2024_02/564871014</t>
  </si>
  <si>
    <t>Poznámka k položce:_x000D_
- štěrkodrť ŠDb frakce 0/63 mm_x000D_
- vrstva dle ČSN EN 13285_x000D_
- hutnění na Edef,2 min. 60 MPa</t>
  </si>
  <si>
    <t>566901131</t>
  </si>
  <si>
    <t>Vyspravení podkladu po překopech inženýrských sítí plochy do 15 m2 štěrkodrtí tl. 100 mm</t>
  </si>
  <si>
    <t>1249387869</t>
  </si>
  <si>
    <t>Vyspravení podkladu po překopech inženýrských sítí plochy do 15 m2 s rozprostřením a zhutněním štěrkodrtí tl. 100 mm</t>
  </si>
  <si>
    <t>https://podminky.urs.cz/item/CS_URS_2024_02/566901131</t>
  </si>
  <si>
    <t>"doplnění štěrkových ploch štěrkodrtí frakce 0-32 mm</t>
  </si>
  <si>
    <t>"dorovnání výškových rozdílů do úrovně stávajících štěrkových ploch v předpokládané průměrné tl. 100 mm</t>
  </si>
  <si>
    <t>"řez 4-4´: plocha 3,7 m2</t>
  </si>
  <si>
    <t>3,7</t>
  </si>
  <si>
    <t>14</t>
  </si>
  <si>
    <t>566901132</t>
  </si>
  <si>
    <t>Vyspravení podkladu po překopech inženýrských sítí plochy do 15 m2 štěrkodrtí tl. 150 mm</t>
  </si>
  <si>
    <t>-445257283</t>
  </si>
  <si>
    <t>Vyspravení podkladu po překopech inženýrských sítí plochy do 15 m2 s rozprostřením a zhutněním štěrkodrtí tl. 150 mm</t>
  </si>
  <si>
    <t>https://podminky.urs.cz/item/CS_URS_2024_02/566901132</t>
  </si>
  <si>
    <t>"dorovnání výškových rozdílů do úrovně stávajících štěrkových ploch v předpokládané průměrné tl. 150 mm</t>
  </si>
  <si>
    <t>"řez 1-1´: plocha 8,0 m2</t>
  </si>
  <si>
    <t>8,0</t>
  </si>
  <si>
    <t>15</t>
  </si>
  <si>
    <t>5912401.A</t>
  </si>
  <si>
    <t xml:space="preserve">Obetonování a odláždění povrchových prvků v nezpevněných površích - poklopů a mříží žulovými kostkami na MC tl. 50 mm </t>
  </si>
  <si>
    <t>R-položka vlastní agregovaná</t>
  </si>
  <si>
    <t>-2012716827</t>
  </si>
  <si>
    <t>"úprava a zpevnění plochy kolem poklopu kanalizační šachty v zeleném pásu</t>
  </si>
  <si>
    <t>16</t>
  </si>
  <si>
    <t>596211210</t>
  </si>
  <si>
    <t>Kladení zámkové dlažby komunikací pro pěší ručně tl 80 mm skupiny A pl do 50 m2</t>
  </si>
  <si>
    <t>1282726435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</si>
  <si>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</si>
  <si>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https://podminky.urs.cz/item/CS_URS_2024_02/596211210</t>
  </si>
  <si>
    <t>Poznámka k položce:_x000D_
- vrstva dle ČSN 73 6131-1,3_x000D_
- včetně kladecí vrstvy z kameniva frakce 4/8 mm tl.40 mm (vrstva dle ČSN 73 6131-3)_x000D_
_x000D_
Konstrukce chodníků je řešena pro občasný pojezd vozidly do 3,5 t.</t>
  </si>
  <si>
    <t>"konstrukce chodníku - skladba A (příčný sklon chodníku do zeleného pásu 2%); plocha 60,0 m2</t>
  </si>
  <si>
    <t>57,0   "plochy - dlažba přírodní"</t>
  </si>
  <si>
    <t>3,0   "varovné pásy z hmatové dlažby"</t>
  </si>
  <si>
    <t>17</t>
  </si>
  <si>
    <t>59245020</t>
  </si>
  <si>
    <t>dlažba skladebná betonová 200x100mm tl 80mm přírodní</t>
  </si>
  <si>
    <t>223023683</t>
  </si>
  <si>
    <t>"specifikace zámkové dlažby přírodní - plochy</t>
  </si>
  <si>
    <t>"prořez, ztratné 5%</t>
  </si>
  <si>
    <t>57,0*1,05</t>
  </si>
  <si>
    <t>18</t>
  </si>
  <si>
    <t>59245226</t>
  </si>
  <si>
    <t>dlažba pro nevidomé betonová 200x100mm tl 80mm barevná</t>
  </si>
  <si>
    <t>1348862850</t>
  </si>
  <si>
    <t>Poznámka k položce:_x000D_
- odstín červenohnědý</t>
  </si>
  <si>
    <t>"specifikace zámkové dlažby pro nevidomé - varovné pásy</t>
  </si>
  <si>
    <t>"prořez, ztratné 10%</t>
  </si>
  <si>
    <t>3,0*1,1</t>
  </si>
  <si>
    <t>Trubní vedení</t>
  </si>
  <si>
    <t>19</t>
  </si>
  <si>
    <t>899102211</t>
  </si>
  <si>
    <t>Demontáž poklopů litinových nebo ocelových včetně rámů hmotnosti přes 50 do 100 kg</t>
  </si>
  <si>
    <t>-1064342307</t>
  </si>
  <si>
    <t>Demontáž poklopů litinových a ocelových včetně rámů, hmotnosti jednotlivě přes 50 do 100 Kg</t>
  </si>
  <si>
    <t>https://podminky.urs.cz/item/CS_URS_2024_02/899102211</t>
  </si>
  <si>
    <t>"demontáž stávajících poklopů pro zpětné použití</t>
  </si>
  <si>
    <t>20</t>
  </si>
  <si>
    <t>899103112</t>
  </si>
  <si>
    <t>Osazení poklopů litinových, ocelových nebo železobetonových včetně rámů pro třídu zatížení B125, C250</t>
  </si>
  <si>
    <t>2020231007</t>
  </si>
  <si>
    <t>Osazení poklopů šachtových litinových, ocelových nebo železobetonových včetně rámů pro třídu zatížení B125, C250</t>
  </si>
  <si>
    <t>https://podminky.urs.cz/item/CS_URS_2024_02/899103112</t>
  </si>
  <si>
    <t>"zpětné osazení stávajících poklopů</t>
  </si>
  <si>
    <t>9103001.R</t>
  </si>
  <si>
    <t>Ochranné hrazení po dobu provádění stavebních prací</t>
  </si>
  <si>
    <t>1579895284</t>
  </si>
  <si>
    <t>22</t>
  </si>
  <si>
    <t>9104001.R</t>
  </si>
  <si>
    <t>Ochrana stávajících sítí po dobu provádění stavebních prací</t>
  </si>
  <si>
    <t>-1585563303</t>
  </si>
  <si>
    <t>"plocha oblasti pro ochranu stávajících sítí - 60 m2</t>
  </si>
  <si>
    <t>60</t>
  </si>
  <si>
    <t>23</t>
  </si>
  <si>
    <t>9121101.R</t>
  </si>
  <si>
    <t>Montáž zábrany parkovací sloupku v 1000 mm zabetonovaného</t>
  </si>
  <si>
    <t>-49695172</t>
  </si>
  <si>
    <t>Montáž zábrany parkovací tvaru sloupku do výšky 1000 mm zabetonované</t>
  </si>
  <si>
    <t>"osazení zahrazovacích sloupků zabetonovaných do patky d 0,3 m; v 0,5 m (na začátku a konci chodníkového úseku)</t>
  </si>
  <si>
    <t>"sklopné sloupky - 2 ks (v prostoru nového chodníku)</t>
  </si>
  <si>
    <t>"pevné sloupky - 2 ks (v prostoru zeleného pásu)</t>
  </si>
  <si>
    <t>24</t>
  </si>
  <si>
    <t>7491020.M</t>
  </si>
  <si>
    <t>zahrazovací sloupek sklopný ze čtyřhranného ocelového profilu 60 x 60 mm, výška nad zemí 1000 mm, k zabetonování, s cylindrickým zámkem, povrchová úprava pozink + červenobílý nátěr</t>
  </si>
  <si>
    <t>M-položka vlastní</t>
  </si>
  <si>
    <t>251482089</t>
  </si>
  <si>
    <t>25</t>
  </si>
  <si>
    <t>7491030.M</t>
  </si>
  <si>
    <t>zahrazovací sloupek pevný ze čtyřhranného ocelového profilu 60 x 60 mm, výška nad zemí 1000 mm, k zabetonování, povrchová úprava pozink + červenobílý nátěr</t>
  </si>
  <si>
    <t>-1110012692</t>
  </si>
  <si>
    <t>26</t>
  </si>
  <si>
    <t>916131213.2</t>
  </si>
  <si>
    <t>Osazení silničního obrubníku betonového stojatého s boční opěrou do lože z betonu prostého C25/30 XF4</t>
  </si>
  <si>
    <t>odvozená z CS ÚRS 2024 02</t>
  </si>
  <si>
    <t>-1214415498</t>
  </si>
  <si>
    <t>Osazení silničního obrubníku betonového se zřízením lože, s vyplněním a zatřením spár cementovou maltou stojatého s boční opěrou z betonu prostého, do lože z betonu prostého C25/30 XF4</t>
  </si>
  <si>
    <t>https://podminky.urs.cz/item/CS_URS_2024_02/916131213.2</t>
  </si>
  <si>
    <t>"osazení betonových silničních obrub nájezdových 150/150/1000 mm - dl. 4,15 m</t>
  </si>
  <si>
    <t>4,15</t>
  </si>
  <si>
    <t>27</t>
  </si>
  <si>
    <t>59217032</t>
  </si>
  <si>
    <t>obrubník silniční betonový 1000x150x150mm</t>
  </si>
  <si>
    <t>-224067512</t>
  </si>
  <si>
    <t>4,15*1,1 'Přepočtené koeficientem množství</t>
  </si>
  <si>
    <t>28</t>
  </si>
  <si>
    <t>916231213.2</t>
  </si>
  <si>
    <t>Osazení chodníkového obrubníku betonového stojatého s boční opěrou do lože z betonu prostého C25/30 XF4</t>
  </si>
  <si>
    <t>-2092320084</t>
  </si>
  <si>
    <t>Osazení chodníkového obrubníku betonového se zřízením lože, s vyplněním a zatřením spár cementovou maltou stojatého s boční opěrou z betonu prostého C25/30 XF4, do lože z betonu prostého C25/30 XF4</t>
  </si>
  <si>
    <t>https://podminky.urs.cz/item/CS_URS_2024_02/916231213.2</t>
  </si>
  <si>
    <t>"osazení betonových chodníkových obrub 80/250/1000 mm; dl. 30,85 m</t>
  </si>
  <si>
    <t>30,85</t>
  </si>
  <si>
    <t>29</t>
  </si>
  <si>
    <t>59217016</t>
  </si>
  <si>
    <t>obrubník betonový chodníkový 1000x80x250mm</t>
  </si>
  <si>
    <t>891225099</t>
  </si>
  <si>
    <t>30,85*1,05 'Přepočtené koeficientem množství</t>
  </si>
  <si>
    <t>30</t>
  </si>
  <si>
    <t>916991121.2</t>
  </si>
  <si>
    <t>Lože pod obrubníky, krajníky nebo obruby z dlažebních kostek z betonu prostého C25/30 XF4</t>
  </si>
  <si>
    <t>-1106639471</t>
  </si>
  <si>
    <t>Lože pod obrubníky, krajníky nebo obruby z dlažebních kostek z betonu prostého C25/30 XF4</t>
  </si>
  <si>
    <t>https://podminky.urs.cz/item/CS_URS_2024_02/916991121.2</t>
  </si>
  <si>
    <t>Poznámka k položce:_x000D_
- část lože z betonu prostého přesahující tl. 100 mm</t>
  </si>
  <si>
    <t>"silniční obrubníky betonové nájezdové - 0,03 m3/m</t>
  </si>
  <si>
    <t>4,15*0,03</t>
  </si>
  <si>
    <t>"chodníkové obruby betonové - 0,015 m3/m</t>
  </si>
  <si>
    <t>30,85*0,015</t>
  </si>
  <si>
    <t>31</t>
  </si>
  <si>
    <t>-761586890</t>
  </si>
  <si>
    <t>0,2   "přemístění demontovaných litinových poklopů pro zpětné použití"</t>
  </si>
  <si>
    <t>32</t>
  </si>
  <si>
    <t>-1230516760</t>
  </si>
  <si>
    <t>998</t>
  </si>
  <si>
    <t>Přesun hmot</t>
  </si>
  <si>
    <t>33</t>
  </si>
  <si>
    <t>998223011</t>
  </si>
  <si>
    <t>Přesun hmot pro pozemní komunikace s krytem dlážděným</t>
  </si>
  <si>
    <t>295961497</t>
  </si>
  <si>
    <t>Přesun hmot pro pozemní komunikace s krytem dlážděným dopravní vzdálenost do 200 m jakékoliv délky objektu</t>
  </si>
  <si>
    <t>https://podminky.urs.cz/item/CS_URS_2024_02/998223011</t>
  </si>
  <si>
    <t>OST</t>
  </si>
  <si>
    <t>Ostatní</t>
  </si>
  <si>
    <t>O01</t>
  </si>
  <si>
    <t>34</t>
  </si>
  <si>
    <t>O005</t>
  </si>
  <si>
    <t>Zkoušky hutnění v rozsahu dle ČSN 72 1006 - konstrukční vrstvy</t>
  </si>
  <si>
    <t>262144</t>
  </si>
  <si>
    <t>584484861</t>
  </si>
  <si>
    <t>Poznámka k položce:_x000D_
- zkoušky hutnění jednotlivých konstrukčních vrstev_x000D_
- včetně dokumentace a vyhodnocení zatěžovacích zkoušek_x000D_
- předpoklad 1 ks hutnící zkoušky na 200 m2 plochy</t>
  </si>
  <si>
    <t>"zpevněné plochy včetně pláně</t>
  </si>
  <si>
    <t>66,0</t>
  </si>
  <si>
    <t>Soupis:</t>
  </si>
  <si>
    <t>101 - Úprava aktivní zóny pod chodníkem</t>
  </si>
  <si>
    <t>Případná výměna zemin v aktivní zóně bude stanovena na základě provedených kontrolních rázových zkoušek modulu přetvárnosti na předem zhutněné zemní pláni. V případě zjištění nevhodných (nezhutnitelných) zemin v aktivní zóně budou tyto nahrazeny vhodnou zeminou podle ČSN 73 6133 nebo například recyklovaným materiálem. V rozpočtu uvažováno s výměnou podloží v tl. 300 mm štěrkodrtí frakce 0/63 mm.</t>
  </si>
  <si>
    <t>-975881750</t>
  </si>
  <si>
    <t>"úprava aktivní zóny v ploše pláně chodníku (výměna nevhodného podloží) - odkopávka</t>
  </si>
  <si>
    <t>"předpokládaná odkopávka v ploše 66,0 m2 v tl. 0,3 m (postupná odkopávka pod novou zemní plání)</t>
  </si>
  <si>
    <t>66,0*0,3</t>
  </si>
  <si>
    <t>-1534080940</t>
  </si>
  <si>
    <t>19,8</t>
  </si>
  <si>
    <t>1793137370</t>
  </si>
  <si>
    <t>19,8*10</t>
  </si>
  <si>
    <t>719540976</t>
  </si>
  <si>
    <t>19,8*1,7</t>
  </si>
  <si>
    <t>1072003205</t>
  </si>
  <si>
    <t>"uložení výkopku z odkopávky na recyklační skládku</t>
  </si>
  <si>
    <t>174151101</t>
  </si>
  <si>
    <t>Zásyp jam, šachet rýh nebo kolem objektů sypaninou se zhutněním</t>
  </si>
  <si>
    <t>-914154623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</si>
  <si>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</si>
  <si>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</si>
  <si>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"úprava aktivní zóny (výměna zeminy za štěrkodrť)</t>
  </si>
  <si>
    <t>"vrstva štěrkodrti ŠDb frakce 0/63 mm ve dvou vrstvách celkové tl. 300 mm mm až po novou zemní pláň - plocha 66,0 m2</t>
  </si>
  <si>
    <t>58344197</t>
  </si>
  <si>
    <t>štěrkodrť frakce 0/63</t>
  </si>
  <si>
    <t>-2079494382</t>
  </si>
  <si>
    <t>19,8*2 'Přepočtené koeficientem množství</t>
  </si>
  <si>
    <t>209766646</t>
  </si>
  <si>
    <t>"úprava aktivní zóny (výměna nevhodného podloží)</t>
  </si>
  <si>
    <t>"úprava parapláně po odtěžení včetně zhutnění na úrovni parapláně na Edef,2=min. 30 MPa - plocha 66,0 m2</t>
  </si>
  <si>
    <t>102 - Nová dešťová kanalizace</t>
  </si>
  <si>
    <t>113107422</t>
  </si>
  <si>
    <t>Odstranění podkladu z kameniva drceného tl přes 100 do 200 mm při překopech strojně pl do 15 m2</t>
  </si>
  <si>
    <t>-881781921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</si>
  <si>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</si>
  <si>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https://podminky.urs.cz/item/CS_URS_2024_02/113107422</t>
  </si>
  <si>
    <t>"odtěžení krytu a podkladu z kameniva tl. 15 cm stávající štěrkové plochy v trase rýhy pro dešťové potrubí v šířce 1,0 m</t>
  </si>
  <si>
    <t>14,5*1,0</t>
  </si>
  <si>
    <t>113107443</t>
  </si>
  <si>
    <t>Odstranění podkladu živičných tl přes 100 do 150 mm při překopech strojně pl do 15 m2</t>
  </si>
  <si>
    <t>384002824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</si>
  <si>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</si>
  <si>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https://podminky.urs.cz/item/CS_URS_2024_02/113107443</t>
  </si>
  <si>
    <t>"odtěžení asfaltového krytu tl. 15 cm vozovky místní komunikace v místě napojení dešťového potrubí do stáv. kanalizační šachty (plocha cca 1,5 m2)</t>
  </si>
  <si>
    <t>1,5</t>
  </si>
  <si>
    <t>132251101</t>
  </si>
  <si>
    <t>Hloubení rýh nezapažených š do 800 mm v hornině třídy těžitelnosti I skupiny 3 objem do 20 m3 strojně</t>
  </si>
  <si>
    <t>-1512185175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</si>
  <si>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</si>
  <si>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</si>
  <si>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"výkop od úrovně pláně pro uliční vpusť (UV) a přípojku UV</t>
  </si>
  <si>
    <t>"UV: 1 ks (1,0 m3/kus); přípojka UV: výkopová rýha š. 0,8 m; průměrná hl. 1,4 m; dl. 15,5 m</t>
  </si>
  <si>
    <t>1,0+0,8*1,4*15,5</t>
  </si>
  <si>
    <t>139001101</t>
  </si>
  <si>
    <t>Příplatek za ztížení vykopávky v blízkosti podzemního vedení</t>
  </si>
  <si>
    <t>675203412</t>
  </si>
  <si>
    <t>Příplatek k cenám hloubených vykopávek za ztížení vykopávky v blízkosti podzemního vedení nebo výbušnin pro jakoukoliv třídu horniny</t>
  </si>
  <si>
    <t>https://podminky.urs.cz/item/CS_URS_2024_02/139001101</t>
  </si>
  <si>
    <t>"ztížené vykopávky s ohledem na existenci podzemních rozvodů - ruční dokopávky 15% z celkového objemu výkopu rýhy</t>
  </si>
  <si>
    <t>(1,0+0,8*1,4*15,5)*0,15</t>
  </si>
  <si>
    <t>-1639491109</t>
  </si>
  <si>
    <t>18,36   "výkopek z rýhy"</t>
  </si>
  <si>
    <t>-11,7   "odpočet výkopku pro zpětný zásyp"</t>
  </si>
  <si>
    <t>-1681229360</t>
  </si>
  <si>
    <t>6,66*10</t>
  </si>
  <si>
    <t>788855871</t>
  </si>
  <si>
    <t>"nakládka přebytečného výkopku k odvozu na skládku</t>
  </si>
  <si>
    <t>6,66</t>
  </si>
  <si>
    <t>2039644682</t>
  </si>
  <si>
    <t>6,66*1,7</t>
  </si>
  <si>
    <t>-1524250277</t>
  </si>
  <si>
    <t>"uložení přebytečného výkopku na skládku</t>
  </si>
  <si>
    <t>728162804</t>
  </si>
  <si>
    <t>"zpětný zásyp rýhy výkopkem do úrovně pláně po vrstvách 20 cm za hutnění</t>
  </si>
  <si>
    <t>1,0+0,8*1,4*15,5   "celkový objem výkopku"</t>
  </si>
  <si>
    <t>-15,5*0,4  "odpočet lože a obsypu potrubí - 0,4 m3/m"</t>
  </si>
  <si>
    <t>-15,5*0,02   "odpočet objemu potrubí DN 150 - 0,02 m3/m (vytlačená kubatura)"</t>
  </si>
  <si>
    <t>-0,15   "odpočet objemu UV - 0,15 m3/kus (vytlačená kubatura)"</t>
  </si>
  <si>
    <t>175111101</t>
  </si>
  <si>
    <t>Obsypání potrubí ručně sypaninou bez prohození, uloženou do 3 m</t>
  </si>
  <si>
    <t>-288950091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</si>
  <si>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</si>
  <si>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https://podminky.urs.cz/item/CS_URS_2024_02/175111101</t>
  </si>
  <si>
    <t>"lože a obsyp kanalizačního potrubí těženým kamenivem 0/16 mm</t>
  </si>
  <si>
    <t>"přípojka UV; DN 150 - dl. 15,5 m; objem lože a obsypu 0,4 m3/m</t>
  </si>
  <si>
    <t>15,5*0,4</t>
  </si>
  <si>
    <t>58337302</t>
  </si>
  <si>
    <t>štěrkopísek frakce 0/16</t>
  </si>
  <si>
    <t>945159623</t>
  </si>
  <si>
    <t>6,2*2 'Přepočtené koeficientem množství</t>
  </si>
  <si>
    <t>1609750073</t>
  </si>
  <si>
    <t>"úprava pláně výkopové rýhy pod konstrukce zpevněných povrchů</t>
  </si>
  <si>
    <t>"v oblasti stávající štěrkové plochy</t>
  </si>
  <si>
    <t>"v oblasti konstrukce vozovky místní komunikace (plocha cca 2,0 m2)</t>
  </si>
  <si>
    <t>2,0</t>
  </si>
  <si>
    <t>457621412</t>
  </si>
  <si>
    <t>Plášťové těsnění z asfaltobetonu úprava spár asfaltovou zálivkou přes 1 do 2 kg/m</t>
  </si>
  <si>
    <t>226296808</t>
  </si>
  <si>
    <t>Plášťové těsnění z vodostavebného asfaltobetonu úprava spar asfaltovou zálivkou pro všechny sklony přes 1 do 2 kg zálivky na 1 m spáry</t>
  </si>
  <si>
    <t>https://podminky.urs.cz/item/CS_URS_2024_02/457621412</t>
  </si>
  <si>
    <t>"oprava konstrukce vozovky místní komunikace v místě napojení dešťového potrubí do stáv. kanalizační šachty</t>
  </si>
  <si>
    <t>"zapravení spáry asfalt. vozovky - zaplnění asfaltovým tmelem (rozhraní nového a stáv. krytu vozovky) - dl. 3,0 m</t>
  </si>
  <si>
    <t>3,0</t>
  </si>
  <si>
    <t>1556026976</t>
  </si>
  <si>
    <t>"oprava krytu a podkladu stávající štěrkové plochy v trase záhozu rýhy pro dešťové potrubí v šířce 1,0 m</t>
  </si>
  <si>
    <t>"štěrkodrť frakce 0/32 mm tl. 150 mm</t>
  </si>
  <si>
    <t>566901142</t>
  </si>
  <si>
    <t>Vyspravení podkladu po překopech inženýrských sítí plochy do 15 m2 kamenivem hrubým drceným tl. 150 mm</t>
  </si>
  <si>
    <t>608704876</t>
  </si>
  <si>
    <t>Vyspravení podkladu po překopech inženýrských sítí plochy do 15 m2 s rozprostřením a zhutněním kamenivem hrubým drceným tl. 150 mm</t>
  </si>
  <si>
    <t>https://podminky.urs.cz/item/CS_URS_2024_02/566901142</t>
  </si>
  <si>
    <t>"oprava konstrukce vozovky místní komunikace v místě napojení dešťového potrubí do stáv. kanalizační šachty (plocha cca 2,0 m2)</t>
  </si>
  <si>
    <t>"podklad z kameniva drceného 16/32 mm tl. 150 mm</t>
  </si>
  <si>
    <t>572340111</t>
  </si>
  <si>
    <t>Vyspravení krytu komunikací po překopech pl do 15 m2 asfaltovým betonem ACO (AB) tl přes 30 do 50 mm</t>
  </si>
  <si>
    <t>1338101028</t>
  </si>
  <si>
    <t>Vyspravení krytu komunikací po překopech inženýrských sítí plochy do 15 m2 asfaltovým betonem ACO (AB), po zhutnění tl. přes 30 do 50 mm</t>
  </si>
  <si>
    <t>https://podminky.urs.cz/item/CS_URS_2024_02/572340111</t>
  </si>
  <si>
    <t>Poznámka k položce:_x000D_
- vrstva dle ČSN EN 13108-1</t>
  </si>
  <si>
    <t>"kryt z asfaltového betonu ACO 11 (obrusná vrstva) tl. 50 mm</t>
  </si>
  <si>
    <t>572340112.1</t>
  </si>
  <si>
    <t>Vyspravení krytu komunikací po překopech plochy do 15 m2 asfaltovým betonem ACL 16+ (AB) tl 70 mm</t>
  </si>
  <si>
    <t>1611530566</t>
  </si>
  <si>
    <t>Vyspravení krytu komunikací po překopech inženýrských sítí plochy do 15 m2 asfaltovým betonem ACL 16+ (AB), po zhutnění tl. přes 50 do 70 mm</t>
  </si>
  <si>
    <t>https://podminky.urs.cz/item/CS_URS_2024_02/572340112.1</t>
  </si>
  <si>
    <t>"kryt z asfaltového betonu ACL 16+ (ložní vrstva); tl. 70 mm</t>
  </si>
  <si>
    <t>573191111</t>
  </si>
  <si>
    <t>Postřik infiltrační kationaktivní emulzí v množství 1 kg/m2</t>
  </si>
  <si>
    <t>2028648123</t>
  </si>
  <si>
    <t>Postřik infiltrační kationaktivní emulzí v množství 1,00 kg/m2</t>
  </si>
  <si>
    <t>https://podminky.urs.cz/item/CS_URS_2024_02/573191111</t>
  </si>
  <si>
    <t>Poznámka k položce:_x000D_
- vrstva dle ČSN 73 6129</t>
  </si>
  <si>
    <t>"postřik infiltrační</t>
  </si>
  <si>
    <t>573231106</t>
  </si>
  <si>
    <t>Postřik živičný spojovací ze silniční emulze v množství 0,30 kg/m2</t>
  </si>
  <si>
    <t>2103052516</t>
  </si>
  <si>
    <t>Postřik spojovací PS bez posypu kamenivem ze silniční emulze, v množství 0,30 kg/m2</t>
  </si>
  <si>
    <t>https://podminky.urs.cz/item/CS_URS_2024_02/573231106</t>
  </si>
  <si>
    <t>"postřik spojovací</t>
  </si>
  <si>
    <t>573911118</t>
  </si>
  <si>
    <t>Asfaltový regenerační postřik s posypem kameniva v množství 0,80 kg/m2</t>
  </si>
  <si>
    <t>93129887</t>
  </si>
  <si>
    <t>Asfaltový postřik regenerační PR s posypem kameniva v množství 0,80 kg/m2</t>
  </si>
  <si>
    <t>https://podminky.urs.cz/item/CS_URS_2024_02/573911118</t>
  </si>
  <si>
    <t>"zapravení spáry asfalt. vozovky - nátěr asfalt emulzí + posyp drtí 2/5 mm v šířce 0,25 m (rozhraní nového a stáv. krytu vozovky) - dl. 3,0 m</t>
  </si>
  <si>
    <t>3,0*0,25</t>
  </si>
  <si>
    <t>871313121</t>
  </si>
  <si>
    <t>Montáž kanalizačního potrubí hladkého plnostěnného SN 8 z PVC-U DN 160</t>
  </si>
  <si>
    <t>1058867246</t>
  </si>
  <si>
    <t>Montáž kanalizačního potrubí z tvrdého PVC-U hladkého plnostěnného tuhost SN 8 DN 160</t>
  </si>
  <si>
    <t>https://podminky.urs.cz/item/CS_URS_2024_02/871313121</t>
  </si>
  <si>
    <t>"přípojka od nové uliční vpusti</t>
  </si>
  <si>
    <t>"montáž potrubí PVC DN 150 - dl. 15,5 m</t>
  </si>
  <si>
    <t>15,5</t>
  </si>
  <si>
    <t>28611164</t>
  </si>
  <si>
    <t>trubka kanalizační PVC-U plnostěnná jednovrstvá DN 160x1000mm SN8</t>
  </si>
  <si>
    <t>-1228752515</t>
  </si>
  <si>
    <t>15,5*1,05 'Přepočtené koeficientem množství</t>
  </si>
  <si>
    <t>8773540.R</t>
  </si>
  <si>
    <t>Zaústění nového kanalizačního potrubí DN 150 do stávající kanalizační šachty</t>
  </si>
  <si>
    <t>1414783093</t>
  </si>
  <si>
    <t>Poznámka k položce:_x000D_
- nové potrubí bude do šachty hlavní stoky zaústěno pomocí vyvrtání otvoru DN 160 mm a dodatečně vsazené odbočky jako např. Connex nebo pomocí dodatečně osazené přípojné sedlové odbočky jako např. Wavin</t>
  </si>
  <si>
    <t>"zaústění potrubí PVC DN 150 do stávající kanalizační šachty v komunikaci</t>
  </si>
  <si>
    <t>895941302</t>
  </si>
  <si>
    <t>Osazení vpusti uliční DN 450 z betonových dílců dno s kalištěm</t>
  </si>
  <si>
    <t>-1745881646</t>
  </si>
  <si>
    <t>Osazení vpusti uliční z betonových dílců DN 450 dno s kalištěm</t>
  </si>
  <si>
    <t>https://podminky.urs.cz/item/CS_URS_2024_02/895941302</t>
  </si>
  <si>
    <t>"nová uliční vpusť</t>
  </si>
  <si>
    <t>"osazení dna vpusti s kalovou prohlubní</t>
  </si>
  <si>
    <t>59223852</t>
  </si>
  <si>
    <t>dno pro uliční vpusť s kalovou prohlubní betonové 450x300x50mm</t>
  </si>
  <si>
    <t>1464520803</t>
  </si>
  <si>
    <t>895941313</t>
  </si>
  <si>
    <t>Osazení vpusti uliční DN 450 z betonových dílců skruž horní 295 mm</t>
  </si>
  <si>
    <t>1036563725</t>
  </si>
  <si>
    <t>Osazení vpusti uliční z betonových dílců DN 450 skruž horní 295 mm</t>
  </si>
  <si>
    <t>https://podminky.urs.cz/item/CS_URS_2024_02/895941313</t>
  </si>
  <si>
    <t>"osazení horní skruže</t>
  </si>
  <si>
    <t>59223857</t>
  </si>
  <si>
    <t>skruž betonová horní pro uliční vpusť 450x295x50mm</t>
  </si>
  <si>
    <t>-1305864261</t>
  </si>
  <si>
    <t>59223864</t>
  </si>
  <si>
    <t>prstenec pro uliční vpusť vyrovnávací betonový 390x60x130mm</t>
  </si>
  <si>
    <t>2013794696</t>
  </si>
  <si>
    <t>895941331</t>
  </si>
  <si>
    <t>Osazení vpusti uliční DN 450 z betonových dílců skruž průběžná s výtokem</t>
  </si>
  <si>
    <t>780067730</t>
  </si>
  <si>
    <t>Osazení vpusti uliční z betonových dílců DN 450 skruž průběžná s výtokem</t>
  </si>
  <si>
    <t>https://podminky.urs.cz/item/CS_URS_2024_02/895941331</t>
  </si>
  <si>
    <t>"osazení středové skruže s odtokem z PVC 150</t>
  </si>
  <si>
    <t>59223854</t>
  </si>
  <si>
    <t>skruž betonová s odtokem 150mm PVC pro uliční vpusť 450x350x50mm</t>
  </si>
  <si>
    <t>-1162693513</t>
  </si>
  <si>
    <t>899204112</t>
  </si>
  <si>
    <t>Osazení mříží litinových včetně rámů a košů na bahno pro třídu zatížení D400, E600</t>
  </si>
  <si>
    <t>-1761603554</t>
  </si>
  <si>
    <t>https://podminky.urs.cz/item/CS_URS_2024_02/899204112</t>
  </si>
  <si>
    <t>"osazení mříže s rámem a košem k uliční vpusti</t>
  </si>
  <si>
    <t>55242320</t>
  </si>
  <si>
    <t>mříž vtoková litinová plochá 500x500mm</t>
  </si>
  <si>
    <t>14486397</t>
  </si>
  <si>
    <t>Poznámka k položce:_x000D_
- pro zatížení D400</t>
  </si>
  <si>
    <t>59223871</t>
  </si>
  <si>
    <t>koš vysoký pro uliční vpusti žárově Pz plech pro rám 500/500mm</t>
  </si>
  <si>
    <t>655601021</t>
  </si>
  <si>
    <t>35</t>
  </si>
  <si>
    <t>225576774</t>
  </si>
  <si>
    <t>36</t>
  </si>
  <si>
    <t>-226118121</t>
  </si>
  <si>
    <t>"plocha oblasti pro ochranu stávajících sítí - 30 m2</t>
  </si>
  <si>
    <t>37</t>
  </si>
  <si>
    <t>919735113</t>
  </si>
  <si>
    <t>Řezání stávajícího živičného krytu hl přes 100 do 150 mm</t>
  </si>
  <si>
    <t>-2075842986</t>
  </si>
  <si>
    <t>Řezání stávajícího živičného krytu nebo podkladu hloubky přes 100 do 150 mm</t>
  </si>
  <si>
    <t>https://podminky.urs.cz/item/CS_URS_2024_02/919735113</t>
  </si>
  <si>
    <t>"odříznutí asfaltového krytu tl. 15 cmvozovky místní komunikace v místě napojení dešťového potrubí do stáv. kanal. šachty (délka cca 3,0 m)</t>
  </si>
  <si>
    <t>38</t>
  </si>
  <si>
    <t>-1996852555</t>
  </si>
  <si>
    <t>4,205   "odpad ze zahliněného kameniva"</t>
  </si>
  <si>
    <t>0,474   "odpad z asfaltu"</t>
  </si>
  <si>
    <t>39</t>
  </si>
  <si>
    <t>-1367089208</t>
  </si>
  <si>
    <t>"odvoz suti na recyklační skládku ve vzdálenosti 20 km</t>
  </si>
  <si>
    <t>"příplatek za dalších 19 km</t>
  </si>
  <si>
    <t>(4,205+0,474)*19</t>
  </si>
  <si>
    <t>40</t>
  </si>
  <si>
    <t>-1605367396</t>
  </si>
  <si>
    <t>41</t>
  </si>
  <si>
    <t>997013873</t>
  </si>
  <si>
    <t>242289873</t>
  </si>
  <si>
    <t>https://podminky.urs.cz/item/CS_URS_2024_02/997013873</t>
  </si>
  <si>
    <t>42</t>
  </si>
  <si>
    <t>997013875</t>
  </si>
  <si>
    <t>Poplatek za uložení stavebního odpadu na recyklační skládce (skládkovné) asfaltového bez obsahu dehtu zatříděného do Katalogu odpadů pod kódem 17 03 02</t>
  </si>
  <si>
    <t>-1856383668</t>
  </si>
  <si>
    <t>https://podminky.urs.cz/item/CS_URS_2024_02/997013875</t>
  </si>
  <si>
    <t>43</t>
  </si>
  <si>
    <t>998276101</t>
  </si>
  <si>
    <t>Přesun hmot pro trubní vedení z trub z plastických hmot otevřený výkop</t>
  </si>
  <si>
    <t>1458369629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</si>
  <si>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</si>
  <si>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</si>
  <si>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103 - Ochrana stávajících kabelů NN (EG.D a.s.)</t>
  </si>
  <si>
    <t xml:space="preserve">Tento oddíl rozpočtu je uveden jako rezerva!! Tyto práce budou realizovány v případě, že stávající kabely NN jsou nedostatečně kryty a nejsou vedeny v chráničkách či žlabech. </t>
  </si>
  <si>
    <t>M - Práce a dodávky M</t>
  </si>
  <si>
    <t xml:space="preserve">    21-M - Elektromontáže</t>
  </si>
  <si>
    <t xml:space="preserve">    46-M - Zemní práce při extr.mont.pracích</t>
  </si>
  <si>
    <t>132212131</t>
  </si>
  <si>
    <t>Hloubení nezapažených rýh šířky do 800 mm v soudržných horninách třídy těžitelnosti I skupiny 3 ručně</t>
  </si>
  <si>
    <t>-59495771</t>
  </si>
  <si>
    <t>Hloubení nezapažených rýh šířky do 800 mm ručně s urovnáním dna do předepsaného profilu a spádu v hornině třídy těžitelnosti I skupiny 3 soudržných</t>
  </si>
  <si>
    <t>https://podminky.urs.cz/item/CS_URS_2024_02/132212131</t>
  </si>
  <si>
    <t>"výkop rýh pro ochranu kabelových tras NN bet. žlabovnicemi v délce 9,0 m (objem zemních prací - cca 0,25 m3/m)</t>
  </si>
  <si>
    <t>9,0*0,25</t>
  </si>
  <si>
    <t>-1616555032</t>
  </si>
  <si>
    <t>"přemístění výkopku v rámci staveniště na místo nakládky (pozemek parc.č. 77/12) pro odvoz na recyklační skládku</t>
  </si>
  <si>
    <t>2,25   "celkový objem výkopku z rýhy"</t>
  </si>
  <si>
    <t>-1785521013</t>
  </si>
  <si>
    <t>"odvoz výkopku na recyklační skládku</t>
  </si>
  <si>
    <t>2,25</t>
  </si>
  <si>
    <t>-623946055</t>
  </si>
  <si>
    <t>2,25*10</t>
  </si>
  <si>
    <t>-2003881996</t>
  </si>
  <si>
    <t>"nakládka výkopku k odvozu na recyklační skládku</t>
  </si>
  <si>
    <t>1397704597</t>
  </si>
  <si>
    <t>2,25*1,7</t>
  </si>
  <si>
    <t>-80580272</t>
  </si>
  <si>
    <t>"uložení výkopku na recyklační skládku</t>
  </si>
  <si>
    <t>1874947239</t>
  </si>
  <si>
    <t>"zásyp kabelové trasy NN po uložení kabelových žlabů (ochrana stávajících kabelů NN v délce 9,0 m)</t>
  </si>
  <si>
    <t>"zásypy po úroveň pláně štěrkodrtí 0/63 mm (cca 0,08 m3/m)</t>
  </si>
  <si>
    <t>9,0*0,08</t>
  </si>
  <si>
    <t>-1508788461</t>
  </si>
  <si>
    <t>0,72*2 'Přepočtené koeficientem množství</t>
  </si>
  <si>
    <t>175101201</t>
  </si>
  <si>
    <t>Obsypání objektu nad přilehlým původním terénem sypaninou bez prohození, uloženou do 3 m ručně</t>
  </si>
  <si>
    <t>2016446594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</si>
  <si>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</si>
  <si>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https://podminky.urs.cz/item/CS_URS_2024_02/175101201</t>
  </si>
  <si>
    <t>"lože a obsyp kabelových žlabů cca 0,15 m3/m - ochrana kabelových tras NN v délce 9,0 m</t>
  </si>
  <si>
    <t>9,0*0,15</t>
  </si>
  <si>
    <t>58331351</t>
  </si>
  <si>
    <t>kamenivo těžené drobné frakce 0/4</t>
  </si>
  <si>
    <t>-1805410004</t>
  </si>
  <si>
    <t>1,35*2 'Přepočtené koeficientem množství</t>
  </si>
  <si>
    <t>Práce a dodávky M</t>
  </si>
  <si>
    <t>21-M</t>
  </si>
  <si>
    <t>Elektromontáže</t>
  </si>
  <si>
    <t>2108101.R</t>
  </si>
  <si>
    <t>Manipulace se stávajícími kabely NN - uložení do kabelových žlabů</t>
  </si>
  <si>
    <t>64</t>
  </si>
  <si>
    <t>-335573722</t>
  </si>
  <si>
    <t>Poznámka k položce:_x000D_
Součástí položky jsou případné stranové a hloubkové přeložky kabelů NN (posouzení v průběhu prací).</t>
  </si>
  <si>
    <t>"manipulace s kabely NN včetně uložení do betonových žlabů v délce 9,0 m</t>
  </si>
  <si>
    <t>9,0</t>
  </si>
  <si>
    <t>46-M</t>
  </si>
  <si>
    <t>Zemní práce při extr.mont.pracích</t>
  </si>
  <si>
    <t>460671113</t>
  </si>
  <si>
    <t>Výstražná fólie pro krytí kabelů šířky přes 25 do 34 cm</t>
  </si>
  <si>
    <t>221545454</t>
  </si>
  <si>
    <t>Výstražné prvky pro krytí kabelů včetně vyrovnání povrchu rýhy, rozvinutí a uložení fólie, šířky přes 25 do 35 cm</t>
  </si>
  <si>
    <t>https://podminky.urs.cz/item/CS_URS_2024_02/460671113</t>
  </si>
  <si>
    <t>"krytí ochráněné kabelové trasy NN v dl. 9,0 m</t>
  </si>
  <si>
    <t>460751111</t>
  </si>
  <si>
    <t>Osazení kabelových kanálů do rýhy z prefabrikovaných betonových žlabů vnější šířky do 20 cm</t>
  </si>
  <si>
    <t>-377924857</t>
  </si>
  <si>
    <t>Osazení kabelových kanálů včetně utěsnění, vyspárování a zakrytí víkem z prefabrikovaných betonových žlabů do rýhy, bez výkopových prací vnější šířky do 20 cm</t>
  </si>
  <si>
    <t>https://podminky.urs.cz/item/CS_URS_2024_02/460751111</t>
  </si>
  <si>
    <t>"mechanická ochrana kabelů s přesahem min. 0,5 m do nezpevněných ploch (ochrana v případě obnažení)</t>
  </si>
  <si>
    <t>"ochrana kabelových tras NN betonovými žlabovnicemi v délce 9,0 m</t>
  </si>
  <si>
    <t>59213009</t>
  </si>
  <si>
    <t>žlab kabelový betonový k ochraně zemního drátovodného vedení 100x17x14cm</t>
  </si>
  <si>
    <t>128</t>
  </si>
  <si>
    <t>1079200588</t>
  </si>
  <si>
    <t>"specifikace</t>
  </si>
  <si>
    <t>"ztratné 3%</t>
  </si>
  <si>
    <t>9,0*1,03</t>
  </si>
  <si>
    <t>59213344</t>
  </si>
  <si>
    <t>poklop kabelového žlabu betonový 500x160x35mm</t>
  </si>
  <si>
    <t>-334586376</t>
  </si>
  <si>
    <t>9,0*2*1,03</t>
  </si>
  <si>
    <t>469981111</t>
  </si>
  <si>
    <t>Přesun hmot pro pomocné stavební práce při elektromotážích</t>
  </si>
  <si>
    <t>-310509985</t>
  </si>
  <si>
    <t>Přesun hmot pro pomocné stavební práce při elektromontážích dopravní vzdálenost do 1 000 m</t>
  </si>
  <si>
    <t>https://podminky.urs.cz/item/CS_URS_2024_02/469981111</t>
  </si>
  <si>
    <t>002 - SO-700 Oplocení</t>
  </si>
  <si>
    <t xml:space="preserve">    2 - Zakládání</t>
  </si>
  <si>
    <t xml:space="preserve">    3 - Svislé a kompletní konstrukce</t>
  </si>
  <si>
    <t xml:space="preserve">    349 - Plotové výplně v designu okenicových vodorovných hliníkových plotových lamel </t>
  </si>
  <si>
    <t>PSV - Práce a dodávky PSV</t>
  </si>
  <si>
    <t xml:space="preserve">    711 - Izolace proti vodě, vlhkosti a plynům</t>
  </si>
  <si>
    <t xml:space="preserve">    783 - Dokončovací práce - nátěry</t>
  </si>
  <si>
    <t>467665384</t>
  </si>
  <si>
    <t>"rýhy pro základové pásy š. 600 mm; prům. hl. 0,8 m</t>
  </si>
  <si>
    <t>"přední strana - dl. 18,5 m</t>
  </si>
  <si>
    <t>18,5*0,6*0,8</t>
  </si>
  <si>
    <t>"boční strana - dl. 10,3 m</t>
  </si>
  <si>
    <t>10,3*0,6*0,8</t>
  </si>
  <si>
    <t>-655308268</t>
  </si>
  <si>
    <t>"přemístění výkopku z hloubení rýh pro základové pasy v rámci staveniště</t>
  </si>
  <si>
    <t>"výkopek pro zpětné použití k obsypu podél základového pasu ze šalovacích tvárnic na mezideponii (parc.č. 77/12)</t>
  </si>
  <si>
    <t>3,024</t>
  </si>
  <si>
    <t>"přebytečný výkopek na místo nakládky k odvozu na recyklační skládku</t>
  </si>
  <si>
    <t>13,824-3,024</t>
  </si>
  <si>
    <t>373130127</t>
  </si>
  <si>
    <t>-128066184</t>
  </si>
  <si>
    <t>10,8*10</t>
  </si>
  <si>
    <t>-45648874</t>
  </si>
  <si>
    <t>"nakládka výkopku z hloubení rýh pro základové pasy</t>
  </si>
  <si>
    <t>-1525531729</t>
  </si>
  <si>
    <t>10,8*1,7</t>
  </si>
  <si>
    <t>43881548</t>
  </si>
  <si>
    <t>"uložení výkopku z hloubení rýh pro základové pasy</t>
  </si>
  <si>
    <t>"přebytečný výkopek na na recyklační skládku</t>
  </si>
  <si>
    <t>534980362</t>
  </si>
  <si>
    <t>"obsyp podél dokončeného základového pasu ze šalovacích tvárnic výkopkem včetně hutnění</t>
  </si>
  <si>
    <t>13,824   "celkový objem výkopku z rýh"</t>
  </si>
  <si>
    <t>-21,6*0,5   "odpočet objemu základového pasu ze šalovacích tvárnic"</t>
  </si>
  <si>
    <t>181912112</t>
  </si>
  <si>
    <t>Úprava pláně v hornině třídy těžitelnosti I skupiny 3 se zhutněním ručně</t>
  </si>
  <si>
    <t>1956744430</t>
  </si>
  <si>
    <t>Úprava pláně vyrovnáním výškových rozdílů ručně v hornině třídy těžitelnosti I skupiny 3 se zhutněním</t>
  </si>
  <si>
    <t>https://podminky.urs.cz/item/CS_URS_2024_02/181912112</t>
  </si>
  <si>
    <t>"úprava a hutnění základové spáry pro uložení šalovacích tvárnic základového pásu</t>
  </si>
  <si>
    <t>"rýhy pro základové pásy š. 600 mm</t>
  </si>
  <si>
    <t>18,5*0,6</t>
  </si>
  <si>
    <t>10,3*0,6</t>
  </si>
  <si>
    <t>Zakládání</t>
  </si>
  <si>
    <t>279113136</t>
  </si>
  <si>
    <t>Základová zeď tl přes 400 do 500 mm z tvárnic ztraceného bednění včetně výplně z betonu tř. C 16/20</t>
  </si>
  <si>
    <t>-374445922</t>
  </si>
  <si>
    <t>Základové zdi z tvárnic ztraceného bednění včetně výplně z betonu bez zvláštních nároků na vliv prostředí třídy C 16/20, tloušťky zdiva přes 400 do 500 mm</t>
  </si>
  <si>
    <t>https://podminky.urs.cz/item/CS_URS_2024_02/279113136</t>
  </si>
  <si>
    <t>"základové pásy z šalovacích tvárnic š. 500 mm; v. 0,25 m (3 šáry); výška pásu 0,75 m</t>
  </si>
  <si>
    <t>(3,2+5,6+9,4+0,15*2)*0,75</t>
  </si>
  <si>
    <t>(7,6+2,4+0,15*2)*0,75</t>
  </si>
  <si>
    <t>279361821</t>
  </si>
  <si>
    <t>Výztuž základových zdí nosných betonářskou ocelí 10 505</t>
  </si>
  <si>
    <t>464283312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</si>
  <si>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</si>
  <si>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https://podminky.urs.cz/item/CS_URS_2024_02/279361821</t>
  </si>
  <si>
    <t>"výztuž - 2x R10; hmotnost 0,617 kg/m</t>
  </si>
  <si>
    <t>"přesahy, prostřih, ztratné 10% - vodorovná výztuž</t>
  </si>
  <si>
    <t>"prostřih, ztratné 5% - svislá výztuž</t>
  </si>
  <si>
    <t>"vodorovná výztuž do ložných spar - 2x R10</t>
  </si>
  <si>
    <t>18,5*2*3*0,617*0,001*1,1</t>
  </si>
  <si>
    <t>"svislá výztuž 1x R10 po 400 mm - dl. 1,05 m (vč. styk. prutů do plot. zdiva dl. min. 0,3 m) - 47 ks</t>
  </si>
  <si>
    <t>1,05*47*0,617*0,001*1,05</t>
  </si>
  <si>
    <t>Mezisoučet</t>
  </si>
  <si>
    <t>10,3*2*3*0,617*0,001*1,1</t>
  </si>
  <si>
    <t>"svislá výztuž 1x R10 po 400 mm - dl. 1,05 m (vč. styk. prutů do plot. zdiva dl. min. 0,3 m) - 26 ks</t>
  </si>
  <si>
    <t>1,05*26*0,617*0,001*1,05</t>
  </si>
  <si>
    <t>Svislé a kompletní konstrukce</t>
  </si>
  <si>
    <t>3482701.R</t>
  </si>
  <si>
    <t>Zdění systémové plotové zdi se sloupky tl. 200 mm z plotových tvarovek 200x200x400 mm z vibrolisovaného betonu s výplní betonovou směsí C20/25 (beton ve specifikaci)</t>
  </si>
  <si>
    <t>-15710603</t>
  </si>
  <si>
    <t>Poznámka k položce:_x000D_
- kontaktní plochy tvarovek (horizontální a vertikální spáry) budou vzájemně lepeny flexibilním cementovým lepidlem_x000D_
- vždy po vyzdění 2 šárů budou betonové tvárnice zasypávány zavlhlou betonovou směsí z betonu C20/25_x000D_
- betonová směs bude náležitě zhutněna (např. ocelovým dusákem)_x000D_
- vzhled betonových plotových tvarovek bude s hladkým pohledovým povrchem v barevném odstínu SAND, s dekorem pískového vzhledu; pohledové části tvarovek budou po svém obvodu lemovány fazetou_x000D_
- u plotových sloupků je počítáno s variantou celá tvarovka / 2 půlené (dle zakreslení tvarovek ve výkresu D.1.1.2-04 Rozvinutý řez oplocení _x000D_
_x000D_
Veškerý postup provádění betonového oplocení bude upřesněn v návaznosti na stanovené technologické předpisy vybraného dodavatele systému oplocení.</t>
  </si>
  <si>
    <t>"přední strana oplocení</t>
  </si>
  <si>
    <t>"podezdívka a stěny</t>
  </si>
  <si>
    <t>2,4*0,8+2,4*1,0*4+2,4*1,2+1,0*2,2</t>
  </si>
  <si>
    <t>"sloupky</t>
  </si>
  <si>
    <t>0,4*2,0*2+0,4*2,2*3+0,4*2,4</t>
  </si>
  <si>
    <t>"boční strana oplocení (od hrany sloupku 400/400/2200 mm)</t>
  </si>
  <si>
    <t>"podezdívka</t>
  </si>
  <si>
    <t>2,0*1,0*3+1,8*1,2</t>
  </si>
  <si>
    <t>0,22*2,2+0,4*2,2*2+0,4*2,4*2</t>
  </si>
  <si>
    <t>3482721.R</t>
  </si>
  <si>
    <t>Zdění systémového plotového sloupku 400x400 mm z plotových tvarovek 200x200x400 mm z vibrolisovaného betonu s výplní betonovou směsí C20/25 (beton ve specifikaci)</t>
  </si>
  <si>
    <t>1346602696</t>
  </si>
  <si>
    <t>Poznámka k položce:_x000D_
- kontaktní plochy tvarovek (horizontální a vertikální spáry) budou vzájemně lepeny flexibilním cementovým lepidlem_x000D_
- vždy po vyzdění 2 šárů budou betonové tvárnice zasypávány zavlhlou betonovou směsí z betonu C20/25_x000D_
- betonová směs bude náležitě zhutněna (např. ocelovým dusákem)_x000D_
- vzhled betonových plotových tvarovek bude s hladkým pohledovým povrchem v barevném odstínu SAND, s dekorem pískového vzhledu; pohledové části tvarovek budou po svém obvodu lemovány fazetou_x000D_
_x000D_
Veškerý postup provádění betonového oplocení bude upřesněn v návaznosti na stanovené technologické předpisy vybraného dodavatele systému oplocení.</t>
  </si>
  <si>
    <t>"rohový sloupek 400/400 mm mezi přední a boční stěnou oplocení; výška 2,2 m</t>
  </si>
  <si>
    <t>2,2</t>
  </si>
  <si>
    <t>59233001.1</t>
  </si>
  <si>
    <t>tvarovka plotová z vibrolisovaného betonu 400x200x200mm barevná</t>
  </si>
  <si>
    <t>1486492565</t>
  </si>
  <si>
    <t>Poznámka k položce:_x000D_
Počty tvarovek jsou uvedeny zásadně pro pro cenovou kalkulaci; přesné počty je nutné upravit dle vybraného výrobce na míru spárořezu a kladecímu plánu, zpracovanému výrobcem pro pro konkrétní výrobek!!</t>
  </si>
  <si>
    <t>"počet jednotlivých tvarovek odečten z PD</t>
  </si>
  <si>
    <t>"tvarovka sloupková - 44 ks</t>
  </si>
  <si>
    <t>44</t>
  </si>
  <si>
    <t>"tvarovka průběžná - 347 ks</t>
  </si>
  <si>
    <t>347</t>
  </si>
  <si>
    <t>"tvarovka koncová celá - 26 ks</t>
  </si>
  <si>
    <t>417*0,05</t>
  </si>
  <si>
    <t>59233003.1</t>
  </si>
  <si>
    <t>tvarovka plotová poloviční z vibrolisovaného betonu 200x200x200mm barevná</t>
  </si>
  <si>
    <t>752190479</t>
  </si>
  <si>
    <t xml:space="preserve">Poznámka k položce:_x000D_
- u plotových sloupků je počítáno s variantou celá tvarovka / 2 půlené (dle zakreslení tvarovek ve výkresu D.1.1.2-04 Rozvinutý řez oplocení </t>
  </si>
  <si>
    <t>"tvarovka koncová půlená - 71 ks</t>
  </si>
  <si>
    <t>71*1,05</t>
  </si>
  <si>
    <t>58932909</t>
  </si>
  <si>
    <t>beton C 20/25 X0 XC1-2 kamenivo frakce 0/16</t>
  </si>
  <si>
    <t>-1343415166</t>
  </si>
  <si>
    <t>"specifikace výplňového betonu</t>
  </si>
  <si>
    <t>"oplocení v tl. 200 mm - 34,124 m2 (orientační spotřeba - cca 0,1 m3/m2 )</t>
  </si>
  <si>
    <t>34,124*0,1</t>
  </si>
  <si>
    <t>"rohový sloupek 400/400 mm mezi přední a boční stěnou oplocení; výška 2,2 m (orientační spotřeba - cca 0,2 m3/m2 )</t>
  </si>
  <si>
    <t>0,4*2,2*0,2</t>
  </si>
  <si>
    <t>3482740.R</t>
  </si>
  <si>
    <t>Montáž - plotová zákrytová deska pro zeď tl 200 mm z tvarovek hladkých barevných</t>
  </si>
  <si>
    <t>552854614</t>
  </si>
  <si>
    <t>Poznámka k položce:_x000D_
Součástí položky je:_x000D_
- při osazování zákrytových desek je nutné na jejich srazu provést utěsnění pomocí silikonu, a to jak z vrchní části, tak i ze spodních částí na srazu s plotovou tvarovkou</t>
  </si>
  <si>
    <t>"montáž zákrytových desek oplocení</t>
  </si>
  <si>
    <t>"podezdívka, stěny</t>
  </si>
  <si>
    <t>2,4*6+1,0</t>
  </si>
  <si>
    <t>2,0*3+1,8</t>
  </si>
  <si>
    <t>59241206.1</t>
  </si>
  <si>
    <t>deska zákrytová průběžná plotových prvků rovná 400x300x60mm barevná</t>
  </si>
  <si>
    <t>-2097396996</t>
  </si>
  <si>
    <t>Poznámka k položce:_x000D_
- zákrytová deska pro průběžnou podezdívku s okapničkami po 2 stranách</t>
  </si>
  <si>
    <t>"specifikace - zákrytové desky průběžné</t>
  </si>
  <si>
    <t>"23,2/0,4*1,1=63,8</t>
  </si>
  <si>
    <t>3482741.R</t>
  </si>
  <si>
    <t>Montáž - zákrytová deska pro ukončení plotového sloupku 400x200 mm z tvarovek hladkých barevných</t>
  </si>
  <si>
    <t>117875498</t>
  </si>
  <si>
    <t>"montáž zákrytových desek - ukončení plotových sloupků</t>
  </si>
  <si>
    <t>"boční strana oplocení</t>
  </si>
  <si>
    <t>2   "sloupek 400/400 mm"</t>
  </si>
  <si>
    <t>59241204.1</t>
  </si>
  <si>
    <t>deska zákrytová průběžná plotových prvků rovná 500x300x60mm barevná</t>
  </si>
  <si>
    <t>-278469168</t>
  </si>
  <si>
    <t>13*1,1 'Přepočtené koeficientem množství</t>
  </si>
  <si>
    <t>348361216</t>
  </si>
  <si>
    <t>Výztuž zábradlí nebo zábradelních zídek z betonářské oceli 10 505</t>
  </si>
  <si>
    <t>844828797</t>
  </si>
  <si>
    <t>Výztuž zábradelních zídek a podezdívek z oceli 10 505 (R) nebo BSt 500</t>
  </si>
  <si>
    <t>https://podminky.urs.cz/item/CS_URS_2024_02/348361216</t>
  </si>
  <si>
    <t xml:space="preserve">Poznámka k položce:_x000D_
Na první vrstvu tvarovek bude uložena vodorovnou výztuž Ø12 a bude provázána se svislou výztuží.  V místě rohových sloupků bude současně vložena vodorovná výztuž Ø12 ve tvaru L a stykována k navazujícím vodorovným výztužím. Vodorovná výztuž bude následně vkládána do každé druhé ložné spáry. </t>
  </si>
  <si>
    <t>"výztuž podezdívky, stěn a sloupků oplocení (délky odečteny z PD)</t>
  </si>
  <si>
    <t>"vodorovná výztuž do ložných spar - 1x R12; hmotnost 0,89 kg/m</t>
  </si>
  <si>
    <t>"na první vrstvu tvarovek + do každé druhé ložné spáry (s provázáním se svislou výztuží) - délka celkem 67,0 m</t>
  </si>
  <si>
    <t>67,0*0,89*0,001*1,1</t>
  </si>
  <si>
    <t>"svislá výztuž od h.h. základového pásu - R12; hmotnost 0,89 kg/m</t>
  </si>
  <si>
    <t>"svislá výztuž 2x R12 mm v místě sloupků; 1xR12 mm po 400 mm (1 ks prutu do každé tvarovky) - délka celkem 120 m</t>
  </si>
  <si>
    <t>120,0*0,89*0,001*1,1</t>
  </si>
  <si>
    <t>349</t>
  </si>
  <si>
    <t xml:space="preserve">Plotové výplně v designu okenicových vodorovných hliníkových plotových lamel </t>
  </si>
  <si>
    <t>3491011.R</t>
  </si>
  <si>
    <t>Montáž plotového pole</t>
  </si>
  <si>
    <t>-423624850</t>
  </si>
  <si>
    <t>5534211.M</t>
  </si>
  <si>
    <t>plotová výplň v designu okenicových vodorovných hliníkových plotových lamel bez orámování 2400/1100 mm (š/v)</t>
  </si>
  <si>
    <t>-1093320453</t>
  </si>
  <si>
    <t>Poznámka k položce:_x000D_
- včetně systémového kotvení_x000D_
- výplň v dekoru imitace dřeva, alternativně v barvě světle hnědé_x000D_
- plotové výplně budou dodány na míru provedeným otvorům</t>
  </si>
  <si>
    <t>5534212.M</t>
  </si>
  <si>
    <t>plotová výplň v designu okenicových vodorovných hliníkových plotových lamel bez orámování 2000/1100 mm (š/v)</t>
  </si>
  <si>
    <t>1723332395</t>
  </si>
  <si>
    <t>5534213.M</t>
  </si>
  <si>
    <t>plotová výplň v designu okenicových vodorovných hliníkových plotových lamel bez orámování 1800/1100 mm (š/v)</t>
  </si>
  <si>
    <t>2138099454</t>
  </si>
  <si>
    <t>3499001.R</t>
  </si>
  <si>
    <t>Dopravní náklady zhotovitele</t>
  </si>
  <si>
    <t>-1646003645</t>
  </si>
  <si>
    <t>949101111</t>
  </si>
  <si>
    <t>Lešení pomocné pro objekty pozemních staveb s lešeňovou podlahou v do 1,9 m zatížení do 150 kg/m2</t>
  </si>
  <si>
    <t>-636685582</t>
  </si>
  <si>
    <t>Lešení pomocné pracovní pro objekty pozemních staveb pro zatížení do 150 kg/m2, o výšce lešeňové podlahy do 1,9 m</t>
  </si>
  <si>
    <t>https://podminky.urs.cz/item/CS_URS_2024_02/949101111</t>
  </si>
  <si>
    <t>"pomocné lešení pro stavbu oplocení</t>
  </si>
  <si>
    <t>(18,5+10,3)*1,5</t>
  </si>
  <si>
    <t>9525001.M</t>
  </si>
  <si>
    <t>nájem za použití pomocného lešení s podlahou v do 1,9 m</t>
  </si>
  <si>
    <t>455956029</t>
  </si>
  <si>
    <t>"předpoklad použití po dobu 15 dní</t>
  </si>
  <si>
    <t>43,2*15</t>
  </si>
  <si>
    <t>9529002.R</t>
  </si>
  <si>
    <t>Vyčištění venkovního prostoru po dokončení prací včetně průběžného úklidu</t>
  </si>
  <si>
    <t>kpl</t>
  </si>
  <si>
    <t>1981558104</t>
  </si>
  <si>
    <t>998232110</t>
  </si>
  <si>
    <t>Přesun hmot pro oplocení zděné z cihel nebo tvárnic v do 3 m</t>
  </si>
  <si>
    <t>1156736804</t>
  </si>
  <si>
    <t>Přesun hmot pro oplocení se svislou nosnou konstrukcí zděnou z cihel, tvárnic, bloků, popř. kovovou nebo dřevěnou vodorovná dopravní vzdálenost do 50 m, pro oplocení výšky do 3 m</t>
  </si>
  <si>
    <t>https://podminky.urs.cz/item/CS_URS_2024_02/998232110</t>
  </si>
  <si>
    <t>PSV</t>
  </si>
  <si>
    <t>Práce a dodávky PSV</t>
  </si>
  <si>
    <t>711</t>
  </si>
  <si>
    <t>Izolace proti vodě, vlhkosti a plynům</t>
  </si>
  <si>
    <t>711413111</t>
  </si>
  <si>
    <t>Izolace proti vodě za studena vodorovná těsnicí hmotou dvousložkovou na bázi polymery modifikované živičné emulze</t>
  </si>
  <si>
    <t>747805459</t>
  </si>
  <si>
    <t>Izolace proti povrchové a podpovrchové vodě natěradly a tmely za studena na ploše vodorovné V těsnicí hmotou dvousložkovou bitumenovou</t>
  </si>
  <si>
    <t>https://podminky.urs.cz/item/CS_URS_2024_02/711413111</t>
  </si>
  <si>
    <t>"tekutá hydroizolační stěrka pro zamezení vzlínání zemní vlhkosti</t>
  </si>
  <si>
    <t>"vodorovná plocha na základovém pásu pod plotové zdivo v šířce 0,4 m</t>
  </si>
  <si>
    <t>(3,2+5,6+9,4)*0,4</t>
  </si>
  <si>
    <t>0,2*2*0,4   "odskoky v základových pasech"</t>
  </si>
  <si>
    <t>(7,02+2,6)*0,4</t>
  </si>
  <si>
    <t>0,2*0,4   "odskok v základovém pásu"</t>
  </si>
  <si>
    <t>711413121</t>
  </si>
  <si>
    <t>Izolace proti vodě za studena svislá těsnicí hmotou dvousložkovou na bázi polymery modifikované živičné emulze</t>
  </si>
  <si>
    <t>-227226192</t>
  </si>
  <si>
    <t>Izolace proti povrchové a podpovrchové vodě natěradly a tmely za studena na ploše svislé S těsnicí hmotou dvousložkovou bitumenovou</t>
  </si>
  <si>
    <t>https://podminky.urs.cz/item/CS_URS_2024_02/711413121</t>
  </si>
  <si>
    <t>"tekutá hydroizolační stěrka z důvodu zamezení vnikání dešťových vod do oplocení</t>
  </si>
  <si>
    <t>"svislá plocha plotových tvarovek pod terénem ze strany travnatého pásu přiléhajícího k chodníku</t>
  </si>
  <si>
    <t>3,2*0,2+5,6*0,3+9,4*0,4</t>
  </si>
  <si>
    <t>7,42*0,3+2,2*0,5</t>
  </si>
  <si>
    <t>998711311</t>
  </si>
  <si>
    <t>Přesun hmot procentní pro izolace proti vodě, vlhkosti a plynům ruční v objektech v do 6 m</t>
  </si>
  <si>
    <t>%</t>
  </si>
  <si>
    <t>-1554416131</t>
  </si>
  <si>
    <t>Přesun hmot pro izolace proti vodě, vlhkosti a plynům stanovený procentní sazbou (%) z ceny vodorovná dopravní vzdálenost do 50 m ruční (bez užití mechanizace) v objektech výšky do 6 m</t>
  </si>
  <si>
    <t>https://podminky.urs.cz/item/CS_URS_2024_02/998711311</t>
  </si>
  <si>
    <t>783</t>
  </si>
  <si>
    <t>Dokončovací práce - nátěry</t>
  </si>
  <si>
    <t>7838101.R</t>
  </si>
  <si>
    <t>Penetrační nátěr hladkých betonových povrchů - bezbarvý hydrofobní penetrační nátěr s odolností vůči UV záření a vhodný pro použití na betonové konstrukce</t>
  </si>
  <si>
    <t>52075373</t>
  </si>
  <si>
    <t>Poznámka k položce:_x000D_
Hydrofobizační roztok pro ochranu kamene, zdiva, betonu a omítek_x000D_
_x000D_
Referenční výrobek: IMESTA® IW 290</t>
  </si>
  <si>
    <t>"ošetření (impregnace) zákrytových desek po montáži</t>
  </si>
  <si>
    <t>"průběžné zákrytové desky - š. 300 mm; tl. 60 mm; celková délka 23,2 m</t>
  </si>
  <si>
    <t>(0,3+0,06*2)*23,2</t>
  </si>
  <si>
    <t>"sloupové zákrytové desky - dl. 500 mm; š. 300 mm; tl. 60 mm - 13 ks</t>
  </si>
  <si>
    <t>(0,5*0,3+(0,5+0,3)*2*0,06)*13</t>
  </si>
  <si>
    <t>003 - SO-800 Vegetační úpravy</t>
  </si>
  <si>
    <t xml:space="preserve">    18 - Zemní práce - povrchové úpravy terénu</t>
  </si>
  <si>
    <t>111151111</t>
  </si>
  <si>
    <t>Pokosení trávníku parterového pl do 1000 m2 s odvozem do 20 km v rovině a svahu do 1:5</t>
  </si>
  <si>
    <t>1425980906</t>
  </si>
  <si>
    <t>Pokosení trávníku při souvislé ploše do 1000 m2 parterového v rovině nebo svahu do 1:5</t>
  </si>
  <si>
    <t>https://podminky.urs.cz/item/CS_URS_2024_02/111151111</t>
  </si>
  <si>
    <t>"1. seč trávníku</t>
  </si>
  <si>
    <t>-2019152160</t>
  </si>
  <si>
    <t>"přemístění ornice z mezideponie na poz. p.č. 77/12 k povrchovým úpravám zelených ploch</t>
  </si>
  <si>
    <t>23,0*0,1</t>
  </si>
  <si>
    <t>-1113458906</t>
  </si>
  <si>
    <t>"nakládka ornice na mezideponii - přemístění k povrchovým úpravám zelených ploch</t>
  </si>
  <si>
    <t>2,3</t>
  </si>
  <si>
    <t>Zemní práce - povrchové úpravy terénu</t>
  </si>
  <si>
    <t>181111111</t>
  </si>
  <si>
    <t>Plošná úprava terénu do 500 m2 zemina skupiny 1 až 4 nerovnosti přes 50 do 100 mm v rovinně a svahu do 1:5</t>
  </si>
  <si>
    <t>-267892633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</si>
  <si>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</si>
  <si>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https://podminky.urs.cz/item/CS_URS_2024_02/181111111</t>
  </si>
  <si>
    <t>"úprava zelených ploch - vyrovnání terénu - plocha 23 m2</t>
  </si>
  <si>
    <t>181305111</t>
  </si>
  <si>
    <t>Převrstvení ornice na skládce</t>
  </si>
  <si>
    <t>1744670698</t>
  </si>
  <si>
    <t>https://podminky.urs.cz/item/CS_URS_2024_02/181305111</t>
  </si>
  <si>
    <t>"převrstvení ornice ze skrývky na mezideponii</t>
  </si>
  <si>
    <t>"ornice pro vegetační úpravy</t>
  </si>
  <si>
    <t>181311103</t>
  </si>
  <si>
    <t>Rozprostření ornice tl vrstvy do 200 mm v rovině nebo ve svahu do 1:5 ručně</t>
  </si>
  <si>
    <t>1298067695</t>
  </si>
  <si>
    <t>Rozprostření a urovnání ornice v rovině nebo ve svahu sklonu do 1:5 ručně při souvislé ploše, tl. vrstvy do 200 mm</t>
  </si>
  <si>
    <t>https://podminky.urs.cz/item/CS_URS_2024_02/181311103</t>
  </si>
  <si>
    <t>"úprava zelených ploch - rozprostření ornice v tl. 100 mm - plocha 23 m2</t>
  </si>
  <si>
    <t>181411131</t>
  </si>
  <si>
    <t>Založení parkového trávníku výsevem pl do 1000 m2 v rovině a ve svahu do 1:5</t>
  </si>
  <si>
    <t>953161684</t>
  </si>
  <si>
    <t>Založení trávníku na půdě předem připravené plochy do 1000 m2 výsevem včetně utažení parkového v rovině nebo na svahu do 1:5</t>
  </si>
  <si>
    <t>https://podminky.urs.cz/item/CS_URS_2024_02/181411131</t>
  </si>
  <si>
    <t>"úprava zelených ploch - osetí</t>
  </si>
  <si>
    <t>00572410</t>
  </si>
  <si>
    <t>osivo směs travní parková</t>
  </si>
  <si>
    <t>kg</t>
  </si>
  <si>
    <t>668416761</t>
  </si>
  <si>
    <t>Poznámka k položce:_x000D_
- pro založení trávníku bude použito osivo pro suché lokality v množství 30 g/m2</t>
  </si>
  <si>
    <t>23*0,03 'Přepočtené koeficientem množství</t>
  </si>
  <si>
    <t>183403153</t>
  </si>
  <si>
    <t>Obdělání půdy hrabáním v rovině a svahu do 1:5</t>
  </si>
  <si>
    <t>266411698</t>
  </si>
  <si>
    <t>Obdělání půdy hrabáním v rovině nebo na svahu do 1:5</t>
  </si>
  <si>
    <t>https://podminky.urs.cz/item/CS_URS_2024_02/183403153</t>
  </si>
  <si>
    <t>"úprava zelených ploch - urovnání před výsevem</t>
  </si>
  <si>
    <t>183403161</t>
  </si>
  <si>
    <t>Obdělání půdy válením v rovině a svahu do 1:5</t>
  </si>
  <si>
    <t>-282239609</t>
  </si>
  <si>
    <t>Obdělání půdy válením v rovině nebo na svahu do 1:5</t>
  </si>
  <si>
    <t>https://podminky.urs.cz/item/CS_URS_2024_02/183403161</t>
  </si>
  <si>
    <t>"úprava zelených ploch - utužení po výsevu</t>
  </si>
  <si>
    <t>184813521</t>
  </si>
  <si>
    <t>Chemické odplevelení po založení kultury postřikem na široko v rovině a svahu do 1:5 ručně</t>
  </si>
  <si>
    <t>-885613773</t>
  </si>
  <si>
    <t>Chemické odplevelení po založení kultury ručně postřikem na široko v rovině nebo na svahu do 1:5</t>
  </si>
  <si>
    <t>https://podminky.urs.cz/item/CS_URS_2024_02/184813521</t>
  </si>
  <si>
    <t>"úprava zelených ploch</t>
  </si>
  <si>
    <t>"chemické odplevelení postřikem proti dvouděložným plevelům</t>
  </si>
  <si>
    <t>185802112</t>
  </si>
  <si>
    <t>Hnojení půdy vitahumem, kompostem nebo chlévskou mrvou v rovině a svahu do 1:5</t>
  </si>
  <si>
    <t>899157328</t>
  </si>
  <si>
    <t>Hnojení půdy nebo trávníku v rovině nebo na svahu do 1:5 vitahumem, kompostem nebo chlévskou mrvou</t>
  </si>
  <si>
    <t>https://podminky.urs.cz/item/CS_URS_2024_02/185802112</t>
  </si>
  <si>
    <t>"přihnojení průmyslovým kompostem (5,0 kg/m2)</t>
  </si>
  <si>
    <t>23*0,005</t>
  </si>
  <si>
    <t>103715000</t>
  </si>
  <si>
    <t>substrát pro trávníky VL</t>
  </si>
  <si>
    <t>113517647</t>
  </si>
  <si>
    <t>0,115*1,667 'Přepočtené koeficientem množství</t>
  </si>
  <si>
    <t>185802113</t>
  </si>
  <si>
    <t>Hnojení půdy umělým hnojivem na široko v rovině a svahu do 1:5</t>
  </si>
  <si>
    <t>-1392058679</t>
  </si>
  <si>
    <t>Hnojení půdy nebo trávníku v rovině nebo na svahu do 1:5 umělým hnojivem na široko</t>
  </si>
  <si>
    <t>https://podminky.urs.cz/item/CS_URS_2024_02/185802113</t>
  </si>
  <si>
    <t>"hnojivo pro trávníky osmotického typu - dávkování 50 g/m2</t>
  </si>
  <si>
    <t>23*0,05*0,001</t>
  </si>
  <si>
    <t>2519107.M</t>
  </si>
  <si>
    <t>hnojivo pro trávníky osmotického typu</t>
  </si>
  <si>
    <t>-123915876</t>
  </si>
  <si>
    <t>hnojivo pro trávníky osmotického typu s prodlouženým uvolňováním živin minimálně na 6 měsíců</t>
  </si>
  <si>
    <t>0,001*1000 'Přepočtené koeficientem množství</t>
  </si>
  <si>
    <t>998231411</t>
  </si>
  <si>
    <t>Ruční přesun hmot pro sadovnické a krajinářské úpravy do 100 m</t>
  </si>
  <si>
    <t>142801413</t>
  </si>
  <si>
    <t>Přesun hmot pro sadovnické a krajinářské úpravy ručně (bez užití mechanizace) dopravní vzdálenost do 100 m</t>
  </si>
  <si>
    <t>https://podminky.urs.cz/item/CS_URS_2024_02/998231411</t>
  </si>
  <si>
    <t>004 -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</si>
  <si>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</si>
  <si>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</si>
  <si>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</si>
  <si>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</si>
  <si>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</si>
  <si>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</si>
  <si>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Přesun stavebních kapacit</t>
  </si>
  <si>
    <t>O0011</t>
  </si>
  <si>
    <t>Vytýčení stávajících inženýrských sítí před zahájením zemních prací</t>
  </si>
  <si>
    <t>2047574783</t>
  </si>
  <si>
    <t>Poznámka k položce:_x000D_
- vytýčení podzemních inženýrských sítí - NN, VO, kanalizace, vodovod</t>
  </si>
  <si>
    <t>VRN</t>
  </si>
  <si>
    <t>Vedlejší rozpočtové náklady</t>
  </si>
  <si>
    <t>VRN1</t>
  </si>
  <si>
    <t>Průzkumné, geodetické a projektové práce</t>
  </si>
  <si>
    <t>012344000</t>
  </si>
  <si>
    <t>Vytyčovací práce</t>
  </si>
  <si>
    <t>1024</t>
  </si>
  <si>
    <t>1453842185</t>
  </si>
  <si>
    <t>https://podminky.urs.cz/item/CS_URS_2024_02/012344000</t>
  </si>
  <si>
    <t>"vytýčení objektů stavby před a v průběhu stavebních prací</t>
  </si>
  <si>
    <t>012444000</t>
  </si>
  <si>
    <t>Geodetické měření skutečného provedení stavby</t>
  </si>
  <si>
    <t>2097025124</t>
  </si>
  <si>
    <t>https://podminky.urs.cz/item/CS_URS_2024_02/012444000</t>
  </si>
  <si>
    <t>Poznámka k položce:_x000D_
- součástí je vyhotovení geometrického plánu</t>
  </si>
  <si>
    <t>"vytýčení dokončených objektů stavby jako podklad pro zápis do KN</t>
  </si>
  <si>
    <t>013254000</t>
  </si>
  <si>
    <t>Dokumentace skutečného provedení stavby</t>
  </si>
  <si>
    <t>2137508236</t>
  </si>
  <si>
    <t>https://podminky.urs.cz/item/CS_URS_2024_02/013254000</t>
  </si>
  <si>
    <t>VRN3</t>
  </si>
  <si>
    <t>Zařízení staveniště</t>
  </si>
  <si>
    <t>030001000</t>
  </si>
  <si>
    <t>684715205</t>
  </si>
  <si>
    <t>https://podminky.urs.cz/item/CS_URS_2024_02/030001000</t>
  </si>
  <si>
    <t>031303000</t>
  </si>
  <si>
    <t>Náklady na zábor</t>
  </si>
  <si>
    <t>225158206</t>
  </si>
  <si>
    <t>https://podminky.urs.cz/item/CS_URS_2024_02/031303000</t>
  </si>
  <si>
    <t>Poznámka k položce:_x000D_
Poplatek za zábor dle vyhlášky města Tábor (Obecně závazná vyhláška města Tábor o místním poplatku za užívání veřejného prostranství)</t>
  </si>
  <si>
    <t>"zábor veřejného prostranství pro zařízení staveniště</t>
  </si>
  <si>
    <t>VRN4</t>
  </si>
  <si>
    <t>Inženýrská činnost</t>
  </si>
  <si>
    <t>045002000</t>
  </si>
  <si>
    <t>Kompletační a koordinační činnost</t>
  </si>
  <si>
    <t>-572820080</t>
  </si>
  <si>
    <t>https://podminky.urs.cz/item/CS_URS_2024_02/045002000</t>
  </si>
  <si>
    <t>0491001.R</t>
  </si>
  <si>
    <t>Přípravné a dokončovací práce, projednání + povolení záborů</t>
  </si>
  <si>
    <t>573749631</t>
  </si>
  <si>
    <t>Poznámka k položce:_x000D_
Součástí je:_x000D_
- před zahájením stavby žádost na místně příslušný správní úřad o vydání povolení zvláštního užívání komunikace (chodníku)</t>
  </si>
  <si>
    <t>0491002.R</t>
  </si>
  <si>
    <t>Dodavatelská dokumentace včetně plánu BOZP, havarijního a povodňového plánu</t>
  </si>
  <si>
    <t>347215682</t>
  </si>
  <si>
    <t>VRN6</t>
  </si>
  <si>
    <t>Územní vlivy</t>
  </si>
  <si>
    <t>065002000</t>
  </si>
  <si>
    <t>Mimostaveništní doprava materiálů, výrobků a strojů</t>
  </si>
  <si>
    <t>667973367</t>
  </si>
  <si>
    <t>https://podminky.urs.cz/item/CS_URS_2024_02/065002000</t>
  </si>
  <si>
    <t>VRN7</t>
  </si>
  <si>
    <t>Provozní vlivy</t>
  </si>
  <si>
    <t>071103000</t>
  </si>
  <si>
    <t>Provoz investora</t>
  </si>
  <si>
    <t>104161991</t>
  </si>
  <si>
    <t>https://podminky.urs.cz/item/CS_URS_2024_02/071103000</t>
  </si>
  <si>
    <t>0722001.R</t>
  </si>
  <si>
    <t>Čištění přilehlé komunikace po dobu provádění stavebních prací</t>
  </si>
  <si>
    <t>1694261707</t>
  </si>
  <si>
    <t>VRN8</t>
  </si>
  <si>
    <t>Přesun stavebních kapacit</t>
  </si>
  <si>
    <t>081103000</t>
  </si>
  <si>
    <t>Denní doprava pracovníků na pracoviště</t>
  </si>
  <si>
    <t>%…</t>
  </si>
  <si>
    <t>-1205949141</t>
  </si>
  <si>
    <t>https://podminky.urs.cz/item/CS_URS_2024_02/081103000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</si>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</sst>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31111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167151101" TargetMode="External"/><Relationship Id="rId7" Type="http://schemas.openxmlformats.org/officeDocument/2006/relationships/hyperlink" Target="https://podminky.urs.cz/item/CS_URS_2024_02/966073812" TargetMode="External"/><Relationship Id="rId12" Type="http://schemas.openxmlformats.org/officeDocument/2006/relationships/hyperlink" Target="https://podminky.urs.cz/item/CS_URS_2024_02/997013631" TargetMode="External"/><Relationship Id="rId2" Type="http://schemas.openxmlformats.org/officeDocument/2006/relationships/hyperlink" Target="https://podminky.urs.cz/item/CS_URS_2024_02/162251102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966071822" TargetMode="External"/><Relationship Id="rId11" Type="http://schemas.openxmlformats.org/officeDocument/2006/relationships/hyperlink" Target="https://podminky.urs.cz/item/CS_URS_2024_02/997013601" TargetMode="External"/><Relationship Id="rId5" Type="http://schemas.openxmlformats.org/officeDocument/2006/relationships/hyperlink" Target="https://podminky.urs.cz/item/CS_URS_2024_02/966071711" TargetMode="External"/><Relationship Id="rId10" Type="http://schemas.openxmlformats.org/officeDocument/2006/relationships/hyperlink" Target="https://podminky.urs.cz/item/CS_URS_2024_02/997231511" TargetMode="External"/><Relationship Id="rId4" Type="http://schemas.openxmlformats.org/officeDocument/2006/relationships/hyperlink" Target="https://podminky.urs.cz/item/CS_URS_2024_02/171251201" TargetMode="External"/><Relationship Id="rId9" Type="http://schemas.openxmlformats.org/officeDocument/2006/relationships/hyperlink" Target="https://podminky.urs.cz/item/CS_URS_2024_02/99723111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951112" TargetMode="External"/><Relationship Id="rId13" Type="http://schemas.openxmlformats.org/officeDocument/2006/relationships/hyperlink" Target="https://podminky.urs.cz/item/CS_URS_2024_02/596211210" TargetMode="External"/><Relationship Id="rId18" Type="http://schemas.openxmlformats.org/officeDocument/2006/relationships/hyperlink" Target="https://podminky.urs.cz/item/CS_URS_2024_02/916991121.2" TargetMode="External"/><Relationship Id="rId3" Type="http://schemas.openxmlformats.org/officeDocument/2006/relationships/hyperlink" Target="https://podminky.urs.cz/item/CS_URS_2024_02/162751117" TargetMode="External"/><Relationship Id="rId21" Type="http://schemas.openxmlformats.org/officeDocument/2006/relationships/hyperlink" Target="https://podminky.urs.cz/item/CS_URS_2024_02/998223011" TargetMode="External"/><Relationship Id="rId7" Type="http://schemas.openxmlformats.org/officeDocument/2006/relationships/hyperlink" Target="https://podminky.urs.cz/item/CS_URS_2024_02/171251201" TargetMode="External"/><Relationship Id="rId12" Type="http://schemas.openxmlformats.org/officeDocument/2006/relationships/hyperlink" Target="https://podminky.urs.cz/item/CS_URS_2024_02/566901132" TargetMode="External"/><Relationship Id="rId17" Type="http://schemas.openxmlformats.org/officeDocument/2006/relationships/hyperlink" Target="https://podminky.urs.cz/item/CS_URS_2024_02/916231213.2" TargetMode="External"/><Relationship Id="rId2" Type="http://schemas.openxmlformats.org/officeDocument/2006/relationships/hyperlink" Target="https://podminky.urs.cz/item/CS_URS_2024_02/162251102" TargetMode="External"/><Relationship Id="rId16" Type="http://schemas.openxmlformats.org/officeDocument/2006/relationships/hyperlink" Target="https://podminky.urs.cz/item/CS_URS_2024_02/916131213.2" TargetMode="External"/><Relationship Id="rId20" Type="http://schemas.openxmlformats.org/officeDocument/2006/relationships/hyperlink" Target="https://podminky.urs.cz/item/CS_URS_2024_02/997231511" TargetMode="External"/><Relationship Id="rId1" Type="http://schemas.openxmlformats.org/officeDocument/2006/relationships/hyperlink" Target="https://podminky.urs.cz/item/CS_URS_2024_02/122251101" TargetMode="External"/><Relationship Id="rId6" Type="http://schemas.openxmlformats.org/officeDocument/2006/relationships/hyperlink" Target="https://podminky.urs.cz/item/CS_URS_2024_02/171201231" TargetMode="External"/><Relationship Id="rId11" Type="http://schemas.openxmlformats.org/officeDocument/2006/relationships/hyperlink" Target="https://podminky.urs.cz/item/CS_URS_2024_02/566901131" TargetMode="External"/><Relationship Id="rId5" Type="http://schemas.openxmlformats.org/officeDocument/2006/relationships/hyperlink" Target="https://podminky.urs.cz/item/CS_URS_2024_02/167151101" TargetMode="External"/><Relationship Id="rId15" Type="http://schemas.openxmlformats.org/officeDocument/2006/relationships/hyperlink" Target="https://podminky.urs.cz/item/CS_URS_2024_02/899103112" TargetMode="External"/><Relationship Id="rId10" Type="http://schemas.openxmlformats.org/officeDocument/2006/relationships/hyperlink" Target="https://podminky.urs.cz/item/CS_URS_2024_02/564871014" TargetMode="External"/><Relationship Id="rId19" Type="http://schemas.openxmlformats.org/officeDocument/2006/relationships/hyperlink" Target="https://podminky.urs.cz/item/CS_URS_2024_02/997231111" TargetMode="External"/><Relationship Id="rId4" Type="http://schemas.openxmlformats.org/officeDocument/2006/relationships/hyperlink" Target="https://podminky.urs.cz/item/CS_URS_2024_02/162751119" TargetMode="External"/><Relationship Id="rId9" Type="http://schemas.openxmlformats.org/officeDocument/2006/relationships/hyperlink" Target="https://podminky.urs.cz/item/CS_URS_2024_02/452112112" TargetMode="External"/><Relationship Id="rId14" Type="http://schemas.openxmlformats.org/officeDocument/2006/relationships/hyperlink" Target="https://podminky.urs.cz/item/CS_URS_2024_02/899102211" TargetMode="External"/><Relationship Id="rId2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162751119" TargetMode="External"/><Relationship Id="rId7" Type="http://schemas.openxmlformats.org/officeDocument/2006/relationships/hyperlink" Target="https://podminky.urs.cz/item/CS_URS_2024_02/181951112" TargetMode="External"/><Relationship Id="rId2" Type="http://schemas.openxmlformats.org/officeDocument/2006/relationships/hyperlink" Target="https://podminky.urs.cz/item/CS_URS_2024_02/162751117" TargetMode="External"/><Relationship Id="rId1" Type="http://schemas.openxmlformats.org/officeDocument/2006/relationships/hyperlink" Target="https://podminky.urs.cz/item/CS_URS_2024_02/122251101" TargetMode="External"/><Relationship Id="rId6" Type="http://schemas.openxmlformats.org/officeDocument/2006/relationships/hyperlink" Target="https://podminky.urs.cz/item/CS_URS_2024_02/174151101" TargetMode="External"/><Relationship Id="rId5" Type="http://schemas.openxmlformats.org/officeDocument/2006/relationships/hyperlink" Target="https://podminky.urs.cz/item/CS_URS_2024_02/171251201" TargetMode="External"/><Relationship Id="rId4" Type="http://schemas.openxmlformats.org/officeDocument/2006/relationships/hyperlink" Target="https://podminky.urs.cz/item/CS_URS_2024_02/17120123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01231" TargetMode="External"/><Relationship Id="rId13" Type="http://schemas.openxmlformats.org/officeDocument/2006/relationships/hyperlink" Target="https://podminky.urs.cz/item/CS_URS_2024_02/457621412" TargetMode="External"/><Relationship Id="rId18" Type="http://schemas.openxmlformats.org/officeDocument/2006/relationships/hyperlink" Target="https://podminky.urs.cz/item/CS_URS_2024_02/573191111" TargetMode="External"/><Relationship Id="rId26" Type="http://schemas.openxmlformats.org/officeDocument/2006/relationships/hyperlink" Target="https://podminky.urs.cz/item/CS_URS_2024_02/919735113" TargetMode="External"/><Relationship Id="rId3" Type="http://schemas.openxmlformats.org/officeDocument/2006/relationships/hyperlink" Target="https://podminky.urs.cz/item/CS_URS_2024_02/132251101" TargetMode="External"/><Relationship Id="rId21" Type="http://schemas.openxmlformats.org/officeDocument/2006/relationships/hyperlink" Target="https://podminky.urs.cz/item/CS_URS_2024_02/871313121" TargetMode="External"/><Relationship Id="rId7" Type="http://schemas.openxmlformats.org/officeDocument/2006/relationships/hyperlink" Target="https://podminky.urs.cz/item/CS_URS_2024_02/167151101" TargetMode="External"/><Relationship Id="rId12" Type="http://schemas.openxmlformats.org/officeDocument/2006/relationships/hyperlink" Target="https://podminky.urs.cz/item/CS_URS_2024_02/181951112" TargetMode="External"/><Relationship Id="rId17" Type="http://schemas.openxmlformats.org/officeDocument/2006/relationships/hyperlink" Target="https://podminky.urs.cz/item/CS_URS_2024_02/572340112.1" TargetMode="External"/><Relationship Id="rId25" Type="http://schemas.openxmlformats.org/officeDocument/2006/relationships/hyperlink" Target="https://podminky.urs.cz/item/CS_URS_2024_02/899204112" TargetMode="External"/><Relationship Id="rId33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113107443" TargetMode="External"/><Relationship Id="rId16" Type="http://schemas.openxmlformats.org/officeDocument/2006/relationships/hyperlink" Target="https://podminky.urs.cz/item/CS_URS_2024_02/572340111" TargetMode="External"/><Relationship Id="rId20" Type="http://schemas.openxmlformats.org/officeDocument/2006/relationships/hyperlink" Target="https://podminky.urs.cz/item/CS_URS_2024_02/573911118" TargetMode="External"/><Relationship Id="rId29" Type="http://schemas.openxmlformats.org/officeDocument/2006/relationships/hyperlink" Target="https://podminky.urs.cz/item/CS_URS_2024_02/997231511" TargetMode="External"/><Relationship Id="rId1" Type="http://schemas.openxmlformats.org/officeDocument/2006/relationships/hyperlink" Target="https://podminky.urs.cz/item/CS_URS_2024_02/113107422" TargetMode="External"/><Relationship Id="rId6" Type="http://schemas.openxmlformats.org/officeDocument/2006/relationships/hyperlink" Target="https://podminky.urs.cz/item/CS_URS_2024_02/162751119" TargetMode="External"/><Relationship Id="rId11" Type="http://schemas.openxmlformats.org/officeDocument/2006/relationships/hyperlink" Target="https://podminky.urs.cz/item/CS_URS_2024_02/175111101" TargetMode="External"/><Relationship Id="rId24" Type="http://schemas.openxmlformats.org/officeDocument/2006/relationships/hyperlink" Target="https://podminky.urs.cz/item/CS_URS_2024_02/895941331" TargetMode="External"/><Relationship Id="rId32" Type="http://schemas.openxmlformats.org/officeDocument/2006/relationships/hyperlink" Target="https://podminky.urs.cz/item/CS_URS_2024_02/998276101" TargetMode="External"/><Relationship Id="rId5" Type="http://schemas.openxmlformats.org/officeDocument/2006/relationships/hyperlink" Target="https://podminky.urs.cz/item/CS_URS_2024_02/162751117" TargetMode="External"/><Relationship Id="rId15" Type="http://schemas.openxmlformats.org/officeDocument/2006/relationships/hyperlink" Target="https://podminky.urs.cz/item/CS_URS_2024_02/566901142" TargetMode="External"/><Relationship Id="rId23" Type="http://schemas.openxmlformats.org/officeDocument/2006/relationships/hyperlink" Target="https://podminky.urs.cz/item/CS_URS_2024_02/895941313" TargetMode="External"/><Relationship Id="rId28" Type="http://schemas.openxmlformats.org/officeDocument/2006/relationships/hyperlink" Target="https://podminky.urs.cz/item/CS_URS_2024_02/997231119" TargetMode="External"/><Relationship Id="rId10" Type="http://schemas.openxmlformats.org/officeDocument/2006/relationships/hyperlink" Target="https://podminky.urs.cz/item/CS_URS_2024_02/174151101" TargetMode="External"/><Relationship Id="rId19" Type="http://schemas.openxmlformats.org/officeDocument/2006/relationships/hyperlink" Target="https://podminky.urs.cz/item/CS_URS_2024_02/573231106" TargetMode="External"/><Relationship Id="rId31" Type="http://schemas.openxmlformats.org/officeDocument/2006/relationships/hyperlink" Target="https://podminky.urs.cz/item/CS_URS_2024_02/997013875" TargetMode="External"/><Relationship Id="rId4" Type="http://schemas.openxmlformats.org/officeDocument/2006/relationships/hyperlink" Target="https://podminky.urs.cz/item/CS_URS_2024_02/139001101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566901132" TargetMode="External"/><Relationship Id="rId22" Type="http://schemas.openxmlformats.org/officeDocument/2006/relationships/hyperlink" Target="https://podminky.urs.cz/item/CS_URS_2024_02/895941302" TargetMode="External"/><Relationship Id="rId27" Type="http://schemas.openxmlformats.org/officeDocument/2006/relationships/hyperlink" Target="https://podminky.urs.cz/item/CS_URS_2024_02/997231111" TargetMode="External"/><Relationship Id="rId30" Type="http://schemas.openxmlformats.org/officeDocument/2006/relationships/hyperlink" Target="https://podminky.urs.cz/item/CS_URS_2024_02/99701387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4151101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s://podminky.urs.cz/item/CS_URS_2024_02/162751117" TargetMode="External"/><Relationship Id="rId7" Type="http://schemas.openxmlformats.org/officeDocument/2006/relationships/hyperlink" Target="https://podminky.urs.cz/item/CS_URS_2024_02/171251201" TargetMode="External"/><Relationship Id="rId12" Type="http://schemas.openxmlformats.org/officeDocument/2006/relationships/hyperlink" Target="https://podminky.urs.cz/item/CS_URS_2024_02/469981111" TargetMode="External"/><Relationship Id="rId2" Type="http://schemas.openxmlformats.org/officeDocument/2006/relationships/hyperlink" Target="https://podminky.urs.cz/item/CS_URS_2024_02/162251102" TargetMode="External"/><Relationship Id="rId1" Type="http://schemas.openxmlformats.org/officeDocument/2006/relationships/hyperlink" Target="https://podminky.urs.cz/item/CS_URS_2024_02/132212131" TargetMode="External"/><Relationship Id="rId6" Type="http://schemas.openxmlformats.org/officeDocument/2006/relationships/hyperlink" Target="https://podminky.urs.cz/item/CS_URS_2024_02/171201231" TargetMode="External"/><Relationship Id="rId11" Type="http://schemas.openxmlformats.org/officeDocument/2006/relationships/hyperlink" Target="https://podminky.urs.cz/item/CS_URS_2024_02/460751111" TargetMode="External"/><Relationship Id="rId5" Type="http://schemas.openxmlformats.org/officeDocument/2006/relationships/hyperlink" Target="https://podminky.urs.cz/item/CS_URS_2024_02/167151101" TargetMode="External"/><Relationship Id="rId10" Type="http://schemas.openxmlformats.org/officeDocument/2006/relationships/hyperlink" Target="https://podminky.urs.cz/item/CS_URS_2024_02/460671113" TargetMode="External"/><Relationship Id="rId4" Type="http://schemas.openxmlformats.org/officeDocument/2006/relationships/hyperlink" Target="https://podminky.urs.cz/item/CS_URS_2024_02/162751119" TargetMode="External"/><Relationship Id="rId9" Type="http://schemas.openxmlformats.org/officeDocument/2006/relationships/hyperlink" Target="https://podminky.urs.cz/item/CS_URS_2024_02/17510120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4151101" TargetMode="External"/><Relationship Id="rId13" Type="http://schemas.openxmlformats.org/officeDocument/2006/relationships/hyperlink" Target="https://podminky.urs.cz/item/CS_URS_2024_02/949101111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https://podminky.urs.cz/item/CS_URS_2024_02/162751117" TargetMode="External"/><Relationship Id="rId7" Type="http://schemas.openxmlformats.org/officeDocument/2006/relationships/hyperlink" Target="https://podminky.urs.cz/item/CS_URS_2024_02/171251201" TargetMode="External"/><Relationship Id="rId12" Type="http://schemas.openxmlformats.org/officeDocument/2006/relationships/hyperlink" Target="https://podminky.urs.cz/item/CS_URS_2024_02/348361216" TargetMode="External"/><Relationship Id="rId17" Type="http://schemas.openxmlformats.org/officeDocument/2006/relationships/hyperlink" Target="https://podminky.urs.cz/item/CS_URS_2024_02/998711311" TargetMode="External"/><Relationship Id="rId2" Type="http://schemas.openxmlformats.org/officeDocument/2006/relationships/hyperlink" Target="https://podminky.urs.cz/item/CS_URS_2024_02/162251102" TargetMode="External"/><Relationship Id="rId16" Type="http://schemas.openxmlformats.org/officeDocument/2006/relationships/hyperlink" Target="https://podminky.urs.cz/item/CS_URS_2024_02/711413121" TargetMode="External"/><Relationship Id="rId1" Type="http://schemas.openxmlformats.org/officeDocument/2006/relationships/hyperlink" Target="https://podminky.urs.cz/item/CS_URS_2024_02/132251101" TargetMode="External"/><Relationship Id="rId6" Type="http://schemas.openxmlformats.org/officeDocument/2006/relationships/hyperlink" Target="https://podminky.urs.cz/item/CS_URS_2024_02/171201231" TargetMode="External"/><Relationship Id="rId11" Type="http://schemas.openxmlformats.org/officeDocument/2006/relationships/hyperlink" Target="https://podminky.urs.cz/item/CS_URS_2024_02/279361821" TargetMode="External"/><Relationship Id="rId5" Type="http://schemas.openxmlformats.org/officeDocument/2006/relationships/hyperlink" Target="https://podminky.urs.cz/item/CS_URS_2024_02/167151101" TargetMode="External"/><Relationship Id="rId15" Type="http://schemas.openxmlformats.org/officeDocument/2006/relationships/hyperlink" Target="https://podminky.urs.cz/item/CS_URS_2024_02/711413111" TargetMode="External"/><Relationship Id="rId10" Type="http://schemas.openxmlformats.org/officeDocument/2006/relationships/hyperlink" Target="https://podminky.urs.cz/item/CS_URS_2024_02/279113136" TargetMode="External"/><Relationship Id="rId4" Type="http://schemas.openxmlformats.org/officeDocument/2006/relationships/hyperlink" Target="https://podminky.urs.cz/item/CS_URS_2024_02/162751119" TargetMode="External"/><Relationship Id="rId9" Type="http://schemas.openxmlformats.org/officeDocument/2006/relationships/hyperlink" Target="https://podminky.urs.cz/item/CS_URS_2024_02/181912112" TargetMode="External"/><Relationship Id="rId14" Type="http://schemas.openxmlformats.org/officeDocument/2006/relationships/hyperlink" Target="https://podminky.urs.cz/item/CS_URS_2024_02/998232110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3403153" TargetMode="External"/><Relationship Id="rId13" Type="http://schemas.openxmlformats.org/officeDocument/2006/relationships/hyperlink" Target="https://podminky.urs.cz/item/CS_URS_2024_02/998231411" TargetMode="External"/><Relationship Id="rId3" Type="http://schemas.openxmlformats.org/officeDocument/2006/relationships/hyperlink" Target="https://podminky.urs.cz/item/CS_URS_2024_02/167151101" TargetMode="External"/><Relationship Id="rId7" Type="http://schemas.openxmlformats.org/officeDocument/2006/relationships/hyperlink" Target="https://podminky.urs.cz/item/CS_URS_2024_02/181411131" TargetMode="External"/><Relationship Id="rId12" Type="http://schemas.openxmlformats.org/officeDocument/2006/relationships/hyperlink" Target="https://podminky.urs.cz/item/CS_URS_2024_02/185802113" TargetMode="External"/><Relationship Id="rId2" Type="http://schemas.openxmlformats.org/officeDocument/2006/relationships/hyperlink" Target="https://podminky.urs.cz/item/CS_URS_2024_02/162251102" TargetMode="External"/><Relationship Id="rId1" Type="http://schemas.openxmlformats.org/officeDocument/2006/relationships/hyperlink" Target="https://podminky.urs.cz/item/CS_URS_2024_02/111151111" TargetMode="External"/><Relationship Id="rId6" Type="http://schemas.openxmlformats.org/officeDocument/2006/relationships/hyperlink" Target="https://podminky.urs.cz/item/CS_URS_2024_02/181311103" TargetMode="External"/><Relationship Id="rId11" Type="http://schemas.openxmlformats.org/officeDocument/2006/relationships/hyperlink" Target="https://podminky.urs.cz/item/CS_URS_2024_02/185802112" TargetMode="External"/><Relationship Id="rId5" Type="http://schemas.openxmlformats.org/officeDocument/2006/relationships/hyperlink" Target="https://podminky.urs.cz/item/CS_URS_2024_02/181305111" TargetMode="External"/><Relationship Id="rId10" Type="http://schemas.openxmlformats.org/officeDocument/2006/relationships/hyperlink" Target="https://podminky.urs.cz/item/CS_URS_2024_02/184813521" TargetMode="External"/><Relationship Id="rId4" Type="http://schemas.openxmlformats.org/officeDocument/2006/relationships/hyperlink" Target="https://podminky.urs.cz/item/CS_URS_2024_02/181111111" TargetMode="External"/><Relationship Id="rId9" Type="http://schemas.openxmlformats.org/officeDocument/2006/relationships/hyperlink" Target="https://podminky.urs.cz/item/CS_URS_2024_02/183403161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71103000" TargetMode="External"/><Relationship Id="rId3" Type="http://schemas.openxmlformats.org/officeDocument/2006/relationships/hyperlink" Target="https://podminky.urs.cz/item/CS_URS_2024_02/013254000" TargetMode="External"/><Relationship Id="rId7" Type="http://schemas.openxmlformats.org/officeDocument/2006/relationships/hyperlink" Target="https://podminky.urs.cz/item/CS_URS_2024_02/065002000" TargetMode="External"/><Relationship Id="rId2" Type="http://schemas.openxmlformats.org/officeDocument/2006/relationships/hyperlink" Target="https://podminky.urs.cz/item/CS_URS_2024_02/012444000" TargetMode="External"/><Relationship Id="rId1" Type="http://schemas.openxmlformats.org/officeDocument/2006/relationships/hyperlink" Target="https://podminky.urs.cz/item/CS_URS_2024_02/012344000" TargetMode="External"/><Relationship Id="rId6" Type="http://schemas.openxmlformats.org/officeDocument/2006/relationships/hyperlink" Target="https://podminky.urs.cz/item/CS_URS_2024_02/045002000" TargetMode="External"/><Relationship Id="rId5" Type="http://schemas.openxmlformats.org/officeDocument/2006/relationships/hyperlink" Target="https://podminky.urs.cz/item/CS_URS_2024_02/031303000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podminky.urs.cz/item/CS_URS_2024_02/030001000" TargetMode="External"/><Relationship Id="rId9" Type="http://schemas.openxmlformats.org/officeDocument/2006/relationships/hyperlink" Target="https://podminky.urs.cz/item/CS_URS_2024_02/0811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5"/>
  <sheetViews>
    <sheetView showGridLines="0" tabSelected="1" workbookViewId="0">
      <selection activeCell="D5" sqref="D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80" t="s">
        <v>14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25"/>
      <c r="AQ5" s="25"/>
      <c r="AR5" s="23"/>
      <c r="BE5" s="377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82" t="s">
        <v>17</v>
      </c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25"/>
      <c r="AQ6" s="25"/>
      <c r="AR6" s="23"/>
      <c r="BE6" s="378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78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78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78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78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78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78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78"/>
      <c r="BS13" s="20" t="s">
        <v>6</v>
      </c>
    </row>
    <row r="14" spans="1:74" ht="12.75">
      <c r="B14" s="24"/>
      <c r="C14" s="25"/>
      <c r="D14" s="25"/>
      <c r="E14" s="383" t="s">
        <v>32</v>
      </c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78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78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78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78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78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78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78"/>
      <c r="BS20" s="20" t="s">
        <v>37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78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78"/>
    </row>
    <row r="23" spans="1:71" s="1" customFormat="1" ht="107.25" customHeight="1">
      <c r="B23" s="24"/>
      <c r="C23" s="25"/>
      <c r="D23" s="25"/>
      <c r="E23" s="385" t="s">
        <v>42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25"/>
      <c r="AP23" s="25"/>
      <c r="AQ23" s="25"/>
      <c r="AR23" s="23"/>
      <c r="BE23" s="378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78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78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6">
        <f>ROUND(AG54,2)</f>
        <v>0</v>
      </c>
      <c r="AL26" s="387"/>
      <c r="AM26" s="387"/>
      <c r="AN26" s="387"/>
      <c r="AO26" s="387"/>
      <c r="AP26" s="39"/>
      <c r="AQ26" s="39"/>
      <c r="AR26" s="42"/>
      <c r="BE26" s="378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78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88" t="s">
        <v>44</v>
      </c>
      <c r="M28" s="388"/>
      <c r="N28" s="388"/>
      <c r="O28" s="388"/>
      <c r="P28" s="388"/>
      <c r="Q28" s="39"/>
      <c r="R28" s="39"/>
      <c r="S28" s="39"/>
      <c r="T28" s="39"/>
      <c r="U28" s="39"/>
      <c r="V28" s="39"/>
      <c r="W28" s="388" t="s">
        <v>45</v>
      </c>
      <c r="X28" s="388"/>
      <c r="Y28" s="388"/>
      <c r="Z28" s="388"/>
      <c r="AA28" s="388"/>
      <c r="AB28" s="388"/>
      <c r="AC28" s="388"/>
      <c r="AD28" s="388"/>
      <c r="AE28" s="388"/>
      <c r="AF28" s="39"/>
      <c r="AG28" s="39"/>
      <c r="AH28" s="39"/>
      <c r="AI28" s="39"/>
      <c r="AJ28" s="39"/>
      <c r="AK28" s="388" t="s">
        <v>46</v>
      </c>
      <c r="AL28" s="388"/>
      <c r="AM28" s="388"/>
      <c r="AN28" s="388"/>
      <c r="AO28" s="388"/>
      <c r="AP28" s="39"/>
      <c r="AQ28" s="39"/>
      <c r="AR28" s="42"/>
      <c r="BE28" s="378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91">
        <v>0.21</v>
      </c>
      <c r="M29" s="390"/>
      <c r="N29" s="390"/>
      <c r="O29" s="390"/>
      <c r="P29" s="390"/>
      <c r="Q29" s="44"/>
      <c r="R29" s="44"/>
      <c r="S29" s="44"/>
      <c r="T29" s="44"/>
      <c r="U29" s="44"/>
      <c r="V29" s="44"/>
      <c r="W29" s="389">
        <f>ROUND(AZ54, 2)</f>
        <v>0</v>
      </c>
      <c r="X29" s="390"/>
      <c r="Y29" s="390"/>
      <c r="Z29" s="390"/>
      <c r="AA29" s="390"/>
      <c r="AB29" s="390"/>
      <c r="AC29" s="390"/>
      <c r="AD29" s="390"/>
      <c r="AE29" s="390"/>
      <c r="AF29" s="44"/>
      <c r="AG29" s="44"/>
      <c r="AH29" s="44"/>
      <c r="AI29" s="44"/>
      <c r="AJ29" s="44"/>
      <c r="AK29" s="389">
        <f>ROUND(AV54, 2)</f>
        <v>0</v>
      </c>
      <c r="AL29" s="390"/>
      <c r="AM29" s="390"/>
      <c r="AN29" s="390"/>
      <c r="AO29" s="390"/>
      <c r="AP29" s="44"/>
      <c r="AQ29" s="44"/>
      <c r="AR29" s="45"/>
      <c r="BE29" s="379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91">
        <v>0.12</v>
      </c>
      <c r="M30" s="390"/>
      <c r="N30" s="390"/>
      <c r="O30" s="390"/>
      <c r="P30" s="390"/>
      <c r="Q30" s="44"/>
      <c r="R30" s="44"/>
      <c r="S30" s="44"/>
      <c r="T30" s="44"/>
      <c r="U30" s="44"/>
      <c r="V30" s="44"/>
      <c r="W30" s="389">
        <f>ROUND(BA54, 2)</f>
        <v>0</v>
      </c>
      <c r="X30" s="390"/>
      <c r="Y30" s="390"/>
      <c r="Z30" s="390"/>
      <c r="AA30" s="390"/>
      <c r="AB30" s="390"/>
      <c r="AC30" s="390"/>
      <c r="AD30" s="390"/>
      <c r="AE30" s="390"/>
      <c r="AF30" s="44"/>
      <c r="AG30" s="44"/>
      <c r="AH30" s="44"/>
      <c r="AI30" s="44"/>
      <c r="AJ30" s="44"/>
      <c r="AK30" s="389">
        <f>ROUND(AW54, 2)</f>
        <v>0</v>
      </c>
      <c r="AL30" s="390"/>
      <c r="AM30" s="390"/>
      <c r="AN30" s="390"/>
      <c r="AO30" s="390"/>
      <c r="AP30" s="44"/>
      <c r="AQ30" s="44"/>
      <c r="AR30" s="45"/>
      <c r="BE30" s="379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91">
        <v>0.21</v>
      </c>
      <c r="M31" s="390"/>
      <c r="N31" s="390"/>
      <c r="O31" s="390"/>
      <c r="P31" s="390"/>
      <c r="Q31" s="44"/>
      <c r="R31" s="44"/>
      <c r="S31" s="44"/>
      <c r="T31" s="44"/>
      <c r="U31" s="44"/>
      <c r="V31" s="44"/>
      <c r="W31" s="389">
        <f>ROUND(BB54, 2)</f>
        <v>0</v>
      </c>
      <c r="X31" s="390"/>
      <c r="Y31" s="390"/>
      <c r="Z31" s="390"/>
      <c r="AA31" s="390"/>
      <c r="AB31" s="390"/>
      <c r="AC31" s="390"/>
      <c r="AD31" s="390"/>
      <c r="AE31" s="390"/>
      <c r="AF31" s="44"/>
      <c r="AG31" s="44"/>
      <c r="AH31" s="44"/>
      <c r="AI31" s="44"/>
      <c r="AJ31" s="44"/>
      <c r="AK31" s="389">
        <v>0</v>
      </c>
      <c r="AL31" s="390"/>
      <c r="AM31" s="390"/>
      <c r="AN31" s="390"/>
      <c r="AO31" s="390"/>
      <c r="AP31" s="44"/>
      <c r="AQ31" s="44"/>
      <c r="AR31" s="45"/>
      <c r="BE31" s="379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91">
        <v>0.12</v>
      </c>
      <c r="M32" s="390"/>
      <c r="N32" s="390"/>
      <c r="O32" s="390"/>
      <c r="P32" s="390"/>
      <c r="Q32" s="44"/>
      <c r="R32" s="44"/>
      <c r="S32" s="44"/>
      <c r="T32" s="44"/>
      <c r="U32" s="44"/>
      <c r="V32" s="44"/>
      <c r="W32" s="389">
        <f>ROUND(BC54, 2)</f>
        <v>0</v>
      </c>
      <c r="X32" s="390"/>
      <c r="Y32" s="390"/>
      <c r="Z32" s="390"/>
      <c r="AA32" s="390"/>
      <c r="AB32" s="390"/>
      <c r="AC32" s="390"/>
      <c r="AD32" s="390"/>
      <c r="AE32" s="390"/>
      <c r="AF32" s="44"/>
      <c r="AG32" s="44"/>
      <c r="AH32" s="44"/>
      <c r="AI32" s="44"/>
      <c r="AJ32" s="44"/>
      <c r="AK32" s="389">
        <v>0</v>
      </c>
      <c r="AL32" s="390"/>
      <c r="AM32" s="390"/>
      <c r="AN32" s="390"/>
      <c r="AO32" s="390"/>
      <c r="AP32" s="44"/>
      <c r="AQ32" s="44"/>
      <c r="AR32" s="45"/>
      <c r="BE32" s="379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91">
        <v>0</v>
      </c>
      <c r="M33" s="390"/>
      <c r="N33" s="390"/>
      <c r="O33" s="390"/>
      <c r="P33" s="390"/>
      <c r="Q33" s="44"/>
      <c r="R33" s="44"/>
      <c r="S33" s="44"/>
      <c r="T33" s="44"/>
      <c r="U33" s="44"/>
      <c r="V33" s="44"/>
      <c r="W33" s="389">
        <f>ROUND(BD54, 2)</f>
        <v>0</v>
      </c>
      <c r="X33" s="390"/>
      <c r="Y33" s="390"/>
      <c r="Z33" s="390"/>
      <c r="AA33" s="390"/>
      <c r="AB33" s="390"/>
      <c r="AC33" s="390"/>
      <c r="AD33" s="390"/>
      <c r="AE33" s="390"/>
      <c r="AF33" s="44"/>
      <c r="AG33" s="44"/>
      <c r="AH33" s="44"/>
      <c r="AI33" s="44"/>
      <c r="AJ33" s="44"/>
      <c r="AK33" s="389">
        <v>0</v>
      </c>
      <c r="AL33" s="390"/>
      <c r="AM33" s="390"/>
      <c r="AN33" s="390"/>
      <c r="AO33" s="390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95" t="s">
        <v>55</v>
      </c>
      <c r="Y35" s="393"/>
      <c r="Z35" s="393"/>
      <c r="AA35" s="393"/>
      <c r="AB35" s="393"/>
      <c r="AC35" s="48"/>
      <c r="AD35" s="48"/>
      <c r="AE35" s="48"/>
      <c r="AF35" s="48"/>
      <c r="AG35" s="48"/>
      <c r="AH35" s="48"/>
      <c r="AI35" s="48"/>
      <c r="AJ35" s="48"/>
      <c r="AK35" s="392">
        <f>SUM(AK26:AK33)</f>
        <v>0</v>
      </c>
      <c r="AL35" s="393"/>
      <c r="AM35" s="393"/>
      <c r="AN35" s="393"/>
      <c r="AO35" s="39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202407031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3" t="str">
        <f>K6</f>
        <v>Pěší koridor do ulice Na Stráni, Zárybničná Lhota</v>
      </c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k.ú. Zárybničná Lhota, parc. č. 72/5, 77/12, 74/1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5" t="str">
        <f>IF(AN8= "","",AN8)</f>
        <v>11. 7. 2024</v>
      </c>
      <c r="AN47" s="355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TÁBOR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56" t="str">
        <f>IF(E17="","",E17)</f>
        <v>Graphic PRO s.r.o.</v>
      </c>
      <c r="AN49" s="357"/>
      <c r="AO49" s="357"/>
      <c r="AP49" s="357"/>
      <c r="AQ49" s="39"/>
      <c r="AR49" s="42"/>
      <c r="AS49" s="358" t="s">
        <v>57</v>
      </c>
      <c r="AT49" s="359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56" t="str">
        <f>IF(E20="","",E20)</f>
        <v>Ing. Pavel Vochozka</v>
      </c>
      <c r="AN50" s="357"/>
      <c r="AO50" s="357"/>
      <c r="AP50" s="357"/>
      <c r="AQ50" s="39"/>
      <c r="AR50" s="42"/>
      <c r="AS50" s="360"/>
      <c r="AT50" s="361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2"/>
      <c r="AT51" s="363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4" t="s">
        <v>58</v>
      </c>
      <c r="D52" s="365"/>
      <c r="E52" s="365"/>
      <c r="F52" s="365"/>
      <c r="G52" s="365"/>
      <c r="H52" s="69"/>
      <c r="I52" s="367" t="s">
        <v>59</v>
      </c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6" t="s">
        <v>60</v>
      </c>
      <c r="AH52" s="365"/>
      <c r="AI52" s="365"/>
      <c r="AJ52" s="365"/>
      <c r="AK52" s="365"/>
      <c r="AL52" s="365"/>
      <c r="AM52" s="365"/>
      <c r="AN52" s="367" t="s">
        <v>61</v>
      </c>
      <c r="AO52" s="365"/>
      <c r="AP52" s="365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5">
        <f>ROUND(AG55+AG56+SUM(AG61:AG63),2)</f>
        <v>0</v>
      </c>
      <c r="AH54" s="375"/>
      <c r="AI54" s="375"/>
      <c r="AJ54" s="375"/>
      <c r="AK54" s="375"/>
      <c r="AL54" s="375"/>
      <c r="AM54" s="375"/>
      <c r="AN54" s="376">
        <f t="shared" ref="AN54:AN63" si="0">SUM(AG54,AT54)</f>
        <v>0</v>
      </c>
      <c r="AO54" s="376"/>
      <c r="AP54" s="376"/>
      <c r="AQ54" s="81" t="s">
        <v>19</v>
      </c>
      <c r="AR54" s="82"/>
      <c r="AS54" s="83">
        <f>ROUND(AS55+AS56+SUM(AS61:AS63),2)</f>
        <v>0</v>
      </c>
      <c r="AT54" s="84">
        <f t="shared" ref="AT54:AT63" si="1">ROUND(SUM(AV54:AW54),2)</f>
        <v>0</v>
      </c>
      <c r="AU54" s="85">
        <f>ROUND(AU55+AU56+SUM(AU61:AU63),5)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ROUND(AZ55+AZ56+SUM(AZ61:AZ63),2)</f>
        <v>0</v>
      </c>
      <c r="BA54" s="84">
        <f>ROUND(BA55+BA56+SUM(BA61:BA63),2)</f>
        <v>0</v>
      </c>
      <c r="BB54" s="84">
        <f>ROUND(BB55+BB56+SUM(BB61:BB63),2)</f>
        <v>0</v>
      </c>
      <c r="BC54" s="84">
        <f>ROUND(BC55+BC56+SUM(BC61:BC63),2)</f>
        <v>0</v>
      </c>
      <c r="BD54" s="86">
        <f>ROUND(BD55+BD56+SUM(BD61:BD63),2)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70" t="s">
        <v>82</v>
      </c>
      <c r="E55" s="370"/>
      <c r="F55" s="370"/>
      <c r="G55" s="370"/>
      <c r="H55" s="370"/>
      <c r="I55" s="92"/>
      <c r="J55" s="370" t="s">
        <v>83</v>
      </c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68">
        <f>'000 - Příprava území'!J30</f>
        <v>0</v>
      </c>
      <c r="AH55" s="369"/>
      <c r="AI55" s="369"/>
      <c r="AJ55" s="369"/>
      <c r="AK55" s="369"/>
      <c r="AL55" s="369"/>
      <c r="AM55" s="369"/>
      <c r="AN55" s="368">
        <f t="shared" si="0"/>
        <v>0</v>
      </c>
      <c r="AO55" s="369"/>
      <c r="AP55" s="369"/>
      <c r="AQ55" s="93" t="s">
        <v>84</v>
      </c>
      <c r="AR55" s="94"/>
      <c r="AS55" s="95">
        <v>0</v>
      </c>
      <c r="AT55" s="96">
        <f t="shared" si="1"/>
        <v>0</v>
      </c>
      <c r="AU55" s="97">
        <f>'000 - Příprava území'!P83</f>
        <v>0</v>
      </c>
      <c r="AV55" s="96">
        <f>'000 - Příprava území'!J33</f>
        <v>0</v>
      </c>
      <c r="AW55" s="96">
        <f>'000 - Příprava území'!J34</f>
        <v>0</v>
      </c>
      <c r="AX55" s="96">
        <f>'000 - Příprava území'!J35</f>
        <v>0</v>
      </c>
      <c r="AY55" s="96">
        <f>'000 - Příprava území'!J36</f>
        <v>0</v>
      </c>
      <c r="AZ55" s="96">
        <f>'000 - Příprava území'!F33</f>
        <v>0</v>
      </c>
      <c r="BA55" s="96">
        <f>'000 - Příprava území'!F34</f>
        <v>0</v>
      </c>
      <c r="BB55" s="96">
        <f>'000 - Příprava území'!F35</f>
        <v>0</v>
      </c>
      <c r="BC55" s="96">
        <f>'000 - Příprava území'!F36</f>
        <v>0</v>
      </c>
      <c r="BD55" s="98">
        <f>'000 - Příprava území'!F37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B56" s="90"/>
      <c r="C56" s="91"/>
      <c r="D56" s="370" t="s">
        <v>88</v>
      </c>
      <c r="E56" s="370"/>
      <c r="F56" s="370"/>
      <c r="G56" s="370"/>
      <c r="H56" s="370"/>
      <c r="I56" s="92"/>
      <c r="J56" s="370" t="s">
        <v>89</v>
      </c>
      <c r="K56" s="370"/>
      <c r="L56" s="370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1">
        <f>ROUND(SUM(AG57:AG60),2)</f>
        <v>0</v>
      </c>
      <c r="AH56" s="369"/>
      <c r="AI56" s="369"/>
      <c r="AJ56" s="369"/>
      <c r="AK56" s="369"/>
      <c r="AL56" s="369"/>
      <c r="AM56" s="369"/>
      <c r="AN56" s="368">
        <f t="shared" si="0"/>
        <v>0</v>
      </c>
      <c r="AO56" s="369"/>
      <c r="AP56" s="369"/>
      <c r="AQ56" s="93" t="s">
        <v>84</v>
      </c>
      <c r="AR56" s="94"/>
      <c r="AS56" s="95">
        <f>ROUND(SUM(AS57:AS60),2)</f>
        <v>0</v>
      </c>
      <c r="AT56" s="96">
        <f t="shared" si="1"/>
        <v>0</v>
      </c>
      <c r="AU56" s="97">
        <f>ROUND(SUM(AU57:AU60),5)</f>
        <v>0</v>
      </c>
      <c r="AV56" s="96">
        <f>ROUND(AZ56*L29,2)</f>
        <v>0</v>
      </c>
      <c r="AW56" s="96">
        <f>ROUND(BA56*L30,2)</f>
        <v>0</v>
      </c>
      <c r="AX56" s="96">
        <f>ROUND(BB56*L29,2)</f>
        <v>0</v>
      </c>
      <c r="AY56" s="96">
        <f>ROUND(BC56*L30,2)</f>
        <v>0</v>
      </c>
      <c r="AZ56" s="96">
        <f>ROUND(SUM(AZ57:AZ60),2)</f>
        <v>0</v>
      </c>
      <c r="BA56" s="96">
        <f>ROUND(SUM(BA57:BA60),2)</f>
        <v>0</v>
      </c>
      <c r="BB56" s="96">
        <f>ROUND(SUM(BB57:BB60),2)</f>
        <v>0</v>
      </c>
      <c r="BC56" s="96">
        <f>ROUND(SUM(BC57:BC60),2)</f>
        <v>0</v>
      </c>
      <c r="BD56" s="98">
        <f>ROUND(SUM(BD57:BD60),2)</f>
        <v>0</v>
      </c>
      <c r="BS56" s="99" t="s">
        <v>76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4" customFormat="1" ht="16.5" customHeight="1">
      <c r="A57" s="89" t="s">
        <v>81</v>
      </c>
      <c r="B57" s="54"/>
      <c r="C57" s="100"/>
      <c r="D57" s="100"/>
      <c r="E57" s="372" t="s">
        <v>88</v>
      </c>
      <c r="F57" s="372"/>
      <c r="G57" s="372"/>
      <c r="H57" s="372"/>
      <c r="I57" s="372"/>
      <c r="J57" s="100"/>
      <c r="K57" s="372" t="s">
        <v>89</v>
      </c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3">
        <f>'001 - SO-100 Chodník'!J30</f>
        <v>0</v>
      </c>
      <c r="AH57" s="374"/>
      <c r="AI57" s="374"/>
      <c r="AJ57" s="374"/>
      <c r="AK57" s="374"/>
      <c r="AL57" s="374"/>
      <c r="AM57" s="374"/>
      <c r="AN57" s="373">
        <f t="shared" si="0"/>
        <v>0</v>
      </c>
      <c r="AO57" s="374"/>
      <c r="AP57" s="374"/>
      <c r="AQ57" s="101" t="s">
        <v>91</v>
      </c>
      <c r="AR57" s="56"/>
      <c r="AS57" s="102">
        <v>0</v>
      </c>
      <c r="AT57" s="103">
        <f t="shared" si="1"/>
        <v>0</v>
      </c>
      <c r="AU57" s="104">
        <f>'001 - SO-100 Chodník'!P89</f>
        <v>0</v>
      </c>
      <c r="AV57" s="103">
        <f>'001 - SO-100 Chodník'!J33</f>
        <v>0</v>
      </c>
      <c r="AW57" s="103">
        <f>'001 - SO-100 Chodník'!J34</f>
        <v>0</v>
      </c>
      <c r="AX57" s="103">
        <f>'001 - SO-100 Chodník'!J35</f>
        <v>0</v>
      </c>
      <c r="AY57" s="103">
        <f>'001 - SO-100 Chodník'!J36</f>
        <v>0</v>
      </c>
      <c r="AZ57" s="103">
        <f>'001 - SO-100 Chodník'!F33</f>
        <v>0</v>
      </c>
      <c r="BA57" s="103">
        <f>'001 - SO-100 Chodník'!F34</f>
        <v>0</v>
      </c>
      <c r="BB57" s="103">
        <f>'001 - SO-100 Chodník'!F35</f>
        <v>0</v>
      </c>
      <c r="BC57" s="103">
        <f>'001 - SO-100 Chodník'!F36</f>
        <v>0</v>
      </c>
      <c r="BD57" s="105">
        <f>'001 - SO-100 Chodník'!F37</f>
        <v>0</v>
      </c>
      <c r="BT57" s="106" t="s">
        <v>87</v>
      </c>
      <c r="BU57" s="106" t="s">
        <v>92</v>
      </c>
      <c r="BV57" s="106" t="s">
        <v>79</v>
      </c>
      <c r="BW57" s="106" t="s">
        <v>90</v>
      </c>
      <c r="BX57" s="106" t="s">
        <v>5</v>
      </c>
      <c r="CL57" s="106" t="s">
        <v>19</v>
      </c>
      <c r="CM57" s="106" t="s">
        <v>87</v>
      </c>
    </row>
    <row r="58" spans="1:91" s="4" customFormat="1" ht="16.5" customHeight="1">
      <c r="A58" s="89" t="s">
        <v>81</v>
      </c>
      <c r="B58" s="54"/>
      <c r="C58" s="100"/>
      <c r="D58" s="100"/>
      <c r="E58" s="372" t="s">
        <v>93</v>
      </c>
      <c r="F58" s="372"/>
      <c r="G58" s="372"/>
      <c r="H58" s="372"/>
      <c r="I58" s="372"/>
      <c r="J58" s="100"/>
      <c r="K58" s="372" t="s">
        <v>94</v>
      </c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3">
        <f>'101 - Úprava aktivní zóny...'!J32</f>
        <v>0</v>
      </c>
      <c r="AH58" s="374"/>
      <c r="AI58" s="374"/>
      <c r="AJ58" s="374"/>
      <c r="AK58" s="374"/>
      <c r="AL58" s="374"/>
      <c r="AM58" s="374"/>
      <c r="AN58" s="373">
        <f t="shared" si="0"/>
        <v>0</v>
      </c>
      <c r="AO58" s="374"/>
      <c r="AP58" s="374"/>
      <c r="AQ58" s="101" t="s">
        <v>91</v>
      </c>
      <c r="AR58" s="56"/>
      <c r="AS58" s="102">
        <v>0</v>
      </c>
      <c r="AT58" s="103">
        <f t="shared" si="1"/>
        <v>0</v>
      </c>
      <c r="AU58" s="104">
        <f>'101 - Úprava aktivní zóny...'!P87</f>
        <v>0</v>
      </c>
      <c r="AV58" s="103">
        <f>'101 - Úprava aktivní zóny...'!J35</f>
        <v>0</v>
      </c>
      <c r="AW58" s="103">
        <f>'101 - Úprava aktivní zóny...'!J36</f>
        <v>0</v>
      </c>
      <c r="AX58" s="103">
        <f>'101 - Úprava aktivní zóny...'!J37</f>
        <v>0</v>
      </c>
      <c r="AY58" s="103">
        <f>'101 - Úprava aktivní zóny...'!J38</f>
        <v>0</v>
      </c>
      <c r="AZ58" s="103">
        <f>'101 - Úprava aktivní zóny...'!F35</f>
        <v>0</v>
      </c>
      <c r="BA58" s="103">
        <f>'101 - Úprava aktivní zóny...'!F36</f>
        <v>0</v>
      </c>
      <c r="BB58" s="103">
        <f>'101 - Úprava aktivní zóny...'!F37</f>
        <v>0</v>
      </c>
      <c r="BC58" s="103">
        <f>'101 - Úprava aktivní zóny...'!F38</f>
        <v>0</v>
      </c>
      <c r="BD58" s="105">
        <f>'101 - Úprava aktivní zóny...'!F39</f>
        <v>0</v>
      </c>
      <c r="BT58" s="106" t="s">
        <v>87</v>
      </c>
      <c r="BV58" s="106" t="s">
        <v>79</v>
      </c>
      <c r="BW58" s="106" t="s">
        <v>95</v>
      </c>
      <c r="BX58" s="106" t="s">
        <v>90</v>
      </c>
      <c r="CL58" s="106" t="s">
        <v>19</v>
      </c>
    </row>
    <row r="59" spans="1:91" s="4" customFormat="1" ht="16.5" customHeight="1">
      <c r="A59" s="89" t="s">
        <v>81</v>
      </c>
      <c r="B59" s="54"/>
      <c r="C59" s="100"/>
      <c r="D59" s="100"/>
      <c r="E59" s="372" t="s">
        <v>96</v>
      </c>
      <c r="F59" s="372"/>
      <c r="G59" s="372"/>
      <c r="H59" s="372"/>
      <c r="I59" s="372"/>
      <c r="J59" s="100"/>
      <c r="K59" s="372" t="s">
        <v>97</v>
      </c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3">
        <f>'102 - Nová dešťová kanali...'!J32</f>
        <v>0</v>
      </c>
      <c r="AH59" s="374"/>
      <c r="AI59" s="374"/>
      <c r="AJ59" s="374"/>
      <c r="AK59" s="374"/>
      <c r="AL59" s="374"/>
      <c r="AM59" s="374"/>
      <c r="AN59" s="373">
        <f t="shared" si="0"/>
        <v>0</v>
      </c>
      <c r="AO59" s="374"/>
      <c r="AP59" s="374"/>
      <c r="AQ59" s="101" t="s">
        <v>91</v>
      </c>
      <c r="AR59" s="56"/>
      <c r="AS59" s="102">
        <v>0</v>
      </c>
      <c r="AT59" s="103">
        <f t="shared" si="1"/>
        <v>0</v>
      </c>
      <c r="AU59" s="104">
        <f>'102 - Nová dešťová kanali...'!P93</f>
        <v>0</v>
      </c>
      <c r="AV59" s="103">
        <f>'102 - Nová dešťová kanali...'!J35</f>
        <v>0</v>
      </c>
      <c r="AW59" s="103">
        <f>'102 - Nová dešťová kanali...'!J36</f>
        <v>0</v>
      </c>
      <c r="AX59" s="103">
        <f>'102 - Nová dešťová kanali...'!J37</f>
        <v>0</v>
      </c>
      <c r="AY59" s="103">
        <f>'102 - Nová dešťová kanali...'!J38</f>
        <v>0</v>
      </c>
      <c r="AZ59" s="103">
        <f>'102 - Nová dešťová kanali...'!F35</f>
        <v>0</v>
      </c>
      <c r="BA59" s="103">
        <f>'102 - Nová dešťová kanali...'!F36</f>
        <v>0</v>
      </c>
      <c r="BB59" s="103">
        <f>'102 - Nová dešťová kanali...'!F37</f>
        <v>0</v>
      </c>
      <c r="BC59" s="103">
        <f>'102 - Nová dešťová kanali...'!F38</f>
        <v>0</v>
      </c>
      <c r="BD59" s="105">
        <f>'102 - Nová dešťová kanali...'!F39</f>
        <v>0</v>
      </c>
      <c r="BT59" s="106" t="s">
        <v>87</v>
      </c>
      <c r="BV59" s="106" t="s">
        <v>79</v>
      </c>
      <c r="BW59" s="106" t="s">
        <v>98</v>
      </c>
      <c r="BX59" s="106" t="s">
        <v>90</v>
      </c>
      <c r="CL59" s="106" t="s">
        <v>19</v>
      </c>
    </row>
    <row r="60" spans="1:91" s="4" customFormat="1" ht="23.25" customHeight="1">
      <c r="A60" s="89" t="s">
        <v>81</v>
      </c>
      <c r="B60" s="54"/>
      <c r="C60" s="100"/>
      <c r="D60" s="100"/>
      <c r="E60" s="372" t="s">
        <v>99</v>
      </c>
      <c r="F60" s="372"/>
      <c r="G60" s="372"/>
      <c r="H60" s="372"/>
      <c r="I60" s="372"/>
      <c r="J60" s="100"/>
      <c r="K60" s="372" t="s">
        <v>100</v>
      </c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3">
        <f>'103 - Ochrana stávajících...'!J32</f>
        <v>0</v>
      </c>
      <c r="AH60" s="374"/>
      <c r="AI60" s="374"/>
      <c r="AJ60" s="374"/>
      <c r="AK60" s="374"/>
      <c r="AL60" s="374"/>
      <c r="AM60" s="374"/>
      <c r="AN60" s="373">
        <f t="shared" si="0"/>
        <v>0</v>
      </c>
      <c r="AO60" s="374"/>
      <c r="AP60" s="374"/>
      <c r="AQ60" s="101" t="s">
        <v>91</v>
      </c>
      <c r="AR60" s="56"/>
      <c r="AS60" s="102">
        <v>0</v>
      </c>
      <c r="AT60" s="103">
        <f t="shared" si="1"/>
        <v>0</v>
      </c>
      <c r="AU60" s="104">
        <f>'103 - Ochrana stávajících...'!P90</f>
        <v>0</v>
      </c>
      <c r="AV60" s="103">
        <f>'103 - Ochrana stávajících...'!J35</f>
        <v>0</v>
      </c>
      <c r="AW60" s="103">
        <f>'103 - Ochrana stávajících...'!J36</f>
        <v>0</v>
      </c>
      <c r="AX60" s="103">
        <f>'103 - Ochrana stávajících...'!J37</f>
        <v>0</v>
      </c>
      <c r="AY60" s="103">
        <f>'103 - Ochrana stávajících...'!J38</f>
        <v>0</v>
      </c>
      <c r="AZ60" s="103">
        <f>'103 - Ochrana stávajících...'!F35</f>
        <v>0</v>
      </c>
      <c r="BA60" s="103">
        <f>'103 - Ochrana stávajících...'!F36</f>
        <v>0</v>
      </c>
      <c r="BB60" s="103">
        <f>'103 - Ochrana stávajících...'!F37</f>
        <v>0</v>
      </c>
      <c r="BC60" s="103">
        <f>'103 - Ochrana stávajících...'!F38</f>
        <v>0</v>
      </c>
      <c r="BD60" s="105">
        <f>'103 - Ochrana stávajících...'!F39</f>
        <v>0</v>
      </c>
      <c r="BT60" s="106" t="s">
        <v>87</v>
      </c>
      <c r="BV60" s="106" t="s">
        <v>79</v>
      </c>
      <c r="BW60" s="106" t="s">
        <v>101</v>
      </c>
      <c r="BX60" s="106" t="s">
        <v>90</v>
      </c>
      <c r="CL60" s="106" t="s">
        <v>19</v>
      </c>
    </row>
    <row r="61" spans="1:91" s="7" customFormat="1" ht="16.5" customHeight="1">
      <c r="A61" s="89" t="s">
        <v>81</v>
      </c>
      <c r="B61" s="90"/>
      <c r="C61" s="91"/>
      <c r="D61" s="370" t="s">
        <v>102</v>
      </c>
      <c r="E61" s="370"/>
      <c r="F61" s="370"/>
      <c r="G61" s="370"/>
      <c r="H61" s="370"/>
      <c r="I61" s="92"/>
      <c r="J61" s="370" t="s">
        <v>103</v>
      </c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68">
        <f>'002 - SO-700 Oplocení'!J30</f>
        <v>0</v>
      </c>
      <c r="AH61" s="369"/>
      <c r="AI61" s="369"/>
      <c r="AJ61" s="369"/>
      <c r="AK61" s="369"/>
      <c r="AL61" s="369"/>
      <c r="AM61" s="369"/>
      <c r="AN61" s="368">
        <f t="shared" si="0"/>
        <v>0</v>
      </c>
      <c r="AO61" s="369"/>
      <c r="AP61" s="369"/>
      <c r="AQ61" s="93" t="s">
        <v>84</v>
      </c>
      <c r="AR61" s="94"/>
      <c r="AS61" s="95">
        <v>0</v>
      </c>
      <c r="AT61" s="96">
        <f t="shared" si="1"/>
        <v>0</v>
      </c>
      <c r="AU61" s="97">
        <f>'002 - SO-700 Oplocení'!P89</f>
        <v>0</v>
      </c>
      <c r="AV61" s="96">
        <f>'002 - SO-700 Oplocení'!J33</f>
        <v>0</v>
      </c>
      <c r="AW61" s="96">
        <f>'002 - SO-700 Oplocení'!J34</f>
        <v>0</v>
      </c>
      <c r="AX61" s="96">
        <f>'002 - SO-700 Oplocení'!J35</f>
        <v>0</v>
      </c>
      <c r="AY61" s="96">
        <f>'002 - SO-700 Oplocení'!J36</f>
        <v>0</v>
      </c>
      <c r="AZ61" s="96">
        <f>'002 - SO-700 Oplocení'!F33</f>
        <v>0</v>
      </c>
      <c r="BA61" s="96">
        <f>'002 - SO-700 Oplocení'!F34</f>
        <v>0</v>
      </c>
      <c r="BB61" s="96">
        <f>'002 - SO-700 Oplocení'!F35</f>
        <v>0</v>
      </c>
      <c r="BC61" s="96">
        <f>'002 - SO-700 Oplocení'!F36</f>
        <v>0</v>
      </c>
      <c r="BD61" s="98">
        <f>'002 - SO-700 Oplocení'!F37</f>
        <v>0</v>
      </c>
      <c r="BT61" s="99" t="s">
        <v>85</v>
      </c>
      <c r="BV61" s="99" t="s">
        <v>79</v>
      </c>
      <c r="BW61" s="99" t="s">
        <v>104</v>
      </c>
      <c r="BX61" s="99" t="s">
        <v>5</v>
      </c>
      <c r="CL61" s="99" t="s">
        <v>19</v>
      </c>
      <c r="CM61" s="99" t="s">
        <v>87</v>
      </c>
    </row>
    <row r="62" spans="1:91" s="7" customFormat="1" ht="16.5" customHeight="1">
      <c r="A62" s="89" t="s">
        <v>81</v>
      </c>
      <c r="B62" s="90"/>
      <c r="C62" s="91"/>
      <c r="D62" s="370" t="s">
        <v>105</v>
      </c>
      <c r="E62" s="370"/>
      <c r="F62" s="370"/>
      <c r="G62" s="370"/>
      <c r="H62" s="370"/>
      <c r="I62" s="92"/>
      <c r="J62" s="370" t="s">
        <v>106</v>
      </c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68">
        <f>'003 - SO-800 Vegetační úp...'!J30</f>
        <v>0</v>
      </c>
      <c r="AH62" s="369"/>
      <c r="AI62" s="369"/>
      <c r="AJ62" s="369"/>
      <c r="AK62" s="369"/>
      <c r="AL62" s="369"/>
      <c r="AM62" s="369"/>
      <c r="AN62" s="368">
        <f t="shared" si="0"/>
        <v>0</v>
      </c>
      <c r="AO62" s="369"/>
      <c r="AP62" s="369"/>
      <c r="AQ62" s="93" t="s">
        <v>84</v>
      </c>
      <c r="AR62" s="94"/>
      <c r="AS62" s="95">
        <v>0</v>
      </c>
      <c r="AT62" s="96">
        <f t="shared" si="1"/>
        <v>0</v>
      </c>
      <c r="AU62" s="97">
        <f>'003 - SO-800 Vegetační úp...'!P83</f>
        <v>0</v>
      </c>
      <c r="AV62" s="96">
        <f>'003 - SO-800 Vegetační úp...'!J33</f>
        <v>0</v>
      </c>
      <c r="AW62" s="96">
        <f>'003 - SO-800 Vegetační úp...'!J34</f>
        <v>0</v>
      </c>
      <c r="AX62" s="96">
        <f>'003 - SO-800 Vegetační úp...'!J35</f>
        <v>0</v>
      </c>
      <c r="AY62" s="96">
        <f>'003 - SO-800 Vegetační úp...'!J36</f>
        <v>0</v>
      </c>
      <c r="AZ62" s="96">
        <f>'003 - SO-800 Vegetační úp...'!F33</f>
        <v>0</v>
      </c>
      <c r="BA62" s="96">
        <f>'003 - SO-800 Vegetační úp...'!F34</f>
        <v>0</v>
      </c>
      <c r="BB62" s="96">
        <f>'003 - SO-800 Vegetační úp...'!F35</f>
        <v>0</v>
      </c>
      <c r="BC62" s="96">
        <f>'003 - SO-800 Vegetační úp...'!F36</f>
        <v>0</v>
      </c>
      <c r="BD62" s="98">
        <f>'003 - SO-800 Vegetační úp...'!F37</f>
        <v>0</v>
      </c>
      <c r="BT62" s="99" t="s">
        <v>85</v>
      </c>
      <c r="BV62" s="99" t="s">
        <v>79</v>
      </c>
      <c r="BW62" s="99" t="s">
        <v>107</v>
      </c>
      <c r="BX62" s="99" t="s">
        <v>5</v>
      </c>
      <c r="CL62" s="99" t="s">
        <v>19</v>
      </c>
      <c r="CM62" s="99" t="s">
        <v>87</v>
      </c>
    </row>
    <row r="63" spans="1:91" s="7" customFormat="1" ht="16.5" customHeight="1">
      <c r="A63" s="89" t="s">
        <v>81</v>
      </c>
      <c r="B63" s="90"/>
      <c r="C63" s="91"/>
      <c r="D63" s="370" t="s">
        <v>108</v>
      </c>
      <c r="E63" s="370"/>
      <c r="F63" s="370"/>
      <c r="G63" s="370"/>
      <c r="H63" s="370"/>
      <c r="I63" s="92"/>
      <c r="J63" s="370" t="s">
        <v>109</v>
      </c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68">
        <f>'004 - Vedlejší náklady'!J30</f>
        <v>0</v>
      </c>
      <c r="AH63" s="369"/>
      <c r="AI63" s="369"/>
      <c r="AJ63" s="369"/>
      <c r="AK63" s="369"/>
      <c r="AL63" s="369"/>
      <c r="AM63" s="369"/>
      <c r="AN63" s="368">
        <f t="shared" si="0"/>
        <v>0</v>
      </c>
      <c r="AO63" s="369"/>
      <c r="AP63" s="369"/>
      <c r="AQ63" s="93" t="s">
        <v>110</v>
      </c>
      <c r="AR63" s="94"/>
      <c r="AS63" s="107">
        <v>0</v>
      </c>
      <c r="AT63" s="108">
        <f t="shared" si="1"/>
        <v>0</v>
      </c>
      <c r="AU63" s="109">
        <f>'004 - Vedlejší náklady'!P87</f>
        <v>0</v>
      </c>
      <c r="AV63" s="108">
        <f>'004 - Vedlejší náklady'!J33</f>
        <v>0</v>
      </c>
      <c r="AW63" s="108">
        <f>'004 - Vedlejší náklady'!J34</f>
        <v>0</v>
      </c>
      <c r="AX63" s="108">
        <f>'004 - Vedlejší náklady'!J35</f>
        <v>0</v>
      </c>
      <c r="AY63" s="108">
        <f>'004 - Vedlejší náklady'!J36</f>
        <v>0</v>
      </c>
      <c r="AZ63" s="108">
        <f>'004 - Vedlejší náklady'!F33</f>
        <v>0</v>
      </c>
      <c r="BA63" s="108">
        <f>'004 - Vedlejší náklady'!F34</f>
        <v>0</v>
      </c>
      <c r="BB63" s="108">
        <f>'004 - Vedlejší náklady'!F35</f>
        <v>0</v>
      </c>
      <c r="BC63" s="108">
        <f>'004 - Vedlejší náklady'!F36</f>
        <v>0</v>
      </c>
      <c r="BD63" s="110">
        <f>'004 - Vedlejší náklady'!F37</f>
        <v>0</v>
      </c>
      <c r="BT63" s="99" t="s">
        <v>85</v>
      </c>
      <c r="BV63" s="99" t="s">
        <v>79</v>
      </c>
      <c r="BW63" s="99" t="s">
        <v>111</v>
      </c>
      <c r="BX63" s="99" t="s">
        <v>5</v>
      </c>
      <c r="CL63" s="99" t="s">
        <v>19</v>
      </c>
      <c r="CM63" s="99" t="s">
        <v>87</v>
      </c>
    </row>
    <row r="64" spans="1:91" s="2" customFormat="1" ht="30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2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42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</sheetData>
  <sheetProtection algorithmName="SHA-512" hashValue="xZ4xseDS3aJOH7GM9ABk/8XLQZsB2BDHTCg7IXos8wQHmIjHPyXpsMbBOsycgV2Hm4h7FCZZ0QPLcZcBudBzaA==" saltValue="/nhJMi74EVtftQs7gMYZ16IeUQKY8o/YWW9l1UDfXBOpIJz6c5+JHDO5fpPQxTZs+LV/ypp0BH15Nn66+gWNSw==" spinCount="100000" sheet="1" objects="1" scenarios="1" formatColumns="0" formatRows="0"/>
  <mergeCells count="74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00 - Příprava území'!C2" display="/"/>
    <hyperlink ref="A57" location="'001 - SO-100 Chodník'!C2" display="/"/>
    <hyperlink ref="A58" location="'101 - Úprava aktivní zóny...'!C2" display="/"/>
    <hyperlink ref="A59" location="'102 - Nová dešťová kanali...'!C2" display="/"/>
    <hyperlink ref="A60" location="'103 - Ochrana stávajících...'!C2" display="/"/>
    <hyperlink ref="A61" location="'002 - SO-700 Oplocení'!C2" display="/"/>
    <hyperlink ref="A62" location="'003 - SO-800 Vegetační úp...'!C2" display="/"/>
    <hyperlink ref="A63" location="'004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66" customWidth="1"/>
    <col min="2" max="2" width="1.6640625" style="266" customWidth="1"/>
    <col min="3" max="4" width="5" style="266" customWidth="1"/>
    <col min="5" max="5" width="11.6640625" style="266" customWidth="1"/>
    <col min="6" max="6" width="9.1640625" style="266" customWidth="1"/>
    <col min="7" max="7" width="5" style="266" customWidth="1"/>
    <col min="8" max="8" width="77.83203125" style="266" customWidth="1"/>
    <col min="9" max="10" width="20" style="266" customWidth="1"/>
    <col min="11" max="11" width="1.6640625" style="266" customWidth="1"/>
  </cols>
  <sheetData>
    <row r="1" spans="2:11" s="1" customFormat="1" ht="37.5" customHeight="1"/>
    <row r="2" spans="2:11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pans="2:11" s="17" customFormat="1" ht="45" customHeight="1">
      <c r="B3" s="270"/>
      <c r="C3" s="409" t="s">
        <v>1216</v>
      </c>
      <c r="D3" s="409"/>
      <c r="E3" s="409"/>
      <c r="F3" s="409"/>
      <c r="G3" s="409"/>
      <c r="H3" s="409"/>
      <c r="I3" s="409"/>
      <c r="J3" s="409"/>
      <c r="K3" s="271"/>
    </row>
    <row r="4" spans="2:11" s="1" customFormat="1" ht="25.5" customHeight="1">
      <c r="B4" s="272"/>
      <c r="C4" s="408" t="s">
        <v>1217</v>
      </c>
      <c r="D4" s="408"/>
      <c r="E4" s="408"/>
      <c r="F4" s="408"/>
      <c r="G4" s="408"/>
      <c r="H4" s="408"/>
      <c r="I4" s="408"/>
      <c r="J4" s="408"/>
      <c r="K4" s="273"/>
    </row>
    <row r="5" spans="2:11" s="1" customFormat="1" ht="5.25" customHeight="1">
      <c r="B5" s="272"/>
      <c r="C5" s="274"/>
      <c r="D5" s="274"/>
      <c r="E5" s="274"/>
      <c r="F5" s="274"/>
      <c r="G5" s="274"/>
      <c r="H5" s="274"/>
      <c r="I5" s="274"/>
      <c r="J5" s="274"/>
      <c r="K5" s="273"/>
    </row>
    <row r="6" spans="2:11" s="1" customFormat="1" ht="15" customHeight="1">
      <c r="B6" s="272"/>
      <c r="C6" s="407" t="s">
        <v>1218</v>
      </c>
      <c r="D6" s="407"/>
      <c r="E6" s="407"/>
      <c r="F6" s="407"/>
      <c r="G6" s="407"/>
      <c r="H6" s="407"/>
      <c r="I6" s="407"/>
      <c r="J6" s="407"/>
      <c r="K6" s="273"/>
    </row>
    <row r="7" spans="2:11" s="1" customFormat="1" ht="15" customHeight="1">
      <c r="B7" s="276"/>
      <c r="C7" s="407" t="s">
        <v>1219</v>
      </c>
      <c r="D7" s="407"/>
      <c r="E7" s="407"/>
      <c r="F7" s="407"/>
      <c r="G7" s="407"/>
      <c r="H7" s="407"/>
      <c r="I7" s="407"/>
      <c r="J7" s="407"/>
      <c r="K7" s="273"/>
    </row>
    <row r="8" spans="2:11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pans="2:11" s="1" customFormat="1" ht="15" customHeight="1">
      <c r="B9" s="276"/>
      <c r="C9" s="407" t="s">
        <v>1220</v>
      </c>
      <c r="D9" s="407"/>
      <c r="E9" s="407"/>
      <c r="F9" s="407"/>
      <c r="G9" s="407"/>
      <c r="H9" s="407"/>
      <c r="I9" s="407"/>
      <c r="J9" s="407"/>
      <c r="K9" s="273"/>
    </row>
    <row r="10" spans="2:11" s="1" customFormat="1" ht="15" customHeight="1">
      <c r="B10" s="276"/>
      <c r="C10" s="275"/>
      <c r="D10" s="407" t="s">
        <v>1221</v>
      </c>
      <c r="E10" s="407"/>
      <c r="F10" s="407"/>
      <c r="G10" s="407"/>
      <c r="H10" s="407"/>
      <c r="I10" s="407"/>
      <c r="J10" s="407"/>
      <c r="K10" s="273"/>
    </row>
    <row r="11" spans="2:11" s="1" customFormat="1" ht="15" customHeight="1">
      <c r="B11" s="276"/>
      <c r="C11" s="277"/>
      <c r="D11" s="407" t="s">
        <v>1222</v>
      </c>
      <c r="E11" s="407"/>
      <c r="F11" s="407"/>
      <c r="G11" s="407"/>
      <c r="H11" s="407"/>
      <c r="I11" s="407"/>
      <c r="J11" s="407"/>
      <c r="K11" s="273"/>
    </row>
    <row r="12" spans="2:11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pans="2:11" s="1" customFormat="1" ht="15" customHeight="1">
      <c r="B13" s="276"/>
      <c r="C13" s="277"/>
      <c r="D13" s="278" t="s">
        <v>1223</v>
      </c>
      <c r="E13" s="275"/>
      <c r="F13" s="275"/>
      <c r="G13" s="275"/>
      <c r="H13" s="275"/>
      <c r="I13" s="275"/>
      <c r="J13" s="275"/>
      <c r="K13" s="273"/>
    </row>
    <row r="14" spans="2:11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pans="2:11" s="1" customFormat="1" ht="15" customHeight="1">
      <c r="B15" s="276"/>
      <c r="C15" s="277"/>
      <c r="D15" s="407" t="s">
        <v>1224</v>
      </c>
      <c r="E15" s="407"/>
      <c r="F15" s="407"/>
      <c r="G15" s="407"/>
      <c r="H15" s="407"/>
      <c r="I15" s="407"/>
      <c r="J15" s="407"/>
      <c r="K15" s="273"/>
    </row>
    <row r="16" spans="2:11" s="1" customFormat="1" ht="15" customHeight="1">
      <c r="B16" s="276"/>
      <c r="C16" s="277"/>
      <c r="D16" s="407" t="s">
        <v>1225</v>
      </c>
      <c r="E16" s="407"/>
      <c r="F16" s="407"/>
      <c r="G16" s="407"/>
      <c r="H16" s="407"/>
      <c r="I16" s="407"/>
      <c r="J16" s="407"/>
      <c r="K16" s="273"/>
    </row>
    <row r="17" spans="2:11" s="1" customFormat="1" ht="15" customHeight="1">
      <c r="B17" s="276"/>
      <c r="C17" s="277"/>
      <c r="D17" s="407" t="s">
        <v>1226</v>
      </c>
      <c r="E17" s="407"/>
      <c r="F17" s="407"/>
      <c r="G17" s="407"/>
      <c r="H17" s="407"/>
      <c r="I17" s="407"/>
      <c r="J17" s="407"/>
      <c r="K17" s="273"/>
    </row>
    <row r="18" spans="2:11" s="1" customFormat="1" ht="15" customHeight="1">
      <c r="B18" s="276"/>
      <c r="C18" s="277"/>
      <c r="D18" s="277"/>
      <c r="E18" s="279" t="s">
        <v>84</v>
      </c>
      <c r="F18" s="407" t="s">
        <v>1227</v>
      </c>
      <c r="G18" s="407"/>
      <c r="H18" s="407"/>
      <c r="I18" s="407"/>
      <c r="J18" s="407"/>
      <c r="K18" s="273"/>
    </row>
    <row r="19" spans="2:11" s="1" customFormat="1" ht="15" customHeight="1">
      <c r="B19" s="276"/>
      <c r="C19" s="277"/>
      <c r="D19" s="277"/>
      <c r="E19" s="279" t="s">
        <v>1228</v>
      </c>
      <c r="F19" s="407" t="s">
        <v>1229</v>
      </c>
      <c r="G19" s="407"/>
      <c r="H19" s="407"/>
      <c r="I19" s="407"/>
      <c r="J19" s="407"/>
      <c r="K19" s="273"/>
    </row>
    <row r="20" spans="2:11" s="1" customFormat="1" ht="15" customHeight="1">
      <c r="B20" s="276"/>
      <c r="C20" s="277"/>
      <c r="D20" s="277"/>
      <c r="E20" s="279" t="s">
        <v>1230</v>
      </c>
      <c r="F20" s="407" t="s">
        <v>1231</v>
      </c>
      <c r="G20" s="407"/>
      <c r="H20" s="407"/>
      <c r="I20" s="407"/>
      <c r="J20" s="407"/>
      <c r="K20" s="273"/>
    </row>
    <row r="21" spans="2:11" s="1" customFormat="1" ht="15" customHeight="1">
      <c r="B21" s="276"/>
      <c r="C21" s="277"/>
      <c r="D21" s="277"/>
      <c r="E21" s="279" t="s">
        <v>110</v>
      </c>
      <c r="F21" s="407" t="s">
        <v>1232</v>
      </c>
      <c r="G21" s="407"/>
      <c r="H21" s="407"/>
      <c r="I21" s="407"/>
      <c r="J21" s="407"/>
      <c r="K21" s="273"/>
    </row>
    <row r="22" spans="2:11" s="1" customFormat="1" ht="15" customHeight="1">
      <c r="B22" s="276"/>
      <c r="C22" s="277"/>
      <c r="D22" s="277"/>
      <c r="E22" s="279" t="s">
        <v>479</v>
      </c>
      <c r="F22" s="407" t="s">
        <v>480</v>
      </c>
      <c r="G22" s="407"/>
      <c r="H22" s="407"/>
      <c r="I22" s="407"/>
      <c r="J22" s="407"/>
      <c r="K22" s="273"/>
    </row>
    <row r="23" spans="2:11" s="1" customFormat="1" ht="15" customHeight="1">
      <c r="B23" s="276"/>
      <c r="C23" s="277"/>
      <c r="D23" s="277"/>
      <c r="E23" s="279" t="s">
        <v>91</v>
      </c>
      <c r="F23" s="407" t="s">
        <v>1233</v>
      </c>
      <c r="G23" s="407"/>
      <c r="H23" s="407"/>
      <c r="I23" s="407"/>
      <c r="J23" s="407"/>
      <c r="K23" s="273"/>
    </row>
    <row r="24" spans="2:11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pans="2:11" s="1" customFormat="1" ht="15" customHeight="1">
      <c r="B25" s="276"/>
      <c r="C25" s="407" t="s">
        <v>1234</v>
      </c>
      <c r="D25" s="407"/>
      <c r="E25" s="407"/>
      <c r="F25" s="407"/>
      <c r="G25" s="407"/>
      <c r="H25" s="407"/>
      <c r="I25" s="407"/>
      <c r="J25" s="407"/>
      <c r="K25" s="273"/>
    </row>
    <row r="26" spans="2:11" s="1" customFormat="1" ht="15" customHeight="1">
      <c r="B26" s="276"/>
      <c r="C26" s="407" t="s">
        <v>1235</v>
      </c>
      <c r="D26" s="407"/>
      <c r="E26" s="407"/>
      <c r="F26" s="407"/>
      <c r="G26" s="407"/>
      <c r="H26" s="407"/>
      <c r="I26" s="407"/>
      <c r="J26" s="407"/>
      <c r="K26" s="273"/>
    </row>
    <row r="27" spans="2:11" s="1" customFormat="1" ht="15" customHeight="1">
      <c r="B27" s="276"/>
      <c r="C27" s="275"/>
      <c r="D27" s="407" t="s">
        <v>1236</v>
      </c>
      <c r="E27" s="407"/>
      <c r="F27" s="407"/>
      <c r="G27" s="407"/>
      <c r="H27" s="407"/>
      <c r="I27" s="407"/>
      <c r="J27" s="407"/>
      <c r="K27" s="273"/>
    </row>
    <row r="28" spans="2:11" s="1" customFormat="1" ht="15" customHeight="1">
      <c r="B28" s="276"/>
      <c r="C28" s="277"/>
      <c r="D28" s="407" t="s">
        <v>1237</v>
      </c>
      <c r="E28" s="407"/>
      <c r="F28" s="407"/>
      <c r="G28" s="407"/>
      <c r="H28" s="407"/>
      <c r="I28" s="407"/>
      <c r="J28" s="407"/>
      <c r="K28" s="273"/>
    </row>
    <row r="29" spans="2:11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pans="2:11" s="1" customFormat="1" ht="15" customHeight="1">
      <c r="B30" s="276"/>
      <c r="C30" s="277"/>
      <c r="D30" s="407" t="s">
        <v>1238</v>
      </c>
      <c r="E30" s="407"/>
      <c r="F30" s="407"/>
      <c r="G30" s="407"/>
      <c r="H30" s="407"/>
      <c r="I30" s="407"/>
      <c r="J30" s="407"/>
      <c r="K30" s="273"/>
    </row>
    <row r="31" spans="2:11" s="1" customFormat="1" ht="15" customHeight="1">
      <c r="B31" s="276"/>
      <c r="C31" s="277"/>
      <c r="D31" s="407" t="s">
        <v>1239</v>
      </c>
      <c r="E31" s="407"/>
      <c r="F31" s="407"/>
      <c r="G31" s="407"/>
      <c r="H31" s="407"/>
      <c r="I31" s="407"/>
      <c r="J31" s="407"/>
      <c r="K31" s="273"/>
    </row>
    <row r="32" spans="2:11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pans="2:11" s="1" customFormat="1" ht="15" customHeight="1">
      <c r="B33" s="276"/>
      <c r="C33" s="277"/>
      <c r="D33" s="407" t="s">
        <v>1240</v>
      </c>
      <c r="E33" s="407"/>
      <c r="F33" s="407"/>
      <c r="G33" s="407"/>
      <c r="H33" s="407"/>
      <c r="I33" s="407"/>
      <c r="J33" s="407"/>
      <c r="K33" s="273"/>
    </row>
    <row r="34" spans="2:11" s="1" customFormat="1" ht="15" customHeight="1">
      <c r="B34" s="276"/>
      <c r="C34" s="277"/>
      <c r="D34" s="407" t="s">
        <v>1241</v>
      </c>
      <c r="E34" s="407"/>
      <c r="F34" s="407"/>
      <c r="G34" s="407"/>
      <c r="H34" s="407"/>
      <c r="I34" s="407"/>
      <c r="J34" s="407"/>
      <c r="K34" s="273"/>
    </row>
    <row r="35" spans="2:11" s="1" customFormat="1" ht="15" customHeight="1">
      <c r="B35" s="276"/>
      <c r="C35" s="277"/>
      <c r="D35" s="407" t="s">
        <v>1242</v>
      </c>
      <c r="E35" s="407"/>
      <c r="F35" s="407"/>
      <c r="G35" s="407"/>
      <c r="H35" s="407"/>
      <c r="I35" s="407"/>
      <c r="J35" s="407"/>
      <c r="K35" s="273"/>
    </row>
    <row r="36" spans="2:11" s="1" customFormat="1" ht="15" customHeight="1">
      <c r="B36" s="276"/>
      <c r="C36" s="277"/>
      <c r="D36" s="275"/>
      <c r="E36" s="278" t="s">
        <v>124</v>
      </c>
      <c r="F36" s="275"/>
      <c r="G36" s="407" t="s">
        <v>1243</v>
      </c>
      <c r="H36" s="407"/>
      <c r="I36" s="407"/>
      <c r="J36" s="407"/>
      <c r="K36" s="273"/>
    </row>
    <row r="37" spans="2:11" s="1" customFormat="1" ht="30.75" customHeight="1">
      <c r="B37" s="276"/>
      <c r="C37" s="277"/>
      <c r="D37" s="275"/>
      <c r="E37" s="278" t="s">
        <v>1244</v>
      </c>
      <c r="F37" s="275"/>
      <c r="G37" s="407" t="s">
        <v>1245</v>
      </c>
      <c r="H37" s="407"/>
      <c r="I37" s="407"/>
      <c r="J37" s="407"/>
      <c r="K37" s="273"/>
    </row>
    <row r="38" spans="2:11" s="1" customFormat="1" ht="15" customHeight="1">
      <c r="B38" s="276"/>
      <c r="C38" s="277"/>
      <c r="D38" s="275"/>
      <c r="E38" s="278" t="s">
        <v>58</v>
      </c>
      <c r="F38" s="275"/>
      <c r="G38" s="407" t="s">
        <v>1246</v>
      </c>
      <c r="H38" s="407"/>
      <c r="I38" s="407"/>
      <c r="J38" s="407"/>
      <c r="K38" s="273"/>
    </row>
    <row r="39" spans="2:11" s="1" customFormat="1" ht="15" customHeight="1">
      <c r="B39" s="276"/>
      <c r="C39" s="277"/>
      <c r="D39" s="275"/>
      <c r="E39" s="278" t="s">
        <v>59</v>
      </c>
      <c r="F39" s="275"/>
      <c r="G39" s="407" t="s">
        <v>1247</v>
      </c>
      <c r="H39" s="407"/>
      <c r="I39" s="407"/>
      <c r="J39" s="407"/>
      <c r="K39" s="273"/>
    </row>
    <row r="40" spans="2:11" s="1" customFormat="1" ht="15" customHeight="1">
      <c r="B40" s="276"/>
      <c r="C40" s="277"/>
      <c r="D40" s="275"/>
      <c r="E40" s="278" t="s">
        <v>125</v>
      </c>
      <c r="F40" s="275"/>
      <c r="G40" s="407" t="s">
        <v>1248</v>
      </c>
      <c r="H40" s="407"/>
      <c r="I40" s="407"/>
      <c r="J40" s="407"/>
      <c r="K40" s="273"/>
    </row>
    <row r="41" spans="2:11" s="1" customFormat="1" ht="15" customHeight="1">
      <c r="B41" s="276"/>
      <c r="C41" s="277"/>
      <c r="D41" s="275"/>
      <c r="E41" s="278" t="s">
        <v>126</v>
      </c>
      <c r="F41" s="275"/>
      <c r="G41" s="407" t="s">
        <v>1249</v>
      </c>
      <c r="H41" s="407"/>
      <c r="I41" s="407"/>
      <c r="J41" s="407"/>
      <c r="K41" s="273"/>
    </row>
    <row r="42" spans="2:11" s="1" customFormat="1" ht="15" customHeight="1">
      <c r="B42" s="276"/>
      <c r="C42" s="277"/>
      <c r="D42" s="275"/>
      <c r="E42" s="278" t="s">
        <v>1250</v>
      </c>
      <c r="F42" s="275"/>
      <c r="G42" s="407" t="s">
        <v>1251</v>
      </c>
      <c r="H42" s="407"/>
      <c r="I42" s="407"/>
      <c r="J42" s="407"/>
      <c r="K42" s="273"/>
    </row>
    <row r="43" spans="2:11" s="1" customFormat="1" ht="15" customHeight="1">
      <c r="B43" s="276"/>
      <c r="C43" s="277"/>
      <c r="D43" s="275"/>
      <c r="E43" s="278"/>
      <c r="F43" s="275"/>
      <c r="G43" s="407" t="s">
        <v>1252</v>
      </c>
      <c r="H43" s="407"/>
      <c r="I43" s="407"/>
      <c r="J43" s="407"/>
      <c r="K43" s="273"/>
    </row>
    <row r="44" spans="2:11" s="1" customFormat="1" ht="15" customHeight="1">
      <c r="B44" s="276"/>
      <c r="C44" s="277"/>
      <c r="D44" s="275"/>
      <c r="E44" s="278" t="s">
        <v>1253</v>
      </c>
      <c r="F44" s="275"/>
      <c r="G44" s="407" t="s">
        <v>1254</v>
      </c>
      <c r="H44" s="407"/>
      <c r="I44" s="407"/>
      <c r="J44" s="407"/>
      <c r="K44" s="273"/>
    </row>
    <row r="45" spans="2:11" s="1" customFormat="1" ht="15" customHeight="1">
      <c r="B45" s="276"/>
      <c r="C45" s="277"/>
      <c r="D45" s="275"/>
      <c r="E45" s="278" t="s">
        <v>128</v>
      </c>
      <c r="F45" s="275"/>
      <c r="G45" s="407" t="s">
        <v>1255</v>
      </c>
      <c r="H45" s="407"/>
      <c r="I45" s="407"/>
      <c r="J45" s="407"/>
      <c r="K45" s="273"/>
    </row>
    <row r="46" spans="2:11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pans="2:11" s="1" customFormat="1" ht="15" customHeight="1">
      <c r="B47" s="276"/>
      <c r="C47" s="277"/>
      <c r="D47" s="407" t="s">
        <v>1256</v>
      </c>
      <c r="E47" s="407"/>
      <c r="F47" s="407"/>
      <c r="G47" s="407"/>
      <c r="H47" s="407"/>
      <c r="I47" s="407"/>
      <c r="J47" s="407"/>
      <c r="K47" s="273"/>
    </row>
    <row r="48" spans="2:11" s="1" customFormat="1" ht="15" customHeight="1">
      <c r="B48" s="276"/>
      <c r="C48" s="277"/>
      <c r="D48" s="277"/>
      <c r="E48" s="407" t="s">
        <v>1257</v>
      </c>
      <c r="F48" s="407"/>
      <c r="G48" s="407"/>
      <c r="H48" s="407"/>
      <c r="I48" s="407"/>
      <c r="J48" s="407"/>
      <c r="K48" s="273"/>
    </row>
    <row r="49" spans="2:11" s="1" customFormat="1" ht="15" customHeight="1">
      <c r="B49" s="276"/>
      <c r="C49" s="277"/>
      <c r="D49" s="277"/>
      <c r="E49" s="407" t="s">
        <v>1258</v>
      </c>
      <c r="F49" s="407"/>
      <c r="G49" s="407"/>
      <c r="H49" s="407"/>
      <c r="I49" s="407"/>
      <c r="J49" s="407"/>
      <c r="K49" s="273"/>
    </row>
    <row r="50" spans="2:11" s="1" customFormat="1" ht="15" customHeight="1">
      <c r="B50" s="276"/>
      <c r="C50" s="277"/>
      <c r="D50" s="277"/>
      <c r="E50" s="407" t="s">
        <v>1259</v>
      </c>
      <c r="F50" s="407"/>
      <c r="G50" s="407"/>
      <c r="H50" s="407"/>
      <c r="I50" s="407"/>
      <c r="J50" s="407"/>
      <c r="K50" s="273"/>
    </row>
    <row r="51" spans="2:11" s="1" customFormat="1" ht="15" customHeight="1">
      <c r="B51" s="276"/>
      <c r="C51" s="277"/>
      <c r="D51" s="407" t="s">
        <v>1260</v>
      </c>
      <c r="E51" s="407"/>
      <c r="F51" s="407"/>
      <c r="G51" s="407"/>
      <c r="H51" s="407"/>
      <c r="I51" s="407"/>
      <c r="J51" s="407"/>
      <c r="K51" s="273"/>
    </row>
    <row r="52" spans="2:11" s="1" customFormat="1" ht="25.5" customHeight="1">
      <c r="B52" s="272"/>
      <c r="C52" s="408" t="s">
        <v>1261</v>
      </c>
      <c r="D52" s="408"/>
      <c r="E52" s="408"/>
      <c r="F52" s="408"/>
      <c r="G52" s="408"/>
      <c r="H52" s="408"/>
      <c r="I52" s="408"/>
      <c r="J52" s="408"/>
      <c r="K52" s="273"/>
    </row>
    <row r="53" spans="2:11" s="1" customFormat="1" ht="5.25" customHeight="1">
      <c r="B53" s="272"/>
      <c r="C53" s="274"/>
      <c r="D53" s="274"/>
      <c r="E53" s="274"/>
      <c r="F53" s="274"/>
      <c r="G53" s="274"/>
      <c r="H53" s="274"/>
      <c r="I53" s="274"/>
      <c r="J53" s="274"/>
      <c r="K53" s="273"/>
    </row>
    <row r="54" spans="2:11" s="1" customFormat="1" ht="15" customHeight="1">
      <c r="B54" s="272"/>
      <c r="C54" s="407" t="s">
        <v>1262</v>
      </c>
      <c r="D54" s="407"/>
      <c r="E54" s="407"/>
      <c r="F54" s="407"/>
      <c r="G54" s="407"/>
      <c r="H54" s="407"/>
      <c r="I54" s="407"/>
      <c r="J54" s="407"/>
      <c r="K54" s="273"/>
    </row>
    <row r="55" spans="2:11" s="1" customFormat="1" ht="15" customHeight="1">
      <c r="B55" s="272"/>
      <c r="C55" s="407" t="s">
        <v>1263</v>
      </c>
      <c r="D55" s="407"/>
      <c r="E55" s="407"/>
      <c r="F55" s="407"/>
      <c r="G55" s="407"/>
      <c r="H55" s="407"/>
      <c r="I55" s="407"/>
      <c r="J55" s="407"/>
      <c r="K55" s="273"/>
    </row>
    <row r="56" spans="2:11" s="1" customFormat="1" ht="12.75" customHeight="1">
      <c r="B56" s="272"/>
      <c r="C56" s="275"/>
      <c r="D56" s="275"/>
      <c r="E56" s="275"/>
      <c r="F56" s="275"/>
      <c r="G56" s="275"/>
      <c r="H56" s="275"/>
      <c r="I56" s="275"/>
      <c r="J56" s="275"/>
      <c r="K56" s="273"/>
    </row>
    <row r="57" spans="2:11" s="1" customFormat="1" ht="15" customHeight="1">
      <c r="B57" s="272"/>
      <c r="C57" s="407" t="s">
        <v>1264</v>
      </c>
      <c r="D57" s="407"/>
      <c r="E57" s="407"/>
      <c r="F57" s="407"/>
      <c r="G57" s="407"/>
      <c r="H57" s="407"/>
      <c r="I57" s="407"/>
      <c r="J57" s="407"/>
      <c r="K57" s="273"/>
    </row>
    <row r="58" spans="2:11" s="1" customFormat="1" ht="15" customHeight="1">
      <c r="B58" s="272"/>
      <c r="C58" s="277"/>
      <c r="D58" s="407" t="s">
        <v>1265</v>
      </c>
      <c r="E58" s="407"/>
      <c r="F58" s="407"/>
      <c r="G58" s="407"/>
      <c r="H58" s="407"/>
      <c r="I58" s="407"/>
      <c r="J58" s="407"/>
      <c r="K58" s="273"/>
    </row>
    <row r="59" spans="2:11" s="1" customFormat="1" ht="15" customHeight="1">
      <c r="B59" s="272"/>
      <c r="C59" s="277"/>
      <c r="D59" s="407" t="s">
        <v>1266</v>
      </c>
      <c r="E59" s="407"/>
      <c r="F59" s="407"/>
      <c r="G59" s="407"/>
      <c r="H59" s="407"/>
      <c r="I59" s="407"/>
      <c r="J59" s="407"/>
      <c r="K59" s="273"/>
    </row>
    <row r="60" spans="2:11" s="1" customFormat="1" ht="15" customHeight="1">
      <c r="B60" s="272"/>
      <c r="C60" s="277"/>
      <c r="D60" s="407" t="s">
        <v>1267</v>
      </c>
      <c r="E60" s="407"/>
      <c r="F60" s="407"/>
      <c r="G60" s="407"/>
      <c r="H60" s="407"/>
      <c r="I60" s="407"/>
      <c r="J60" s="407"/>
      <c r="K60" s="273"/>
    </row>
    <row r="61" spans="2:11" s="1" customFormat="1" ht="15" customHeight="1">
      <c r="B61" s="272"/>
      <c r="C61" s="277"/>
      <c r="D61" s="407" t="s">
        <v>1268</v>
      </c>
      <c r="E61" s="407"/>
      <c r="F61" s="407"/>
      <c r="G61" s="407"/>
      <c r="H61" s="407"/>
      <c r="I61" s="407"/>
      <c r="J61" s="407"/>
      <c r="K61" s="273"/>
    </row>
    <row r="62" spans="2:11" s="1" customFormat="1" ht="15" customHeight="1">
      <c r="B62" s="272"/>
      <c r="C62" s="277"/>
      <c r="D62" s="410" t="s">
        <v>1269</v>
      </c>
      <c r="E62" s="410"/>
      <c r="F62" s="410"/>
      <c r="G62" s="410"/>
      <c r="H62" s="410"/>
      <c r="I62" s="410"/>
      <c r="J62" s="410"/>
      <c r="K62" s="273"/>
    </row>
    <row r="63" spans="2:11" s="1" customFormat="1" ht="15" customHeight="1">
      <c r="B63" s="272"/>
      <c r="C63" s="277"/>
      <c r="D63" s="407" t="s">
        <v>1270</v>
      </c>
      <c r="E63" s="407"/>
      <c r="F63" s="407"/>
      <c r="G63" s="407"/>
      <c r="H63" s="407"/>
      <c r="I63" s="407"/>
      <c r="J63" s="407"/>
      <c r="K63" s="273"/>
    </row>
    <row r="64" spans="2:11" s="1" customFormat="1" ht="12.75" customHeight="1">
      <c r="B64" s="272"/>
      <c r="C64" s="277"/>
      <c r="D64" s="277"/>
      <c r="E64" s="280"/>
      <c r="F64" s="277"/>
      <c r="G64" s="277"/>
      <c r="H64" s="277"/>
      <c r="I64" s="277"/>
      <c r="J64" s="277"/>
      <c r="K64" s="273"/>
    </row>
    <row r="65" spans="2:11" s="1" customFormat="1" ht="15" customHeight="1">
      <c r="B65" s="272"/>
      <c r="C65" s="277"/>
      <c r="D65" s="407" t="s">
        <v>1271</v>
      </c>
      <c r="E65" s="407"/>
      <c r="F65" s="407"/>
      <c r="G65" s="407"/>
      <c r="H65" s="407"/>
      <c r="I65" s="407"/>
      <c r="J65" s="407"/>
      <c r="K65" s="273"/>
    </row>
    <row r="66" spans="2:11" s="1" customFormat="1" ht="15" customHeight="1">
      <c r="B66" s="272"/>
      <c r="C66" s="277"/>
      <c r="D66" s="410" t="s">
        <v>1272</v>
      </c>
      <c r="E66" s="410"/>
      <c r="F66" s="410"/>
      <c r="G66" s="410"/>
      <c r="H66" s="410"/>
      <c r="I66" s="410"/>
      <c r="J66" s="410"/>
      <c r="K66" s="273"/>
    </row>
    <row r="67" spans="2:11" s="1" customFormat="1" ht="15" customHeight="1">
      <c r="B67" s="272"/>
      <c r="C67" s="277"/>
      <c r="D67" s="407" t="s">
        <v>1273</v>
      </c>
      <c r="E67" s="407"/>
      <c r="F67" s="407"/>
      <c r="G67" s="407"/>
      <c r="H67" s="407"/>
      <c r="I67" s="407"/>
      <c r="J67" s="407"/>
      <c r="K67" s="273"/>
    </row>
    <row r="68" spans="2:11" s="1" customFormat="1" ht="15" customHeight="1">
      <c r="B68" s="272"/>
      <c r="C68" s="277"/>
      <c r="D68" s="407" t="s">
        <v>1274</v>
      </c>
      <c r="E68" s="407"/>
      <c r="F68" s="407"/>
      <c r="G68" s="407"/>
      <c r="H68" s="407"/>
      <c r="I68" s="407"/>
      <c r="J68" s="407"/>
      <c r="K68" s="273"/>
    </row>
    <row r="69" spans="2:11" s="1" customFormat="1" ht="15" customHeight="1">
      <c r="B69" s="272"/>
      <c r="C69" s="277"/>
      <c r="D69" s="407" t="s">
        <v>1275</v>
      </c>
      <c r="E69" s="407"/>
      <c r="F69" s="407"/>
      <c r="G69" s="407"/>
      <c r="H69" s="407"/>
      <c r="I69" s="407"/>
      <c r="J69" s="407"/>
      <c r="K69" s="273"/>
    </row>
    <row r="70" spans="2:11" s="1" customFormat="1" ht="15" customHeight="1">
      <c r="B70" s="272"/>
      <c r="C70" s="277"/>
      <c r="D70" s="407" t="s">
        <v>1276</v>
      </c>
      <c r="E70" s="407"/>
      <c r="F70" s="407"/>
      <c r="G70" s="407"/>
      <c r="H70" s="407"/>
      <c r="I70" s="407"/>
      <c r="J70" s="407"/>
      <c r="K70" s="273"/>
    </row>
    <row r="71" spans="2:1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pans="2:11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pans="2:11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pans="2:11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pans="2:11" s="1" customFormat="1" ht="45" customHeight="1">
      <c r="B75" s="289"/>
      <c r="C75" s="411" t="s">
        <v>1277</v>
      </c>
      <c r="D75" s="411"/>
      <c r="E75" s="411"/>
      <c r="F75" s="411"/>
      <c r="G75" s="411"/>
      <c r="H75" s="411"/>
      <c r="I75" s="411"/>
      <c r="J75" s="411"/>
      <c r="K75" s="290"/>
    </row>
    <row r="76" spans="2:11" s="1" customFormat="1" ht="17.25" customHeight="1">
      <c r="B76" s="289"/>
      <c r="C76" s="291" t="s">
        <v>1278</v>
      </c>
      <c r="D76" s="291"/>
      <c r="E76" s="291"/>
      <c r="F76" s="291" t="s">
        <v>1279</v>
      </c>
      <c r="G76" s="292"/>
      <c r="H76" s="291" t="s">
        <v>59</v>
      </c>
      <c r="I76" s="291" t="s">
        <v>62</v>
      </c>
      <c r="J76" s="291" t="s">
        <v>1280</v>
      </c>
      <c r="K76" s="290"/>
    </row>
    <row r="77" spans="2:11" s="1" customFormat="1" ht="17.25" customHeight="1">
      <c r="B77" s="289"/>
      <c r="C77" s="293" t="s">
        <v>1281</v>
      </c>
      <c r="D77" s="293"/>
      <c r="E77" s="293"/>
      <c r="F77" s="294" t="s">
        <v>1282</v>
      </c>
      <c r="G77" s="295"/>
      <c r="H77" s="293"/>
      <c r="I77" s="293"/>
      <c r="J77" s="293" t="s">
        <v>1283</v>
      </c>
      <c r="K77" s="290"/>
    </row>
    <row r="78" spans="2:11" s="1" customFormat="1" ht="5.25" customHeight="1">
      <c r="B78" s="289"/>
      <c r="C78" s="296"/>
      <c r="D78" s="296"/>
      <c r="E78" s="296"/>
      <c r="F78" s="296"/>
      <c r="G78" s="297"/>
      <c r="H78" s="296"/>
      <c r="I78" s="296"/>
      <c r="J78" s="296"/>
      <c r="K78" s="290"/>
    </row>
    <row r="79" spans="2:11" s="1" customFormat="1" ht="15" customHeight="1">
      <c r="B79" s="289"/>
      <c r="C79" s="278" t="s">
        <v>58</v>
      </c>
      <c r="D79" s="298"/>
      <c r="E79" s="298"/>
      <c r="F79" s="299" t="s">
        <v>1284</v>
      </c>
      <c r="G79" s="300"/>
      <c r="H79" s="278" t="s">
        <v>1285</v>
      </c>
      <c r="I79" s="278" t="s">
        <v>1286</v>
      </c>
      <c r="J79" s="278">
        <v>20</v>
      </c>
      <c r="K79" s="290"/>
    </row>
    <row r="80" spans="2:11" s="1" customFormat="1" ht="15" customHeight="1">
      <c r="B80" s="289"/>
      <c r="C80" s="278" t="s">
        <v>1287</v>
      </c>
      <c r="D80" s="278"/>
      <c r="E80" s="278"/>
      <c r="F80" s="299" t="s">
        <v>1284</v>
      </c>
      <c r="G80" s="300"/>
      <c r="H80" s="278" t="s">
        <v>1288</v>
      </c>
      <c r="I80" s="278" t="s">
        <v>1286</v>
      </c>
      <c r="J80" s="278">
        <v>120</v>
      </c>
      <c r="K80" s="290"/>
    </row>
    <row r="81" spans="2:11" s="1" customFormat="1" ht="15" customHeight="1">
      <c r="B81" s="301"/>
      <c r="C81" s="278" t="s">
        <v>1289</v>
      </c>
      <c r="D81" s="278"/>
      <c r="E81" s="278"/>
      <c r="F81" s="299" t="s">
        <v>1290</v>
      </c>
      <c r="G81" s="300"/>
      <c r="H81" s="278" t="s">
        <v>1291</v>
      </c>
      <c r="I81" s="278" t="s">
        <v>1286</v>
      </c>
      <c r="J81" s="278">
        <v>50</v>
      </c>
      <c r="K81" s="290"/>
    </row>
    <row r="82" spans="2:11" s="1" customFormat="1" ht="15" customHeight="1">
      <c r="B82" s="301"/>
      <c r="C82" s="278" t="s">
        <v>1292</v>
      </c>
      <c r="D82" s="278"/>
      <c r="E82" s="278"/>
      <c r="F82" s="299" t="s">
        <v>1284</v>
      </c>
      <c r="G82" s="300"/>
      <c r="H82" s="278" t="s">
        <v>1293</v>
      </c>
      <c r="I82" s="278" t="s">
        <v>1294</v>
      </c>
      <c r="J82" s="278"/>
      <c r="K82" s="290"/>
    </row>
    <row r="83" spans="2:11" s="1" customFormat="1" ht="15" customHeight="1">
      <c r="B83" s="301"/>
      <c r="C83" s="302" t="s">
        <v>1295</v>
      </c>
      <c r="D83" s="302"/>
      <c r="E83" s="302"/>
      <c r="F83" s="303" t="s">
        <v>1290</v>
      </c>
      <c r="G83" s="302"/>
      <c r="H83" s="302" t="s">
        <v>1296</v>
      </c>
      <c r="I83" s="302" t="s">
        <v>1286</v>
      </c>
      <c r="J83" s="302">
        <v>15</v>
      </c>
      <c r="K83" s="290"/>
    </row>
    <row r="84" spans="2:11" s="1" customFormat="1" ht="15" customHeight="1">
      <c r="B84" s="301"/>
      <c r="C84" s="302" t="s">
        <v>1297</v>
      </c>
      <c r="D84" s="302"/>
      <c r="E84" s="302"/>
      <c r="F84" s="303" t="s">
        <v>1290</v>
      </c>
      <c r="G84" s="302"/>
      <c r="H84" s="302" t="s">
        <v>1298</v>
      </c>
      <c r="I84" s="302" t="s">
        <v>1286</v>
      </c>
      <c r="J84" s="302">
        <v>15</v>
      </c>
      <c r="K84" s="290"/>
    </row>
    <row r="85" spans="2:11" s="1" customFormat="1" ht="15" customHeight="1">
      <c r="B85" s="301"/>
      <c r="C85" s="302" t="s">
        <v>1299</v>
      </c>
      <c r="D85" s="302"/>
      <c r="E85" s="302"/>
      <c r="F85" s="303" t="s">
        <v>1290</v>
      </c>
      <c r="G85" s="302"/>
      <c r="H85" s="302" t="s">
        <v>1300</v>
      </c>
      <c r="I85" s="302" t="s">
        <v>1286</v>
      </c>
      <c r="J85" s="302">
        <v>20</v>
      </c>
      <c r="K85" s="290"/>
    </row>
    <row r="86" spans="2:11" s="1" customFormat="1" ht="15" customHeight="1">
      <c r="B86" s="301"/>
      <c r="C86" s="302" t="s">
        <v>1301</v>
      </c>
      <c r="D86" s="302"/>
      <c r="E86" s="302"/>
      <c r="F86" s="303" t="s">
        <v>1290</v>
      </c>
      <c r="G86" s="302"/>
      <c r="H86" s="302" t="s">
        <v>1302</v>
      </c>
      <c r="I86" s="302" t="s">
        <v>1286</v>
      </c>
      <c r="J86" s="302">
        <v>20</v>
      </c>
      <c r="K86" s="290"/>
    </row>
    <row r="87" spans="2:11" s="1" customFormat="1" ht="15" customHeight="1">
      <c r="B87" s="301"/>
      <c r="C87" s="278" t="s">
        <v>1303</v>
      </c>
      <c r="D87" s="278"/>
      <c r="E87" s="278"/>
      <c r="F87" s="299" t="s">
        <v>1290</v>
      </c>
      <c r="G87" s="300"/>
      <c r="H87" s="278" t="s">
        <v>1304</v>
      </c>
      <c r="I87" s="278" t="s">
        <v>1286</v>
      </c>
      <c r="J87" s="278">
        <v>50</v>
      </c>
      <c r="K87" s="290"/>
    </row>
    <row r="88" spans="2:11" s="1" customFormat="1" ht="15" customHeight="1">
      <c r="B88" s="301"/>
      <c r="C88" s="278" t="s">
        <v>1305</v>
      </c>
      <c r="D88" s="278"/>
      <c r="E88" s="278"/>
      <c r="F88" s="299" t="s">
        <v>1290</v>
      </c>
      <c r="G88" s="300"/>
      <c r="H88" s="278" t="s">
        <v>1306</v>
      </c>
      <c r="I88" s="278" t="s">
        <v>1286</v>
      </c>
      <c r="J88" s="278">
        <v>20</v>
      </c>
      <c r="K88" s="290"/>
    </row>
    <row r="89" spans="2:11" s="1" customFormat="1" ht="15" customHeight="1">
      <c r="B89" s="301"/>
      <c r="C89" s="278" t="s">
        <v>1307</v>
      </c>
      <c r="D89" s="278"/>
      <c r="E89" s="278"/>
      <c r="F89" s="299" t="s">
        <v>1290</v>
      </c>
      <c r="G89" s="300"/>
      <c r="H89" s="278" t="s">
        <v>1308</v>
      </c>
      <c r="I89" s="278" t="s">
        <v>1286</v>
      </c>
      <c r="J89" s="278">
        <v>20</v>
      </c>
      <c r="K89" s="290"/>
    </row>
    <row r="90" spans="2:11" s="1" customFormat="1" ht="15" customHeight="1">
      <c r="B90" s="301"/>
      <c r="C90" s="278" t="s">
        <v>1309</v>
      </c>
      <c r="D90" s="278"/>
      <c r="E90" s="278"/>
      <c r="F90" s="299" t="s">
        <v>1290</v>
      </c>
      <c r="G90" s="300"/>
      <c r="H90" s="278" t="s">
        <v>1310</v>
      </c>
      <c r="I90" s="278" t="s">
        <v>1286</v>
      </c>
      <c r="J90" s="278">
        <v>50</v>
      </c>
      <c r="K90" s="290"/>
    </row>
    <row r="91" spans="2:11" s="1" customFormat="1" ht="15" customHeight="1">
      <c r="B91" s="301"/>
      <c r="C91" s="278" t="s">
        <v>1311</v>
      </c>
      <c r="D91" s="278"/>
      <c r="E91" s="278"/>
      <c r="F91" s="299" t="s">
        <v>1290</v>
      </c>
      <c r="G91" s="300"/>
      <c r="H91" s="278" t="s">
        <v>1311</v>
      </c>
      <c r="I91" s="278" t="s">
        <v>1286</v>
      </c>
      <c r="J91" s="278">
        <v>50</v>
      </c>
      <c r="K91" s="290"/>
    </row>
    <row r="92" spans="2:11" s="1" customFormat="1" ht="15" customHeight="1">
      <c r="B92" s="301"/>
      <c r="C92" s="278" t="s">
        <v>1312</v>
      </c>
      <c r="D92" s="278"/>
      <c r="E92" s="278"/>
      <c r="F92" s="299" t="s">
        <v>1290</v>
      </c>
      <c r="G92" s="300"/>
      <c r="H92" s="278" t="s">
        <v>1313</v>
      </c>
      <c r="I92" s="278" t="s">
        <v>1286</v>
      </c>
      <c r="J92" s="278">
        <v>255</v>
      </c>
      <c r="K92" s="290"/>
    </row>
    <row r="93" spans="2:11" s="1" customFormat="1" ht="15" customHeight="1">
      <c r="B93" s="301"/>
      <c r="C93" s="278" t="s">
        <v>1314</v>
      </c>
      <c r="D93" s="278"/>
      <c r="E93" s="278"/>
      <c r="F93" s="299" t="s">
        <v>1284</v>
      </c>
      <c r="G93" s="300"/>
      <c r="H93" s="278" t="s">
        <v>1315</v>
      </c>
      <c r="I93" s="278" t="s">
        <v>1316</v>
      </c>
      <c r="J93" s="278"/>
      <c r="K93" s="290"/>
    </row>
    <row r="94" spans="2:11" s="1" customFormat="1" ht="15" customHeight="1">
      <c r="B94" s="301"/>
      <c r="C94" s="278" t="s">
        <v>1317</v>
      </c>
      <c r="D94" s="278"/>
      <c r="E94" s="278"/>
      <c r="F94" s="299" t="s">
        <v>1284</v>
      </c>
      <c r="G94" s="300"/>
      <c r="H94" s="278" t="s">
        <v>1318</v>
      </c>
      <c r="I94" s="278" t="s">
        <v>1319</v>
      </c>
      <c r="J94" s="278"/>
      <c r="K94" s="290"/>
    </row>
    <row r="95" spans="2:11" s="1" customFormat="1" ht="15" customHeight="1">
      <c r="B95" s="301"/>
      <c r="C95" s="278" t="s">
        <v>1320</v>
      </c>
      <c r="D95" s="278"/>
      <c r="E95" s="278"/>
      <c r="F95" s="299" t="s">
        <v>1284</v>
      </c>
      <c r="G95" s="300"/>
      <c r="H95" s="278" t="s">
        <v>1320</v>
      </c>
      <c r="I95" s="278" t="s">
        <v>1319</v>
      </c>
      <c r="J95" s="278"/>
      <c r="K95" s="290"/>
    </row>
    <row r="96" spans="2:11" s="1" customFormat="1" ht="15" customHeight="1">
      <c r="B96" s="301"/>
      <c r="C96" s="278" t="s">
        <v>43</v>
      </c>
      <c r="D96" s="278"/>
      <c r="E96" s="278"/>
      <c r="F96" s="299" t="s">
        <v>1284</v>
      </c>
      <c r="G96" s="300"/>
      <c r="H96" s="278" t="s">
        <v>1321</v>
      </c>
      <c r="I96" s="278" t="s">
        <v>1319</v>
      </c>
      <c r="J96" s="278"/>
      <c r="K96" s="290"/>
    </row>
    <row r="97" spans="2:11" s="1" customFormat="1" ht="15" customHeight="1">
      <c r="B97" s="301"/>
      <c r="C97" s="278" t="s">
        <v>53</v>
      </c>
      <c r="D97" s="278"/>
      <c r="E97" s="278"/>
      <c r="F97" s="299" t="s">
        <v>1284</v>
      </c>
      <c r="G97" s="300"/>
      <c r="H97" s="278" t="s">
        <v>1322</v>
      </c>
      <c r="I97" s="278" t="s">
        <v>1319</v>
      </c>
      <c r="J97" s="278"/>
      <c r="K97" s="290"/>
    </row>
    <row r="98" spans="2:11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pans="2:11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pans="2:11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pans="2:1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pans="2:11" s="1" customFormat="1" ht="45" customHeight="1">
      <c r="B102" s="289"/>
      <c r="C102" s="411" t="s">
        <v>1323</v>
      </c>
      <c r="D102" s="411"/>
      <c r="E102" s="411"/>
      <c r="F102" s="411"/>
      <c r="G102" s="411"/>
      <c r="H102" s="411"/>
      <c r="I102" s="411"/>
      <c r="J102" s="411"/>
      <c r="K102" s="290"/>
    </row>
    <row r="103" spans="2:11" s="1" customFormat="1" ht="17.25" customHeight="1">
      <c r="B103" s="289"/>
      <c r="C103" s="291" t="s">
        <v>1278</v>
      </c>
      <c r="D103" s="291"/>
      <c r="E103" s="291"/>
      <c r="F103" s="291" t="s">
        <v>1279</v>
      </c>
      <c r="G103" s="292"/>
      <c r="H103" s="291" t="s">
        <v>59</v>
      </c>
      <c r="I103" s="291" t="s">
        <v>62</v>
      </c>
      <c r="J103" s="291" t="s">
        <v>1280</v>
      </c>
      <c r="K103" s="290"/>
    </row>
    <row r="104" spans="2:11" s="1" customFormat="1" ht="17.25" customHeight="1">
      <c r="B104" s="289"/>
      <c r="C104" s="293" t="s">
        <v>1281</v>
      </c>
      <c r="D104" s="293"/>
      <c r="E104" s="293"/>
      <c r="F104" s="294" t="s">
        <v>1282</v>
      </c>
      <c r="G104" s="295"/>
      <c r="H104" s="293"/>
      <c r="I104" s="293"/>
      <c r="J104" s="293" t="s">
        <v>1283</v>
      </c>
      <c r="K104" s="290"/>
    </row>
    <row r="105" spans="2:11" s="1" customFormat="1" ht="5.25" customHeight="1">
      <c r="B105" s="289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pans="2:11" s="1" customFormat="1" ht="15" customHeight="1">
      <c r="B106" s="289"/>
      <c r="C106" s="278" t="s">
        <v>58</v>
      </c>
      <c r="D106" s="298"/>
      <c r="E106" s="298"/>
      <c r="F106" s="299" t="s">
        <v>1284</v>
      </c>
      <c r="G106" s="278"/>
      <c r="H106" s="278" t="s">
        <v>1324</v>
      </c>
      <c r="I106" s="278" t="s">
        <v>1286</v>
      </c>
      <c r="J106" s="278">
        <v>20</v>
      </c>
      <c r="K106" s="290"/>
    </row>
    <row r="107" spans="2:11" s="1" customFormat="1" ht="15" customHeight="1">
      <c r="B107" s="289"/>
      <c r="C107" s="278" t="s">
        <v>1287</v>
      </c>
      <c r="D107" s="278"/>
      <c r="E107" s="278"/>
      <c r="F107" s="299" t="s">
        <v>1284</v>
      </c>
      <c r="G107" s="278"/>
      <c r="H107" s="278" t="s">
        <v>1324</v>
      </c>
      <c r="I107" s="278" t="s">
        <v>1286</v>
      </c>
      <c r="J107" s="278">
        <v>120</v>
      </c>
      <c r="K107" s="290"/>
    </row>
    <row r="108" spans="2:11" s="1" customFormat="1" ht="15" customHeight="1">
      <c r="B108" s="301"/>
      <c r="C108" s="278" t="s">
        <v>1289</v>
      </c>
      <c r="D108" s="278"/>
      <c r="E108" s="278"/>
      <c r="F108" s="299" t="s">
        <v>1290</v>
      </c>
      <c r="G108" s="278"/>
      <c r="H108" s="278" t="s">
        <v>1324</v>
      </c>
      <c r="I108" s="278" t="s">
        <v>1286</v>
      </c>
      <c r="J108" s="278">
        <v>50</v>
      </c>
      <c r="K108" s="290"/>
    </row>
    <row r="109" spans="2:11" s="1" customFormat="1" ht="15" customHeight="1">
      <c r="B109" s="301"/>
      <c r="C109" s="278" t="s">
        <v>1292</v>
      </c>
      <c r="D109" s="278"/>
      <c r="E109" s="278"/>
      <c r="F109" s="299" t="s">
        <v>1284</v>
      </c>
      <c r="G109" s="278"/>
      <c r="H109" s="278" t="s">
        <v>1324</v>
      </c>
      <c r="I109" s="278" t="s">
        <v>1294</v>
      </c>
      <c r="J109" s="278"/>
      <c r="K109" s="290"/>
    </row>
    <row r="110" spans="2:11" s="1" customFormat="1" ht="15" customHeight="1">
      <c r="B110" s="301"/>
      <c r="C110" s="278" t="s">
        <v>1303</v>
      </c>
      <c r="D110" s="278"/>
      <c r="E110" s="278"/>
      <c r="F110" s="299" t="s">
        <v>1290</v>
      </c>
      <c r="G110" s="278"/>
      <c r="H110" s="278" t="s">
        <v>1324</v>
      </c>
      <c r="I110" s="278" t="s">
        <v>1286</v>
      </c>
      <c r="J110" s="278">
        <v>50</v>
      </c>
      <c r="K110" s="290"/>
    </row>
    <row r="111" spans="2:11" s="1" customFormat="1" ht="15" customHeight="1">
      <c r="B111" s="301"/>
      <c r="C111" s="278" t="s">
        <v>1311</v>
      </c>
      <c r="D111" s="278"/>
      <c r="E111" s="278"/>
      <c r="F111" s="299" t="s">
        <v>1290</v>
      </c>
      <c r="G111" s="278"/>
      <c r="H111" s="278" t="s">
        <v>1324</v>
      </c>
      <c r="I111" s="278" t="s">
        <v>1286</v>
      </c>
      <c r="J111" s="278">
        <v>50</v>
      </c>
      <c r="K111" s="290"/>
    </row>
    <row r="112" spans="2:11" s="1" customFormat="1" ht="15" customHeight="1">
      <c r="B112" s="301"/>
      <c r="C112" s="278" t="s">
        <v>1309</v>
      </c>
      <c r="D112" s="278"/>
      <c r="E112" s="278"/>
      <c r="F112" s="299" t="s">
        <v>1290</v>
      </c>
      <c r="G112" s="278"/>
      <c r="H112" s="278" t="s">
        <v>1324</v>
      </c>
      <c r="I112" s="278" t="s">
        <v>1286</v>
      </c>
      <c r="J112" s="278">
        <v>50</v>
      </c>
      <c r="K112" s="290"/>
    </row>
    <row r="113" spans="2:11" s="1" customFormat="1" ht="15" customHeight="1">
      <c r="B113" s="301"/>
      <c r="C113" s="278" t="s">
        <v>58</v>
      </c>
      <c r="D113" s="278"/>
      <c r="E113" s="278"/>
      <c r="F113" s="299" t="s">
        <v>1284</v>
      </c>
      <c r="G113" s="278"/>
      <c r="H113" s="278" t="s">
        <v>1325</v>
      </c>
      <c r="I113" s="278" t="s">
        <v>1286</v>
      </c>
      <c r="J113" s="278">
        <v>20</v>
      </c>
      <c r="K113" s="290"/>
    </row>
    <row r="114" spans="2:11" s="1" customFormat="1" ht="15" customHeight="1">
      <c r="B114" s="301"/>
      <c r="C114" s="278" t="s">
        <v>1326</v>
      </c>
      <c r="D114" s="278"/>
      <c r="E114" s="278"/>
      <c r="F114" s="299" t="s">
        <v>1284</v>
      </c>
      <c r="G114" s="278"/>
      <c r="H114" s="278" t="s">
        <v>1327</v>
      </c>
      <c r="I114" s="278" t="s">
        <v>1286</v>
      </c>
      <c r="J114" s="278">
        <v>120</v>
      </c>
      <c r="K114" s="290"/>
    </row>
    <row r="115" spans="2:11" s="1" customFormat="1" ht="15" customHeight="1">
      <c r="B115" s="301"/>
      <c r="C115" s="278" t="s">
        <v>43</v>
      </c>
      <c r="D115" s="278"/>
      <c r="E115" s="278"/>
      <c r="F115" s="299" t="s">
        <v>1284</v>
      </c>
      <c r="G115" s="278"/>
      <c r="H115" s="278" t="s">
        <v>1328</v>
      </c>
      <c r="I115" s="278" t="s">
        <v>1319</v>
      </c>
      <c r="J115" s="278"/>
      <c r="K115" s="290"/>
    </row>
    <row r="116" spans="2:11" s="1" customFormat="1" ht="15" customHeight="1">
      <c r="B116" s="301"/>
      <c r="C116" s="278" t="s">
        <v>53</v>
      </c>
      <c r="D116" s="278"/>
      <c r="E116" s="278"/>
      <c r="F116" s="299" t="s">
        <v>1284</v>
      </c>
      <c r="G116" s="278"/>
      <c r="H116" s="278" t="s">
        <v>1329</v>
      </c>
      <c r="I116" s="278" t="s">
        <v>1319</v>
      </c>
      <c r="J116" s="278"/>
      <c r="K116" s="290"/>
    </row>
    <row r="117" spans="2:11" s="1" customFormat="1" ht="15" customHeight="1">
      <c r="B117" s="301"/>
      <c r="C117" s="278" t="s">
        <v>62</v>
      </c>
      <c r="D117" s="278"/>
      <c r="E117" s="278"/>
      <c r="F117" s="299" t="s">
        <v>1284</v>
      </c>
      <c r="G117" s="278"/>
      <c r="H117" s="278" t="s">
        <v>1330</v>
      </c>
      <c r="I117" s="278" t="s">
        <v>1331</v>
      </c>
      <c r="J117" s="278"/>
      <c r="K117" s="290"/>
    </row>
    <row r="118" spans="2:11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pans="2:11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pans="2:11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pans="2:1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pans="2:11" s="1" customFormat="1" ht="45" customHeight="1">
      <c r="B122" s="317"/>
      <c r="C122" s="409" t="s">
        <v>1332</v>
      </c>
      <c r="D122" s="409"/>
      <c r="E122" s="409"/>
      <c r="F122" s="409"/>
      <c r="G122" s="409"/>
      <c r="H122" s="409"/>
      <c r="I122" s="409"/>
      <c r="J122" s="409"/>
      <c r="K122" s="318"/>
    </row>
    <row r="123" spans="2:11" s="1" customFormat="1" ht="17.25" customHeight="1">
      <c r="B123" s="319"/>
      <c r="C123" s="291" t="s">
        <v>1278</v>
      </c>
      <c r="D123" s="291"/>
      <c r="E123" s="291"/>
      <c r="F123" s="291" t="s">
        <v>1279</v>
      </c>
      <c r="G123" s="292"/>
      <c r="H123" s="291" t="s">
        <v>59</v>
      </c>
      <c r="I123" s="291" t="s">
        <v>62</v>
      </c>
      <c r="J123" s="291" t="s">
        <v>1280</v>
      </c>
      <c r="K123" s="320"/>
    </row>
    <row r="124" spans="2:11" s="1" customFormat="1" ht="17.25" customHeight="1">
      <c r="B124" s="319"/>
      <c r="C124" s="293" t="s">
        <v>1281</v>
      </c>
      <c r="D124" s="293"/>
      <c r="E124" s="293"/>
      <c r="F124" s="294" t="s">
        <v>1282</v>
      </c>
      <c r="G124" s="295"/>
      <c r="H124" s="293"/>
      <c r="I124" s="293"/>
      <c r="J124" s="293" t="s">
        <v>1283</v>
      </c>
      <c r="K124" s="320"/>
    </row>
    <row r="125" spans="2:11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pans="2:11" s="1" customFormat="1" ht="15" customHeight="1">
      <c r="B126" s="321"/>
      <c r="C126" s="278" t="s">
        <v>1287</v>
      </c>
      <c r="D126" s="298"/>
      <c r="E126" s="298"/>
      <c r="F126" s="299" t="s">
        <v>1284</v>
      </c>
      <c r="G126" s="278"/>
      <c r="H126" s="278" t="s">
        <v>1324</v>
      </c>
      <c r="I126" s="278" t="s">
        <v>1286</v>
      </c>
      <c r="J126" s="278">
        <v>120</v>
      </c>
      <c r="K126" s="324"/>
    </row>
    <row r="127" spans="2:11" s="1" customFormat="1" ht="15" customHeight="1">
      <c r="B127" s="321"/>
      <c r="C127" s="278" t="s">
        <v>1333</v>
      </c>
      <c r="D127" s="278"/>
      <c r="E127" s="278"/>
      <c r="F127" s="299" t="s">
        <v>1284</v>
      </c>
      <c r="G127" s="278"/>
      <c r="H127" s="278" t="s">
        <v>1334</v>
      </c>
      <c r="I127" s="278" t="s">
        <v>1286</v>
      </c>
      <c r="J127" s="278" t="s">
        <v>1335</v>
      </c>
      <c r="K127" s="324"/>
    </row>
    <row r="128" spans="2:11" s="1" customFormat="1" ht="15" customHeight="1">
      <c r="B128" s="321"/>
      <c r="C128" s="278" t="s">
        <v>91</v>
      </c>
      <c r="D128" s="278"/>
      <c r="E128" s="278"/>
      <c r="F128" s="299" t="s">
        <v>1284</v>
      </c>
      <c r="G128" s="278"/>
      <c r="H128" s="278" t="s">
        <v>1336</v>
      </c>
      <c r="I128" s="278" t="s">
        <v>1286</v>
      </c>
      <c r="J128" s="278" t="s">
        <v>1335</v>
      </c>
      <c r="K128" s="324"/>
    </row>
    <row r="129" spans="2:11" s="1" customFormat="1" ht="15" customHeight="1">
      <c r="B129" s="321"/>
      <c r="C129" s="278" t="s">
        <v>1295</v>
      </c>
      <c r="D129" s="278"/>
      <c r="E129" s="278"/>
      <c r="F129" s="299" t="s">
        <v>1290</v>
      </c>
      <c r="G129" s="278"/>
      <c r="H129" s="278" t="s">
        <v>1296</v>
      </c>
      <c r="I129" s="278" t="s">
        <v>1286</v>
      </c>
      <c r="J129" s="278">
        <v>15</v>
      </c>
      <c r="K129" s="324"/>
    </row>
    <row r="130" spans="2:11" s="1" customFormat="1" ht="15" customHeight="1">
      <c r="B130" s="321"/>
      <c r="C130" s="302" t="s">
        <v>1297</v>
      </c>
      <c r="D130" s="302"/>
      <c r="E130" s="302"/>
      <c r="F130" s="303" t="s">
        <v>1290</v>
      </c>
      <c r="G130" s="302"/>
      <c r="H130" s="302" t="s">
        <v>1298</v>
      </c>
      <c r="I130" s="302" t="s">
        <v>1286</v>
      </c>
      <c r="J130" s="302">
        <v>15</v>
      </c>
      <c r="K130" s="324"/>
    </row>
    <row r="131" spans="2:11" s="1" customFormat="1" ht="15" customHeight="1">
      <c r="B131" s="321"/>
      <c r="C131" s="302" t="s">
        <v>1299</v>
      </c>
      <c r="D131" s="302"/>
      <c r="E131" s="302"/>
      <c r="F131" s="303" t="s">
        <v>1290</v>
      </c>
      <c r="G131" s="302"/>
      <c r="H131" s="302" t="s">
        <v>1300</v>
      </c>
      <c r="I131" s="302" t="s">
        <v>1286</v>
      </c>
      <c r="J131" s="302">
        <v>20</v>
      </c>
      <c r="K131" s="324"/>
    </row>
    <row r="132" spans="2:11" s="1" customFormat="1" ht="15" customHeight="1">
      <c r="B132" s="321"/>
      <c r="C132" s="302" t="s">
        <v>1301</v>
      </c>
      <c r="D132" s="302"/>
      <c r="E132" s="302"/>
      <c r="F132" s="303" t="s">
        <v>1290</v>
      </c>
      <c r="G132" s="302"/>
      <c r="H132" s="302" t="s">
        <v>1302</v>
      </c>
      <c r="I132" s="302" t="s">
        <v>1286</v>
      </c>
      <c r="J132" s="302">
        <v>20</v>
      </c>
      <c r="K132" s="324"/>
    </row>
    <row r="133" spans="2:11" s="1" customFormat="1" ht="15" customHeight="1">
      <c r="B133" s="321"/>
      <c r="C133" s="278" t="s">
        <v>1289</v>
      </c>
      <c r="D133" s="278"/>
      <c r="E133" s="278"/>
      <c r="F133" s="299" t="s">
        <v>1290</v>
      </c>
      <c r="G133" s="278"/>
      <c r="H133" s="278" t="s">
        <v>1324</v>
      </c>
      <c r="I133" s="278" t="s">
        <v>1286</v>
      </c>
      <c r="J133" s="278">
        <v>50</v>
      </c>
      <c r="K133" s="324"/>
    </row>
    <row r="134" spans="2:11" s="1" customFormat="1" ht="15" customHeight="1">
      <c r="B134" s="321"/>
      <c r="C134" s="278" t="s">
        <v>1303</v>
      </c>
      <c r="D134" s="278"/>
      <c r="E134" s="278"/>
      <c r="F134" s="299" t="s">
        <v>1290</v>
      </c>
      <c r="G134" s="278"/>
      <c r="H134" s="278" t="s">
        <v>1324</v>
      </c>
      <c r="I134" s="278" t="s">
        <v>1286</v>
      </c>
      <c r="J134" s="278">
        <v>50</v>
      </c>
      <c r="K134" s="324"/>
    </row>
    <row r="135" spans="2:11" s="1" customFormat="1" ht="15" customHeight="1">
      <c r="B135" s="321"/>
      <c r="C135" s="278" t="s">
        <v>1309</v>
      </c>
      <c r="D135" s="278"/>
      <c r="E135" s="278"/>
      <c r="F135" s="299" t="s">
        <v>1290</v>
      </c>
      <c r="G135" s="278"/>
      <c r="H135" s="278" t="s">
        <v>1324</v>
      </c>
      <c r="I135" s="278" t="s">
        <v>1286</v>
      </c>
      <c r="J135" s="278">
        <v>50</v>
      </c>
      <c r="K135" s="324"/>
    </row>
    <row r="136" spans="2:11" s="1" customFormat="1" ht="15" customHeight="1">
      <c r="B136" s="321"/>
      <c r="C136" s="278" t="s">
        <v>1311</v>
      </c>
      <c r="D136" s="278"/>
      <c r="E136" s="278"/>
      <c r="F136" s="299" t="s">
        <v>1290</v>
      </c>
      <c r="G136" s="278"/>
      <c r="H136" s="278" t="s">
        <v>1324</v>
      </c>
      <c r="I136" s="278" t="s">
        <v>1286</v>
      </c>
      <c r="J136" s="278">
        <v>50</v>
      </c>
      <c r="K136" s="324"/>
    </row>
    <row r="137" spans="2:11" s="1" customFormat="1" ht="15" customHeight="1">
      <c r="B137" s="321"/>
      <c r="C137" s="278" t="s">
        <v>1312</v>
      </c>
      <c r="D137" s="278"/>
      <c r="E137" s="278"/>
      <c r="F137" s="299" t="s">
        <v>1290</v>
      </c>
      <c r="G137" s="278"/>
      <c r="H137" s="278" t="s">
        <v>1337</v>
      </c>
      <c r="I137" s="278" t="s">
        <v>1286</v>
      </c>
      <c r="J137" s="278">
        <v>255</v>
      </c>
      <c r="K137" s="324"/>
    </row>
    <row r="138" spans="2:11" s="1" customFormat="1" ht="15" customHeight="1">
      <c r="B138" s="321"/>
      <c r="C138" s="278" t="s">
        <v>1314</v>
      </c>
      <c r="D138" s="278"/>
      <c r="E138" s="278"/>
      <c r="F138" s="299" t="s">
        <v>1284</v>
      </c>
      <c r="G138" s="278"/>
      <c r="H138" s="278" t="s">
        <v>1338</v>
      </c>
      <c r="I138" s="278" t="s">
        <v>1316</v>
      </c>
      <c r="J138" s="278"/>
      <c r="K138" s="324"/>
    </row>
    <row r="139" spans="2:11" s="1" customFormat="1" ht="15" customHeight="1">
      <c r="B139" s="321"/>
      <c r="C139" s="278" t="s">
        <v>1317</v>
      </c>
      <c r="D139" s="278"/>
      <c r="E139" s="278"/>
      <c r="F139" s="299" t="s">
        <v>1284</v>
      </c>
      <c r="G139" s="278"/>
      <c r="H139" s="278" t="s">
        <v>1339</v>
      </c>
      <c r="I139" s="278" t="s">
        <v>1319</v>
      </c>
      <c r="J139" s="278"/>
      <c r="K139" s="324"/>
    </row>
    <row r="140" spans="2:11" s="1" customFormat="1" ht="15" customHeight="1">
      <c r="B140" s="321"/>
      <c r="C140" s="278" t="s">
        <v>1320</v>
      </c>
      <c r="D140" s="278"/>
      <c r="E140" s="278"/>
      <c r="F140" s="299" t="s">
        <v>1284</v>
      </c>
      <c r="G140" s="278"/>
      <c r="H140" s="278" t="s">
        <v>1320</v>
      </c>
      <c r="I140" s="278" t="s">
        <v>1319</v>
      </c>
      <c r="J140" s="278"/>
      <c r="K140" s="324"/>
    </row>
    <row r="141" spans="2:11" s="1" customFormat="1" ht="15" customHeight="1">
      <c r="B141" s="321"/>
      <c r="C141" s="278" t="s">
        <v>43</v>
      </c>
      <c r="D141" s="278"/>
      <c r="E141" s="278"/>
      <c r="F141" s="299" t="s">
        <v>1284</v>
      </c>
      <c r="G141" s="278"/>
      <c r="H141" s="278" t="s">
        <v>1340</v>
      </c>
      <c r="I141" s="278" t="s">
        <v>1319</v>
      </c>
      <c r="J141" s="278"/>
      <c r="K141" s="324"/>
    </row>
    <row r="142" spans="2:11" s="1" customFormat="1" ht="15" customHeight="1">
      <c r="B142" s="321"/>
      <c r="C142" s="278" t="s">
        <v>1341</v>
      </c>
      <c r="D142" s="278"/>
      <c r="E142" s="278"/>
      <c r="F142" s="299" t="s">
        <v>1284</v>
      </c>
      <c r="G142" s="278"/>
      <c r="H142" s="278" t="s">
        <v>1342</v>
      </c>
      <c r="I142" s="278" t="s">
        <v>1319</v>
      </c>
      <c r="J142" s="278"/>
      <c r="K142" s="324"/>
    </row>
    <row r="143" spans="2:11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pans="2:11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pans="2:11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pans="2:11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pans="2:11" s="1" customFormat="1" ht="45" customHeight="1">
      <c r="B147" s="289"/>
      <c r="C147" s="411" t="s">
        <v>1343</v>
      </c>
      <c r="D147" s="411"/>
      <c r="E147" s="411"/>
      <c r="F147" s="411"/>
      <c r="G147" s="411"/>
      <c r="H147" s="411"/>
      <c r="I147" s="411"/>
      <c r="J147" s="411"/>
      <c r="K147" s="290"/>
    </row>
    <row r="148" spans="2:11" s="1" customFormat="1" ht="17.25" customHeight="1">
      <c r="B148" s="289"/>
      <c r="C148" s="291" t="s">
        <v>1278</v>
      </c>
      <c r="D148" s="291"/>
      <c r="E148" s="291"/>
      <c r="F148" s="291" t="s">
        <v>1279</v>
      </c>
      <c r="G148" s="292"/>
      <c r="H148" s="291" t="s">
        <v>59</v>
      </c>
      <c r="I148" s="291" t="s">
        <v>62</v>
      </c>
      <c r="J148" s="291" t="s">
        <v>1280</v>
      </c>
      <c r="K148" s="290"/>
    </row>
    <row r="149" spans="2:11" s="1" customFormat="1" ht="17.25" customHeight="1">
      <c r="B149" s="289"/>
      <c r="C149" s="293" t="s">
        <v>1281</v>
      </c>
      <c r="D149" s="293"/>
      <c r="E149" s="293"/>
      <c r="F149" s="294" t="s">
        <v>1282</v>
      </c>
      <c r="G149" s="295"/>
      <c r="H149" s="293"/>
      <c r="I149" s="293"/>
      <c r="J149" s="293" t="s">
        <v>1283</v>
      </c>
      <c r="K149" s="290"/>
    </row>
    <row r="150" spans="2:11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pans="2:11" s="1" customFormat="1" ht="15" customHeight="1">
      <c r="B151" s="301"/>
      <c r="C151" s="328" t="s">
        <v>1287</v>
      </c>
      <c r="D151" s="278"/>
      <c r="E151" s="278"/>
      <c r="F151" s="329" t="s">
        <v>1284</v>
      </c>
      <c r="G151" s="278"/>
      <c r="H151" s="328" t="s">
        <v>1324</v>
      </c>
      <c r="I151" s="328" t="s">
        <v>1286</v>
      </c>
      <c r="J151" s="328">
        <v>120</v>
      </c>
      <c r="K151" s="324"/>
    </row>
    <row r="152" spans="2:11" s="1" customFormat="1" ht="15" customHeight="1">
      <c r="B152" s="301"/>
      <c r="C152" s="328" t="s">
        <v>1333</v>
      </c>
      <c r="D152" s="278"/>
      <c r="E152" s="278"/>
      <c r="F152" s="329" t="s">
        <v>1284</v>
      </c>
      <c r="G152" s="278"/>
      <c r="H152" s="328" t="s">
        <v>1344</v>
      </c>
      <c r="I152" s="328" t="s">
        <v>1286</v>
      </c>
      <c r="J152" s="328" t="s">
        <v>1335</v>
      </c>
      <c r="K152" s="324"/>
    </row>
    <row r="153" spans="2:11" s="1" customFormat="1" ht="15" customHeight="1">
      <c r="B153" s="301"/>
      <c r="C153" s="328" t="s">
        <v>91</v>
      </c>
      <c r="D153" s="278"/>
      <c r="E153" s="278"/>
      <c r="F153" s="329" t="s">
        <v>1284</v>
      </c>
      <c r="G153" s="278"/>
      <c r="H153" s="328" t="s">
        <v>1345</v>
      </c>
      <c r="I153" s="328" t="s">
        <v>1286</v>
      </c>
      <c r="J153" s="328" t="s">
        <v>1335</v>
      </c>
      <c r="K153" s="324"/>
    </row>
    <row r="154" spans="2:11" s="1" customFormat="1" ht="15" customHeight="1">
      <c r="B154" s="301"/>
      <c r="C154" s="328" t="s">
        <v>1289</v>
      </c>
      <c r="D154" s="278"/>
      <c r="E154" s="278"/>
      <c r="F154" s="329" t="s">
        <v>1290</v>
      </c>
      <c r="G154" s="278"/>
      <c r="H154" s="328" t="s">
        <v>1324</v>
      </c>
      <c r="I154" s="328" t="s">
        <v>1286</v>
      </c>
      <c r="J154" s="328">
        <v>50</v>
      </c>
      <c r="K154" s="324"/>
    </row>
    <row r="155" spans="2:11" s="1" customFormat="1" ht="15" customHeight="1">
      <c r="B155" s="301"/>
      <c r="C155" s="328" t="s">
        <v>1292</v>
      </c>
      <c r="D155" s="278"/>
      <c r="E155" s="278"/>
      <c r="F155" s="329" t="s">
        <v>1284</v>
      </c>
      <c r="G155" s="278"/>
      <c r="H155" s="328" t="s">
        <v>1324</v>
      </c>
      <c r="I155" s="328" t="s">
        <v>1294</v>
      </c>
      <c r="J155" s="328"/>
      <c r="K155" s="324"/>
    </row>
    <row r="156" spans="2:11" s="1" customFormat="1" ht="15" customHeight="1">
      <c r="B156" s="301"/>
      <c r="C156" s="328" t="s">
        <v>1303</v>
      </c>
      <c r="D156" s="278"/>
      <c r="E156" s="278"/>
      <c r="F156" s="329" t="s">
        <v>1290</v>
      </c>
      <c r="G156" s="278"/>
      <c r="H156" s="328" t="s">
        <v>1324</v>
      </c>
      <c r="I156" s="328" t="s">
        <v>1286</v>
      </c>
      <c r="J156" s="328">
        <v>50</v>
      </c>
      <c r="K156" s="324"/>
    </row>
    <row r="157" spans="2:11" s="1" customFormat="1" ht="15" customHeight="1">
      <c r="B157" s="301"/>
      <c r="C157" s="328" t="s">
        <v>1311</v>
      </c>
      <c r="D157" s="278"/>
      <c r="E157" s="278"/>
      <c r="F157" s="329" t="s">
        <v>1290</v>
      </c>
      <c r="G157" s="278"/>
      <c r="H157" s="328" t="s">
        <v>1324</v>
      </c>
      <c r="I157" s="328" t="s">
        <v>1286</v>
      </c>
      <c r="J157" s="328">
        <v>50</v>
      </c>
      <c r="K157" s="324"/>
    </row>
    <row r="158" spans="2:11" s="1" customFormat="1" ht="15" customHeight="1">
      <c r="B158" s="301"/>
      <c r="C158" s="328" t="s">
        <v>1309</v>
      </c>
      <c r="D158" s="278"/>
      <c r="E158" s="278"/>
      <c r="F158" s="329" t="s">
        <v>1290</v>
      </c>
      <c r="G158" s="278"/>
      <c r="H158" s="328" t="s">
        <v>1324</v>
      </c>
      <c r="I158" s="328" t="s">
        <v>1286</v>
      </c>
      <c r="J158" s="328">
        <v>50</v>
      </c>
      <c r="K158" s="324"/>
    </row>
    <row r="159" spans="2:11" s="1" customFormat="1" ht="15" customHeight="1">
      <c r="B159" s="301"/>
      <c r="C159" s="328" t="s">
        <v>116</v>
      </c>
      <c r="D159" s="278"/>
      <c r="E159" s="278"/>
      <c r="F159" s="329" t="s">
        <v>1284</v>
      </c>
      <c r="G159" s="278"/>
      <c r="H159" s="328" t="s">
        <v>1346</v>
      </c>
      <c r="I159" s="328" t="s">
        <v>1286</v>
      </c>
      <c r="J159" s="328" t="s">
        <v>1347</v>
      </c>
      <c r="K159" s="324"/>
    </row>
    <row r="160" spans="2:11" s="1" customFormat="1" ht="15" customHeight="1">
      <c r="B160" s="301"/>
      <c r="C160" s="328" t="s">
        <v>1348</v>
      </c>
      <c r="D160" s="278"/>
      <c r="E160" s="278"/>
      <c r="F160" s="329" t="s">
        <v>1284</v>
      </c>
      <c r="G160" s="278"/>
      <c r="H160" s="328" t="s">
        <v>1349</v>
      </c>
      <c r="I160" s="328" t="s">
        <v>1319</v>
      </c>
      <c r="J160" s="328"/>
      <c r="K160" s="324"/>
    </row>
    <row r="161" spans="2:1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pans="2:11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pans="2:11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pans="2:11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pans="2:11" s="1" customFormat="1" ht="45" customHeight="1">
      <c r="B165" s="270"/>
      <c r="C165" s="409" t="s">
        <v>1350</v>
      </c>
      <c r="D165" s="409"/>
      <c r="E165" s="409"/>
      <c r="F165" s="409"/>
      <c r="G165" s="409"/>
      <c r="H165" s="409"/>
      <c r="I165" s="409"/>
      <c r="J165" s="409"/>
      <c r="K165" s="271"/>
    </row>
    <row r="166" spans="2:11" s="1" customFormat="1" ht="17.25" customHeight="1">
      <c r="B166" s="270"/>
      <c r="C166" s="291" t="s">
        <v>1278</v>
      </c>
      <c r="D166" s="291"/>
      <c r="E166" s="291"/>
      <c r="F166" s="291" t="s">
        <v>1279</v>
      </c>
      <c r="G166" s="333"/>
      <c r="H166" s="334" t="s">
        <v>59</v>
      </c>
      <c r="I166" s="334" t="s">
        <v>62</v>
      </c>
      <c r="J166" s="291" t="s">
        <v>1280</v>
      </c>
      <c r="K166" s="271"/>
    </row>
    <row r="167" spans="2:11" s="1" customFormat="1" ht="17.25" customHeight="1">
      <c r="B167" s="272"/>
      <c r="C167" s="293" t="s">
        <v>1281</v>
      </c>
      <c r="D167" s="293"/>
      <c r="E167" s="293"/>
      <c r="F167" s="294" t="s">
        <v>1282</v>
      </c>
      <c r="G167" s="335"/>
      <c r="H167" s="336"/>
      <c r="I167" s="336"/>
      <c r="J167" s="293" t="s">
        <v>1283</v>
      </c>
      <c r="K167" s="273"/>
    </row>
    <row r="168" spans="2:11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pans="2:11" s="1" customFormat="1" ht="15" customHeight="1">
      <c r="B169" s="301"/>
      <c r="C169" s="278" t="s">
        <v>1287</v>
      </c>
      <c r="D169" s="278"/>
      <c r="E169" s="278"/>
      <c r="F169" s="299" t="s">
        <v>1284</v>
      </c>
      <c r="G169" s="278"/>
      <c r="H169" s="278" t="s">
        <v>1324</v>
      </c>
      <c r="I169" s="278" t="s">
        <v>1286</v>
      </c>
      <c r="J169" s="278">
        <v>120</v>
      </c>
      <c r="K169" s="324"/>
    </row>
    <row r="170" spans="2:11" s="1" customFormat="1" ht="15" customHeight="1">
      <c r="B170" s="301"/>
      <c r="C170" s="278" t="s">
        <v>1333</v>
      </c>
      <c r="D170" s="278"/>
      <c r="E170" s="278"/>
      <c r="F170" s="299" t="s">
        <v>1284</v>
      </c>
      <c r="G170" s="278"/>
      <c r="H170" s="278" t="s">
        <v>1334</v>
      </c>
      <c r="I170" s="278" t="s">
        <v>1286</v>
      </c>
      <c r="J170" s="278" t="s">
        <v>1335</v>
      </c>
      <c r="K170" s="324"/>
    </row>
    <row r="171" spans="2:11" s="1" customFormat="1" ht="15" customHeight="1">
      <c r="B171" s="301"/>
      <c r="C171" s="278" t="s">
        <v>91</v>
      </c>
      <c r="D171" s="278"/>
      <c r="E171" s="278"/>
      <c r="F171" s="299" t="s">
        <v>1284</v>
      </c>
      <c r="G171" s="278"/>
      <c r="H171" s="278" t="s">
        <v>1351</v>
      </c>
      <c r="I171" s="278" t="s">
        <v>1286</v>
      </c>
      <c r="J171" s="278" t="s">
        <v>1335</v>
      </c>
      <c r="K171" s="324"/>
    </row>
    <row r="172" spans="2:11" s="1" customFormat="1" ht="15" customHeight="1">
      <c r="B172" s="301"/>
      <c r="C172" s="278" t="s">
        <v>1289</v>
      </c>
      <c r="D172" s="278"/>
      <c r="E172" s="278"/>
      <c r="F172" s="299" t="s">
        <v>1290</v>
      </c>
      <c r="G172" s="278"/>
      <c r="H172" s="278" t="s">
        <v>1351</v>
      </c>
      <c r="I172" s="278" t="s">
        <v>1286</v>
      </c>
      <c r="J172" s="278">
        <v>50</v>
      </c>
      <c r="K172" s="324"/>
    </row>
    <row r="173" spans="2:11" s="1" customFormat="1" ht="15" customHeight="1">
      <c r="B173" s="301"/>
      <c r="C173" s="278" t="s">
        <v>1292</v>
      </c>
      <c r="D173" s="278"/>
      <c r="E173" s="278"/>
      <c r="F173" s="299" t="s">
        <v>1284</v>
      </c>
      <c r="G173" s="278"/>
      <c r="H173" s="278" t="s">
        <v>1351</v>
      </c>
      <c r="I173" s="278" t="s">
        <v>1294</v>
      </c>
      <c r="J173" s="278"/>
      <c r="K173" s="324"/>
    </row>
    <row r="174" spans="2:11" s="1" customFormat="1" ht="15" customHeight="1">
      <c r="B174" s="301"/>
      <c r="C174" s="278" t="s">
        <v>1303</v>
      </c>
      <c r="D174" s="278"/>
      <c r="E174" s="278"/>
      <c r="F174" s="299" t="s">
        <v>1290</v>
      </c>
      <c r="G174" s="278"/>
      <c r="H174" s="278" t="s">
        <v>1351</v>
      </c>
      <c r="I174" s="278" t="s">
        <v>1286</v>
      </c>
      <c r="J174" s="278">
        <v>50</v>
      </c>
      <c r="K174" s="324"/>
    </row>
    <row r="175" spans="2:11" s="1" customFormat="1" ht="15" customHeight="1">
      <c r="B175" s="301"/>
      <c r="C175" s="278" t="s">
        <v>1311</v>
      </c>
      <c r="D175" s="278"/>
      <c r="E175" s="278"/>
      <c r="F175" s="299" t="s">
        <v>1290</v>
      </c>
      <c r="G175" s="278"/>
      <c r="H175" s="278" t="s">
        <v>1351</v>
      </c>
      <c r="I175" s="278" t="s">
        <v>1286</v>
      </c>
      <c r="J175" s="278">
        <v>50</v>
      </c>
      <c r="K175" s="324"/>
    </row>
    <row r="176" spans="2:11" s="1" customFormat="1" ht="15" customHeight="1">
      <c r="B176" s="301"/>
      <c r="C176" s="278" t="s">
        <v>1309</v>
      </c>
      <c r="D176" s="278"/>
      <c r="E176" s="278"/>
      <c r="F176" s="299" t="s">
        <v>1290</v>
      </c>
      <c r="G176" s="278"/>
      <c r="H176" s="278" t="s">
        <v>1351</v>
      </c>
      <c r="I176" s="278" t="s">
        <v>1286</v>
      </c>
      <c r="J176" s="278">
        <v>50</v>
      </c>
      <c r="K176" s="324"/>
    </row>
    <row r="177" spans="2:11" s="1" customFormat="1" ht="15" customHeight="1">
      <c r="B177" s="301"/>
      <c r="C177" s="278" t="s">
        <v>124</v>
      </c>
      <c r="D177" s="278"/>
      <c r="E177" s="278"/>
      <c r="F177" s="299" t="s">
        <v>1284</v>
      </c>
      <c r="G177" s="278"/>
      <c r="H177" s="278" t="s">
        <v>1352</v>
      </c>
      <c r="I177" s="278" t="s">
        <v>1353</v>
      </c>
      <c r="J177" s="278"/>
      <c r="K177" s="324"/>
    </row>
    <row r="178" spans="2:11" s="1" customFormat="1" ht="15" customHeight="1">
      <c r="B178" s="301"/>
      <c r="C178" s="278" t="s">
        <v>62</v>
      </c>
      <c r="D178" s="278"/>
      <c r="E178" s="278"/>
      <c r="F178" s="299" t="s">
        <v>1284</v>
      </c>
      <c r="G178" s="278"/>
      <c r="H178" s="278" t="s">
        <v>1354</v>
      </c>
      <c r="I178" s="278" t="s">
        <v>1355</v>
      </c>
      <c r="J178" s="278">
        <v>1</v>
      </c>
      <c r="K178" s="324"/>
    </row>
    <row r="179" spans="2:11" s="1" customFormat="1" ht="15" customHeight="1">
      <c r="B179" s="301"/>
      <c r="C179" s="278" t="s">
        <v>58</v>
      </c>
      <c r="D179" s="278"/>
      <c r="E179" s="278"/>
      <c r="F179" s="299" t="s">
        <v>1284</v>
      </c>
      <c r="G179" s="278"/>
      <c r="H179" s="278" t="s">
        <v>1356</v>
      </c>
      <c r="I179" s="278" t="s">
        <v>1286</v>
      </c>
      <c r="J179" s="278">
        <v>20</v>
      </c>
      <c r="K179" s="324"/>
    </row>
    <row r="180" spans="2:11" s="1" customFormat="1" ht="15" customHeight="1">
      <c r="B180" s="301"/>
      <c r="C180" s="278" t="s">
        <v>59</v>
      </c>
      <c r="D180" s="278"/>
      <c r="E180" s="278"/>
      <c r="F180" s="299" t="s">
        <v>1284</v>
      </c>
      <c r="G180" s="278"/>
      <c r="H180" s="278" t="s">
        <v>1357</v>
      </c>
      <c r="I180" s="278" t="s">
        <v>1286</v>
      </c>
      <c r="J180" s="278">
        <v>255</v>
      </c>
      <c r="K180" s="324"/>
    </row>
    <row r="181" spans="2:11" s="1" customFormat="1" ht="15" customHeight="1">
      <c r="B181" s="301"/>
      <c r="C181" s="278" t="s">
        <v>125</v>
      </c>
      <c r="D181" s="278"/>
      <c r="E181" s="278"/>
      <c r="F181" s="299" t="s">
        <v>1284</v>
      </c>
      <c r="G181" s="278"/>
      <c r="H181" s="278" t="s">
        <v>1248</v>
      </c>
      <c r="I181" s="278" t="s">
        <v>1286</v>
      </c>
      <c r="J181" s="278">
        <v>10</v>
      </c>
      <c r="K181" s="324"/>
    </row>
    <row r="182" spans="2:11" s="1" customFormat="1" ht="15" customHeight="1">
      <c r="B182" s="301"/>
      <c r="C182" s="278" t="s">
        <v>126</v>
      </c>
      <c r="D182" s="278"/>
      <c r="E182" s="278"/>
      <c r="F182" s="299" t="s">
        <v>1284</v>
      </c>
      <c r="G182" s="278"/>
      <c r="H182" s="278" t="s">
        <v>1358</v>
      </c>
      <c r="I182" s="278" t="s">
        <v>1319</v>
      </c>
      <c r="J182" s="278"/>
      <c r="K182" s="324"/>
    </row>
    <row r="183" spans="2:11" s="1" customFormat="1" ht="15" customHeight="1">
      <c r="B183" s="301"/>
      <c r="C183" s="278" t="s">
        <v>1359</v>
      </c>
      <c r="D183" s="278"/>
      <c r="E183" s="278"/>
      <c r="F183" s="299" t="s">
        <v>1284</v>
      </c>
      <c r="G183" s="278"/>
      <c r="H183" s="278" t="s">
        <v>1360</v>
      </c>
      <c r="I183" s="278" t="s">
        <v>1319</v>
      </c>
      <c r="J183" s="278"/>
      <c r="K183" s="324"/>
    </row>
    <row r="184" spans="2:11" s="1" customFormat="1" ht="15" customHeight="1">
      <c r="B184" s="301"/>
      <c r="C184" s="278" t="s">
        <v>1348</v>
      </c>
      <c r="D184" s="278"/>
      <c r="E184" s="278"/>
      <c r="F184" s="299" t="s">
        <v>1284</v>
      </c>
      <c r="G184" s="278"/>
      <c r="H184" s="278" t="s">
        <v>1361</v>
      </c>
      <c r="I184" s="278" t="s">
        <v>1319</v>
      </c>
      <c r="J184" s="278"/>
      <c r="K184" s="324"/>
    </row>
    <row r="185" spans="2:11" s="1" customFormat="1" ht="15" customHeight="1">
      <c r="B185" s="301"/>
      <c r="C185" s="278" t="s">
        <v>128</v>
      </c>
      <c r="D185" s="278"/>
      <c r="E185" s="278"/>
      <c r="F185" s="299" t="s">
        <v>1290</v>
      </c>
      <c r="G185" s="278"/>
      <c r="H185" s="278" t="s">
        <v>1362</v>
      </c>
      <c r="I185" s="278" t="s">
        <v>1286</v>
      </c>
      <c r="J185" s="278">
        <v>50</v>
      </c>
      <c r="K185" s="324"/>
    </row>
    <row r="186" spans="2:11" s="1" customFormat="1" ht="15" customHeight="1">
      <c r="B186" s="301"/>
      <c r="C186" s="278" t="s">
        <v>1363</v>
      </c>
      <c r="D186" s="278"/>
      <c r="E186" s="278"/>
      <c r="F186" s="299" t="s">
        <v>1290</v>
      </c>
      <c r="G186" s="278"/>
      <c r="H186" s="278" t="s">
        <v>1364</v>
      </c>
      <c r="I186" s="278" t="s">
        <v>1365</v>
      </c>
      <c r="J186" s="278"/>
      <c r="K186" s="324"/>
    </row>
    <row r="187" spans="2:11" s="1" customFormat="1" ht="15" customHeight="1">
      <c r="B187" s="301"/>
      <c r="C187" s="278" t="s">
        <v>1366</v>
      </c>
      <c r="D187" s="278"/>
      <c r="E187" s="278"/>
      <c r="F187" s="299" t="s">
        <v>1290</v>
      </c>
      <c r="G187" s="278"/>
      <c r="H187" s="278" t="s">
        <v>1367</v>
      </c>
      <c r="I187" s="278" t="s">
        <v>1365</v>
      </c>
      <c r="J187" s="278"/>
      <c r="K187" s="324"/>
    </row>
    <row r="188" spans="2:11" s="1" customFormat="1" ht="15" customHeight="1">
      <c r="B188" s="301"/>
      <c r="C188" s="278" t="s">
        <v>1368</v>
      </c>
      <c r="D188" s="278"/>
      <c r="E188" s="278"/>
      <c r="F188" s="299" t="s">
        <v>1290</v>
      </c>
      <c r="G188" s="278"/>
      <c r="H188" s="278" t="s">
        <v>1369</v>
      </c>
      <c r="I188" s="278" t="s">
        <v>1365</v>
      </c>
      <c r="J188" s="278"/>
      <c r="K188" s="324"/>
    </row>
    <row r="189" spans="2:11" s="1" customFormat="1" ht="15" customHeight="1">
      <c r="B189" s="301"/>
      <c r="C189" s="337" t="s">
        <v>1370</v>
      </c>
      <c r="D189" s="278"/>
      <c r="E189" s="278"/>
      <c r="F189" s="299" t="s">
        <v>1290</v>
      </c>
      <c r="G189" s="278"/>
      <c r="H189" s="278" t="s">
        <v>1371</v>
      </c>
      <c r="I189" s="278" t="s">
        <v>1372</v>
      </c>
      <c r="J189" s="338" t="s">
        <v>1373</v>
      </c>
      <c r="K189" s="324"/>
    </row>
    <row r="190" spans="2:11" s="18" customFormat="1" ht="15" customHeight="1">
      <c r="B190" s="339"/>
      <c r="C190" s="340" t="s">
        <v>1374</v>
      </c>
      <c r="D190" s="341"/>
      <c r="E190" s="341"/>
      <c r="F190" s="342" t="s">
        <v>1290</v>
      </c>
      <c r="G190" s="341"/>
      <c r="H190" s="341" t="s">
        <v>1375</v>
      </c>
      <c r="I190" s="341" t="s">
        <v>1372</v>
      </c>
      <c r="J190" s="343" t="s">
        <v>1373</v>
      </c>
      <c r="K190" s="344"/>
    </row>
    <row r="191" spans="2:11" s="1" customFormat="1" ht="15" customHeight="1">
      <c r="B191" s="301"/>
      <c r="C191" s="337" t="s">
        <v>47</v>
      </c>
      <c r="D191" s="278"/>
      <c r="E191" s="278"/>
      <c r="F191" s="299" t="s">
        <v>1284</v>
      </c>
      <c r="G191" s="278"/>
      <c r="H191" s="275" t="s">
        <v>1376</v>
      </c>
      <c r="I191" s="278" t="s">
        <v>1377</v>
      </c>
      <c r="J191" s="278"/>
      <c r="K191" s="324"/>
    </row>
    <row r="192" spans="2:11" s="1" customFormat="1" ht="15" customHeight="1">
      <c r="B192" s="301"/>
      <c r="C192" s="337" t="s">
        <v>1378</v>
      </c>
      <c r="D192" s="278"/>
      <c r="E192" s="278"/>
      <c r="F192" s="299" t="s">
        <v>1284</v>
      </c>
      <c r="G192" s="278"/>
      <c r="H192" s="278" t="s">
        <v>1379</v>
      </c>
      <c r="I192" s="278" t="s">
        <v>1319</v>
      </c>
      <c r="J192" s="278"/>
      <c r="K192" s="324"/>
    </row>
    <row r="193" spans="2:11" s="1" customFormat="1" ht="15" customHeight="1">
      <c r="B193" s="301"/>
      <c r="C193" s="337" t="s">
        <v>1380</v>
      </c>
      <c r="D193" s="278"/>
      <c r="E193" s="278"/>
      <c r="F193" s="299" t="s">
        <v>1284</v>
      </c>
      <c r="G193" s="278"/>
      <c r="H193" s="278" t="s">
        <v>1381</v>
      </c>
      <c r="I193" s="278" t="s">
        <v>1319</v>
      </c>
      <c r="J193" s="278"/>
      <c r="K193" s="324"/>
    </row>
    <row r="194" spans="2:11" s="1" customFormat="1" ht="15" customHeight="1">
      <c r="B194" s="301"/>
      <c r="C194" s="337" t="s">
        <v>1382</v>
      </c>
      <c r="D194" s="278"/>
      <c r="E194" s="278"/>
      <c r="F194" s="299" t="s">
        <v>1290</v>
      </c>
      <c r="G194" s="278"/>
      <c r="H194" s="278" t="s">
        <v>1383</v>
      </c>
      <c r="I194" s="278" t="s">
        <v>1319</v>
      </c>
      <c r="J194" s="278"/>
      <c r="K194" s="324"/>
    </row>
    <row r="195" spans="2:11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pans="2:11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pans="2:11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pans="2:11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pans="2:11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pans="2:11" s="1" customFormat="1" ht="21">
      <c r="B200" s="270"/>
      <c r="C200" s="409" t="s">
        <v>1384</v>
      </c>
      <c r="D200" s="409"/>
      <c r="E200" s="409"/>
      <c r="F200" s="409"/>
      <c r="G200" s="409"/>
      <c r="H200" s="409"/>
      <c r="I200" s="409"/>
      <c r="J200" s="409"/>
      <c r="K200" s="271"/>
    </row>
    <row r="201" spans="2:11" s="1" customFormat="1" ht="25.5" customHeight="1">
      <c r="B201" s="270"/>
      <c r="C201" s="346" t="s">
        <v>1385</v>
      </c>
      <c r="D201" s="346"/>
      <c r="E201" s="346"/>
      <c r="F201" s="346" t="s">
        <v>1386</v>
      </c>
      <c r="G201" s="347"/>
      <c r="H201" s="412" t="s">
        <v>1387</v>
      </c>
      <c r="I201" s="412"/>
      <c r="J201" s="412"/>
      <c r="K201" s="271"/>
    </row>
    <row r="202" spans="2:11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pans="2:11" s="1" customFormat="1" ht="15" customHeight="1">
      <c r="B203" s="301"/>
      <c r="C203" s="278" t="s">
        <v>1377</v>
      </c>
      <c r="D203" s="278"/>
      <c r="E203" s="278"/>
      <c r="F203" s="299" t="s">
        <v>48</v>
      </c>
      <c r="G203" s="278"/>
      <c r="H203" s="413" t="s">
        <v>1388</v>
      </c>
      <c r="I203" s="413"/>
      <c r="J203" s="413"/>
      <c r="K203" s="324"/>
    </row>
    <row r="204" spans="2:11" s="1" customFormat="1" ht="15" customHeight="1">
      <c r="B204" s="301"/>
      <c r="C204" s="278"/>
      <c r="D204" s="278"/>
      <c r="E204" s="278"/>
      <c r="F204" s="299" t="s">
        <v>49</v>
      </c>
      <c r="G204" s="278"/>
      <c r="H204" s="413" t="s">
        <v>1389</v>
      </c>
      <c r="I204" s="413"/>
      <c r="J204" s="413"/>
      <c r="K204" s="324"/>
    </row>
    <row r="205" spans="2:11" s="1" customFormat="1" ht="15" customHeight="1">
      <c r="B205" s="301"/>
      <c r="C205" s="278"/>
      <c r="D205" s="278"/>
      <c r="E205" s="278"/>
      <c r="F205" s="299" t="s">
        <v>52</v>
      </c>
      <c r="G205" s="278"/>
      <c r="H205" s="413" t="s">
        <v>1390</v>
      </c>
      <c r="I205" s="413"/>
      <c r="J205" s="413"/>
      <c r="K205" s="324"/>
    </row>
    <row r="206" spans="2:11" s="1" customFormat="1" ht="15" customHeight="1">
      <c r="B206" s="301"/>
      <c r="C206" s="278"/>
      <c r="D206" s="278"/>
      <c r="E206" s="278"/>
      <c r="F206" s="299" t="s">
        <v>50</v>
      </c>
      <c r="G206" s="278"/>
      <c r="H206" s="413" t="s">
        <v>1391</v>
      </c>
      <c r="I206" s="413"/>
      <c r="J206" s="413"/>
      <c r="K206" s="324"/>
    </row>
    <row r="207" spans="2:11" s="1" customFormat="1" ht="15" customHeight="1">
      <c r="B207" s="301"/>
      <c r="C207" s="278"/>
      <c r="D207" s="278"/>
      <c r="E207" s="278"/>
      <c r="F207" s="299" t="s">
        <v>51</v>
      </c>
      <c r="G207" s="278"/>
      <c r="H207" s="413" t="s">
        <v>1392</v>
      </c>
      <c r="I207" s="413"/>
      <c r="J207" s="413"/>
      <c r="K207" s="324"/>
    </row>
    <row r="208" spans="2:11" s="1" customFormat="1" ht="15" customHeight="1">
      <c r="B208" s="301"/>
      <c r="C208" s="278"/>
      <c r="D208" s="278"/>
      <c r="E208" s="278"/>
      <c r="F208" s="299"/>
      <c r="G208" s="278"/>
      <c r="H208" s="278"/>
      <c r="I208" s="278"/>
      <c r="J208" s="278"/>
      <c r="K208" s="324"/>
    </row>
    <row r="209" spans="2:11" s="1" customFormat="1" ht="15" customHeight="1">
      <c r="B209" s="301"/>
      <c r="C209" s="278" t="s">
        <v>1331</v>
      </c>
      <c r="D209" s="278"/>
      <c r="E209" s="278"/>
      <c r="F209" s="299" t="s">
        <v>84</v>
      </c>
      <c r="G209" s="278"/>
      <c r="H209" s="413" t="s">
        <v>1393</v>
      </c>
      <c r="I209" s="413"/>
      <c r="J209" s="413"/>
      <c r="K209" s="324"/>
    </row>
    <row r="210" spans="2:11" s="1" customFormat="1" ht="15" customHeight="1">
      <c r="B210" s="301"/>
      <c r="C210" s="278"/>
      <c r="D210" s="278"/>
      <c r="E210" s="278"/>
      <c r="F210" s="299" t="s">
        <v>1230</v>
      </c>
      <c r="G210" s="278"/>
      <c r="H210" s="413" t="s">
        <v>1231</v>
      </c>
      <c r="I210" s="413"/>
      <c r="J210" s="413"/>
      <c r="K210" s="324"/>
    </row>
    <row r="211" spans="2:11" s="1" customFormat="1" ht="15" customHeight="1">
      <c r="B211" s="301"/>
      <c r="C211" s="278"/>
      <c r="D211" s="278"/>
      <c r="E211" s="278"/>
      <c r="F211" s="299" t="s">
        <v>1228</v>
      </c>
      <c r="G211" s="278"/>
      <c r="H211" s="413" t="s">
        <v>1394</v>
      </c>
      <c r="I211" s="413"/>
      <c r="J211" s="413"/>
      <c r="K211" s="324"/>
    </row>
    <row r="212" spans="2:11" s="1" customFormat="1" ht="15" customHeight="1">
      <c r="B212" s="348"/>
      <c r="C212" s="278"/>
      <c r="D212" s="278"/>
      <c r="E212" s="278"/>
      <c r="F212" s="299" t="s">
        <v>110</v>
      </c>
      <c r="G212" s="337"/>
      <c r="H212" s="414" t="s">
        <v>1232</v>
      </c>
      <c r="I212" s="414"/>
      <c r="J212" s="414"/>
      <c r="K212" s="349"/>
    </row>
    <row r="213" spans="2:11" s="1" customFormat="1" ht="15" customHeight="1">
      <c r="B213" s="348"/>
      <c r="C213" s="278"/>
      <c r="D213" s="278"/>
      <c r="E213" s="278"/>
      <c r="F213" s="299" t="s">
        <v>479</v>
      </c>
      <c r="G213" s="337"/>
      <c r="H213" s="414" t="s">
        <v>1395</v>
      </c>
      <c r="I213" s="414"/>
      <c r="J213" s="414"/>
      <c r="K213" s="349"/>
    </row>
    <row r="214" spans="2:11" s="1" customFormat="1" ht="15" customHeight="1">
      <c r="B214" s="348"/>
      <c r="C214" s="278"/>
      <c r="D214" s="278"/>
      <c r="E214" s="278"/>
      <c r="F214" s="299"/>
      <c r="G214" s="337"/>
      <c r="H214" s="328"/>
      <c r="I214" s="328"/>
      <c r="J214" s="328"/>
      <c r="K214" s="349"/>
    </row>
    <row r="215" spans="2:11" s="1" customFormat="1" ht="15" customHeight="1">
      <c r="B215" s="348"/>
      <c r="C215" s="278" t="s">
        <v>1355</v>
      </c>
      <c r="D215" s="278"/>
      <c r="E215" s="278"/>
      <c r="F215" s="299">
        <v>1</v>
      </c>
      <c r="G215" s="337"/>
      <c r="H215" s="414" t="s">
        <v>1396</v>
      </c>
      <c r="I215" s="414"/>
      <c r="J215" s="414"/>
      <c r="K215" s="349"/>
    </row>
    <row r="216" spans="2:11" s="1" customFormat="1" ht="15" customHeight="1">
      <c r="B216" s="348"/>
      <c r="C216" s="278"/>
      <c r="D216" s="278"/>
      <c r="E216" s="278"/>
      <c r="F216" s="299">
        <v>2</v>
      </c>
      <c r="G216" s="337"/>
      <c r="H216" s="414" t="s">
        <v>1397</v>
      </c>
      <c r="I216" s="414"/>
      <c r="J216" s="414"/>
      <c r="K216" s="349"/>
    </row>
    <row r="217" spans="2:11" s="1" customFormat="1" ht="15" customHeight="1">
      <c r="B217" s="348"/>
      <c r="C217" s="278"/>
      <c r="D217" s="278"/>
      <c r="E217" s="278"/>
      <c r="F217" s="299">
        <v>3</v>
      </c>
      <c r="G217" s="337"/>
      <c r="H217" s="414" t="s">
        <v>1398</v>
      </c>
      <c r="I217" s="414"/>
      <c r="J217" s="414"/>
      <c r="K217" s="349"/>
    </row>
    <row r="218" spans="2:11" s="1" customFormat="1" ht="15" customHeight="1">
      <c r="B218" s="348"/>
      <c r="C218" s="278"/>
      <c r="D218" s="278"/>
      <c r="E218" s="278"/>
      <c r="F218" s="299">
        <v>4</v>
      </c>
      <c r="G218" s="337"/>
      <c r="H218" s="414" t="s">
        <v>1399</v>
      </c>
      <c r="I218" s="414"/>
      <c r="J218" s="414"/>
      <c r="K218" s="349"/>
    </row>
    <row r="219" spans="2:11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86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113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114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11. 7. 2024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ROUND(J83,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ROUND((SUM(BE83:BE163)),  2)</f>
        <v>0</v>
      </c>
      <c r="G33" s="37"/>
      <c r="H33" s="37"/>
      <c r="I33" s="127">
        <v>0.21</v>
      </c>
      <c r="J33" s="126">
        <f>ROUND(((SUM(BE83:BE163))*I33),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ROUND((SUM(BF83:BF163)),  2)</f>
        <v>0</v>
      </c>
      <c r="G34" s="37"/>
      <c r="H34" s="37"/>
      <c r="I34" s="127">
        <v>0.12</v>
      </c>
      <c r="J34" s="126">
        <f>ROUND(((SUM(BF83:BF163))*I34),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ROUND((SUM(BG83:BG163)),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ROUND((SUM(BH83:BH163)),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ROUND((SUM(BI83:BI163)),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115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Pěší koridor do ulice Na Stráni, Zárybničná Lhota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113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3" t="str">
        <f>E9</f>
        <v>000 - Příprava území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Zárybničná Lhota, parc. č. 72/5, 77/12, 74/1</v>
      </c>
      <c r="G52" s="39"/>
      <c r="H52" s="39"/>
      <c r="I52" s="32" t="s">
        <v>23</v>
      </c>
      <c r="J52" s="62" t="str">
        <f>IF(J12="","",J12)</f>
        <v>11. 7. 2024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Graphic PRO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116</v>
      </c>
      <c r="D57" s="140"/>
      <c r="E57" s="140"/>
      <c r="F57" s="140"/>
      <c r="G57" s="140"/>
      <c r="H57" s="140"/>
      <c r="I57" s="140"/>
      <c r="J57" s="141" t="s">
        <v>117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118</v>
      </c>
    </row>
    <row r="60" spans="1:47" s="9" customFormat="1" ht="24.95" customHeight="1">
      <c r="B60" s="143"/>
      <c r="C60" s="144"/>
      <c r="D60" s="145" t="s">
        <v>119</v>
      </c>
      <c r="E60" s="146"/>
      <c r="F60" s="146"/>
      <c r="G60" s="146"/>
      <c r="H60" s="146"/>
      <c r="I60" s="146"/>
      <c r="J60" s="147">
        <f>J84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120</v>
      </c>
      <c r="E61" s="151"/>
      <c r="F61" s="151"/>
      <c r="G61" s="151"/>
      <c r="H61" s="151"/>
      <c r="I61" s="151"/>
      <c r="J61" s="152">
        <f>J85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121</v>
      </c>
      <c r="E62" s="151"/>
      <c r="F62" s="151"/>
      <c r="G62" s="151"/>
      <c r="H62" s="151"/>
      <c r="I62" s="151"/>
      <c r="J62" s="152">
        <f>J110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122</v>
      </c>
      <c r="E63" s="151"/>
      <c r="F63" s="151"/>
      <c r="G63" s="151"/>
      <c r="H63" s="151"/>
      <c r="I63" s="151"/>
      <c r="J63" s="152">
        <f>J135</f>
        <v>0</v>
      </c>
      <c r="K63" s="100"/>
      <c r="L63" s="153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16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16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123</v>
      </c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404" t="str">
        <f>E7</f>
        <v>Pěší koridor do ulice Na Stráni, Zárybničná Lhota</v>
      </c>
      <c r="F73" s="405"/>
      <c r="G73" s="405"/>
      <c r="H73" s="405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113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53" t="str">
        <f>E9</f>
        <v>000 - Příprava území</v>
      </c>
      <c r="F75" s="406"/>
      <c r="G75" s="406"/>
      <c r="H75" s="406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k.ú. Zárybničná Lhota, parc. č. 72/5, 77/12, 74/1</v>
      </c>
      <c r="G77" s="39"/>
      <c r="H77" s="39"/>
      <c r="I77" s="32" t="s">
        <v>23</v>
      </c>
      <c r="J77" s="62" t="str">
        <f>IF(J12="","",J12)</f>
        <v>11. 7. 2024</v>
      </c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25</v>
      </c>
      <c r="D79" s="39"/>
      <c r="E79" s="39"/>
      <c r="F79" s="30" t="str">
        <f>E15</f>
        <v>MĚSTO TÁBOR</v>
      </c>
      <c r="G79" s="39"/>
      <c r="H79" s="39"/>
      <c r="I79" s="32" t="s">
        <v>33</v>
      </c>
      <c r="J79" s="35" t="str">
        <f>E21</f>
        <v>Graphic PRO s.r.o.</v>
      </c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Pavel Vochozka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54"/>
      <c r="B82" s="155"/>
      <c r="C82" s="156" t="s">
        <v>124</v>
      </c>
      <c r="D82" s="157" t="s">
        <v>62</v>
      </c>
      <c r="E82" s="157" t="s">
        <v>58</v>
      </c>
      <c r="F82" s="157" t="s">
        <v>59</v>
      </c>
      <c r="G82" s="157" t="s">
        <v>125</v>
      </c>
      <c r="H82" s="157" t="s">
        <v>126</v>
      </c>
      <c r="I82" s="157" t="s">
        <v>127</v>
      </c>
      <c r="J82" s="157" t="s">
        <v>117</v>
      </c>
      <c r="K82" s="158" t="s">
        <v>128</v>
      </c>
      <c r="L82" s="159"/>
      <c r="M82" s="71" t="s">
        <v>19</v>
      </c>
      <c r="N82" s="72" t="s">
        <v>47</v>
      </c>
      <c r="O82" s="72" t="s">
        <v>129</v>
      </c>
      <c r="P82" s="72" t="s">
        <v>130</v>
      </c>
      <c r="Q82" s="72" t="s">
        <v>131</v>
      </c>
      <c r="R82" s="72" t="s">
        <v>132</v>
      </c>
      <c r="S82" s="72" t="s">
        <v>133</v>
      </c>
      <c r="T82" s="73" t="s">
        <v>134</v>
      </c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</row>
    <row r="83" spans="1:65" s="2" customFormat="1" ht="22.9" customHeight="1">
      <c r="A83" s="37"/>
      <c r="B83" s="38"/>
      <c r="C83" s="78" t="s">
        <v>135</v>
      </c>
      <c r="D83" s="39"/>
      <c r="E83" s="39"/>
      <c r="F83" s="39"/>
      <c r="G83" s="39"/>
      <c r="H83" s="39"/>
      <c r="I83" s="39"/>
      <c r="J83" s="160">
        <f>BK83</f>
        <v>0</v>
      </c>
      <c r="K83" s="39"/>
      <c r="L83" s="42"/>
      <c r="M83" s="74"/>
      <c r="N83" s="161"/>
      <c r="O83" s="75"/>
      <c r="P83" s="162">
        <f>P84</f>
        <v>0</v>
      </c>
      <c r="Q83" s="75"/>
      <c r="R83" s="162">
        <f>R84</f>
        <v>0</v>
      </c>
      <c r="S83" s="75"/>
      <c r="T83" s="163">
        <f>T84</f>
        <v>4.6487960000000008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118</v>
      </c>
      <c r="BK83" s="164">
        <f>BK84</f>
        <v>0</v>
      </c>
    </row>
    <row r="84" spans="1:65" s="12" customFormat="1" ht="25.9" customHeight="1">
      <c r="B84" s="165"/>
      <c r="C84" s="166"/>
      <c r="D84" s="167" t="s">
        <v>76</v>
      </c>
      <c r="E84" s="168" t="s">
        <v>136</v>
      </c>
      <c r="F84" s="168" t="s">
        <v>137</v>
      </c>
      <c r="G84" s="166"/>
      <c r="H84" s="166"/>
      <c r="I84" s="169"/>
      <c r="J84" s="170">
        <f>BK84</f>
        <v>0</v>
      </c>
      <c r="K84" s="166"/>
      <c r="L84" s="171"/>
      <c r="M84" s="172"/>
      <c r="N84" s="173"/>
      <c r="O84" s="173"/>
      <c r="P84" s="174">
        <f>P85+P110+P135</f>
        <v>0</v>
      </c>
      <c r="Q84" s="173"/>
      <c r="R84" s="174">
        <f>R85+R110+R135</f>
        <v>0</v>
      </c>
      <c r="S84" s="173"/>
      <c r="T84" s="175">
        <f>T85+T110+T135</f>
        <v>4.6487960000000008</v>
      </c>
      <c r="AR84" s="176" t="s">
        <v>85</v>
      </c>
      <c r="AT84" s="177" t="s">
        <v>76</v>
      </c>
      <c r="AU84" s="177" t="s">
        <v>77</v>
      </c>
      <c r="AY84" s="176" t="s">
        <v>138</v>
      </c>
      <c r="BK84" s="178">
        <f>BK85+BK110+BK135</f>
        <v>0</v>
      </c>
    </row>
    <row r="85" spans="1:65" s="12" customFormat="1" ht="22.9" customHeight="1">
      <c r="B85" s="165"/>
      <c r="C85" s="166"/>
      <c r="D85" s="167" t="s">
        <v>76</v>
      </c>
      <c r="E85" s="179" t="s">
        <v>85</v>
      </c>
      <c r="F85" s="179" t="s">
        <v>139</v>
      </c>
      <c r="G85" s="166"/>
      <c r="H85" s="166"/>
      <c r="I85" s="169"/>
      <c r="J85" s="180">
        <f>BK85</f>
        <v>0</v>
      </c>
      <c r="K85" s="166"/>
      <c r="L85" s="171"/>
      <c r="M85" s="172"/>
      <c r="N85" s="173"/>
      <c r="O85" s="173"/>
      <c r="P85" s="174">
        <f>SUM(P86:P109)</f>
        <v>0</v>
      </c>
      <c r="Q85" s="173"/>
      <c r="R85" s="174">
        <f>SUM(R86:R109)</f>
        <v>0</v>
      </c>
      <c r="S85" s="173"/>
      <c r="T85" s="175">
        <f>SUM(T86:T109)</f>
        <v>0</v>
      </c>
      <c r="AR85" s="176" t="s">
        <v>85</v>
      </c>
      <c r="AT85" s="177" t="s">
        <v>76</v>
      </c>
      <c r="AU85" s="177" t="s">
        <v>85</v>
      </c>
      <c r="AY85" s="176" t="s">
        <v>138</v>
      </c>
      <c r="BK85" s="178">
        <f>SUM(BK86:BK109)</f>
        <v>0</v>
      </c>
    </row>
    <row r="86" spans="1:65" s="2" customFormat="1" ht="24.2" customHeight="1">
      <c r="A86" s="37"/>
      <c r="B86" s="38"/>
      <c r="C86" s="181" t="s">
        <v>85</v>
      </c>
      <c r="D86" s="181" t="s">
        <v>140</v>
      </c>
      <c r="E86" s="182" t="s">
        <v>141</v>
      </c>
      <c r="F86" s="183" t="s">
        <v>142</v>
      </c>
      <c r="G86" s="184" t="s">
        <v>143</v>
      </c>
      <c r="H86" s="185">
        <v>31.6</v>
      </c>
      <c r="I86" s="186"/>
      <c r="J86" s="187">
        <f>ROUND(I86*H86,2)</f>
        <v>0</v>
      </c>
      <c r="K86" s="183" t="s">
        <v>144</v>
      </c>
      <c r="L86" s="42"/>
      <c r="M86" s="188" t="s">
        <v>19</v>
      </c>
      <c r="N86" s="189" t="s">
        <v>48</v>
      </c>
      <c r="O86" s="67"/>
      <c r="P86" s="190">
        <f>O86*H86</f>
        <v>0</v>
      </c>
      <c r="Q86" s="190">
        <v>0</v>
      </c>
      <c r="R86" s="190">
        <f>Q86*H86</f>
        <v>0</v>
      </c>
      <c r="S86" s="190">
        <v>0</v>
      </c>
      <c r="T86" s="191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92" t="s">
        <v>145</v>
      </c>
      <c r="AT86" s="192" t="s">
        <v>140</v>
      </c>
      <c r="AU86" s="192" t="s">
        <v>87</v>
      </c>
      <c r="AY86" s="20" t="s">
        <v>138</v>
      </c>
      <c r="BE86" s="193">
        <f>IF(N86="základní",J86,0)</f>
        <v>0</v>
      </c>
      <c r="BF86" s="193">
        <f>IF(N86="snížená",J86,0)</f>
        <v>0</v>
      </c>
      <c r="BG86" s="193">
        <f>IF(N86="zákl. přenesená",J86,0)</f>
        <v>0</v>
      </c>
      <c r="BH86" s="193">
        <f>IF(N86="sníž. přenesená",J86,0)</f>
        <v>0</v>
      </c>
      <c r="BI86" s="193">
        <f>IF(N86="nulová",J86,0)</f>
        <v>0</v>
      </c>
      <c r="BJ86" s="20" t="s">
        <v>85</v>
      </c>
      <c r="BK86" s="193">
        <f>ROUND(I86*H86,2)</f>
        <v>0</v>
      </c>
      <c r="BL86" s="20" t="s">
        <v>145</v>
      </c>
      <c r="BM86" s="192" t="s">
        <v>146</v>
      </c>
    </row>
    <row r="87" spans="1:65" s="2" customFormat="1" ht="19.5">
      <c r="A87" s="37"/>
      <c r="B87" s="38"/>
      <c r="C87" s="39"/>
      <c r="D87" s="194" t="s">
        <v>147</v>
      </c>
      <c r="E87" s="39"/>
      <c r="F87" s="195" t="s">
        <v>148</v>
      </c>
      <c r="G87" s="39"/>
      <c r="H87" s="39"/>
      <c r="I87" s="196"/>
      <c r="J87" s="39"/>
      <c r="K87" s="39"/>
      <c r="L87" s="42"/>
      <c r="M87" s="197"/>
      <c r="N87" s="198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147</v>
      </c>
      <c r="AU87" s="20" t="s">
        <v>87</v>
      </c>
    </row>
    <row r="88" spans="1:65" s="2" customFormat="1" ht="11.25">
      <c r="A88" s="37"/>
      <c r="B88" s="38"/>
      <c r="C88" s="39"/>
      <c r="D88" s="199" t="s">
        <v>149</v>
      </c>
      <c r="E88" s="39"/>
      <c r="F88" s="200" t="s">
        <v>150</v>
      </c>
      <c r="G88" s="39"/>
      <c r="H88" s="39"/>
      <c r="I88" s="196"/>
      <c r="J88" s="39"/>
      <c r="K88" s="39"/>
      <c r="L88" s="42"/>
      <c r="M88" s="197"/>
      <c r="N88" s="198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149</v>
      </c>
      <c r="AU88" s="20" t="s">
        <v>87</v>
      </c>
    </row>
    <row r="89" spans="1:65" s="13" customFormat="1" ht="22.5">
      <c r="B89" s="201"/>
      <c r="C89" s="202"/>
      <c r="D89" s="194" t="s">
        <v>151</v>
      </c>
      <c r="E89" s="203" t="s">
        <v>19</v>
      </c>
      <c r="F89" s="204" t="s">
        <v>152</v>
      </c>
      <c r="G89" s="202"/>
      <c r="H89" s="203" t="s">
        <v>19</v>
      </c>
      <c r="I89" s="205"/>
      <c r="J89" s="202"/>
      <c r="K89" s="202"/>
      <c r="L89" s="206"/>
      <c r="M89" s="207"/>
      <c r="N89" s="208"/>
      <c r="O89" s="208"/>
      <c r="P89" s="208"/>
      <c r="Q89" s="208"/>
      <c r="R89" s="208"/>
      <c r="S89" s="208"/>
      <c r="T89" s="209"/>
      <c r="AT89" s="210" t="s">
        <v>151</v>
      </c>
      <c r="AU89" s="210" t="s">
        <v>87</v>
      </c>
      <c r="AV89" s="13" t="s">
        <v>85</v>
      </c>
      <c r="AW89" s="13" t="s">
        <v>37</v>
      </c>
      <c r="AX89" s="13" t="s">
        <v>77</v>
      </c>
      <c r="AY89" s="210" t="s">
        <v>138</v>
      </c>
    </row>
    <row r="90" spans="1:65" s="13" customFormat="1" ht="11.25">
      <c r="B90" s="201"/>
      <c r="C90" s="202"/>
      <c r="D90" s="194" t="s">
        <v>151</v>
      </c>
      <c r="E90" s="203" t="s">
        <v>19</v>
      </c>
      <c r="F90" s="204" t="s">
        <v>153</v>
      </c>
      <c r="G90" s="202"/>
      <c r="H90" s="203" t="s">
        <v>19</v>
      </c>
      <c r="I90" s="205"/>
      <c r="J90" s="202"/>
      <c r="K90" s="202"/>
      <c r="L90" s="206"/>
      <c r="M90" s="207"/>
      <c r="N90" s="208"/>
      <c r="O90" s="208"/>
      <c r="P90" s="208"/>
      <c r="Q90" s="208"/>
      <c r="R90" s="208"/>
      <c r="S90" s="208"/>
      <c r="T90" s="209"/>
      <c r="AT90" s="210" t="s">
        <v>151</v>
      </c>
      <c r="AU90" s="210" t="s">
        <v>87</v>
      </c>
      <c r="AV90" s="13" t="s">
        <v>85</v>
      </c>
      <c r="AW90" s="13" t="s">
        <v>37</v>
      </c>
      <c r="AX90" s="13" t="s">
        <v>77</v>
      </c>
      <c r="AY90" s="210" t="s">
        <v>138</v>
      </c>
    </row>
    <row r="91" spans="1:65" s="14" customFormat="1" ht="11.25">
      <c r="B91" s="211"/>
      <c r="C91" s="212"/>
      <c r="D91" s="194" t="s">
        <v>151</v>
      </c>
      <c r="E91" s="213" t="s">
        <v>19</v>
      </c>
      <c r="F91" s="214" t="s">
        <v>154</v>
      </c>
      <c r="G91" s="212"/>
      <c r="H91" s="215">
        <v>22</v>
      </c>
      <c r="I91" s="216"/>
      <c r="J91" s="212"/>
      <c r="K91" s="212"/>
      <c r="L91" s="217"/>
      <c r="M91" s="218"/>
      <c r="N91" s="219"/>
      <c r="O91" s="219"/>
      <c r="P91" s="219"/>
      <c r="Q91" s="219"/>
      <c r="R91" s="219"/>
      <c r="S91" s="219"/>
      <c r="T91" s="220"/>
      <c r="AT91" s="221" t="s">
        <v>151</v>
      </c>
      <c r="AU91" s="221" t="s">
        <v>87</v>
      </c>
      <c r="AV91" s="14" t="s">
        <v>87</v>
      </c>
      <c r="AW91" s="14" t="s">
        <v>37</v>
      </c>
      <c r="AX91" s="14" t="s">
        <v>77</v>
      </c>
      <c r="AY91" s="221" t="s">
        <v>138</v>
      </c>
    </row>
    <row r="92" spans="1:65" s="13" customFormat="1" ht="22.5">
      <c r="B92" s="201"/>
      <c r="C92" s="202"/>
      <c r="D92" s="194" t="s">
        <v>151</v>
      </c>
      <c r="E92" s="203" t="s">
        <v>19</v>
      </c>
      <c r="F92" s="204" t="s">
        <v>155</v>
      </c>
      <c r="G92" s="202"/>
      <c r="H92" s="203" t="s">
        <v>19</v>
      </c>
      <c r="I92" s="205"/>
      <c r="J92" s="202"/>
      <c r="K92" s="202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151</v>
      </c>
      <c r="AU92" s="210" t="s">
        <v>87</v>
      </c>
      <c r="AV92" s="13" t="s">
        <v>85</v>
      </c>
      <c r="AW92" s="13" t="s">
        <v>37</v>
      </c>
      <c r="AX92" s="13" t="s">
        <v>77</v>
      </c>
      <c r="AY92" s="210" t="s">
        <v>138</v>
      </c>
    </row>
    <row r="93" spans="1:65" s="14" customFormat="1" ht="11.25">
      <c r="B93" s="211"/>
      <c r="C93" s="212"/>
      <c r="D93" s="194" t="s">
        <v>151</v>
      </c>
      <c r="E93" s="213" t="s">
        <v>19</v>
      </c>
      <c r="F93" s="214" t="s">
        <v>156</v>
      </c>
      <c r="G93" s="212"/>
      <c r="H93" s="215">
        <v>9.6</v>
      </c>
      <c r="I93" s="216"/>
      <c r="J93" s="212"/>
      <c r="K93" s="212"/>
      <c r="L93" s="217"/>
      <c r="M93" s="218"/>
      <c r="N93" s="219"/>
      <c r="O93" s="219"/>
      <c r="P93" s="219"/>
      <c r="Q93" s="219"/>
      <c r="R93" s="219"/>
      <c r="S93" s="219"/>
      <c r="T93" s="220"/>
      <c r="AT93" s="221" t="s">
        <v>151</v>
      </c>
      <c r="AU93" s="221" t="s">
        <v>87</v>
      </c>
      <c r="AV93" s="14" t="s">
        <v>87</v>
      </c>
      <c r="AW93" s="14" t="s">
        <v>37</v>
      </c>
      <c r="AX93" s="14" t="s">
        <v>77</v>
      </c>
      <c r="AY93" s="221" t="s">
        <v>138</v>
      </c>
    </row>
    <row r="94" spans="1:65" s="15" customFormat="1" ht="11.25">
      <c r="B94" s="222"/>
      <c r="C94" s="223"/>
      <c r="D94" s="194" t="s">
        <v>151</v>
      </c>
      <c r="E94" s="224" t="s">
        <v>19</v>
      </c>
      <c r="F94" s="225" t="s">
        <v>157</v>
      </c>
      <c r="G94" s="223"/>
      <c r="H94" s="226">
        <v>31.6</v>
      </c>
      <c r="I94" s="227"/>
      <c r="J94" s="223"/>
      <c r="K94" s="223"/>
      <c r="L94" s="228"/>
      <c r="M94" s="229"/>
      <c r="N94" s="230"/>
      <c r="O94" s="230"/>
      <c r="P94" s="230"/>
      <c r="Q94" s="230"/>
      <c r="R94" s="230"/>
      <c r="S94" s="230"/>
      <c r="T94" s="231"/>
      <c r="AT94" s="232" t="s">
        <v>151</v>
      </c>
      <c r="AU94" s="232" t="s">
        <v>87</v>
      </c>
      <c r="AV94" s="15" t="s">
        <v>145</v>
      </c>
      <c r="AW94" s="15" t="s">
        <v>37</v>
      </c>
      <c r="AX94" s="15" t="s">
        <v>85</v>
      </c>
      <c r="AY94" s="232" t="s">
        <v>138</v>
      </c>
    </row>
    <row r="95" spans="1:65" s="2" customFormat="1" ht="37.9" customHeight="1">
      <c r="A95" s="37"/>
      <c r="B95" s="38"/>
      <c r="C95" s="181" t="s">
        <v>87</v>
      </c>
      <c r="D95" s="181" t="s">
        <v>140</v>
      </c>
      <c r="E95" s="182" t="s">
        <v>158</v>
      </c>
      <c r="F95" s="183" t="s">
        <v>159</v>
      </c>
      <c r="G95" s="184" t="s">
        <v>160</v>
      </c>
      <c r="H95" s="185">
        <v>4.74</v>
      </c>
      <c r="I95" s="186"/>
      <c r="J95" s="187">
        <f>ROUND(I95*H95,2)</f>
        <v>0</v>
      </c>
      <c r="K95" s="183" t="s">
        <v>144</v>
      </c>
      <c r="L95" s="42"/>
      <c r="M95" s="188" t="s">
        <v>19</v>
      </c>
      <c r="N95" s="189" t="s">
        <v>48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145</v>
      </c>
      <c r="AT95" s="192" t="s">
        <v>140</v>
      </c>
      <c r="AU95" s="192" t="s">
        <v>87</v>
      </c>
      <c r="AY95" s="20" t="s">
        <v>138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85</v>
      </c>
      <c r="BK95" s="193">
        <f>ROUND(I95*H95,2)</f>
        <v>0</v>
      </c>
      <c r="BL95" s="20" t="s">
        <v>145</v>
      </c>
      <c r="BM95" s="192" t="s">
        <v>161</v>
      </c>
    </row>
    <row r="96" spans="1:65" s="2" customFormat="1" ht="39">
      <c r="A96" s="37"/>
      <c r="B96" s="38"/>
      <c r="C96" s="39"/>
      <c r="D96" s="194" t="s">
        <v>147</v>
      </c>
      <c r="E96" s="39"/>
      <c r="F96" s="195" t="s">
        <v>162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147</v>
      </c>
      <c r="AU96" s="20" t="s">
        <v>87</v>
      </c>
    </row>
    <row r="97" spans="1:65" s="2" customFormat="1" ht="11.25">
      <c r="A97" s="37"/>
      <c r="B97" s="38"/>
      <c r="C97" s="39"/>
      <c r="D97" s="199" t="s">
        <v>149</v>
      </c>
      <c r="E97" s="39"/>
      <c r="F97" s="200" t="s">
        <v>163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149</v>
      </c>
      <c r="AU97" s="20" t="s">
        <v>87</v>
      </c>
    </row>
    <row r="98" spans="1:65" s="13" customFormat="1" ht="22.5">
      <c r="B98" s="201"/>
      <c r="C98" s="202"/>
      <c r="D98" s="194" t="s">
        <v>151</v>
      </c>
      <c r="E98" s="203" t="s">
        <v>19</v>
      </c>
      <c r="F98" s="204" t="s">
        <v>164</v>
      </c>
      <c r="G98" s="202"/>
      <c r="H98" s="203" t="s">
        <v>19</v>
      </c>
      <c r="I98" s="205"/>
      <c r="J98" s="202"/>
      <c r="K98" s="202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151</v>
      </c>
      <c r="AU98" s="210" t="s">
        <v>87</v>
      </c>
      <c r="AV98" s="13" t="s">
        <v>85</v>
      </c>
      <c r="AW98" s="13" t="s">
        <v>37</v>
      </c>
      <c r="AX98" s="13" t="s">
        <v>77</v>
      </c>
      <c r="AY98" s="210" t="s">
        <v>138</v>
      </c>
    </row>
    <row r="99" spans="1:65" s="14" customFormat="1" ht="11.25">
      <c r="B99" s="211"/>
      <c r="C99" s="212"/>
      <c r="D99" s="194" t="s">
        <v>151</v>
      </c>
      <c r="E99" s="213" t="s">
        <v>19</v>
      </c>
      <c r="F99" s="214" t="s">
        <v>165</v>
      </c>
      <c r="G99" s="212"/>
      <c r="H99" s="215">
        <v>4.74</v>
      </c>
      <c r="I99" s="216"/>
      <c r="J99" s="212"/>
      <c r="K99" s="212"/>
      <c r="L99" s="217"/>
      <c r="M99" s="218"/>
      <c r="N99" s="219"/>
      <c r="O99" s="219"/>
      <c r="P99" s="219"/>
      <c r="Q99" s="219"/>
      <c r="R99" s="219"/>
      <c r="S99" s="219"/>
      <c r="T99" s="220"/>
      <c r="AT99" s="221" t="s">
        <v>151</v>
      </c>
      <c r="AU99" s="221" t="s">
        <v>87</v>
      </c>
      <c r="AV99" s="14" t="s">
        <v>87</v>
      </c>
      <c r="AW99" s="14" t="s">
        <v>37</v>
      </c>
      <c r="AX99" s="14" t="s">
        <v>85</v>
      </c>
      <c r="AY99" s="221" t="s">
        <v>138</v>
      </c>
    </row>
    <row r="100" spans="1:65" s="2" customFormat="1" ht="24.2" customHeight="1">
      <c r="A100" s="37"/>
      <c r="B100" s="38"/>
      <c r="C100" s="181" t="s">
        <v>166</v>
      </c>
      <c r="D100" s="181" t="s">
        <v>140</v>
      </c>
      <c r="E100" s="182" t="s">
        <v>167</v>
      </c>
      <c r="F100" s="183" t="s">
        <v>168</v>
      </c>
      <c r="G100" s="184" t="s">
        <v>160</v>
      </c>
      <c r="H100" s="185">
        <v>4.74</v>
      </c>
      <c r="I100" s="186"/>
      <c r="J100" s="187">
        <f>ROUND(I100*H100,2)</f>
        <v>0</v>
      </c>
      <c r="K100" s="183" t="s">
        <v>144</v>
      </c>
      <c r="L100" s="42"/>
      <c r="M100" s="188" t="s">
        <v>19</v>
      </c>
      <c r="N100" s="189" t="s">
        <v>48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145</v>
      </c>
      <c r="AT100" s="192" t="s">
        <v>140</v>
      </c>
      <c r="AU100" s="192" t="s">
        <v>87</v>
      </c>
      <c r="AY100" s="20" t="s">
        <v>138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85</v>
      </c>
      <c r="BK100" s="193">
        <f>ROUND(I100*H100,2)</f>
        <v>0</v>
      </c>
      <c r="BL100" s="20" t="s">
        <v>145</v>
      </c>
      <c r="BM100" s="192" t="s">
        <v>169</v>
      </c>
    </row>
    <row r="101" spans="1:65" s="2" customFormat="1" ht="29.25">
      <c r="A101" s="37"/>
      <c r="B101" s="38"/>
      <c r="C101" s="39"/>
      <c r="D101" s="194" t="s">
        <v>147</v>
      </c>
      <c r="E101" s="39"/>
      <c r="F101" s="195" t="s">
        <v>170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147</v>
      </c>
      <c r="AU101" s="20" t="s">
        <v>87</v>
      </c>
    </row>
    <row r="102" spans="1:65" s="2" customFormat="1" ht="11.25">
      <c r="A102" s="37"/>
      <c r="B102" s="38"/>
      <c r="C102" s="39"/>
      <c r="D102" s="199" t="s">
        <v>149</v>
      </c>
      <c r="E102" s="39"/>
      <c r="F102" s="200" t="s">
        <v>171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149</v>
      </c>
      <c r="AU102" s="20" t="s">
        <v>87</v>
      </c>
    </row>
    <row r="103" spans="1:65" s="13" customFormat="1" ht="11.25">
      <c r="B103" s="201"/>
      <c r="C103" s="202"/>
      <c r="D103" s="194" t="s">
        <v>151</v>
      </c>
      <c r="E103" s="203" t="s">
        <v>19</v>
      </c>
      <c r="F103" s="204" t="s">
        <v>172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151</v>
      </c>
      <c r="AU103" s="210" t="s">
        <v>87</v>
      </c>
      <c r="AV103" s="13" t="s">
        <v>85</v>
      </c>
      <c r="AW103" s="13" t="s">
        <v>37</v>
      </c>
      <c r="AX103" s="13" t="s">
        <v>77</v>
      </c>
      <c r="AY103" s="210" t="s">
        <v>138</v>
      </c>
    </row>
    <row r="104" spans="1:65" s="14" customFormat="1" ht="11.25">
      <c r="B104" s="211"/>
      <c r="C104" s="212"/>
      <c r="D104" s="194" t="s">
        <v>151</v>
      </c>
      <c r="E104" s="213" t="s">
        <v>19</v>
      </c>
      <c r="F104" s="214" t="s">
        <v>165</v>
      </c>
      <c r="G104" s="212"/>
      <c r="H104" s="215">
        <v>4.74</v>
      </c>
      <c r="I104" s="216"/>
      <c r="J104" s="212"/>
      <c r="K104" s="212"/>
      <c r="L104" s="217"/>
      <c r="M104" s="218"/>
      <c r="N104" s="219"/>
      <c r="O104" s="219"/>
      <c r="P104" s="219"/>
      <c r="Q104" s="219"/>
      <c r="R104" s="219"/>
      <c r="S104" s="219"/>
      <c r="T104" s="220"/>
      <c r="AT104" s="221" t="s">
        <v>151</v>
      </c>
      <c r="AU104" s="221" t="s">
        <v>87</v>
      </c>
      <c r="AV104" s="14" t="s">
        <v>87</v>
      </c>
      <c r="AW104" s="14" t="s">
        <v>37</v>
      </c>
      <c r="AX104" s="14" t="s">
        <v>85</v>
      </c>
      <c r="AY104" s="221" t="s">
        <v>138</v>
      </c>
    </row>
    <row r="105" spans="1:65" s="2" customFormat="1" ht="16.5" customHeight="1">
      <c r="A105" s="37"/>
      <c r="B105" s="38"/>
      <c r="C105" s="181" t="s">
        <v>145</v>
      </c>
      <c r="D105" s="181" t="s">
        <v>140</v>
      </c>
      <c r="E105" s="182" t="s">
        <v>173</v>
      </c>
      <c r="F105" s="183" t="s">
        <v>174</v>
      </c>
      <c r="G105" s="184" t="s">
        <v>160</v>
      </c>
      <c r="H105" s="185">
        <v>4.74</v>
      </c>
      <c r="I105" s="186"/>
      <c r="J105" s="187">
        <f>ROUND(I105*H105,2)</f>
        <v>0</v>
      </c>
      <c r="K105" s="183" t="s">
        <v>144</v>
      </c>
      <c r="L105" s="42"/>
      <c r="M105" s="188" t="s">
        <v>19</v>
      </c>
      <c r="N105" s="189" t="s">
        <v>48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145</v>
      </c>
      <c r="AT105" s="192" t="s">
        <v>140</v>
      </c>
      <c r="AU105" s="192" t="s">
        <v>87</v>
      </c>
      <c r="AY105" s="20" t="s">
        <v>138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85</v>
      </c>
      <c r="BK105" s="193">
        <f>ROUND(I105*H105,2)</f>
        <v>0</v>
      </c>
      <c r="BL105" s="20" t="s">
        <v>145</v>
      </c>
      <c r="BM105" s="192" t="s">
        <v>175</v>
      </c>
    </row>
    <row r="106" spans="1:65" s="2" customFormat="1" ht="19.5">
      <c r="A106" s="37"/>
      <c r="B106" s="38"/>
      <c r="C106" s="39"/>
      <c r="D106" s="194" t="s">
        <v>147</v>
      </c>
      <c r="E106" s="39"/>
      <c r="F106" s="195" t="s">
        <v>176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147</v>
      </c>
      <c r="AU106" s="20" t="s">
        <v>87</v>
      </c>
    </row>
    <row r="107" spans="1:65" s="2" customFormat="1" ht="11.25">
      <c r="A107" s="37"/>
      <c r="B107" s="38"/>
      <c r="C107" s="39"/>
      <c r="D107" s="199" t="s">
        <v>149</v>
      </c>
      <c r="E107" s="39"/>
      <c r="F107" s="200" t="s">
        <v>177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149</v>
      </c>
      <c r="AU107" s="20" t="s">
        <v>87</v>
      </c>
    </row>
    <row r="108" spans="1:65" s="13" customFormat="1" ht="11.25">
      <c r="B108" s="201"/>
      <c r="C108" s="202"/>
      <c r="D108" s="194" t="s">
        <v>151</v>
      </c>
      <c r="E108" s="203" t="s">
        <v>19</v>
      </c>
      <c r="F108" s="204" t="s">
        <v>178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151</v>
      </c>
      <c r="AU108" s="210" t="s">
        <v>87</v>
      </c>
      <c r="AV108" s="13" t="s">
        <v>85</v>
      </c>
      <c r="AW108" s="13" t="s">
        <v>37</v>
      </c>
      <c r="AX108" s="13" t="s">
        <v>77</v>
      </c>
      <c r="AY108" s="210" t="s">
        <v>138</v>
      </c>
    </row>
    <row r="109" spans="1:65" s="14" customFormat="1" ht="11.25">
      <c r="B109" s="211"/>
      <c r="C109" s="212"/>
      <c r="D109" s="194" t="s">
        <v>151</v>
      </c>
      <c r="E109" s="213" t="s">
        <v>19</v>
      </c>
      <c r="F109" s="214" t="s">
        <v>179</v>
      </c>
      <c r="G109" s="212"/>
      <c r="H109" s="215">
        <v>4.74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151</v>
      </c>
      <c r="AU109" s="221" t="s">
        <v>87</v>
      </c>
      <c r="AV109" s="14" t="s">
        <v>87</v>
      </c>
      <c r="AW109" s="14" t="s">
        <v>37</v>
      </c>
      <c r="AX109" s="14" t="s">
        <v>85</v>
      </c>
      <c r="AY109" s="221" t="s">
        <v>138</v>
      </c>
    </row>
    <row r="110" spans="1:65" s="12" customFormat="1" ht="22.9" customHeight="1">
      <c r="B110" s="165"/>
      <c r="C110" s="166"/>
      <c r="D110" s="167" t="s">
        <v>76</v>
      </c>
      <c r="E110" s="179" t="s">
        <v>180</v>
      </c>
      <c r="F110" s="179" t="s">
        <v>181</v>
      </c>
      <c r="G110" s="166"/>
      <c r="H110" s="166"/>
      <c r="I110" s="169"/>
      <c r="J110" s="180">
        <f>BK110</f>
        <v>0</v>
      </c>
      <c r="K110" s="166"/>
      <c r="L110" s="171"/>
      <c r="M110" s="172"/>
      <c r="N110" s="173"/>
      <c r="O110" s="173"/>
      <c r="P110" s="174">
        <f>SUM(P111:P134)</f>
        <v>0</v>
      </c>
      <c r="Q110" s="173"/>
      <c r="R110" s="174">
        <f>SUM(R111:R134)</f>
        <v>0</v>
      </c>
      <c r="S110" s="173"/>
      <c r="T110" s="175">
        <f>SUM(T111:T134)</f>
        <v>4.6487960000000008</v>
      </c>
      <c r="AR110" s="176" t="s">
        <v>85</v>
      </c>
      <c r="AT110" s="177" t="s">
        <v>76</v>
      </c>
      <c r="AU110" s="177" t="s">
        <v>85</v>
      </c>
      <c r="AY110" s="176" t="s">
        <v>138</v>
      </c>
      <c r="BK110" s="178">
        <f>SUM(BK111:BK134)</f>
        <v>0</v>
      </c>
    </row>
    <row r="111" spans="1:65" s="2" customFormat="1" ht="24.2" customHeight="1">
      <c r="A111" s="37"/>
      <c r="B111" s="38"/>
      <c r="C111" s="181" t="s">
        <v>182</v>
      </c>
      <c r="D111" s="181" t="s">
        <v>140</v>
      </c>
      <c r="E111" s="182" t="s">
        <v>183</v>
      </c>
      <c r="F111" s="183" t="s">
        <v>184</v>
      </c>
      <c r="G111" s="184" t="s">
        <v>185</v>
      </c>
      <c r="H111" s="185">
        <v>24</v>
      </c>
      <c r="I111" s="186"/>
      <c r="J111" s="187">
        <f>ROUND(I111*H111,2)</f>
        <v>0</v>
      </c>
      <c r="K111" s="183" t="s">
        <v>144</v>
      </c>
      <c r="L111" s="42"/>
      <c r="M111" s="188" t="s">
        <v>19</v>
      </c>
      <c r="N111" s="189" t="s">
        <v>48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0.16500000000000001</v>
      </c>
      <c r="T111" s="191">
        <f>S111*H111</f>
        <v>3.96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145</v>
      </c>
      <c r="AT111" s="192" t="s">
        <v>140</v>
      </c>
      <c r="AU111" s="192" t="s">
        <v>87</v>
      </c>
      <c r="AY111" s="20" t="s">
        <v>138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85</v>
      </c>
      <c r="BK111" s="193">
        <f>ROUND(I111*H111,2)</f>
        <v>0</v>
      </c>
      <c r="BL111" s="20" t="s">
        <v>145</v>
      </c>
      <c r="BM111" s="192" t="s">
        <v>186</v>
      </c>
    </row>
    <row r="112" spans="1:65" s="2" customFormat="1" ht="19.5">
      <c r="A112" s="37"/>
      <c r="B112" s="38"/>
      <c r="C112" s="39"/>
      <c r="D112" s="194" t="s">
        <v>147</v>
      </c>
      <c r="E112" s="39"/>
      <c r="F112" s="195" t="s">
        <v>187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147</v>
      </c>
      <c r="AU112" s="20" t="s">
        <v>87</v>
      </c>
    </row>
    <row r="113" spans="1:65" s="2" customFormat="1" ht="11.25">
      <c r="A113" s="37"/>
      <c r="B113" s="38"/>
      <c r="C113" s="39"/>
      <c r="D113" s="199" t="s">
        <v>149</v>
      </c>
      <c r="E113" s="39"/>
      <c r="F113" s="200" t="s">
        <v>188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149</v>
      </c>
      <c r="AU113" s="20" t="s">
        <v>87</v>
      </c>
    </row>
    <row r="114" spans="1:65" s="13" customFormat="1" ht="11.25">
      <c r="B114" s="201"/>
      <c r="C114" s="202"/>
      <c r="D114" s="194" t="s">
        <v>151</v>
      </c>
      <c r="E114" s="203" t="s">
        <v>19</v>
      </c>
      <c r="F114" s="204" t="s">
        <v>189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151</v>
      </c>
      <c r="AU114" s="210" t="s">
        <v>87</v>
      </c>
      <c r="AV114" s="13" t="s">
        <v>85</v>
      </c>
      <c r="AW114" s="13" t="s">
        <v>37</v>
      </c>
      <c r="AX114" s="13" t="s">
        <v>77</v>
      </c>
      <c r="AY114" s="210" t="s">
        <v>138</v>
      </c>
    </row>
    <row r="115" spans="1:65" s="14" customFormat="1" ht="11.25">
      <c r="B115" s="211"/>
      <c r="C115" s="212"/>
      <c r="D115" s="194" t="s">
        <v>151</v>
      </c>
      <c r="E115" s="213" t="s">
        <v>19</v>
      </c>
      <c r="F115" s="214" t="s">
        <v>190</v>
      </c>
      <c r="G115" s="212"/>
      <c r="H115" s="215">
        <v>4</v>
      </c>
      <c r="I115" s="216"/>
      <c r="J115" s="212"/>
      <c r="K115" s="212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151</v>
      </c>
      <c r="AU115" s="221" t="s">
        <v>87</v>
      </c>
      <c r="AV115" s="14" t="s">
        <v>87</v>
      </c>
      <c r="AW115" s="14" t="s">
        <v>37</v>
      </c>
      <c r="AX115" s="14" t="s">
        <v>77</v>
      </c>
      <c r="AY115" s="221" t="s">
        <v>138</v>
      </c>
    </row>
    <row r="116" spans="1:65" s="14" customFormat="1" ht="11.25">
      <c r="B116" s="211"/>
      <c r="C116" s="212"/>
      <c r="D116" s="194" t="s">
        <v>151</v>
      </c>
      <c r="E116" s="213" t="s">
        <v>19</v>
      </c>
      <c r="F116" s="214" t="s">
        <v>191</v>
      </c>
      <c r="G116" s="212"/>
      <c r="H116" s="215">
        <v>13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151</v>
      </c>
      <c r="AU116" s="221" t="s">
        <v>87</v>
      </c>
      <c r="AV116" s="14" t="s">
        <v>87</v>
      </c>
      <c r="AW116" s="14" t="s">
        <v>37</v>
      </c>
      <c r="AX116" s="14" t="s">
        <v>77</v>
      </c>
      <c r="AY116" s="221" t="s">
        <v>138</v>
      </c>
    </row>
    <row r="117" spans="1:65" s="14" customFormat="1" ht="11.25">
      <c r="B117" s="211"/>
      <c r="C117" s="212"/>
      <c r="D117" s="194" t="s">
        <v>151</v>
      </c>
      <c r="E117" s="213" t="s">
        <v>19</v>
      </c>
      <c r="F117" s="214" t="s">
        <v>192</v>
      </c>
      <c r="G117" s="212"/>
      <c r="H117" s="215">
        <v>7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151</v>
      </c>
      <c r="AU117" s="221" t="s">
        <v>87</v>
      </c>
      <c r="AV117" s="14" t="s">
        <v>87</v>
      </c>
      <c r="AW117" s="14" t="s">
        <v>37</v>
      </c>
      <c r="AX117" s="14" t="s">
        <v>77</v>
      </c>
      <c r="AY117" s="221" t="s">
        <v>138</v>
      </c>
    </row>
    <row r="118" spans="1:65" s="15" customFormat="1" ht="11.25">
      <c r="B118" s="222"/>
      <c r="C118" s="223"/>
      <c r="D118" s="194" t="s">
        <v>151</v>
      </c>
      <c r="E118" s="224" t="s">
        <v>19</v>
      </c>
      <c r="F118" s="225" t="s">
        <v>157</v>
      </c>
      <c r="G118" s="223"/>
      <c r="H118" s="226">
        <v>24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AT118" s="232" t="s">
        <v>151</v>
      </c>
      <c r="AU118" s="232" t="s">
        <v>87</v>
      </c>
      <c r="AV118" s="15" t="s">
        <v>145</v>
      </c>
      <c r="AW118" s="15" t="s">
        <v>37</v>
      </c>
      <c r="AX118" s="15" t="s">
        <v>85</v>
      </c>
      <c r="AY118" s="232" t="s">
        <v>138</v>
      </c>
    </row>
    <row r="119" spans="1:65" s="2" customFormat="1" ht="24.2" customHeight="1">
      <c r="A119" s="37"/>
      <c r="B119" s="38"/>
      <c r="C119" s="181" t="s">
        <v>193</v>
      </c>
      <c r="D119" s="181" t="s">
        <v>140</v>
      </c>
      <c r="E119" s="182" t="s">
        <v>194</v>
      </c>
      <c r="F119" s="183" t="s">
        <v>195</v>
      </c>
      <c r="G119" s="184" t="s">
        <v>196</v>
      </c>
      <c r="H119" s="185">
        <v>41.5</v>
      </c>
      <c r="I119" s="186"/>
      <c r="J119" s="187">
        <f>ROUND(I119*H119,2)</f>
        <v>0</v>
      </c>
      <c r="K119" s="183" t="s">
        <v>144</v>
      </c>
      <c r="L119" s="42"/>
      <c r="M119" s="188" t="s">
        <v>19</v>
      </c>
      <c r="N119" s="189" t="s">
        <v>48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2.48E-3</v>
      </c>
      <c r="T119" s="191">
        <f>S119*H119</f>
        <v>0.10292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145</v>
      </c>
      <c r="AT119" s="192" t="s">
        <v>140</v>
      </c>
      <c r="AU119" s="192" t="s">
        <v>87</v>
      </c>
      <c r="AY119" s="20" t="s">
        <v>138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85</v>
      </c>
      <c r="BK119" s="193">
        <f>ROUND(I119*H119,2)</f>
        <v>0</v>
      </c>
      <c r="BL119" s="20" t="s">
        <v>145</v>
      </c>
      <c r="BM119" s="192" t="s">
        <v>197</v>
      </c>
    </row>
    <row r="120" spans="1:65" s="2" customFormat="1" ht="19.5">
      <c r="A120" s="37"/>
      <c r="B120" s="38"/>
      <c r="C120" s="39"/>
      <c r="D120" s="194" t="s">
        <v>147</v>
      </c>
      <c r="E120" s="39"/>
      <c r="F120" s="195" t="s">
        <v>198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147</v>
      </c>
      <c r="AU120" s="20" t="s">
        <v>87</v>
      </c>
    </row>
    <row r="121" spans="1:65" s="2" customFormat="1" ht="11.25">
      <c r="A121" s="37"/>
      <c r="B121" s="38"/>
      <c r="C121" s="39"/>
      <c r="D121" s="199" t="s">
        <v>149</v>
      </c>
      <c r="E121" s="39"/>
      <c r="F121" s="200" t="s">
        <v>199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149</v>
      </c>
      <c r="AU121" s="20" t="s">
        <v>87</v>
      </c>
    </row>
    <row r="122" spans="1:65" s="13" customFormat="1" ht="11.25">
      <c r="B122" s="201"/>
      <c r="C122" s="202"/>
      <c r="D122" s="194" t="s">
        <v>151</v>
      </c>
      <c r="E122" s="203" t="s">
        <v>19</v>
      </c>
      <c r="F122" s="204" t="s">
        <v>200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151</v>
      </c>
      <c r="AU122" s="210" t="s">
        <v>87</v>
      </c>
      <c r="AV122" s="13" t="s">
        <v>85</v>
      </c>
      <c r="AW122" s="13" t="s">
        <v>37</v>
      </c>
      <c r="AX122" s="13" t="s">
        <v>77</v>
      </c>
      <c r="AY122" s="210" t="s">
        <v>138</v>
      </c>
    </row>
    <row r="123" spans="1:65" s="13" customFormat="1" ht="11.25">
      <c r="B123" s="201"/>
      <c r="C123" s="202"/>
      <c r="D123" s="194" t="s">
        <v>151</v>
      </c>
      <c r="E123" s="203" t="s">
        <v>19</v>
      </c>
      <c r="F123" s="204" t="s">
        <v>201</v>
      </c>
      <c r="G123" s="202"/>
      <c r="H123" s="203" t="s">
        <v>19</v>
      </c>
      <c r="I123" s="205"/>
      <c r="J123" s="202"/>
      <c r="K123" s="202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151</v>
      </c>
      <c r="AU123" s="210" t="s">
        <v>87</v>
      </c>
      <c r="AV123" s="13" t="s">
        <v>85</v>
      </c>
      <c r="AW123" s="13" t="s">
        <v>37</v>
      </c>
      <c r="AX123" s="13" t="s">
        <v>77</v>
      </c>
      <c r="AY123" s="210" t="s">
        <v>138</v>
      </c>
    </row>
    <row r="124" spans="1:65" s="14" customFormat="1" ht="11.25">
      <c r="B124" s="211"/>
      <c r="C124" s="212"/>
      <c r="D124" s="194" t="s">
        <v>151</v>
      </c>
      <c r="E124" s="213" t="s">
        <v>19</v>
      </c>
      <c r="F124" s="214" t="s">
        <v>202</v>
      </c>
      <c r="G124" s="212"/>
      <c r="H124" s="215">
        <v>41.5</v>
      </c>
      <c r="I124" s="216"/>
      <c r="J124" s="212"/>
      <c r="K124" s="212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151</v>
      </c>
      <c r="AU124" s="221" t="s">
        <v>87</v>
      </c>
      <c r="AV124" s="14" t="s">
        <v>87</v>
      </c>
      <c r="AW124" s="14" t="s">
        <v>37</v>
      </c>
      <c r="AX124" s="14" t="s">
        <v>85</v>
      </c>
      <c r="AY124" s="221" t="s">
        <v>138</v>
      </c>
    </row>
    <row r="125" spans="1:65" s="2" customFormat="1" ht="16.5" customHeight="1">
      <c r="A125" s="37"/>
      <c r="B125" s="38"/>
      <c r="C125" s="181" t="s">
        <v>203</v>
      </c>
      <c r="D125" s="181" t="s">
        <v>140</v>
      </c>
      <c r="E125" s="182" t="s">
        <v>204</v>
      </c>
      <c r="F125" s="183" t="s">
        <v>205</v>
      </c>
      <c r="G125" s="184" t="s">
        <v>143</v>
      </c>
      <c r="H125" s="185">
        <v>88.2</v>
      </c>
      <c r="I125" s="186"/>
      <c r="J125" s="187">
        <f>ROUND(I125*H125,2)</f>
        <v>0</v>
      </c>
      <c r="K125" s="183" t="s">
        <v>206</v>
      </c>
      <c r="L125" s="42"/>
      <c r="M125" s="188" t="s">
        <v>19</v>
      </c>
      <c r="N125" s="189" t="s">
        <v>48</v>
      </c>
      <c r="O125" s="67"/>
      <c r="P125" s="190">
        <f>O125*H125</f>
        <v>0</v>
      </c>
      <c r="Q125" s="190">
        <v>0</v>
      </c>
      <c r="R125" s="190">
        <f>Q125*H125</f>
        <v>0</v>
      </c>
      <c r="S125" s="190">
        <v>1.8000000000000001E-4</v>
      </c>
      <c r="T125" s="191">
        <f>S125*H125</f>
        <v>1.5876000000000001E-2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145</v>
      </c>
      <c r="AT125" s="192" t="s">
        <v>140</v>
      </c>
      <c r="AU125" s="192" t="s">
        <v>87</v>
      </c>
      <c r="AY125" s="20" t="s">
        <v>138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85</v>
      </c>
      <c r="BK125" s="193">
        <f>ROUND(I125*H125,2)</f>
        <v>0</v>
      </c>
      <c r="BL125" s="20" t="s">
        <v>145</v>
      </c>
      <c r="BM125" s="192" t="s">
        <v>207</v>
      </c>
    </row>
    <row r="126" spans="1:65" s="2" customFormat="1" ht="11.25">
      <c r="A126" s="37"/>
      <c r="B126" s="38"/>
      <c r="C126" s="39"/>
      <c r="D126" s="194" t="s">
        <v>147</v>
      </c>
      <c r="E126" s="39"/>
      <c r="F126" s="195" t="s">
        <v>205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147</v>
      </c>
      <c r="AU126" s="20" t="s">
        <v>87</v>
      </c>
    </row>
    <row r="127" spans="1:65" s="13" customFormat="1" ht="11.25">
      <c r="B127" s="201"/>
      <c r="C127" s="202"/>
      <c r="D127" s="194" t="s">
        <v>151</v>
      </c>
      <c r="E127" s="203" t="s">
        <v>19</v>
      </c>
      <c r="F127" s="204" t="s">
        <v>208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151</v>
      </c>
      <c r="AU127" s="210" t="s">
        <v>87</v>
      </c>
      <c r="AV127" s="13" t="s">
        <v>85</v>
      </c>
      <c r="AW127" s="13" t="s">
        <v>37</v>
      </c>
      <c r="AX127" s="13" t="s">
        <v>77</v>
      </c>
      <c r="AY127" s="210" t="s">
        <v>138</v>
      </c>
    </row>
    <row r="128" spans="1:65" s="13" customFormat="1" ht="11.25">
      <c r="B128" s="201"/>
      <c r="C128" s="202"/>
      <c r="D128" s="194" t="s">
        <v>151</v>
      </c>
      <c r="E128" s="203" t="s">
        <v>19</v>
      </c>
      <c r="F128" s="204" t="s">
        <v>201</v>
      </c>
      <c r="G128" s="202"/>
      <c r="H128" s="203" t="s">
        <v>19</v>
      </c>
      <c r="I128" s="205"/>
      <c r="J128" s="202"/>
      <c r="K128" s="202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151</v>
      </c>
      <c r="AU128" s="210" t="s">
        <v>87</v>
      </c>
      <c r="AV128" s="13" t="s">
        <v>85</v>
      </c>
      <c r="AW128" s="13" t="s">
        <v>37</v>
      </c>
      <c r="AX128" s="13" t="s">
        <v>77</v>
      </c>
      <c r="AY128" s="210" t="s">
        <v>138</v>
      </c>
    </row>
    <row r="129" spans="1:65" s="14" customFormat="1" ht="11.25">
      <c r="B129" s="211"/>
      <c r="C129" s="212"/>
      <c r="D129" s="194" t="s">
        <v>151</v>
      </c>
      <c r="E129" s="213" t="s">
        <v>19</v>
      </c>
      <c r="F129" s="214" t="s">
        <v>209</v>
      </c>
      <c r="G129" s="212"/>
      <c r="H129" s="215">
        <v>88.2</v>
      </c>
      <c r="I129" s="216"/>
      <c r="J129" s="212"/>
      <c r="K129" s="212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151</v>
      </c>
      <c r="AU129" s="221" t="s">
        <v>87</v>
      </c>
      <c r="AV129" s="14" t="s">
        <v>87</v>
      </c>
      <c r="AW129" s="14" t="s">
        <v>37</v>
      </c>
      <c r="AX129" s="14" t="s">
        <v>85</v>
      </c>
      <c r="AY129" s="221" t="s">
        <v>138</v>
      </c>
    </row>
    <row r="130" spans="1:65" s="2" customFormat="1" ht="21.75" customHeight="1">
      <c r="A130" s="37"/>
      <c r="B130" s="38"/>
      <c r="C130" s="181" t="s">
        <v>210</v>
      </c>
      <c r="D130" s="181" t="s">
        <v>140</v>
      </c>
      <c r="E130" s="182" t="s">
        <v>211</v>
      </c>
      <c r="F130" s="183" t="s">
        <v>212</v>
      </c>
      <c r="G130" s="184" t="s">
        <v>185</v>
      </c>
      <c r="H130" s="185">
        <v>2</v>
      </c>
      <c r="I130" s="186"/>
      <c r="J130" s="187">
        <f>ROUND(I130*H130,2)</f>
        <v>0</v>
      </c>
      <c r="K130" s="183" t="s">
        <v>144</v>
      </c>
      <c r="L130" s="42"/>
      <c r="M130" s="188" t="s">
        <v>19</v>
      </c>
      <c r="N130" s="189" t="s">
        <v>48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0.28499999999999998</v>
      </c>
      <c r="T130" s="191">
        <f>S130*H130</f>
        <v>0.56999999999999995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145</v>
      </c>
      <c r="AT130" s="192" t="s">
        <v>140</v>
      </c>
      <c r="AU130" s="192" t="s">
        <v>87</v>
      </c>
      <c r="AY130" s="20" t="s">
        <v>138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85</v>
      </c>
      <c r="BK130" s="193">
        <f>ROUND(I130*H130,2)</f>
        <v>0</v>
      </c>
      <c r="BL130" s="20" t="s">
        <v>145</v>
      </c>
      <c r="BM130" s="192" t="s">
        <v>213</v>
      </c>
    </row>
    <row r="131" spans="1:65" s="2" customFormat="1" ht="19.5">
      <c r="A131" s="37"/>
      <c r="B131" s="38"/>
      <c r="C131" s="39"/>
      <c r="D131" s="194" t="s">
        <v>147</v>
      </c>
      <c r="E131" s="39"/>
      <c r="F131" s="195" t="s">
        <v>214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147</v>
      </c>
      <c r="AU131" s="20" t="s">
        <v>87</v>
      </c>
    </row>
    <row r="132" spans="1:65" s="2" customFormat="1" ht="11.25">
      <c r="A132" s="37"/>
      <c r="B132" s="38"/>
      <c r="C132" s="39"/>
      <c r="D132" s="199" t="s">
        <v>149</v>
      </c>
      <c r="E132" s="39"/>
      <c r="F132" s="200" t="s">
        <v>215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149</v>
      </c>
      <c r="AU132" s="20" t="s">
        <v>87</v>
      </c>
    </row>
    <row r="133" spans="1:65" s="13" customFormat="1" ht="22.5">
      <c r="B133" s="201"/>
      <c r="C133" s="202"/>
      <c r="D133" s="194" t="s">
        <v>151</v>
      </c>
      <c r="E133" s="203" t="s">
        <v>19</v>
      </c>
      <c r="F133" s="204" t="s">
        <v>216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151</v>
      </c>
      <c r="AU133" s="210" t="s">
        <v>87</v>
      </c>
      <c r="AV133" s="13" t="s">
        <v>85</v>
      </c>
      <c r="AW133" s="13" t="s">
        <v>37</v>
      </c>
      <c r="AX133" s="13" t="s">
        <v>77</v>
      </c>
      <c r="AY133" s="210" t="s">
        <v>138</v>
      </c>
    </row>
    <row r="134" spans="1:65" s="14" customFormat="1" ht="11.25">
      <c r="B134" s="211"/>
      <c r="C134" s="212"/>
      <c r="D134" s="194" t="s">
        <v>151</v>
      </c>
      <c r="E134" s="213" t="s">
        <v>19</v>
      </c>
      <c r="F134" s="214" t="s">
        <v>87</v>
      </c>
      <c r="G134" s="212"/>
      <c r="H134" s="215">
        <v>2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151</v>
      </c>
      <c r="AU134" s="221" t="s">
        <v>87</v>
      </c>
      <c r="AV134" s="14" t="s">
        <v>87</v>
      </c>
      <c r="AW134" s="14" t="s">
        <v>37</v>
      </c>
      <c r="AX134" s="14" t="s">
        <v>85</v>
      </c>
      <c r="AY134" s="221" t="s">
        <v>138</v>
      </c>
    </row>
    <row r="135" spans="1:65" s="12" customFormat="1" ht="22.9" customHeight="1">
      <c r="B135" s="165"/>
      <c r="C135" s="166"/>
      <c r="D135" s="167" t="s">
        <v>76</v>
      </c>
      <c r="E135" s="179" t="s">
        <v>217</v>
      </c>
      <c r="F135" s="179" t="s">
        <v>218</v>
      </c>
      <c r="G135" s="166"/>
      <c r="H135" s="166"/>
      <c r="I135" s="169"/>
      <c r="J135" s="180">
        <f>BK135</f>
        <v>0</v>
      </c>
      <c r="K135" s="166"/>
      <c r="L135" s="171"/>
      <c r="M135" s="172"/>
      <c r="N135" s="173"/>
      <c r="O135" s="173"/>
      <c r="P135" s="174">
        <f>SUM(P136:P163)</f>
        <v>0</v>
      </c>
      <c r="Q135" s="173"/>
      <c r="R135" s="174">
        <f>SUM(R136:R163)</f>
        <v>0</v>
      </c>
      <c r="S135" s="173"/>
      <c r="T135" s="175">
        <f>SUM(T136:T163)</f>
        <v>0</v>
      </c>
      <c r="AR135" s="176" t="s">
        <v>85</v>
      </c>
      <c r="AT135" s="177" t="s">
        <v>76</v>
      </c>
      <c r="AU135" s="177" t="s">
        <v>85</v>
      </c>
      <c r="AY135" s="176" t="s">
        <v>138</v>
      </c>
      <c r="BK135" s="178">
        <f>SUM(BK136:BK163)</f>
        <v>0</v>
      </c>
    </row>
    <row r="136" spans="1:65" s="2" customFormat="1" ht="21.75" customHeight="1">
      <c r="A136" s="37"/>
      <c r="B136" s="38"/>
      <c r="C136" s="181" t="s">
        <v>180</v>
      </c>
      <c r="D136" s="181" t="s">
        <v>140</v>
      </c>
      <c r="E136" s="182" t="s">
        <v>219</v>
      </c>
      <c r="F136" s="183" t="s">
        <v>220</v>
      </c>
      <c r="G136" s="184" t="s">
        <v>221</v>
      </c>
      <c r="H136" s="185">
        <v>4.649</v>
      </c>
      <c r="I136" s="186"/>
      <c r="J136" s="187">
        <f>ROUND(I136*H136,2)</f>
        <v>0</v>
      </c>
      <c r="K136" s="183" t="s">
        <v>144</v>
      </c>
      <c r="L136" s="42"/>
      <c r="M136" s="188" t="s">
        <v>19</v>
      </c>
      <c r="N136" s="189" t="s">
        <v>48</v>
      </c>
      <c r="O136" s="6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145</v>
      </c>
      <c r="AT136" s="192" t="s">
        <v>140</v>
      </c>
      <c r="AU136" s="192" t="s">
        <v>87</v>
      </c>
      <c r="AY136" s="20" t="s">
        <v>138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85</v>
      </c>
      <c r="BK136" s="193">
        <f>ROUND(I136*H136,2)</f>
        <v>0</v>
      </c>
      <c r="BL136" s="20" t="s">
        <v>145</v>
      </c>
      <c r="BM136" s="192" t="s">
        <v>222</v>
      </c>
    </row>
    <row r="137" spans="1:65" s="2" customFormat="1" ht="19.5">
      <c r="A137" s="37"/>
      <c r="B137" s="38"/>
      <c r="C137" s="39"/>
      <c r="D137" s="194" t="s">
        <v>147</v>
      </c>
      <c r="E137" s="39"/>
      <c r="F137" s="195" t="s">
        <v>223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147</v>
      </c>
      <c r="AU137" s="20" t="s">
        <v>87</v>
      </c>
    </row>
    <row r="138" spans="1:65" s="2" customFormat="1" ht="11.25">
      <c r="A138" s="37"/>
      <c r="B138" s="38"/>
      <c r="C138" s="39"/>
      <c r="D138" s="199" t="s">
        <v>149</v>
      </c>
      <c r="E138" s="39"/>
      <c r="F138" s="200" t="s">
        <v>224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149</v>
      </c>
      <c r="AU138" s="20" t="s">
        <v>87</v>
      </c>
    </row>
    <row r="139" spans="1:65" s="14" customFormat="1" ht="11.25">
      <c r="B139" s="211"/>
      <c r="C139" s="212"/>
      <c r="D139" s="194" t="s">
        <v>151</v>
      </c>
      <c r="E139" s="213" t="s">
        <v>19</v>
      </c>
      <c r="F139" s="214" t="s">
        <v>225</v>
      </c>
      <c r="G139" s="212"/>
      <c r="H139" s="215">
        <v>3.84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151</v>
      </c>
      <c r="AU139" s="221" t="s">
        <v>87</v>
      </c>
      <c r="AV139" s="14" t="s">
        <v>87</v>
      </c>
      <c r="AW139" s="14" t="s">
        <v>37</v>
      </c>
      <c r="AX139" s="14" t="s">
        <v>77</v>
      </c>
      <c r="AY139" s="221" t="s">
        <v>138</v>
      </c>
    </row>
    <row r="140" spans="1:65" s="14" customFormat="1" ht="11.25">
      <c r="B140" s="211"/>
      <c r="C140" s="212"/>
      <c r="D140" s="194" t="s">
        <v>151</v>
      </c>
      <c r="E140" s="213" t="s">
        <v>19</v>
      </c>
      <c r="F140" s="214" t="s">
        <v>226</v>
      </c>
      <c r="G140" s="212"/>
      <c r="H140" s="215">
        <v>1.6E-2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151</v>
      </c>
      <c r="AU140" s="221" t="s">
        <v>87</v>
      </c>
      <c r="AV140" s="14" t="s">
        <v>87</v>
      </c>
      <c r="AW140" s="14" t="s">
        <v>37</v>
      </c>
      <c r="AX140" s="14" t="s">
        <v>77</v>
      </c>
      <c r="AY140" s="221" t="s">
        <v>138</v>
      </c>
    </row>
    <row r="141" spans="1:65" s="14" customFormat="1" ht="11.25">
      <c r="B141" s="211"/>
      <c r="C141" s="212"/>
      <c r="D141" s="194" t="s">
        <v>151</v>
      </c>
      <c r="E141" s="213" t="s">
        <v>19</v>
      </c>
      <c r="F141" s="214" t="s">
        <v>227</v>
      </c>
      <c r="G141" s="212"/>
      <c r="H141" s="215">
        <v>0.79300000000000004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151</v>
      </c>
      <c r="AU141" s="221" t="s">
        <v>87</v>
      </c>
      <c r="AV141" s="14" t="s">
        <v>87</v>
      </c>
      <c r="AW141" s="14" t="s">
        <v>37</v>
      </c>
      <c r="AX141" s="14" t="s">
        <v>77</v>
      </c>
      <c r="AY141" s="221" t="s">
        <v>138</v>
      </c>
    </row>
    <row r="142" spans="1:65" s="15" customFormat="1" ht="11.25">
      <c r="B142" s="222"/>
      <c r="C142" s="223"/>
      <c r="D142" s="194" t="s">
        <v>151</v>
      </c>
      <c r="E142" s="224" t="s">
        <v>19</v>
      </c>
      <c r="F142" s="225" t="s">
        <v>157</v>
      </c>
      <c r="G142" s="223"/>
      <c r="H142" s="226">
        <v>4.649</v>
      </c>
      <c r="I142" s="227"/>
      <c r="J142" s="223"/>
      <c r="K142" s="223"/>
      <c r="L142" s="228"/>
      <c r="M142" s="229"/>
      <c r="N142" s="230"/>
      <c r="O142" s="230"/>
      <c r="P142" s="230"/>
      <c r="Q142" s="230"/>
      <c r="R142" s="230"/>
      <c r="S142" s="230"/>
      <c r="T142" s="231"/>
      <c r="AT142" s="232" t="s">
        <v>151</v>
      </c>
      <c r="AU142" s="232" t="s">
        <v>87</v>
      </c>
      <c r="AV142" s="15" t="s">
        <v>145</v>
      </c>
      <c r="AW142" s="15" t="s">
        <v>37</v>
      </c>
      <c r="AX142" s="15" t="s">
        <v>85</v>
      </c>
      <c r="AY142" s="232" t="s">
        <v>138</v>
      </c>
    </row>
    <row r="143" spans="1:65" s="2" customFormat="1" ht="24.2" customHeight="1">
      <c r="A143" s="37"/>
      <c r="B143" s="38"/>
      <c r="C143" s="181" t="s">
        <v>228</v>
      </c>
      <c r="D143" s="181" t="s">
        <v>140</v>
      </c>
      <c r="E143" s="182" t="s">
        <v>229</v>
      </c>
      <c r="F143" s="183" t="s">
        <v>230</v>
      </c>
      <c r="G143" s="184" t="s">
        <v>221</v>
      </c>
      <c r="H143" s="185">
        <v>54.093000000000004</v>
      </c>
      <c r="I143" s="186"/>
      <c r="J143" s="187">
        <f>ROUND(I143*H143,2)</f>
        <v>0</v>
      </c>
      <c r="K143" s="183" t="s">
        <v>144</v>
      </c>
      <c r="L143" s="42"/>
      <c r="M143" s="188" t="s">
        <v>19</v>
      </c>
      <c r="N143" s="189" t="s">
        <v>48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145</v>
      </c>
      <c r="AT143" s="192" t="s">
        <v>140</v>
      </c>
      <c r="AU143" s="192" t="s">
        <v>87</v>
      </c>
      <c r="AY143" s="20" t="s">
        <v>138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85</v>
      </c>
      <c r="BK143" s="193">
        <f>ROUND(I143*H143,2)</f>
        <v>0</v>
      </c>
      <c r="BL143" s="20" t="s">
        <v>145</v>
      </c>
      <c r="BM143" s="192" t="s">
        <v>231</v>
      </c>
    </row>
    <row r="144" spans="1:65" s="2" customFormat="1" ht="29.25">
      <c r="A144" s="37"/>
      <c r="B144" s="38"/>
      <c r="C144" s="39"/>
      <c r="D144" s="194" t="s">
        <v>147</v>
      </c>
      <c r="E144" s="39"/>
      <c r="F144" s="195" t="s">
        <v>232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147</v>
      </c>
      <c r="AU144" s="20" t="s">
        <v>87</v>
      </c>
    </row>
    <row r="145" spans="1:65" s="2" customFormat="1" ht="11.25">
      <c r="A145" s="37"/>
      <c r="B145" s="38"/>
      <c r="C145" s="39"/>
      <c r="D145" s="199" t="s">
        <v>149</v>
      </c>
      <c r="E145" s="39"/>
      <c r="F145" s="200" t="s">
        <v>233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149</v>
      </c>
      <c r="AU145" s="20" t="s">
        <v>87</v>
      </c>
    </row>
    <row r="146" spans="1:65" s="13" customFormat="1" ht="11.25">
      <c r="B146" s="201"/>
      <c r="C146" s="202"/>
      <c r="D146" s="194" t="s">
        <v>151</v>
      </c>
      <c r="E146" s="203" t="s">
        <v>19</v>
      </c>
      <c r="F146" s="204" t="s">
        <v>234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151</v>
      </c>
      <c r="AU146" s="210" t="s">
        <v>87</v>
      </c>
      <c r="AV146" s="13" t="s">
        <v>85</v>
      </c>
      <c r="AW146" s="13" t="s">
        <v>37</v>
      </c>
      <c r="AX146" s="13" t="s">
        <v>77</v>
      </c>
      <c r="AY146" s="210" t="s">
        <v>138</v>
      </c>
    </row>
    <row r="147" spans="1:65" s="13" customFormat="1" ht="11.25">
      <c r="B147" s="201"/>
      <c r="C147" s="202"/>
      <c r="D147" s="194" t="s">
        <v>151</v>
      </c>
      <c r="E147" s="203" t="s">
        <v>19</v>
      </c>
      <c r="F147" s="204" t="s">
        <v>235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151</v>
      </c>
      <c r="AU147" s="210" t="s">
        <v>87</v>
      </c>
      <c r="AV147" s="13" t="s">
        <v>85</v>
      </c>
      <c r="AW147" s="13" t="s">
        <v>37</v>
      </c>
      <c r="AX147" s="13" t="s">
        <v>77</v>
      </c>
      <c r="AY147" s="210" t="s">
        <v>138</v>
      </c>
    </row>
    <row r="148" spans="1:65" s="14" customFormat="1" ht="11.25">
      <c r="B148" s="211"/>
      <c r="C148" s="212"/>
      <c r="D148" s="194" t="s">
        <v>151</v>
      </c>
      <c r="E148" s="213" t="s">
        <v>19</v>
      </c>
      <c r="F148" s="214" t="s">
        <v>236</v>
      </c>
      <c r="G148" s="212"/>
      <c r="H148" s="215">
        <v>50.128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151</v>
      </c>
      <c r="AU148" s="221" t="s">
        <v>87</v>
      </c>
      <c r="AV148" s="14" t="s">
        <v>87</v>
      </c>
      <c r="AW148" s="14" t="s">
        <v>37</v>
      </c>
      <c r="AX148" s="14" t="s">
        <v>77</v>
      </c>
      <c r="AY148" s="221" t="s">
        <v>138</v>
      </c>
    </row>
    <row r="149" spans="1:65" s="13" customFormat="1" ht="22.5">
      <c r="B149" s="201"/>
      <c r="C149" s="202"/>
      <c r="D149" s="194" t="s">
        <v>151</v>
      </c>
      <c r="E149" s="203" t="s">
        <v>19</v>
      </c>
      <c r="F149" s="204" t="s">
        <v>237</v>
      </c>
      <c r="G149" s="202"/>
      <c r="H149" s="203" t="s">
        <v>19</v>
      </c>
      <c r="I149" s="205"/>
      <c r="J149" s="202"/>
      <c r="K149" s="202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151</v>
      </c>
      <c r="AU149" s="210" t="s">
        <v>87</v>
      </c>
      <c r="AV149" s="13" t="s">
        <v>85</v>
      </c>
      <c r="AW149" s="13" t="s">
        <v>37</v>
      </c>
      <c r="AX149" s="13" t="s">
        <v>77</v>
      </c>
      <c r="AY149" s="210" t="s">
        <v>138</v>
      </c>
    </row>
    <row r="150" spans="1:65" s="13" customFormat="1" ht="11.25">
      <c r="B150" s="201"/>
      <c r="C150" s="202"/>
      <c r="D150" s="194" t="s">
        <v>151</v>
      </c>
      <c r="E150" s="203" t="s">
        <v>19</v>
      </c>
      <c r="F150" s="204" t="s">
        <v>238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151</v>
      </c>
      <c r="AU150" s="210" t="s">
        <v>87</v>
      </c>
      <c r="AV150" s="13" t="s">
        <v>85</v>
      </c>
      <c r="AW150" s="13" t="s">
        <v>37</v>
      </c>
      <c r="AX150" s="13" t="s">
        <v>77</v>
      </c>
      <c r="AY150" s="210" t="s">
        <v>138</v>
      </c>
    </row>
    <row r="151" spans="1:65" s="14" customFormat="1" ht="11.25">
      <c r="B151" s="211"/>
      <c r="C151" s="212"/>
      <c r="D151" s="194" t="s">
        <v>151</v>
      </c>
      <c r="E151" s="213" t="s">
        <v>19</v>
      </c>
      <c r="F151" s="214" t="s">
        <v>239</v>
      </c>
      <c r="G151" s="212"/>
      <c r="H151" s="215">
        <v>3.9649999999999999</v>
      </c>
      <c r="I151" s="216"/>
      <c r="J151" s="212"/>
      <c r="K151" s="212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151</v>
      </c>
      <c r="AU151" s="221" t="s">
        <v>87</v>
      </c>
      <c r="AV151" s="14" t="s">
        <v>87</v>
      </c>
      <c r="AW151" s="14" t="s">
        <v>37</v>
      </c>
      <c r="AX151" s="14" t="s">
        <v>77</v>
      </c>
      <c r="AY151" s="221" t="s">
        <v>138</v>
      </c>
    </row>
    <row r="152" spans="1:65" s="15" customFormat="1" ht="11.25">
      <c r="B152" s="222"/>
      <c r="C152" s="223"/>
      <c r="D152" s="194" t="s">
        <v>151</v>
      </c>
      <c r="E152" s="224" t="s">
        <v>19</v>
      </c>
      <c r="F152" s="225" t="s">
        <v>157</v>
      </c>
      <c r="G152" s="223"/>
      <c r="H152" s="226">
        <v>54.093000000000004</v>
      </c>
      <c r="I152" s="227"/>
      <c r="J152" s="223"/>
      <c r="K152" s="223"/>
      <c r="L152" s="228"/>
      <c r="M152" s="229"/>
      <c r="N152" s="230"/>
      <c r="O152" s="230"/>
      <c r="P152" s="230"/>
      <c r="Q152" s="230"/>
      <c r="R152" s="230"/>
      <c r="S152" s="230"/>
      <c r="T152" s="231"/>
      <c r="AT152" s="232" t="s">
        <v>151</v>
      </c>
      <c r="AU152" s="232" t="s">
        <v>87</v>
      </c>
      <c r="AV152" s="15" t="s">
        <v>145</v>
      </c>
      <c r="AW152" s="15" t="s">
        <v>37</v>
      </c>
      <c r="AX152" s="15" t="s">
        <v>85</v>
      </c>
      <c r="AY152" s="232" t="s">
        <v>138</v>
      </c>
    </row>
    <row r="153" spans="1:65" s="2" customFormat="1" ht="24.2" customHeight="1">
      <c r="A153" s="37"/>
      <c r="B153" s="38"/>
      <c r="C153" s="181" t="s">
        <v>240</v>
      </c>
      <c r="D153" s="181" t="s">
        <v>140</v>
      </c>
      <c r="E153" s="182" t="s">
        <v>241</v>
      </c>
      <c r="F153" s="183" t="s">
        <v>242</v>
      </c>
      <c r="G153" s="184" t="s">
        <v>221</v>
      </c>
      <c r="H153" s="185">
        <v>4.649</v>
      </c>
      <c r="I153" s="186"/>
      <c r="J153" s="187">
        <f>ROUND(I153*H153,2)</f>
        <v>0</v>
      </c>
      <c r="K153" s="183" t="s">
        <v>144</v>
      </c>
      <c r="L153" s="42"/>
      <c r="M153" s="188" t="s">
        <v>19</v>
      </c>
      <c r="N153" s="189" t="s">
        <v>48</v>
      </c>
      <c r="O153" s="6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145</v>
      </c>
      <c r="AT153" s="192" t="s">
        <v>140</v>
      </c>
      <c r="AU153" s="192" t="s">
        <v>87</v>
      </c>
      <c r="AY153" s="20" t="s">
        <v>138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20" t="s">
        <v>85</v>
      </c>
      <c r="BK153" s="193">
        <f>ROUND(I153*H153,2)</f>
        <v>0</v>
      </c>
      <c r="BL153" s="20" t="s">
        <v>145</v>
      </c>
      <c r="BM153" s="192" t="s">
        <v>243</v>
      </c>
    </row>
    <row r="154" spans="1:65" s="2" customFormat="1" ht="29.25">
      <c r="A154" s="37"/>
      <c r="B154" s="38"/>
      <c r="C154" s="39"/>
      <c r="D154" s="194" t="s">
        <v>147</v>
      </c>
      <c r="E154" s="39"/>
      <c r="F154" s="195" t="s">
        <v>244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147</v>
      </c>
      <c r="AU154" s="20" t="s">
        <v>87</v>
      </c>
    </row>
    <row r="155" spans="1:65" s="2" customFormat="1" ht="11.25">
      <c r="A155" s="37"/>
      <c r="B155" s="38"/>
      <c r="C155" s="39"/>
      <c r="D155" s="199" t="s">
        <v>149</v>
      </c>
      <c r="E155" s="39"/>
      <c r="F155" s="200" t="s">
        <v>245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149</v>
      </c>
      <c r="AU155" s="20" t="s">
        <v>87</v>
      </c>
    </row>
    <row r="156" spans="1:65" s="2" customFormat="1" ht="33" customHeight="1">
      <c r="A156" s="37"/>
      <c r="B156" s="38"/>
      <c r="C156" s="181" t="s">
        <v>8</v>
      </c>
      <c r="D156" s="181" t="s">
        <v>140</v>
      </c>
      <c r="E156" s="182" t="s">
        <v>246</v>
      </c>
      <c r="F156" s="183" t="s">
        <v>247</v>
      </c>
      <c r="G156" s="184" t="s">
        <v>221</v>
      </c>
      <c r="H156" s="185">
        <v>3.84</v>
      </c>
      <c r="I156" s="186"/>
      <c r="J156" s="187">
        <f>ROUND(I156*H156,2)</f>
        <v>0</v>
      </c>
      <c r="K156" s="183" t="s">
        <v>144</v>
      </c>
      <c r="L156" s="42"/>
      <c r="M156" s="188" t="s">
        <v>19</v>
      </c>
      <c r="N156" s="189" t="s">
        <v>48</v>
      </c>
      <c r="O156" s="6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145</v>
      </c>
      <c r="AT156" s="192" t="s">
        <v>140</v>
      </c>
      <c r="AU156" s="192" t="s">
        <v>87</v>
      </c>
      <c r="AY156" s="20" t="s">
        <v>138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85</v>
      </c>
      <c r="BK156" s="193">
        <f>ROUND(I156*H156,2)</f>
        <v>0</v>
      </c>
      <c r="BL156" s="20" t="s">
        <v>145</v>
      </c>
      <c r="BM156" s="192" t="s">
        <v>248</v>
      </c>
    </row>
    <row r="157" spans="1:65" s="2" customFormat="1" ht="29.25">
      <c r="A157" s="37"/>
      <c r="B157" s="38"/>
      <c r="C157" s="39"/>
      <c r="D157" s="194" t="s">
        <v>147</v>
      </c>
      <c r="E157" s="39"/>
      <c r="F157" s="195" t="s">
        <v>249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147</v>
      </c>
      <c r="AU157" s="20" t="s">
        <v>87</v>
      </c>
    </row>
    <row r="158" spans="1:65" s="2" customFormat="1" ht="11.25">
      <c r="A158" s="37"/>
      <c r="B158" s="38"/>
      <c r="C158" s="39"/>
      <c r="D158" s="199" t="s">
        <v>149</v>
      </c>
      <c r="E158" s="39"/>
      <c r="F158" s="200" t="s">
        <v>250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149</v>
      </c>
      <c r="AU158" s="20" t="s">
        <v>87</v>
      </c>
    </row>
    <row r="159" spans="1:65" s="14" customFormat="1" ht="11.25">
      <c r="B159" s="211"/>
      <c r="C159" s="212"/>
      <c r="D159" s="194" t="s">
        <v>151</v>
      </c>
      <c r="E159" s="213" t="s">
        <v>19</v>
      </c>
      <c r="F159" s="214" t="s">
        <v>225</v>
      </c>
      <c r="G159" s="212"/>
      <c r="H159" s="215">
        <v>3.84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151</v>
      </c>
      <c r="AU159" s="221" t="s">
        <v>87</v>
      </c>
      <c r="AV159" s="14" t="s">
        <v>87</v>
      </c>
      <c r="AW159" s="14" t="s">
        <v>37</v>
      </c>
      <c r="AX159" s="14" t="s">
        <v>85</v>
      </c>
      <c r="AY159" s="221" t="s">
        <v>138</v>
      </c>
    </row>
    <row r="160" spans="1:65" s="2" customFormat="1" ht="33" customHeight="1">
      <c r="A160" s="37"/>
      <c r="B160" s="38"/>
      <c r="C160" s="181" t="s">
        <v>251</v>
      </c>
      <c r="D160" s="181" t="s">
        <v>140</v>
      </c>
      <c r="E160" s="182" t="s">
        <v>252</v>
      </c>
      <c r="F160" s="183" t="s">
        <v>253</v>
      </c>
      <c r="G160" s="184" t="s">
        <v>221</v>
      </c>
      <c r="H160" s="185">
        <v>1.6E-2</v>
      </c>
      <c r="I160" s="186"/>
      <c r="J160" s="187">
        <f>ROUND(I160*H160,2)</f>
        <v>0</v>
      </c>
      <c r="K160" s="183" t="s">
        <v>144</v>
      </c>
      <c r="L160" s="42"/>
      <c r="M160" s="188" t="s">
        <v>19</v>
      </c>
      <c r="N160" s="189" t="s">
        <v>48</v>
      </c>
      <c r="O160" s="6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145</v>
      </c>
      <c r="AT160" s="192" t="s">
        <v>140</v>
      </c>
      <c r="AU160" s="192" t="s">
        <v>87</v>
      </c>
      <c r="AY160" s="20" t="s">
        <v>138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0" t="s">
        <v>85</v>
      </c>
      <c r="BK160" s="193">
        <f>ROUND(I160*H160,2)</f>
        <v>0</v>
      </c>
      <c r="BL160" s="20" t="s">
        <v>145</v>
      </c>
      <c r="BM160" s="192" t="s">
        <v>254</v>
      </c>
    </row>
    <row r="161" spans="1:51" s="2" customFormat="1" ht="29.25">
      <c r="A161" s="37"/>
      <c r="B161" s="38"/>
      <c r="C161" s="39"/>
      <c r="D161" s="194" t="s">
        <v>147</v>
      </c>
      <c r="E161" s="39"/>
      <c r="F161" s="195" t="s">
        <v>255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147</v>
      </c>
      <c r="AU161" s="20" t="s">
        <v>87</v>
      </c>
    </row>
    <row r="162" spans="1:51" s="2" customFormat="1" ht="11.25">
      <c r="A162" s="37"/>
      <c r="B162" s="38"/>
      <c r="C162" s="39"/>
      <c r="D162" s="199" t="s">
        <v>149</v>
      </c>
      <c r="E162" s="39"/>
      <c r="F162" s="200" t="s">
        <v>256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149</v>
      </c>
      <c r="AU162" s="20" t="s">
        <v>87</v>
      </c>
    </row>
    <row r="163" spans="1:51" s="14" customFormat="1" ht="11.25">
      <c r="B163" s="211"/>
      <c r="C163" s="212"/>
      <c r="D163" s="194" t="s">
        <v>151</v>
      </c>
      <c r="E163" s="213" t="s">
        <v>19</v>
      </c>
      <c r="F163" s="214" t="s">
        <v>226</v>
      </c>
      <c r="G163" s="212"/>
      <c r="H163" s="215">
        <v>1.6E-2</v>
      </c>
      <c r="I163" s="216"/>
      <c r="J163" s="212"/>
      <c r="K163" s="212"/>
      <c r="L163" s="217"/>
      <c r="M163" s="233"/>
      <c r="N163" s="234"/>
      <c r="O163" s="234"/>
      <c r="P163" s="234"/>
      <c r="Q163" s="234"/>
      <c r="R163" s="234"/>
      <c r="S163" s="234"/>
      <c r="T163" s="235"/>
      <c r="AT163" s="221" t="s">
        <v>151</v>
      </c>
      <c r="AU163" s="221" t="s">
        <v>87</v>
      </c>
      <c r="AV163" s="14" t="s">
        <v>87</v>
      </c>
      <c r="AW163" s="14" t="s">
        <v>37</v>
      </c>
      <c r="AX163" s="14" t="s">
        <v>85</v>
      </c>
      <c r="AY163" s="221" t="s">
        <v>138</v>
      </c>
    </row>
    <row r="164" spans="1:51" s="2" customFormat="1" ht="6.95" customHeight="1">
      <c r="A164" s="37"/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42"/>
      <c r="M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</sheetData>
  <sheetProtection algorithmName="SHA-512" hashValue="Id+lkbDLx5QSSGJ/BHu0ZjHFXYgZaHUBy1zLOX4YD2sshSUk7iXkS45FlhWWZbfCGgUaw/h2yyOAhdUyk0INuQ==" saltValue="ghO67cdUu7R5LP0qIXU8t4bsOzcUKa2Ry1GeWAbBog/N74IPBuDfvmn6vIeLBV4ktOi8l2oXdzqhpzp6MuoN+g==" spinCount="100000" sheet="1" objects="1" scenarios="1" formatColumns="0" formatRows="0" autoFilter="0"/>
  <autoFilter ref="C82:K163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7" r:id="rId2"/>
    <hyperlink ref="F102" r:id="rId3"/>
    <hyperlink ref="F107" r:id="rId4"/>
    <hyperlink ref="F113" r:id="rId5"/>
    <hyperlink ref="F121" r:id="rId6"/>
    <hyperlink ref="F132" r:id="rId7"/>
    <hyperlink ref="F138" r:id="rId8"/>
    <hyperlink ref="F145" r:id="rId9"/>
    <hyperlink ref="F155" r:id="rId10"/>
    <hyperlink ref="F158" r:id="rId11"/>
    <hyperlink ref="F162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9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90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113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257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11. 7. 2024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ROUND(J89,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ROUND((SUM(BE89:BE278)),  2)</f>
        <v>0</v>
      </c>
      <c r="G33" s="37"/>
      <c r="H33" s="37"/>
      <c r="I33" s="127">
        <v>0.21</v>
      </c>
      <c r="J33" s="126">
        <f>ROUND(((SUM(BE89:BE278))*I33),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ROUND((SUM(BF89:BF278)),  2)</f>
        <v>0</v>
      </c>
      <c r="G34" s="37"/>
      <c r="H34" s="37"/>
      <c r="I34" s="127">
        <v>0.12</v>
      </c>
      <c r="J34" s="126">
        <f>ROUND(((SUM(BF89:BF278))*I34),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ROUND((SUM(BG89:BG278)),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ROUND((SUM(BH89:BH278)),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ROUND((SUM(BI89:BI278)),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115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Pěší koridor do ulice Na Stráni, Zárybničná Lhota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113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3" t="str">
        <f>E9</f>
        <v>001 - SO-100 Chodník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Zárybničná Lhota, parc. č. 72/5, 77/12, 74/1</v>
      </c>
      <c r="G52" s="39"/>
      <c r="H52" s="39"/>
      <c r="I52" s="32" t="s">
        <v>23</v>
      </c>
      <c r="J52" s="62" t="str">
        <f>IF(J12="","",J12)</f>
        <v>11. 7. 2024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Graphic PRO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116</v>
      </c>
      <c r="D57" s="140"/>
      <c r="E57" s="140"/>
      <c r="F57" s="140"/>
      <c r="G57" s="140"/>
      <c r="H57" s="140"/>
      <c r="I57" s="140"/>
      <c r="J57" s="141" t="s">
        <v>117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118</v>
      </c>
    </row>
    <row r="60" spans="1:47" s="9" customFormat="1" ht="24.95" customHeight="1">
      <c r="B60" s="143"/>
      <c r="C60" s="144"/>
      <c r="D60" s="145" t="s">
        <v>119</v>
      </c>
      <c r="E60" s="146"/>
      <c r="F60" s="146"/>
      <c r="G60" s="146"/>
      <c r="H60" s="146"/>
      <c r="I60" s="146"/>
      <c r="J60" s="147">
        <f>J90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120</v>
      </c>
      <c r="E61" s="151"/>
      <c r="F61" s="151"/>
      <c r="G61" s="151"/>
      <c r="H61" s="151"/>
      <c r="I61" s="151"/>
      <c r="J61" s="152">
        <f>J91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258</v>
      </c>
      <c r="E62" s="151"/>
      <c r="F62" s="151"/>
      <c r="G62" s="151"/>
      <c r="H62" s="151"/>
      <c r="I62" s="151"/>
      <c r="J62" s="152">
        <f>J146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259</v>
      </c>
      <c r="E63" s="151"/>
      <c r="F63" s="151"/>
      <c r="G63" s="151"/>
      <c r="H63" s="151"/>
      <c r="I63" s="151"/>
      <c r="J63" s="152">
        <f>J156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260</v>
      </c>
      <c r="E64" s="151"/>
      <c r="F64" s="151"/>
      <c r="G64" s="151"/>
      <c r="H64" s="151"/>
      <c r="I64" s="151"/>
      <c r="J64" s="152">
        <f>J201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121</v>
      </c>
      <c r="E65" s="151"/>
      <c r="F65" s="151"/>
      <c r="G65" s="151"/>
      <c r="H65" s="151"/>
      <c r="I65" s="151"/>
      <c r="J65" s="152">
        <f>J216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122</v>
      </c>
      <c r="E66" s="151"/>
      <c r="F66" s="151"/>
      <c r="G66" s="151"/>
      <c r="H66" s="151"/>
      <c r="I66" s="151"/>
      <c r="J66" s="152">
        <f>J260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261</v>
      </c>
      <c r="E67" s="151"/>
      <c r="F67" s="151"/>
      <c r="G67" s="151"/>
      <c r="H67" s="151"/>
      <c r="I67" s="151"/>
      <c r="J67" s="152">
        <f>J268</f>
        <v>0</v>
      </c>
      <c r="K67" s="100"/>
      <c r="L67" s="153"/>
    </row>
    <row r="68" spans="1:31" s="9" customFormat="1" ht="24.95" customHeight="1">
      <c r="B68" s="143"/>
      <c r="C68" s="144"/>
      <c r="D68" s="145" t="s">
        <v>262</v>
      </c>
      <c r="E68" s="146"/>
      <c r="F68" s="146"/>
      <c r="G68" s="146"/>
      <c r="H68" s="146"/>
      <c r="I68" s="146"/>
      <c r="J68" s="147">
        <f>J272</f>
        <v>0</v>
      </c>
      <c r="K68" s="144"/>
      <c r="L68" s="148"/>
    </row>
    <row r="69" spans="1:31" s="10" customFormat="1" ht="19.899999999999999" customHeight="1">
      <c r="B69" s="149"/>
      <c r="C69" s="100"/>
      <c r="D69" s="150" t="s">
        <v>263</v>
      </c>
      <c r="E69" s="151"/>
      <c r="F69" s="151"/>
      <c r="G69" s="151"/>
      <c r="H69" s="151"/>
      <c r="I69" s="151"/>
      <c r="J69" s="152">
        <f>J273</f>
        <v>0</v>
      </c>
      <c r="K69" s="100"/>
      <c r="L69" s="153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123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404" t="str">
        <f>E7</f>
        <v>Pěší koridor do ulice Na Stráni, Zárybničná Lhota</v>
      </c>
      <c r="F79" s="405"/>
      <c r="G79" s="405"/>
      <c r="H79" s="405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113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3" t="str">
        <f>E9</f>
        <v>001 - SO-100 Chodník</v>
      </c>
      <c r="F81" s="406"/>
      <c r="G81" s="406"/>
      <c r="H81" s="406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k.ú. Zárybničná Lhota, parc. č. 72/5, 77/12, 74/1</v>
      </c>
      <c r="G83" s="39"/>
      <c r="H83" s="39"/>
      <c r="I83" s="32" t="s">
        <v>23</v>
      </c>
      <c r="J83" s="62" t="str">
        <f>IF(J12="","",J12)</f>
        <v>11. 7. 2024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2" t="s">
        <v>25</v>
      </c>
      <c r="D85" s="39"/>
      <c r="E85" s="39"/>
      <c r="F85" s="30" t="str">
        <f>E15</f>
        <v>MĚSTO TÁBOR</v>
      </c>
      <c r="G85" s="39"/>
      <c r="H85" s="39"/>
      <c r="I85" s="32" t="s">
        <v>33</v>
      </c>
      <c r="J85" s="35" t="str">
        <f>E21</f>
        <v>Graphic PRO s.r.o.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Pavel Vochozka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4"/>
      <c r="B88" s="155"/>
      <c r="C88" s="156" t="s">
        <v>124</v>
      </c>
      <c r="D88" s="157" t="s">
        <v>62</v>
      </c>
      <c r="E88" s="157" t="s">
        <v>58</v>
      </c>
      <c r="F88" s="157" t="s">
        <v>59</v>
      </c>
      <c r="G88" s="157" t="s">
        <v>125</v>
      </c>
      <c r="H88" s="157" t="s">
        <v>126</v>
      </c>
      <c r="I88" s="157" t="s">
        <v>127</v>
      </c>
      <c r="J88" s="157" t="s">
        <v>117</v>
      </c>
      <c r="K88" s="158" t="s">
        <v>128</v>
      </c>
      <c r="L88" s="159"/>
      <c r="M88" s="71" t="s">
        <v>19</v>
      </c>
      <c r="N88" s="72" t="s">
        <v>47</v>
      </c>
      <c r="O88" s="72" t="s">
        <v>129</v>
      </c>
      <c r="P88" s="72" t="s">
        <v>130</v>
      </c>
      <c r="Q88" s="72" t="s">
        <v>131</v>
      </c>
      <c r="R88" s="72" t="s">
        <v>132</v>
      </c>
      <c r="S88" s="72" t="s">
        <v>133</v>
      </c>
      <c r="T88" s="73" t="s">
        <v>134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7"/>
      <c r="B89" s="38"/>
      <c r="C89" s="78" t="s">
        <v>135</v>
      </c>
      <c r="D89" s="39"/>
      <c r="E89" s="39"/>
      <c r="F89" s="39"/>
      <c r="G89" s="39"/>
      <c r="H89" s="39"/>
      <c r="I89" s="39"/>
      <c r="J89" s="160">
        <f>BK89</f>
        <v>0</v>
      </c>
      <c r="K89" s="39"/>
      <c r="L89" s="42"/>
      <c r="M89" s="74"/>
      <c r="N89" s="161"/>
      <c r="O89" s="75"/>
      <c r="P89" s="162">
        <f>P90+P272</f>
        <v>0</v>
      </c>
      <c r="Q89" s="75"/>
      <c r="R89" s="162">
        <f>R90+R272</f>
        <v>72.812589237999987</v>
      </c>
      <c r="S89" s="75"/>
      <c r="T89" s="163">
        <f>T90+T272</f>
        <v>0.2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118</v>
      </c>
      <c r="BK89" s="164">
        <f>BK90+BK272</f>
        <v>0</v>
      </c>
    </row>
    <row r="90" spans="1:65" s="12" customFormat="1" ht="25.9" customHeight="1">
      <c r="B90" s="165"/>
      <c r="C90" s="166"/>
      <c r="D90" s="167" t="s">
        <v>76</v>
      </c>
      <c r="E90" s="168" t="s">
        <v>136</v>
      </c>
      <c r="F90" s="168" t="s">
        <v>137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P91+P146+P156+P201+P216+P260+P268</f>
        <v>0</v>
      </c>
      <c r="Q90" s="173"/>
      <c r="R90" s="174">
        <f>R91+R146+R156+R201+R216+R260+R268</f>
        <v>72.812589237999987</v>
      </c>
      <c r="S90" s="173"/>
      <c r="T90" s="175">
        <f>T91+T146+T156+T201+T216+T260+T268</f>
        <v>0.2</v>
      </c>
      <c r="AR90" s="176" t="s">
        <v>85</v>
      </c>
      <c r="AT90" s="177" t="s">
        <v>76</v>
      </c>
      <c r="AU90" s="177" t="s">
        <v>77</v>
      </c>
      <c r="AY90" s="176" t="s">
        <v>138</v>
      </c>
      <c r="BK90" s="178">
        <f>BK91+BK146+BK156+BK201+BK216+BK260+BK268</f>
        <v>0</v>
      </c>
    </row>
    <row r="91" spans="1:65" s="12" customFormat="1" ht="22.9" customHeight="1">
      <c r="B91" s="165"/>
      <c r="C91" s="166"/>
      <c r="D91" s="167" t="s">
        <v>76</v>
      </c>
      <c r="E91" s="179" t="s">
        <v>85</v>
      </c>
      <c r="F91" s="179" t="s">
        <v>139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SUM(P92:P145)</f>
        <v>0</v>
      </c>
      <c r="Q91" s="173"/>
      <c r="R91" s="174">
        <f>SUM(R92:R145)</f>
        <v>0</v>
      </c>
      <c r="S91" s="173"/>
      <c r="T91" s="175">
        <f>SUM(T92:T145)</f>
        <v>0</v>
      </c>
      <c r="AR91" s="176" t="s">
        <v>85</v>
      </c>
      <c r="AT91" s="177" t="s">
        <v>76</v>
      </c>
      <c r="AU91" s="177" t="s">
        <v>85</v>
      </c>
      <c r="AY91" s="176" t="s">
        <v>138</v>
      </c>
      <c r="BK91" s="178">
        <f>SUM(BK92:BK145)</f>
        <v>0</v>
      </c>
    </row>
    <row r="92" spans="1:65" s="2" customFormat="1" ht="33" customHeight="1">
      <c r="A92" s="37"/>
      <c r="B92" s="38"/>
      <c r="C92" s="181" t="s">
        <v>85</v>
      </c>
      <c r="D92" s="181" t="s">
        <v>140</v>
      </c>
      <c r="E92" s="182" t="s">
        <v>264</v>
      </c>
      <c r="F92" s="183" t="s">
        <v>265</v>
      </c>
      <c r="G92" s="184" t="s">
        <v>160</v>
      </c>
      <c r="H92" s="185">
        <v>17.3</v>
      </c>
      <c r="I92" s="186"/>
      <c r="J92" s="187">
        <f>ROUND(I92*H92,2)</f>
        <v>0</v>
      </c>
      <c r="K92" s="183" t="s">
        <v>144</v>
      </c>
      <c r="L92" s="42"/>
      <c r="M92" s="188" t="s">
        <v>19</v>
      </c>
      <c r="N92" s="189" t="s">
        <v>48</v>
      </c>
      <c r="O92" s="67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92" t="s">
        <v>145</v>
      </c>
      <c r="AT92" s="192" t="s">
        <v>140</v>
      </c>
      <c r="AU92" s="192" t="s">
        <v>87</v>
      </c>
      <c r="AY92" s="20" t="s">
        <v>138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0" t="s">
        <v>85</v>
      </c>
      <c r="BK92" s="193">
        <f>ROUND(I92*H92,2)</f>
        <v>0</v>
      </c>
      <c r="BL92" s="20" t="s">
        <v>145</v>
      </c>
      <c r="BM92" s="192" t="s">
        <v>266</v>
      </c>
    </row>
    <row r="93" spans="1:65" s="2" customFormat="1" ht="19.5">
      <c r="A93" s="37"/>
      <c r="B93" s="38"/>
      <c r="C93" s="39"/>
      <c r="D93" s="194" t="s">
        <v>147</v>
      </c>
      <c r="E93" s="39"/>
      <c r="F93" s="195" t="s">
        <v>267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147</v>
      </c>
      <c r="AU93" s="20" t="s">
        <v>87</v>
      </c>
    </row>
    <row r="94" spans="1:65" s="2" customFormat="1" ht="11.25">
      <c r="A94" s="37"/>
      <c r="B94" s="38"/>
      <c r="C94" s="39"/>
      <c r="D94" s="199" t="s">
        <v>149</v>
      </c>
      <c r="E94" s="39"/>
      <c r="F94" s="200" t="s">
        <v>268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149</v>
      </c>
      <c r="AU94" s="20" t="s">
        <v>87</v>
      </c>
    </row>
    <row r="95" spans="1:65" s="13" customFormat="1" ht="22.5">
      <c r="B95" s="201"/>
      <c r="C95" s="202"/>
      <c r="D95" s="194" t="s">
        <v>151</v>
      </c>
      <c r="E95" s="203" t="s">
        <v>19</v>
      </c>
      <c r="F95" s="204" t="s">
        <v>269</v>
      </c>
      <c r="G95" s="202"/>
      <c r="H95" s="203" t="s">
        <v>19</v>
      </c>
      <c r="I95" s="205"/>
      <c r="J95" s="202"/>
      <c r="K95" s="202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151</v>
      </c>
      <c r="AU95" s="210" t="s">
        <v>87</v>
      </c>
      <c r="AV95" s="13" t="s">
        <v>85</v>
      </c>
      <c r="AW95" s="13" t="s">
        <v>37</v>
      </c>
      <c r="AX95" s="13" t="s">
        <v>77</v>
      </c>
      <c r="AY95" s="210" t="s">
        <v>138</v>
      </c>
    </row>
    <row r="96" spans="1:65" s="14" customFormat="1" ht="11.25">
      <c r="B96" s="211"/>
      <c r="C96" s="212"/>
      <c r="D96" s="194" t="s">
        <v>151</v>
      </c>
      <c r="E96" s="213" t="s">
        <v>19</v>
      </c>
      <c r="F96" s="214" t="s">
        <v>270</v>
      </c>
      <c r="G96" s="212"/>
      <c r="H96" s="215">
        <v>17.3</v>
      </c>
      <c r="I96" s="216"/>
      <c r="J96" s="212"/>
      <c r="K96" s="212"/>
      <c r="L96" s="217"/>
      <c r="M96" s="218"/>
      <c r="N96" s="219"/>
      <c r="O96" s="219"/>
      <c r="P96" s="219"/>
      <c r="Q96" s="219"/>
      <c r="R96" s="219"/>
      <c r="S96" s="219"/>
      <c r="T96" s="220"/>
      <c r="AT96" s="221" t="s">
        <v>151</v>
      </c>
      <c r="AU96" s="221" t="s">
        <v>87</v>
      </c>
      <c r="AV96" s="14" t="s">
        <v>87</v>
      </c>
      <c r="AW96" s="14" t="s">
        <v>37</v>
      </c>
      <c r="AX96" s="14" t="s">
        <v>85</v>
      </c>
      <c r="AY96" s="221" t="s">
        <v>138</v>
      </c>
    </row>
    <row r="97" spans="1:65" s="2" customFormat="1" ht="24.2" customHeight="1">
      <c r="A97" s="37"/>
      <c r="B97" s="38"/>
      <c r="C97" s="181" t="s">
        <v>87</v>
      </c>
      <c r="D97" s="181" t="s">
        <v>140</v>
      </c>
      <c r="E97" s="182" t="s">
        <v>271</v>
      </c>
      <c r="F97" s="183" t="s">
        <v>272</v>
      </c>
      <c r="G97" s="184" t="s">
        <v>185</v>
      </c>
      <c r="H97" s="185">
        <v>4</v>
      </c>
      <c r="I97" s="186"/>
      <c r="J97" s="187">
        <f>ROUND(I97*H97,2)</f>
        <v>0</v>
      </c>
      <c r="K97" s="183" t="s">
        <v>206</v>
      </c>
      <c r="L97" s="42"/>
      <c r="M97" s="188" t="s">
        <v>19</v>
      </c>
      <c r="N97" s="189" t="s">
        <v>48</v>
      </c>
      <c r="O97" s="67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145</v>
      </c>
      <c r="AT97" s="192" t="s">
        <v>140</v>
      </c>
      <c r="AU97" s="192" t="s">
        <v>87</v>
      </c>
      <c r="AY97" s="20" t="s">
        <v>138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0" t="s">
        <v>85</v>
      </c>
      <c r="BK97" s="193">
        <f>ROUND(I97*H97,2)</f>
        <v>0</v>
      </c>
      <c r="BL97" s="20" t="s">
        <v>145</v>
      </c>
      <c r="BM97" s="192" t="s">
        <v>273</v>
      </c>
    </row>
    <row r="98" spans="1:65" s="2" customFormat="1" ht="19.5">
      <c r="A98" s="37"/>
      <c r="B98" s="38"/>
      <c r="C98" s="39"/>
      <c r="D98" s="194" t="s">
        <v>147</v>
      </c>
      <c r="E98" s="39"/>
      <c r="F98" s="195" t="s">
        <v>272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147</v>
      </c>
      <c r="AU98" s="20" t="s">
        <v>87</v>
      </c>
    </row>
    <row r="99" spans="1:65" s="2" customFormat="1" ht="29.25">
      <c r="A99" s="37"/>
      <c r="B99" s="38"/>
      <c r="C99" s="39"/>
      <c r="D99" s="194" t="s">
        <v>274</v>
      </c>
      <c r="E99" s="39"/>
      <c r="F99" s="236" t="s">
        <v>275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274</v>
      </c>
      <c r="AU99" s="20" t="s">
        <v>87</v>
      </c>
    </row>
    <row r="100" spans="1:65" s="2" customFormat="1" ht="37.9" customHeight="1">
      <c r="A100" s="37"/>
      <c r="B100" s="38"/>
      <c r="C100" s="181" t="s">
        <v>166</v>
      </c>
      <c r="D100" s="181" t="s">
        <v>140</v>
      </c>
      <c r="E100" s="182" t="s">
        <v>158</v>
      </c>
      <c r="F100" s="183" t="s">
        <v>159</v>
      </c>
      <c r="G100" s="184" t="s">
        <v>160</v>
      </c>
      <c r="H100" s="185">
        <v>3.1</v>
      </c>
      <c r="I100" s="186"/>
      <c r="J100" s="187">
        <f>ROUND(I100*H100,2)</f>
        <v>0</v>
      </c>
      <c r="K100" s="183" t="s">
        <v>144</v>
      </c>
      <c r="L100" s="42"/>
      <c r="M100" s="188" t="s">
        <v>19</v>
      </c>
      <c r="N100" s="189" t="s">
        <v>48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145</v>
      </c>
      <c r="AT100" s="192" t="s">
        <v>140</v>
      </c>
      <c r="AU100" s="192" t="s">
        <v>87</v>
      </c>
      <c r="AY100" s="20" t="s">
        <v>138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85</v>
      </c>
      <c r="BK100" s="193">
        <f>ROUND(I100*H100,2)</f>
        <v>0</v>
      </c>
      <c r="BL100" s="20" t="s">
        <v>145</v>
      </c>
      <c r="BM100" s="192" t="s">
        <v>276</v>
      </c>
    </row>
    <row r="101" spans="1:65" s="2" customFormat="1" ht="39">
      <c r="A101" s="37"/>
      <c r="B101" s="38"/>
      <c r="C101" s="39"/>
      <c r="D101" s="194" t="s">
        <v>147</v>
      </c>
      <c r="E101" s="39"/>
      <c r="F101" s="195" t="s">
        <v>162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147</v>
      </c>
      <c r="AU101" s="20" t="s">
        <v>87</v>
      </c>
    </row>
    <row r="102" spans="1:65" s="2" customFormat="1" ht="11.25">
      <c r="A102" s="37"/>
      <c r="B102" s="38"/>
      <c r="C102" s="39"/>
      <c r="D102" s="199" t="s">
        <v>149</v>
      </c>
      <c r="E102" s="39"/>
      <c r="F102" s="200" t="s">
        <v>163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149</v>
      </c>
      <c r="AU102" s="20" t="s">
        <v>87</v>
      </c>
    </row>
    <row r="103" spans="1:65" s="13" customFormat="1" ht="11.25">
      <c r="B103" s="201"/>
      <c r="C103" s="202"/>
      <c r="D103" s="194" t="s">
        <v>151</v>
      </c>
      <c r="E103" s="203" t="s">
        <v>19</v>
      </c>
      <c r="F103" s="204" t="s">
        <v>277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151</v>
      </c>
      <c r="AU103" s="210" t="s">
        <v>87</v>
      </c>
      <c r="AV103" s="13" t="s">
        <v>85</v>
      </c>
      <c r="AW103" s="13" t="s">
        <v>37</v>
      </c>
      <c r="AX103" s="13" t="s">
        <v>77</v>
      </c>
      <c r="AY103" s="210" t="s">
        <v>138</v>
      </c>
    </row>
    <row r="104" spans="1:65" s="13" customFormat="1" ht="22.5">
      <c r="B104" s="201"/>
      <c r="C104" s="202"/>
      <c r="D104" s="194" t="s">
        <v>151</v>
      </c>
      <c r="E104" s="203" t="s">
        <v>19</v>
      </c>
      <c r="F104" s="204" t="s">
        <v>278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151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138</v>
      </c>
    </row>
    <row r="105" spans="1:65" s="14" customFormat="1" ht="11.25">
      <c r="B105" s="211"/>
      <c r="C105" s="212"/>
      <c r="D105" s="194" t="s">
        <v>151</v>
      </c>
      <c r="E105" s="213" t="s">
        <v>19</v>
      </c>
      <c r="F105" s="214" t="s">
        <v>279</v>
      </c>
      <c r="G105" s="212"/>
      <c r="H105" s="215">
        <v>3.1</v>
      </c>
      <c r="I105" s="216"/>
      <c r="J105" s="212"/>
      <c r="K105" s="212"/>
      <c r="L105" s="217"/>
      <c r="M105" s="218"/>
      <c r="N105" s="219"/>
      <c r="O105" s="219"/>
      <c r="P105" s="219"/>
      <c r="Q105" s="219"/>
      <c r="R105" s="219"/>
      <c r="S105" s="219"/>
      <c r="T105" s="220"/>
      <c r="AT105" s="221" t="s">
        <v>151</v>
      </c>
      <c r="AU105" s="221" t="s">
        <v>87</v>
      </c>
      <c r="AV105" s="14" t="s">
        <v>87</v>
      </c>
      <c r="AW105" s="14" t="s">
        <v>37</v>
      </c>
      <c r="AX105" s="14" t="s">
        <v>85</v>
      </c>
      <c r="AY105" s="221" t="s">
        <v>138</v>
      </c>
    </row>
    <row r="106" spans="1:65" s="2" customFormat="1" ht="37.9" customHeight="1">
      <c r="A106" s="37"/>
      <c r="B106" s="38"/>
      <c r="C106" s="181" t="s">
        <v>145</v>
      </c>
      <c r="D106" s="181" t="s">
        <v>140</v>
      </c>
      <c r="E106" s="182" t="s">
        <v>280</v>
      </c>
      <c r="F106" s="183" t="s">
        <v>281</v>
      </c>
      <c r="G106" s="184" t="s">
        <v>160</v>
      </c>
      <c r="H106" s="185">
        <v>14.2</v>
      </c>
      <c r="I106" s="186"/>
      <c r="J106" s="187">
        <f>ROUND(I106*H106,2)</f>
        <v>0</v>
      </c>
      <c r="K106" s="183" t="s">
        <v>144</v>
      </c>
      <c r="L106" s="42"/>
      <c r="M106" s="188" t="s">
        <v>19</v>
      </c>
      <c r="N106" s="189" t="s">
        <v>48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145</v>
      </c>
      <c r="AT106" s="192" t="s">
        <v>140</v>
      </c>
      <c r="AU106" s="192" t="s">
        <v>87</v>
      </c>
      <c r="AY106" s="20" t="s">
        <v>138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85</v>
      </c>
      <c r="BK106" s="193">
        <f>ROUND(I106*H106,2)</f>
        <v>0</v>
      </c>
      <c r="BL106" s="20" t="s">
        <v>145</v>
      </c>
      <c r="BM106" s="192" t="s">
        <v>282</v>
      </c>
    </row>
    <row r="107" spans="1:65" s="2" customFormat="1" ht="39">
      <c r="A107" s="37"/>
      <c r="B107" s="38"/>
      <c r="C107" s="39"/>
      <c r="D107" s="194" t="s">
        <v>147</v>
      </c>
      <c r="E107" s="39"/>
      <c r="F107" s="195" t="s">
        <v>283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147</v>
      </c>
      <c r="AU107" s="20" t="s">
        <v>87</v>
      </c>
    </row>
    <row r="108" spans="1:65" s="2" customFormat="1" ht="11.25">
      <c r="A108" s="37"/>
      <c r="B108" s="38"/>
      <c r="C108" s="39"/>
      <c r="D108" s="199" t="s">
        <v>149</v>
      </c>
      <c r="E108" s="39"/>
      <c r="F108" s="200" t="s">
        <v>284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149</v>
      </c>
      <c r="AU108" s="20" t="s">
        <v>87</v>
      </c>
    </row>
    <row r="109" spans="1:65" s="13" customFormat="1" ht="11.25">
      <c r="B109" s="201"/>
      <c r="C109" s="202"/>
      <c r="D109" s="194" t="s">
        <v>151</v>
      </c>
      <c r="E109" s="203" t="s">
        <v>19</v>
      </c>
      <c r="F109" s="204" t="s">
        <v>285</v>
      </c>
      <c r="G109" s="202"/>
      <c r="H109" s="203" t="s">
        <v>19</v>
      </c>
      <c r="I109" s="205"/>
      <c r="J109" s="202"/>
      <c r="K109" s="202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151</v>
      </c>
      <c r="AU109" s="210" t="s">
        <v>87</v>
      </c>
      <c r="AV109" s="13" t="s">
        <v>85</v>
      </c>
      <c r="AW109" s="13" t="s">
        <v>37</v>
      </c>
      <c r="AX109" s="13" t="s">
        <v>77</v>
      </c>
      <c r="AY109" s="210" t="s">
        <v>138</v>
      </c>
    </row>
    <row r="110" spans="1:65" s="14" customFormat="1" ht="11.25">
      <c r="B110" s="211"/>
      <c r="C110" s="212"/>
      <c r="D110" s="194" t="s">
        <v>151</v>
      </c>
      <c r="E110" s="213" t="s">
        <v>19</v>
      </c>
      <c r="F110" s="214" t="s">
        <v>286</v>
      </c>
      <c r="G110" s="212"/>
      <c r="H110" s="215">
        <v>14.2</v>
      </c>
      <c r="I110" s="216"/>
      <c r="J110" s="212"/>
      <c r="K110" s="212"/>
      <c r="L110" s="217"/>
      <c r="M110" s="218"/>
      <c r="N110" s="219"/>
      <c r="O110" s="219"/>
      <c r="P110" s="219"/>
      <c r="Q110" s="219"/>
      <c r="R110" s="219"/>
      <c r="S110" s="219"/>
      <c r="T110" s="220"/>
      <c r="AT110" s="221" t="s">
        <v>151</v>
      </c>
      <c r="AU110" s="221" t="s">
        <v>87</v>
      </c>
      <c r="AV110" s="14" t="s">
        <v>87</v>
      </c>
      <c r="AW110" s="14" t="s">
        <v>37</v>
      </c>
      <c r="AX110" s="14" t="s">
        <v>85</v>
      </c>
      <c r="AY110" s="221" t="s">
        <v>138</v>
      </c>
    </row>
    <row r="111" spans="1:65" s="2" customFormat="1" ht="37.9" customHeight="1">
      <c r="A111" s="37"/>
      <c r="B111" s="38"/>
      <c r="C111" s="181" t="s">
        <v>182</v>
      </c>
      <c r="D111" s="181" t="s">
        <v>140</v>
      </c>
      <c r="E111" s="182" t="s">
        <v>287</v>
      </c>
      <c r="F111" s="183" t="s">
        <v>288</v>
      </c>
      <c r="G111" s="184" t="s">
        <v>160</v>
      </c>
      <c r="H111" s="185">
        <v>142</v>
      </c>
      <c r="I111" s="186"/>
      <c r="J111" s="187">
        <f>ROUND(I111*H111,2)</f>
        <v>0</v>
      </c>
      <c r="K111" s="183" t="s">
        <v>144</v>
      </c>
      <c r="L111" s="42"/>
      <c r="M111" s="188" t="s">
        <v>19</v>
      </c>
      <c r="N111" s="189" t="s">
        <v>48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145</v>
      </c>
      <c r="AT111" s="192" t="s">
        <v>140</v>
      </c>
      <c r="AU111" s="192" t="s">
        <v>87</v>
      </c>
      <c r="AY111" s="20" t="s">
        <v>138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85</v>
      </c>
      <c r="BK111" s="193">
        <f>ROUND(I111*H111,2)</f>
        <v>0</v>
      </c>
      <c r="BL111" s="20" t="s">
        <v>145</v>
      </c>
      <c r="BM111" s="192" t="s">
        <v>289</v>
      </c>
    </row>
    <row r="112" spans="1:65" s="2" customFormat="1" ht="48.75">
      <c r="A112" s="37"/>
      <c r="B112" s="38"/>
      <c r="C112" s="39"/>
      <c r="D112" s="194" t="s">
        <v>147</v>
      </c>
      <c r="E112" s="39"/>
      <c r="F112" s="195" t="s">
        <v>290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147</v>
      </c>
      <c r="AU112" s="20" t="s">
        <v>87</v>
      </c>
    </row>
    <row r="113" spans="1:65" s="2" customFormat="1" ht="11.25">
      <c r="A113" s="37"/>
      <c r="B113" s="38"/>
      <c r="C113" s="39"/>
      <c r="D113" s="199" t="s">
        <v>149</v>
      </c>
      <c r="E113" s="39"/>
      <c r="F113" s="200" t="s">
        <v>291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149</v>
      </c>
      <c r="AU113" s="20" t="s">
        <v>87</v>
      </c>
    </row>
    <row r="114" spans="1:65" s="13" customFormat="1" ht="22.5">
      <c r="B114" s="201"/>
      <c r="C114" s="202"/>
      <c r="D114" s="194" t="s">
        <v>151</v>
      </c>
      <c r="E114" s="203" t="s">
        <v>19</v>
      </c>
      <c r="F114" s="204" t="s">
        <v>292</v>
      </c>
      <c r="G114" s="202"/>
      <c r="H114" s="203" t="s">
        <v>19</v>
      </c>
      <c r="I114" s="205"/>
      <c r="J114" s="202"/>
      <c r="K114" s="202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151</v>
      </c>
      <c r="AU114" s="210" t="s">
        <v>87</v>
      </c>
      <c r="AV114" s="13" t="s">
        <v>85</v>
      </c>
      <c r="AW114" s="13" t="s">
        <v>37</v>
      </c>
      <c r="AX114" s="13" t="s">
        <v>77</v>
      </c>
      <c r="AY114" s="210" t="s">
        <v>138</v>
      </c>
    </row>
    <row r="115" spans="1:65" s="13" customFormat="1" ht="11.25">
      <c r="B115" s="201"/>
      <c r="C115" s="202"/>
      <c r="D115" s="194" t="s">
        <v>151</v>
      </c>
      <c r="E115" s="203" t="s">
        <v>19</v>
      </c>
      <c r="F115" s="204" t="s">
        <v>293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151</v>
      </c>
      <c r="AU115" s="210" t="s">
        <v>87</v>
      </c>
      <c r="AV115" s="13" t="s">
        <v>85</v>
      </c>
      <c r="AW115" s="13" t="s">
        <v>37</v>
      </c>
      <c r="AX115" s="13" t="s">
        <v>77</v>
      </c>
      <c r="AY115" s="210" t="s">
        <v>138</v>
      </c>
    </row>
    <row r="116" spans="1:65" s="14" customFormat="1" ht="11.25">
      <c r="B116" s="211"/>
      <c r="C116" s="212"/>
      <c r="D116" s="194" t="s">
        <v>151</v>
      </c>
      <c r="E116" s="213" t="s">
        <v>19</v>
      </c>
      <c r="F116" s="214" t="s">
        <v>294</v>
      </c>
      <c r="G116" s="212"/>
      <c r="H116" s="215">
        <v>142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151</v>
      </c>
      <c r="AU116" s="221" t="s">
        <v>87</v>
      </c>
      <c r="AV116" s="14" t="s">
        <v>87</v>
      </c>
      <c r="AW116" s="14" t="s">
        <v>37</v>
      </c>
      <c r="AX116" s="14" t="s">
        <v>85</v>
      </c>
      <c r="AY116" s="221" t="s">
        <v>138</v>
      </c>
    </row>
    <row r="117" spans="1:65" s="2" customFormat="1" ht="24.2" customHeight="1">
      <c r="A117" s="37"/>
      <c r="B117" s="38"/>
      <c r="C117" s="181" t="s">
        <v>193</v>
      </c>
      <c r="D117" s="181" t="s">
        <v>140</v>
      </c>
      <c r="E117" s="182" t="s">
        <v>167</v>
      </c>
      <c r="F117" s="183" t="s">
        <v>168</v>
      </c>
      <c r="G117" s="184" t="s">
        <v>160</v>
      </c>
      <c r="H117" s="185">
        <v>17.3</v>
      </c>
      <c r="I117" s="186"/>
      <c r="J117" s="187">
        <f>ROUND(I117*H117,2)</f>
        <v>0</v>
      </c>
      <c r="K117" s="183" t="s">
        <v>144</v>
      </c>
      <c r="L117" s="42"/>
      <c r="M117" s="188" t="s">
        <v>19</v>
      </c>
      <c r="N117" s="189" t="s">
        <v>48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145</v>
      </c>
      <c r="AT117" s="192" t="s">
        <v>140</v>
      </c>
      <c r="AU117" s="192" t="s">
        <v>87</v>
      </c>
      <c r="AY117" s="20" t="s">
        <v>138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85</v>
      </c>
      <c r="BK117" s="193">
        <f>ROUND(I117*H117,2)</f>
        <v>0</v>
      </c>
      <c r="BL117" s="20" t="s">
        <v>145</v>
      </c>
      <c r="BM117" s="192" t="s">
        <v>295</v>
      </c>
    </row>
    <row r="118" spans="1:65" s="2" customFormat="1" ht="29.25">
      <c r="A118" s="37"/>
      <c r="B118" s="38"/>
      <c r="C118" s="39"/>
      <c r="D118" s="194" t="s">
        <v>147</v>
      </c>
      <c r="E118" s="39"/>
      <c r="F118" s="195" t="s">
        <v>170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147</v>
      </c>
      <c r="AU118" s="20" t="s">
        <v>87</v>
      </c>
    </row>
    <row r="119" spans="1:65" s="2" customFormat="1" ht="11.25">
      <c r="A119" s="37"/>
      <c r="B119" s="38"/>
      <c r="C119" s="39"/>
      <c r="D119" s="199" t="s">
        <v>149</v>
      </c>
      <c r="E119" s="39"/>
      <c r="F119" s="200" t="s">
        <v>171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149</v>
      </c>
      <c r="AU119" s="20" t="s">
        <v>87</v>
      </c>
    </row>
    <row r="120" spans="1:65" s="13" customFormat="1" ht="11.25">
      <c r="B120" s="201"/>
      <c r="C120" s="202"/>
      <c r="D120" s="194" t="s">
        <v>151</v>
      </c>
      <c r="E120" s="203" t="s">
        <v>19</v>
      </c>
      <c r="F120" s="204" t="s">
        <v>296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151</v>
      </c>
      <c r="AU120" s="210" t="s">
        <v>87</v>
      </c>
      <c r="AV120" s="13" t="s">
        <v>85</v>
      </c>
      <c r="AW120" s="13" t="s">
        <v>37</v>
      </c>
      <c r="AX120" s="13" t="s">
        <v>77</v>
      </c>
      <c r="AY120" s="210" t="s">
        <v>138</v>
      </c>
    </row>
    <row r="121" spans="1:65" s="13" customFormat="1" ht="33.75">
      <c r="B121" s="201"/>
      <c r="C121" s="202"/>
      <c r="D121" s="194" t="s">
        <v>151</v>
      </c>
      <c r="E121" s="203" t="s">
        <v>19</v>
      </c>
      <c r="F121" s="204" t="s">
        <v>297</v>
      </c>
      <c r="G121" s="202"/>
      <c r="H121" s="203" t="s">
        <v>19</v>
      </c>
      <c r="I121" s="205"/>
      <c r="J121" s="202"/>
      <c r="K121" s="202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151</v>
      </c>
      <c r="AU121" s="210" t="s">
        <v>87</v>
      </c>
      <c r="AV121" s="13" t="s">
        <v>85</v>
      </c>
      <c r="AW121" s="13" t="s">
        <v>37</v>
      </c>
      <c r="AX121" s="13" t="s">
        <v>77</v>
      </c>
      <c r="AY121" s="210" t="s">
        <v>138</v>
      </c>
    </row>
    <row r="122" spans="1:65" s="14" customFormat="1" ht="11.25">
      <c r="B122" s="211"/>
      <c r="C122" s="212"/>
      <c r="D122" s="194" t="s">
        <v>151</v>
      </c>
      <c r="E122" s="213" t="s">
        <v>19</v>
      </c>
      <c r="F122" s="214" t="s">
        <v>279</v>
      </c>
      <c r="G122" s="212"/>
      <c r="H122" s="215">
        <v>3.1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151</v>
      </c>
      <c r="AU122" s="221" t="s">
        <v>87</v>
      </c>
      <c r="AV122" s="14" t="s">
        <v>87</v>
      </c>
      <c r="AW122" s="14" t="s">
        <v>37</v>
      </c>
      <c r="AX122" s="14" t="s">
        <v>77</v>
      </c>
      <c r="AY122" s="221" t="s">
        <v>138</v>
      </c>
    </row>
    <row r="123" spans="1:65" s="13" customFormat="1" ht="11.25">
      <c r="B123" s="201"/>
      <c r="C123" s="202"/>
      <c r="D123" s="194" t="s">
        <v>151</v>
      </c>
      <c r="E123" s="203" t="s">
        <v>19</v>
      </c>
      <c r="F123" s="204" t="s">
        <v>298</v>
      </c>
      <c r="G123" s="202"/>
      <c r="H123" s="203" t="s">
        <v>19</v>
      </c>
      <c r="I123" s="205"/>
      <c r="J123" s="202"/>
      <c r="K123" s="202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151</v>
      </c>
      <c r="AU123" s="210" t="s">
        <v>87</v>
      </c>
      <c r="AV123" s="13" t="s">
        <v>85</v>
      </c>
      <c r="AW123" s="13" t="s">
        <v>37</v>
      </c>
      <c r="AX123" s="13" t="s">
        <v>77</v>
      </c>
      <c r="AY123" s="210" t="s">
        <v>138</v>
      </c>
    </row>
    <row r="124" spans="1:65" s="14" customFormat="1" ht="11.25">
      <c r="B124" s="211"/>
      <c r="C124" s="212"/>
      <c r="D124" s="194" t="s">
        <v>151</v>
      </c>
      <c r="E124" s="213" t="s">
        <v>19</v>
      </c>
      <c r="F124" s="214" t="s">
        <v>286</v>
      </c>
      <c r="G124" s="212"/>
      <c r="H124" s="215">
        <v>14.2</v>
      </c>
      <c r="I124" s="216"/>
      <c r="J124" s="212"/>
      <c r="K124" s="212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151</v>
      </c>
      <c r="AU124" s="221" t="s">
        <v>87</v>
      </c>
      <c r="AV124" s="14" t="s">
        <v>87</v>
      </c>
      <c r="AW124" s="14" t="s">
        <v>37</v>
      </c>
      <c r="AX124" s="14" t="s">
        <v>77</v>
      </c>
      <c r="AY124" s="221" t="s">
        <v>138</v>
      </c>
    </row>
    <row r="125" spans="1:65" s="15" customFormat="1" ht="11.25">
      <c r="B125" s="222"/>
      <c r="C125" s="223"/>
      <c r="D125" s="194" t="s">
        <v>151</v>
      </c>
      <c r="E125" s="224" t="s">
        <v>19</v>
      </c>
      <c r="F125" s="225" t="s">
        <v>157</v>
      </c>
      <c r="G125" s="223"/>
      <c r="H125" s="226">
        <v>17.3</v>
      </c>
      <c r="I125" s="227"/>
      <c r="J125" s="223"/>
      <c r="K125" s="223"/>
      <c r="L125" s="228"/>
      <c r="M125" s="229"/>
      <c r="N125" s="230"/>
      <c r="O125" s="230"/>
      <c r="P125" s="230"/>
      <c r="Q125" s="230"/>
      <c r="R125" s="230"/>
      <c r="S125" s="230"/>
      <c r="T125" s="231"/>
      <c r="AT125" s="232" t="s">
        <v>151</v>
      </c>
      <c r="AU125" s="232" t="s">
        <v>87</v>
      </c>
      <c r="AV125" s="15" t="s">
        <v>145</v>
      </c>
      <c r="AW125" s="15" t="s">
        <v>37</v>
      </c>
      <c r="AX125" s="15" t="s">
        <v>85</v>
      </c>
      <c r="AY125" s="232" t="s">
        <v>138</v>
      </c>
    </row>
    <row r="126" spans="1:65" s="2" customFormat="1" ht="33" customHeight="1">
      <c r="A126" s="37"/>
      <c r="B126" s="38"/>
      <c r="C126" s="181" t="s">
        <v>203</v>
      </c>
      <c r="D126" s="181" t="s">
        <v>140</v>
      </c>
      <c r="E126" s="182" t="s">
        <v>299</v>
      </c>
      <c r="F126" s="183" t="s">
        <v>300</v>
      </c>
      <c r="G126" s="184" t="s">
        <v>221</v>
      </c>
      <c r="H126" s="185">
        <v>24.14</v>
      </c>
      <c r="I126" s="186"/>
      <c r="J126" s="187">
        <f>ROUND(I126*H126,2)</f>
        <v>0</v>
      </c>
      <c r="K126" s="183" t="s">
        <v>144</v>
      </c>
      <c r="L126" s="42"/>
      <c r="M126" s="188" t="s">
        <v>19</v>
      </c>
      <c r="N126" s="189" t="s">
        <v>48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145</v>
      </c>
      <c r="AT126" s="192" t="s">
        <v>140</v>
      </c>
      <c r="AU126" s="192" t="s">
        <v>87</v>
      </c>
      <c r="AY126" s="20" t="s">
        <v>138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85</v>
      </c>
      <c r="BK126" s="193">
        <f>ROUND(I126*H126,2)</f>
        <v>0</v>
      </c>
      <c r="BL126" s="20" t="s">
        <v>145</v>
      </c>
      <c r="BM126" s="192" t="s">
        <v>301</v>
      </c>
    </row>
    <row r="127" spans="1:65" s="2" customFormat="1" ht="29.25">
      <c r="A127" s="37"/>
      <c r="B127" s="38"/>
      <c r="C127" s="39"/>
      <c r="D127" s="194" t="s">
        <v>147</v>
      </c>
      <c r="E127" s="39"/>
      <c r="F127" s="195" t="s">
        <v>302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147</v>
      </c>
      <c r="AU127" s="20" t="s">
        <v>87</v>
      </c>
    </row>
    <row r="128" spans="1:65" s="2" customFormat="1" ht="11.25">
      <c r="A128" s="37"/>
      <c r="B128" s="38"/>
      <c r="C128" s="39"/>
      <c r="D128" s="199" t="s">
        <v>149</v>
      </c>
      <c r="E128" s="39"/>
      <c r="F128" s="200" t="s">
        <v>303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149</v>
      </c>
      <c r="AU128" s="20" t="s">
        <v>87</v>
      </c>
    </row>
    <row r="129" spans="1:65" s="13" customFormat="1" ht="11.25">
      <c r="B129" s="201"/>
      <c r="C129" s="202"/>
      <c r="D129" s="194" t="s">
        <v>151</v>
      </c>
      <c r="E129" s="203" t="s">
        <v>19</v>
      </c>
      <c r="F129" s="204" t="s">
        <v>304</v>
      </c>
      <c r="G129" s="202"/>
      <c r="H129" s="203" t="s">
        <v>19</v>
      </c>
      <c r="I129" s="205"/>
      <c r="J129" s="202"/>
      <c r="K129" s="202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151</v>
      </c>
      <c r="AU129" s="210" t="s">
        <v>87</v>
      </c>
      <c r="AV129" s="13" t="s">
        <v>85</v>
      </c>
      <c r="AW129" s="13" t="s">
        <v>37</v>
      </c>
      <c r="AX129" s="13" t="s">
        <v>77</v>
      </c>
      <c r="AY129" s="210" t="s">
        <v>138</v>
      </c>
    </row>
    <row r="130" spans="1:65" s="14" customFormat="1" ht="11.25">
      <c r="B130" s="211"/>
      <c r="C130" s="212"/>
      <c r="D130" s="194" t="s">
        <v>151</v>
      </c>
      <c r="E130" s="213" t="s">
        <v>19</v>
      </c>
      <c r="F130" s="214" t="s">
        <v>305</v>
      </c>
      <c r="G130" s="212"/>
      <c r="H130" s="215">
        <v>24.14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151</v>
      </c>
      <c r="AU130" s="221" t="s">
        <v>87</v>
      </c>
      <c r="AV130" s="14" t="s">
        <v>87</v>
      </c>
      <c r="AW130" s="14" t="s">
        <v>37</v>
      </c>
      <c r="AX130" s="14" t="s">
        <v>85</v>
      </c>
      <c r="AY130" s="221" t="s">
        <v>138</v>
      </c>
    </row>
    <row r="131" spans="1:65" s="2" customFormat="1" ht="16.5" customHeight="1">
      <c r="A131" s="37"/>
      <c r="B131" s="38"/>
      <c r="C131" s="181" t="s">
        <v>210</v>
      </c>
      <c r="D131" s="181" t="s">
        <v>140</v>
      </c>
      <c r="E131" s="182" t="s">
        <v>173</v>
      </c>
      <c r="F131" s="183" t="s">
        <v>174</v>
      </c>
      <c r="G131" s="184" t="s">
        <v>160</v>
      </c>
      <c r="H131" s="185">
        <v>17.3</v>
      </c>
      <c r="I131" s="186"/>
      <c r="J131" s="187">
        <f>ROUND(I131*H131,2)</f>
        <v>0</v>
      </c>
      <c r="K131" s="183" t="s">
        <v>144</v>
      </c>
      <c r="L131" s="42"/>
      <c r="M131" s="188" t="s">
        <v>19</v>
      </c>
      <c r="N131" s="189" t="s">
        <v>48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145</v>
      </c>
      <c r="AT131" s="192" t="s">
        <v>140</v>
      </c>
      <c r="AU131" s="192" t="s">
        <v>87</v>
      </c>
      <c r="AY131" s="20" t="s">
        <v>138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85</v>
      </c>
      <c r="BK131" s="193">
        <f>ROUND(I131*H131,2)</f>
        <v>0</v>
      </c>
      <c r="BL131" s="20" t="s">
        <v>145</v>
      </c>
      <c r="BM131" s="192" t="s">
        <v>306</v>
      </c>
    </row>
    <row r="132" spans="1:65" s="2" customFormat="1" ht="19.5">
      <c r="A132" s="37"/>
      <c r="B132" s="38"/>
      <c r="C132" s="39"/>
      <c r="D132" s="194" t="s">
        <v>147</v>
      </c>
      <c r="E132" s="39"/>
      <c r="F132" s="195" t="s">
        <v>176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147</v>
      </c>
      <c r="AU132" s="20" t="s">
        <v>87</v>
      </c>
    </row>
    <row r="133" spans="1:65" s="2" customFormat="1" ht="11.25">
      <c r="A133" s="37"/>
      <c r="B133" s="38"/>
      <c r="C133" s="39"/>
      <c r="D133" s="199" t="s">
        <v>149</v>
      </c>
      <c r="E133" s="39"/>
      <c r="F133" s="200" t="s">
        <v>177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149</v>
      </c>
      <c r="AU133" s="20" t="s">
        <v>87</v>
      </c>
    </row>
    <row r="134" spans="1:65" s="13" customFormat="1" ht="11.25">
      <c r="B134" s="201"/>
      <c r="C134" s="202"/>
      <c r="D134" s="194" t="s">
        <v>151</v>
      </c>
      <c r="E134" s="203" t="s">
        <v>19</v>
      </c>
      <c r="F134" s="204" t="s">
        <v>307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151</v>
      </c>
      <c r="AU134" s="210" t="s">
        <v>87</v>
      </c>
      <c r="AV134" s="13" t="s">
        <v>85</v>
      </c>
      <c r="AW134" s="13" t="s">
        <v>37</v>
      </c>
      <c r="AX134" s="13" t="s">
        <v>77</v>
      </c>
      <c r="AY134" s="210" t="s">
        <v>138</v>
      </c>
    </row>
    <row r="135" spans="1:65" s="13" customFormat="1" ht="22.5">
      <c r="B135" s="201"/>
      <c r="C135" s="202"/>
      <c r="D135" s="194" t="s">
        <v>151</v>
      </c>
      <c r="E135" s="203" t="s">
        <v>19</v>
      </c>
      <c r="F135" s="204" t="s">
        <v>278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151</v>
      </c>
      <c r="AU135" s="210" t="s">
        <v>87</v>
      </c>
      <c r="AV135" s="13" t="s">
        <v>85</v>
      </c>
      <c r="AW135" s="13" t="s">
        <v>37</v>
      </c>
      <c r="AX135" s="13" t="s">
        <v>77</v>
      </c>
      <c r="AY135" s="210" t="s">
        <v>138</v>
      </c>
    </row>
    <row r="136" spans="1:65" s="14" customFormat="1" ht="11.25">
      <c r="B136" s="211"/>
      <c r="C136" s="212"/>
      <c r="D136" s="194" t="s">
        <v>151</v>
      </c>
      <c r="E136" s="213" t="s">
        <v>19</v>
      </c>
      <c r="F136" s="214" t="s">
        <v>279</v>
      </c>
      <c r="G136" s="212"/>
      <c r="H136" s="215">
        <v>3.1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151</v>
      </c>
      <c r="AU136" s="221" t="s">
        <v>87</v>
      </c>
      <c r="AV136" s="14" t="s">
        <v>87</v>
      </c>
      <c r="AW136" s="14" t="s">
        <v>37</v>
      </c>
      <c r="AX136" s="14" t="s">
        <v>77</v>
      </c>
      <c r="AY136" s="221" t="s">
        <v>138</v>
      </c>
    </row>
    <row r="137" spans="1:65" s="13" customFormat="1" ht="11.25">
      <c r="B137" s="201"/>
      <c r="C137" s="202"/>
      <c r="D137" s="194" t="s">
        <v>151</v>
      </c>
      <c r="E137" s="203" t="s">
        <v>19</v>
      </c>
      <c r="F137" s="204" t="s">
        <v>308</v>
      </c>
      <c r="G137" s="202"/>
      <c r="H137" s="203" t="s">
        <v>19</v>
      </c>
      <c r="I137" s="205"/>
      <c r="J137" s="202"/>
      <c r="K137" s="202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151</v>
      </c>
      <c r="AU137" s="210" t="s">
        <v>87</v>
      </c>
      <c r="AV137" s="13" t="s">
        <v>85</v>
      </c>
      <c r="AW137" s="13" t="s">
        <v>37</v>
      </c>
      <c r="AX137" s="13" t="s">
        <v>77</v>
      </c>
      <c r="AY137" s="210" t="s">
        <v>138</v>
      </c>
    </row>
    <row r="138" spans="1:65" s="14" customFormat="1" ht="11.25">
      <c r="B138" s="211"/>
      <c r="C138" s="212"/>
      <c r="D138" s="194" t="s">
        <v>151</v>
      </c>
      <c r="E138" s="213" t="s">
        <v>19</v>
      </c>
      <c r="F138" s="214" t="s">
        <v>286</v>
      </c>
      <c r="G138" s="212"/>
      <c r="H138" s="215">
        <v>14.2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151</v>
      </c>
      <c r="AU138" s="221" t="s">
        <v>87</v>
      </c>
      <c r="AV138" s="14" t="s">
        <v>87</v>
      </c>
      <c r="AW138" s="14" t="s">
        <v>37</v>
      </c>
      <c r="AX138" s="14" t="s">
        <v>77</v>
      </c>
      <c r="AY138" s="221" t="s">
        <v>138</v>
      </c>
    </row>
    <row r="139" spans="1:65" s="15" customFormat="1" ht="11.25">
      <c r="B139" s="222"/>
      <c r="C139" s="223"/>
      <c r="D139" s="194" t="s">
        <v>151</v>
      </c>
      <c r="E139" s="224" t="s">
        <v>19</v>
      </c>
      <c r="F139" s="225" t="s">
        <v>157</v>
      </c>
      <c r="G139" s="223"/>
      <c r="H139" s="226">
        <v>17.3</v>
      </c>
      <c r="I139" s="227"/>
      <c r="J139" s="223"/>
      <c r="K139" s="223"/>
      <c r="L139" s="228"/>
      <c r="M139" s="229"/>
      <c r="N139" s="230"/>
      <c r="O139" s="230"/>
      <c r="P139" s="230"/>
      <c r="Q139" s="230"/>
      <c r="R139" s="230"/>
      <c r="S139" s="230"/>
      <c r="T139" s="231"/>
      <c r="AT139" s="232" t="s">
        <v>151</v>
      </c>
      <c r="AU139" s="232" t="s">
        <v>87</v>
      </c>
      <c r="AV139" s="15" t="s">
        <v>145</v>
      </c>
      <c r="AW139" s="15" t="s">
        <v>37</v>
      </c>
      <c r="AX139" s="15" t="s">
        <v>85</v>
      </c>
      <c r="AY139" s="232" t="s">
        <v>138</v>
      </c>
    </row>
    <row r="140" spans="1:65" s="2" customFormat="1" ht="24.2" customHeight="1">
      <c r="A140" s="37"/>
      <c r="B140" s="38"/>
      <c r="C140" s="181" t="s">
        <v>180</v>
      </c>
      <c r="D140" s="181" t="s">
        <v>140</v>
      </c>
      <c r="E140" s="182" t="s">
        <v>309</v>
      </c>
      <c r="F140" s="183" t="s">
        <v>310</v>
      </c>
      <c r="G140" s="184" t="s">
        <v>143</v>
      </c>
      <c r="H140" s="185">
        <v>66</v>
      </c>
      <c r="I140" s="186"/>
      <c r="J140" s="187">
        <f>ROUND(I140*H140,2)</f>
        <v>0</v>
      </c>
      <c r="K140" s="183" t="s">
        <v>144</v>
      </c>
      <c r="L140" s="42"/>
      <c r="M140" s="188" t="s">
        <v>19</v>
      </c>
      <c r="N140" s="189" t="s">
        <v>48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145</v>
      </c>
      <c r="AT140" s="192" t="s">
        <v>140</v>
      </c>
      <c r="AU140" s="192" t="s">
        <v>87</v>
      </c>
      <c r="AY140" s="20" t="s">
        <v>138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85</v>
      </c>
      <c r="BK140" s="193">
        <f>ROUND(I140*H140,2)</f>
        <v>0</v>
      </c>
      <c r="BL140" s="20" t="s">
        <v>145</v>
      </c>
      <c r="BM140" s="192" t="s">
        <v>311</v>
      </c>
    </row>
    <row r="141" spans="1:65" s="2" customFormat="1" ht="19.5">
      <c r="A141" s="37"/>
      <c r="B141" s="38"/>
      <c r="C141" s="39"/>
      <c r="D141" s="194" t="s">
        <v>147</v>
      </c>
      <c r="E141" s="39"/>
      <c r="F141" s="195" t="s">
        <v>312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147</v>
      </c>
      <c r="AU141" s="20" t="s">
        <v>87</v>
      </c>
    </row>
    <row r="142" spans="1:65" s="2" customFormat="1" ht="11.25">
      <c r="A142" s="37"/>
      <c r="B142" s="38"/>
      <c r="C142" s="39"/>
      <c r="D142" s="199" t="s">
        <v>149</v>
      </c>
      <c r="E142" s="39"/>
      <c r="F142" s="200" t="s">
        <v>313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149</v>
      </c>
      <c r="AU142" s="20" t="s">
        <v>87</v>
      </c>
    </row>
    <row r="143" spans="1:65" s="13" customFormat="1" ht="11.25">
      <c r="B143" s="201"/>
      <c r="C143" s="202"/>
      <c r="D143" s="194" t="s">
        <v>151</v>
      </c>
      <c r="E143" s="203" t="s">
        <v>19</v>
      </c>
      <c r="F143" s="204" t="s">
        <v>314</v>
      </c>
      <c r="G143" s="202"/>
      <c r="H143" s="203" t="s">
        <v>19</v>
      </c>
      <c r="I143" s="205"/>
      <c r="J143" s="202"/>
      <c r="K143" s="202"/>
      <c r="L143" s="206"/>
      <c r="M143" s="207"/>
      <c r="N143" s="208"/>
      <c r="O143" s="208"/>
      <c r="P143" s="208"/>
      <c r="Q143" s="208"/>
      <c r="R143" s="208"/>
      <c r="S143" s="208"/>
      <c r="T143" s="209"/>
      <c r="AT143" s="210" t="s">
        <v>151</v>
      </c>
      <c r="AU143" s="210" t="s">
        <v>87</v>
      </c>
      <c r="AV143" s="13" t="s">
        <v>85</v>
      </c>
      <c r="AW143" s="13" t="s">
        <v>37</v>
      </c>
      <c r="AX143" s="13" t="s">
        <v>77</v>
      </c>
      <c r="AY143" s="210" t="s">
        <v>138</v>
      </c>
    </row>
    <row r="144" spans="1:65" s="13" customFormat="1" ht="11.25">
      <c r="B144" s="201"/>
      <c r="C144" s="202"/>
      <c r="D144" s="194" t="s">
        <v>151</v>
      </c>
      <c r="E144" s="203" t="s">
        <v>19</v>
      </c>
      <c r="F144" s="204" t="s">
        <v>315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151</v>
      </c>
      <c r="AU144" s="210" t="s">
        <v>87</v>
      </c>
      <c r="AV144" s="13" t="s">
        <v>85</v>
      </c>
      <c r="AW144" s="13" t="s">
        <v>37</v>
      </c>
      <c r="AX144" s="13" t="s">
        <v>77</v>
      </c>
      <c r="AY144" s="210" t="s">
        <v>138</v>
      </c>
    </row>
    <row r="145" spans="1:65" s="14" customFormat="1" ht="11.25">
      <c r="B145" s="211"/>
      <c r="C145" s="212"/>
      <c r="D145" s="194" t="s">
        <v>151</v>
      </c>
      <c r="E145" s="213" t="s">
        <v>19</v>
      </c>
      <c r="F145" s="214" t="s">
        <v>316</v>
      </c>
      <c r="G145" s="212"/>
      <c r="H145" s="215">
        <v>66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151</v>
      </c>
      <c r="AU145" s="221" t="s">
        <v>87</v>
      </c>
      <c r="AV145" s="14" t="s">
        <v>87</v>
      </c>
      <c r="AW145" s="14" t="s">
        <v>37</v>
      </c>
      <c r="AX145" s="14" t="s">
        <v>85</v>
      </c>
      <c r="AY145" s="221" t="s">
        <v>138</v>
      </c>
    </row>
    <row r="146" spans="1:65" s="12" customFormat="1" ht="22.9" customHeight="1">
      <c r="B146" s="165"/>
      <c r="C146" s="166"/>
      <c r="D146" s="167" t="s">
        <v>76</v>
      </c>
      <c r="E146" s="179" t="s">
        <v>145</v>
      </c>
      <c r="F146" s="179" t="s">
        <v>317</v>
      </c>
      <c r="G146" s="166"/>
      <c r="H146" s="166"/>
      <c r="I146" s="169"/>
      <c r="J146" s="180">
        <f>BK146</f>
        <v>0</v>
      </c>
      <c r="K146" s="166"/>
      <c r="L146" s="171"/>
      <c r="M146" s="172"/>
      <c r="N146" s="173"/>
      <c r="O146" s="173"/>
      <c r="P146" s="174">
        <f>SUM(P147:P155)</f>
        <v>0</v>
      </c>
      <c r="Q146" s="173"/>
      <c r="R146" s="174">
        <f>SUM(R147:R155)</f>
        <v>0.62168000000000001</v>
      </c>
      <c r="S146" s="173"/>
      <c r="T146" s="175">
        <f>SUM(T147:T155)</f>
        <v>0</v>
      </c>
      <c r="AR146" s="176" t="s">
        <v>85</v>
      </c>
      <c r="AT146" s="177" t="s">
        <v>76</v>
      </c>
      <c r="AU146" s="177" t="s">
        <v>85</v>
      </c>
      <c r="AY146" s="176" t="s">
        <v>138</v>
      </c>
      <c r="BK146" s="178">
        <f>SUM(BK147:BK155)</f>
        <v>0</v>
      </c>
    </row>
    <row r="147" spans="1:65" s="2" customFormat="1" ht="24.2" customHeight="1">
      <c r="A147" s="37"/>
      <c r="B147" s="38"/>
      <c r="C147" s="181" t="s">
        <v>228</v>
      </c>
      <c r="D147" s="181" t="s">
        <v>140</v>
      </c>
      <c r="E147" s="182" t="s">
        <v>318</v>
      </c>
      <c r="F147" s="183" t="s">
        <v>319</v>
      </c>
      <c r="G147" s="184" t="s">
        <v>185</v>
      </c>
      <c r="H147" s="185">
        <v>4</v>
      </c>
      <c r="I147" s="186"/>
      <c r="J147" s="187">
        <f>ROUND(I147*H147,2)</f>
        <v>0</v>
      </c>
      <c r="K147" s="183" t="s">
        <v>144</v>
      </c>
      <c r="L147" s="42"/>
      <c r="M147" s="188" t="s">
        <v>19</v>
      </c>
      <c r="N147" s="189" t="s">
        <v>48</v>
      </c>
      <c r="O147" s="67"/>
      <c r="P147" s="190">
        <f>O147*H147</f>
        <v>0</v>
      </c>
      <c r="Q147" s="190">
        <v>8.7419999999999998E-2</v>
      </c>
      <c r="R147" s="190">
        <f>Q147*H147</f>
        <v>0.34967999999999999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145</v>
      </c>
      <c r="AT147" s="192" t="s">
        <v>140</v>
      </c>
      <c r="AU147" s="192" t="s">
        <v>87</v>
      </c>
      <c r="AY147" s="20" t="s">
        <v>138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20" t="s">
        <v>85</v>
      </c>
      <c r="BK147" s="193">
        <f>ROUND(I147*H147,2)</f>
        <v>0</v>
      </c>
      <c r="BL147" s="20" t="s">
        <v>145</v>
      </c>
      <c r="BM147" s="192" t="s">
        <v>320</v>
      </c>
    </row>
    <row r="148" spans="1:65" s="2" customFormat="1" ht="19.5">
      <c r="A148" s="37"/>
      <c r="B148" s="38"/>
      <c r="C148" s="39"/>
      <c r="D148" s="194" t="s">
        <v>147</v>
      </c>
      <c r="E148" s="39"/>
      <c r="F148" s="195" t="s">
        <v>321</v>
      </c>
      <c r="G148" s="39"/>
      <c r="H148" s="39"/>
      <c r="I148" s="196"/>
      <c r="J148" s="39"/>
      <c r="K148" s="39"/>
      <c r="L148" s="42"/>
      <c r="M148" s="197"/>
      <c r="N148" s="19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147</v>
      </c>
      <c r="AU148" s="20" t="s">
        <v>87</v>
      </c>
    </row>
    <row r="149" spans="1:65" s="2" customFormat="1" ht="11.25">
      <c r="A149" s="37"/>
      <c r="B149" s="38"/>
      <c r="C149" s="39"/>
      <c r="D149" s="199" t="s">
        <v>149</v>
      </c>
      <c r="E149" s="39"/>
      <c r="F149" s="200" t="s">
        <v>322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149</v>
      </c>
      <c r="AU149" s="20" t="s">
        <v>87</v>
      </c>
    </row>
    <row r="150" spans="1:65" s="13" customFormat="1" ht="11.25">
      <c r="B150" s="201"/>
      <c r="C150" s="202"/>
      <c r="D150" s="194" t="s">
        <v>151</v>
      </c>
      <c r="E150" s="203" t="s">
        <v>19</v>
      </c>
      <c r="F150" s="204" t="s">
        <v>323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151</v>
      </c>
      <c r="AU150" s="210" t="s">
        <v>87</v>
      </c>
      <c r="AV150" s="13" t="s">
        <v>85</v>
      </c>
      <c r="AW150" s="13" t="s">
        <v>37</v>
      </c>
      <c r="AX150" s="13" t="s">
        <v>77</v>
      </c>
      <c r="AY150" s="210" t="s">
        <v>138</v>
      </c>
    </row>
    <row r="151" spans="1:65" s="13" customFormat="1" ht="22.5">
      <c r="B151" s="201"/>
      <c r="C151" s="202"/>
      <c r="D151" s="194" t="s">
        <v>151</v>
      </c>
      <c r="E151" s="203" t="s">
        <v>19</v>
      </c>
      <c r="F151" s="204" t="s">
        <v>324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151</v>
      </c>
      <c r="AU151" s="210" t="s">
        <v>87</v>
      </c>
      <c r="AV151" s="13" t="s">
        <v>85</v>
      </c>
      <c r="AW151" s="13" t="s">
        <v>37</v>
      </c>
      <c r="AX151" s="13" t="s">
        <v>77</v>
      </c>
      <c r="AY151" s="210" t="s">
        <v>138</v>
      </c>
    </row>
    <row r="152" spans="1:65" s="13" customFormat="1" ht="22.5">
      <c r="B152" s="201"/>
      <c r="C152" s="202"/>
      <c r="D152" s="194" t="s">
        <v>151</v>
      </c>
      <c r="E152" s="203" t="s">
        <v>19</v>
      </c>
      <c r="F152" s="204" t="s">
        <v>325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151</v>
      </c>
      <c r="AU152" s="210" t="s">
        <v>87</v>
      </c>
      <c r="AV152" s="13" t="s">
        <v>85</v>
      </c>
      <c r="AW152" s="13" t="s">
        <v>37</v>
      </c>
      <c r="AX152" s="13" t="s">
        <v>77</v>
      </c>
      <c r="AY152" s="210" t="s">
        <v>138</v>
      </c>
    </row>
    <row r="153" spans="1:65" s="14" customFormat="1" ht="11.25">
      <c r="B153" s="211"/>
      <c r="C153" s="212"/>
      <c r="D153" s="194" t="s">
        <v>151</v>
      </c>
      <c r="E153" s="213" t="s">
        <v>19</v>
      </c>
      <c r="F153" s="214" t="s">
        <v>326</v>
      </c>
      <c r="G153" s="212"/>
      <c r="H153" s="215">
        <v>4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151</v>
      </c>
      <c r="AU153" s="221" t="s">
        <v>87</v>
      </c>
      <c r="AV153" s="14" t="s">
        <v>87</v>
      </c>
      <c r="AW153" s="14" t="s">
        <v>37</v>
      </c>
      <c r="AX153" s="14" t="s">
        <v>85</v>
      </c>
      <c r="AY153" s="221" t="s">
        <v>138</v>
      </c>
    </row>
    <row r="154" spans="1:65" s="2" customFormat="1" ht="24.2" customHeight="1">
      <c r="A154" s="37"/>
      <c r="B154" s="38"/>
      <c r="C154" s="237" t="s">
        <v>240</v>
      </c>
      <c r="D154" s="237" t="s">
        <v>327</v>
      </c>
      <c r="E154" s="238" t="s">
        <v>328</v>
      </c>
      <c r="F154" s="239" t="s">
        <v>329</v>
      </c>
      <c r="G154" s="240" t="s">
        <v>185</v>
      </c>
      <c r="H154" s="241">
        <v>4</v>
      </c>
      <c r="I154" s="242"/>
      <c r="J154" s="243">
        <f>ROUND(I154*H154,2)</f>
        <v>0</v>
      </c>
      <c r="K154" s="239" t="s">
        <v>144</v>
      </c>
      <c r="L154" s="244"/>
      <c r="M154" s="245" t="s">
        <v>19</v>
      </c>
      <c r="N154" s="246" t="s">
        <v>48</v>
      </c>
      <c r="O154" s="67"/>
      <c r="P154" s="190">
        <f>O154*H154</f>
        <v>0</v>
      </c>
      <c r="Q154" s="190">
        <v>6.8000000000000005E-2</v>
      </c>
      <c r="R154" s="190">
        <f>Q154*H154</f>
        <v>0.27200000000000002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210</v>
      </c>
      <c r="AT154" s="192" t="s">
        <v>327</v>
      </c>
      <c r="AU154" s="192" t="s">
        <v>87</v>
      </c>
      <c r="AY154" s="20" t="s">
        <v>138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85</v>
      </c>
      <c r="BK154" s="193">
        <f>ROUND(I154*H154,2)</f>
        <v>0</v>
      </c>
      <c r="BL154" s="20" t="s">
        <v>145</v>
      </c>
      <c r="BM154" s="192" t="s">
        <v>330</v>
      </c>
    </row>
    <row r="155" spans="1:65" s="2" customFormat="1" ht="11.25">
      <c r="A155" s="37"/>
      <c r="B155" s="38"/>
      <c r="C155" s="39"/>
      <c r="D155" s="194" t="s">
        <v>147</v>
      </c>
      <c r="E155" s="39"/>
      <c r="F155" s="195" t="s">
        <v>329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147</v>
      </c>
      <c r="AU155" s="20" t="s">
        <v>87</v>
      </c>
    </row>
    <row r="156" spans="1:65" s="12" customFormat="1" ht="22.9" customHeight="1">
      <c r="B156" s="165"/>
      <c r="C156" s="166"/>
      <c r="D156" s="167" t="s">
        <v>76</v>
      </c>
      <c r="E156" s="179" t="s">
        <v>182</v>
      </c>
      <c r="F156" s="179" t="s">
        <v>331</v>
      </c>
      <c r="G156" s="166"/>
      <c r="H156" s="166"/>
      <c r="I156" s="169"/>
      <c r="J156" s="180">
        <f>BK156</f>
        <v>0</v>
      </c>
      <c r="K156" s="166"/>
      <c r="L156" s="171"/>
      <c r="M156" s="172"/>
      <c r="N156" s="173"/>
      <c r="O156" s="173"/>
      <c r="P156" s="174">
        <f>SUM(P157:P200)</f>
        <v>0</v>
      </c>
      <c r="Q156" s="173"/>
      <c r="R156" s="174">
        <f>SUM(R157:R200)</f>
        <v>63.357140449999996</v>
      </c>
      <c r="S156" s="173"/>
      <c r="T156" s="175">
        <f>SUM(T157:T200)</f>
        <v>0</v>
      </c>
      <c r="AR156" s="176" t="s">
        <v>85</v>
      </c>
      <c r="AT156" s="177" t="s">
        <v>76</v>
      </c>
      <c r="AU156" s="177" t="s">
        <v>85</v>
      </c>
      <c r="AY156" s="176" t="s">
        <v>138</v>
      </c>
      <c r="BK156" s="178">
        <f>SUM(BK157:BK200)</f>
        <v>0</v>
      </c>
    </row>
    <row r="157" spans="1:65" s="2" customFormat="1" ht="21.75" customHeight="1">
      <c r="A157" s="37"/>
      <c r="B157" s="38"/>
      <c r="C157" s="181" t="s">
        <v>8</v>
      </c>
      <c r="D157" s="181" t="s">
        <v>140</v>
      </c>
      <c r="E157" s="182" t="s">
        <v>332</v>
      </c>
      <c r="F157" s="183" t="s">
        <v>333</v>
      </c>
      <c r="G157" s="184" t="s">
        <v>143</v>
      </c>
      <c r="H157" s="185">
        <v>66</v>
      </c>
      <c r="I157" s="186"/>
      <c r="J157" s="187">
        <f>ROUND(I157*H157,2)</f>
        <v>0</v>
      </c>
      <c r="K157" s="183" t="s">
        <v>144</v>
      </c>
      <c r="L157" s="42"/>
      <c r="M157" s="188" t="s">
        <v>19</v>
      </c>
      <c r="N157" s="189" t="s">
        <v>48</v>
      </c>
      <c r="O157" s="67"/>
      <c r="P157" s="190">
        <f>O157*H157</f>
        <v>0</v>
      </c>
      <c r="Q157" s="190">
        <v>0.64400000000000002</v>
      </c>
      <c r="R157" s="190">
        <f>Q157*H157</f>
        <v>42.503999999999998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145</v>
      </c>
      <c r="AT157" s="192" t="s">
        <v>140</v>
      </c>
      <c r="AU157" s="192" t="s">
        <v>87</v>
      </c>
      <c r="AY157" s="20" t="s">
        <v>138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85</v>
      </c>
      <c r="BK157" s="193">
        <f>ROUND(I157*H157,2)</f>
        <v>0</v>
      </c>
      <c r="BL157" s="20" t="s">
        <v>145</v>
      </c>
      <c r="BM157" s="192" t="s">
        <v>334</v>
      </c>
    </row>
    <row r="158" spans="1:65" s="2" customFormat="1" ht="19.5">
      <c r="A158" s="37"/>
      <c r="B158" s="38"/>
      <c r="C158" s="39"/>
      <c r="D158" s="194" t="s">
        <v>147</v>
      </c>
      <c r="E158" s="39"/>
      <c r="F158" s="195" t="s">
        <v>335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147</v>
      </c>
      <c r="AU158" s="20" t="s">
        <v>87</v>
      </c>
    </row>
    <row r="159" spans="1:65" s="2" customFormat="1" ht="11.25">
      <c r="A159" s="37"/>
      <c r="B159" s="38"/>
      <c r="C159" s="39"/>
      <c r="D159" s="199" t="s">
        <v>149</v>
      </c>
      <c r="E159" s="39"/>
      <c r="F159" s="200" t="s">
        <v>336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149</v>
      </c>
      <c r="AU159" s="20" t="s">
        <v>87</v>
      </c>
    </row>
    <row r="160" spans="1:65" s="2" customFormat="1" ht="39">
      <c r="A160" s="37"/>
      <c r="B160" s="38"/>
      <c r="C160" s="39"/>
      <c r="D160" s="194" t="s">
        <v>274</v>
      </c>
      <c r="E160" s="39"/>
      <c r="F160" s="236" t="s">
        <v>337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274</v>
      </c>
      <c r="AU160" s="20" t="s">
        <v>87</v>
      </c>
    </row>
    <row r="161" spans="1:65" s="13" customFormat="1" ht="11.25">
      <c r="B161" s="201"/>
      <c r="C161" s="202"/>
      <c r="D161" s="194" t="s">
        <v>151</v>
      </c>
      <c r="E161" s="203" t="s">
        <v>19</v>
      </c>
      <c r="F161" s="204" t="s">
        <v>314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151</v>
      </c>
      <c r="AU161" s="210" t="s">
        <v>87</v>
      </c>
      <c r="AV161" s="13" t="s">
        <v>85</v>
      </c>
      <c r="AW161" s="13" t="s">
        <v>37</v>
      </c>
      <c r="AX161" s="13" t="s">
        <v>77</v>
      </c>
      <c r="AY161" s="210" t="s">
        <v>138</v>
      </c>
    </row>
    <row r="162" spans="1:65" s="14" customFormat="1" ht="11.25">
      <c r="B162" s="211"/>
      <c r="C162" s="212"/>
      <c r="D162" s="194" t="s">
        <v>151</v>
      </c>
      <c r="E162" s="213" t="s">
        <v>19</v>
      </c>
      <c r="F162" s="214" t="s">
        <v>316</v>
      </c>
      <c r="G162" s="212"/>
      <c r="H162" s="215">
        <v>66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151</v>
      </c>
      <c r="AU162" s="221" t="s">
        <v>87</v>
      </c>
      <c r="AV162" s="14" t="s">
        <v>87</v>
      </c>
      <c r="AW162" s="14" t="s">
        <v>37</v>
      </c>
      <c r="AX162" s="14" t="s">
        <v>85</v>
      </c>
      <c r="AY162" s="221" t="s">
        <v>138</v>
      </c>
    </row>
    <row r="163" spans="1:65" s="2" customFormat="1" ht="24.2" customHeight="1">
      <c r="A163" s="37"/>
      <c r="B163" s="38"/>
      <c r="C163" s="181" t="s">
        <v>251</v>
      </c>
      <c r="D163" s="181" t="s">
        <v>140</v>
      </c>
      <c r="E163" s="182" t="s">
        <v>338</v>
      </c>
      <c r="F163" s="183" t="s">
        <v>339</v>
      </c>
      <c r="G163" s="184" t="s">
        <v>143</v>
      </c>
      <c r="H163" s="185">
        <v>3.7</v>
      </c>
      <c r="I163" s="186"/>
      <c r="J163" s="187">
        <f>ROUND(I163*H163,2)</f>
        <v>0</v>
      </c>
      <c r="K163" s="183" t="s">
        <v>144</v>
      </c>
      <c r="L163" s="42"/>
      <c r="M163" s="188" t="s">
        <v>19</v>
      </c>
      <c r="N163" s="189" t="s">
        <v>48</v>
      </c>
      <c r="O163" s="67"/>
      <c r="P163" s="190">
        <f>O163*H163</f>
        <v>0</v>
      </c>
      <c r="Q163" s="190">
        <v>0.23</v>
      </c>
      <c r="R163" s="190">
        <f>Q163*H163</f>
        <v>0.85100000000000009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145</v>
      </c>
      <c r="AT163" s="192" t="s">
        <v>140</v>
      </c>
      <c r="AU163" s="192" t="s">
        <v>87</v>
      </c>
      <c r="AY163" s="20" t="s">
        <v>138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85</v>
      </c>
      <c r="BK163" s="193">
        <f>ROUND(I163*H163,2)</f>
        <v>0</v>
      </c>
      <c r="BL163" s="20" t="s">
        <v>145</v>
      </c>
      <c r="BM163" s="192" t="s">
        <v>340</v>
      </c>
    </row>
    <row r="164" spans="1:65" s="2" customFormat="1" ht="19.5">
      <c r="A164" s="37"/>
      <c r="B164" s="38"/>
      <c r="C164" s="39"/>
      <c r="D164" s="194" t="s">
        <v>147</v>
      </c>
      <c r="E164" s="39"/>
      <c r="F164" s="195" t="s">
        <v>341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147</v>
      </c>
      <c r="AU164" s="20" t="s">
        <v>87</v>
      </c>
    </row>
    <row r="165" spans="1:65" s="2" customFormat="1" ht="11.25">
      <c r="A165" s="37"/>
      <c r="B165" s="38"/>
      <c r="C165" s="39"/>
      <c r="D165" s="199" t="s">
        <v>149</v>
      </c>
      <c r="E165" s="39"/>
      <c r="F165" s="200" t="s">
        <v>342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149</v>
      </c>
      <c r="AU165" s="20" t="s">
        <v>87</v>
      </c>
    </row>
    <row r="166" spans="1:65" s="13" customFormat="1" ht="11.25">
      <c r="B166" s="201"/>
      <c r="C166" s="202"/>
      <c r="D166" s="194" t="s">
        <v>151</v>
      </c>
      <c r="E166" s="203" t="s">
        <v>19</v>
      </c>
      <c r="F166" s="204" t="s">
        <v>343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151</v>
      </c>
      <c r="AU166" s="210" t="s">
        <v>87</v>
      </c>
      <c r="AV166" s="13" t="s">
        <v>85</v>
      </c>
      <c r="AW166" s="13" t="s">
        <v>37</v>
      </c>
      <c r="AX166" s="13" t="s">
        <v>77</v>
      </c>
      <c r="AY166" s="210" t="s">
        <v>138</v>
      </c>
    </row>
    <row r="167" spans="1:65" s="13" customFormat="1" ht="22.5">
      <c r="B167" s="201"/>
      <c r="C167" s="202"/>
      <c r="D167" s="194" t="s">
        <v>151</v>
      </c>
      <c r="E167" s="203" t="s">
        <v>19</v>
      </c>
      <c r="F167" s="204" t="s">
        <v>344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151</v>
      </c>
      <c r="AU167" s="210" t="s">
        <v>87</v>
      </c>
      <c r="AV167" s="13" t="s">
        <v>85</v>
      </c>
      <c r="AW167" s="13" t="s">
        <v>37</v>
      </c>
      <c r="AX167" s="13" t="s">
        <v>77</v>
      </c>
      <c r="AY167" s="210" t="s">
        <v>138</v>
      </c>
    </row>
    <row r="168" spans="1:65" s="13" customFormat="1" ht="11.25">
      <c r="B168" s="201"/>
      <c r="C168" s="202"/>
      <c r="D168" s="194" t="s">
        <v>151</v>
      </c>
      <c r="E168" s="203" t="s">
        <v>19</v>
      </c>
      <c r="F168" s="204" t="s">
        <v>345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151</v>
      </c>
      <c r="AU168" s="210" t="s">
        <v>87</v>
      </c>
      <c r="AV168" s="13" t="s">
        <v>85</v>
      </c>
      <c r="AW168" s="13" t="s">
        <v>37</v>
      </c>
      <c r="AX168" s="13" t="s">
        <v>77</v>
      </c>
      <c r="AY168" s="210" t="s">
        <v>138</v>
      </c>
    </row>
    <row r="169" spans="1:65" s="14" customFormat="1" ht="11.25">
      <c r="B169" s="211"/>
      <c r="C169" s="212"/>
      <c r="D169" s="194" t="s">
        <v>151</v>
      </c>
      <c r="E169" s="213" t="s">
        <v>19</v>
      </c>
      <c r="F169" s="214" t="s">
        <v>346</v>
      </c>
      <c r="G169" s="212"/>
      <c r="H169" s="215">
        <v>3.7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151</v>
      </c>
      <c r="AU169" s="221" t="s">
        <v>87</v>
      </c>
      <c r="AV169" s="14" t="s">
        <v>87</v>
      </c>
      <c r="AW169" s="14" t="s">
        <v>37</v>
      </c>
      <c r="AX169" s="14" t="s">
        <v>85</v>
      </c>
      <c r="AY169" s="221" t="s">
        <v>138</v>
      </c>
    </row>
    <row r="170" spans="1:65" s="2" customFormat="1" ht="24.2" customHeight="1">
      <c r="A170" s="37"/>
      <c r="B170" s="38"/>
      <c r="C170" s="181" t="s">
        <v>347</v>
      </c>
      <c r="D170" s="181" t="s">
        <v>140</v>
      </c>
      <c r="E170" s="182" t="s">
        <v>348</v>
      </c>
      <c r="F170" s="183" t="s">
        <v>349</v>
      </c>
      <c r="G170" s="184" t="s">
        <v>143</v>
      </c>
      <c r="H170" s="185">
        <v>8</v>
      </c>
      <c r="I170" s="186"/>
      <c r="J170" s="187">
        <f>ROUND(I170*H170,2)</f>
        <v>0</v>
      </c>
      <c r="K170" s="183" t="s">
        <v>144</v>
      </c>
      <c r="L170" s="42"/>
      <c r="M170" s="188" t="s">
        <v>19</v>
      </c>
      <c r="N170" s="189" t="s">
        <v>48</v>
      </c>
      <c r="O170" s="67"/>
      <c r="P170" s="190">
        <f>O170*H170</f>
        <v>0</v>
      </c>
      <c r="Q170" s="190">
        <v>0.34499999999999997</v>
      </c>
      <c r="R170" s="190">
        <f>Q170*H170</f>
        <v>2.76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145</v>
      </c>
      <c r="AT170" s="192" t="s">
        <v>140</v>
      </c>
      <c r="AU170" s="192" t="s">
        <v>87</v>
      </c>
      <c r="AY170" s="20" t="s">
        <v>138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85</v>
      </c>
      <c r="BK170" s="193">
        <f>ROUND(I170*H170,2)</f>
        <v>0</v>
      </c>
      <c r="BL170" s="20" t="s">
        <v>145</v>
      </c>
      <c r="BM170" s="192" t="s">
        <v>350</v>
      </c>
    </row>
    <row r="171" spans="1:65" s="2" customFormat="1" ht="19.5">
      <c r="A171" s="37"/>
      <c r="B171" s="38"/>
      <c r="C171" s="39"/>
      <c r="D171" s="194" t="s">
        <v>147</v>
      </c>
      <c r="E171" s="39"/>
      <c r="F171" s="195" t="s">
        <v>351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147</v>
      </c>
      <c r="AU171" s="20" t="s">
        <v>87</v>
      </c>
    </row>
    <row r="172" spans="1:65" s="2" customFormat="1" ht="11.25">
      <c r="A172" s="37"/>
      <c r="B172" s="38"/>
      <c r="C172" s="39"/>
      <c r="D172" s="199" t="s">
        <v>149</v>
      </c>
      <c r="E172" s="39"/>
      <c r="F172" s="200" t="s">
        <v>352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149</v>
      </c>
      <c r="AU172" s="20" t="s">
        <v>87</v>
      </c>
    </row>
    <row r="173" spans="1:65" s="13" customFormat="1" ht="11.25">
      <c r="B173" s="201"/>
      <c r="C173" s="202"/>
      <c r="D173" s="194" t="s">
        <v>151</v>
      </c>
      <c r="E173" s="203" t="s">
        <v>19</v>
      </c>
      <c r="F173" s="204" t="s">
        <v>343</v>
      </c>
      <c r="G173" s="202"/>
      <c r="H173" s="203" t="s">
        <v>19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151</v>
      </c>
      <c r="AU173" s="210" t="s">
        <v>87</v>
      </c>
      <c r="AV173" s="13" t="s">
        <v>85</v>
      </c>
      <c r="AW173" s="13" t="s">
        <v>37</v>
      </c>
      <c r="AX173" s="13" t="s">
        <v>77</v>
      </c>
      <c r="AY173" s="210" t="s">
        <v>138</v>
      </c>
    </row>
    <row r="174" spans="1:65" s="13" customFormat="1" ht="22.5">
      <c r="B174" s="201"/>
      <c r="C174" s="202"/>
      <c r="D174" s="194" t="s">
        <v>151</v>
      </c>
      <c r="E174" s="203" t="s">
        <v>19</v>
      </c>
      <c r="F174" s="204" t="s">
        <v>353</v>
      </c>
      <c r="G174" s="202"/>
      <c r="H174" s="203" t="s">
        <v>19</v>
      </c>
      <c r="I174" s="205"/>
      <c r="J174" s="202"/>
      <c r="K174" s="202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151</v>
      </c>
      <c r="AU174" s="210" t="s">
        <v>87</v>
      </c>
      <c r="AV174" s="13" t="s">
        <v>85</v>
      </c>
      <c r="AW174" s="13" t="s">
        <v>37</v>
      </c>
      <c r="AX174" s="13" t="s">
        <v>77</v>
      </c>
      <c r="AY174" s="210" t="s">
        <v>138</v>
      </c>
    </row>
    <row r="175" spans="1:65" s="13" customFormat="1" ht="11.25">
      <c r="B175" s="201"/>
      <c r="C175" s="202"/>
      <c r="D175" s="194" t="s">
        <v>151</v>
      </c>
      <c r="E175" s="203" t="s">
        <v>19</v>
      </c>
      <c r="F175" s="204" t="s">
        <v>354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151</v>
      </c>
      <c r="AU175" s="210" t="s">
        <v>87</v>
      </c>
      <c r="AV175" s="13" t="s">
        <v>85</v>
      </c>
      <c r="AW175" s="13" t="s">
        <v>37</v>
      </c>
      <c r="AX175" s="13" t="s">
        <v>77</v>
      </c>
      <c r="AY175" s="210" t="s">
        <v>138</v>
      </c>
    </row>
    <row r="176" spans="1:65" s="14" customFormat="1" ht="11.25">
      <c r="B176" s="211"/>
      <c r="C176" s="212"/>
      <c r="D176" s="194" t="s">
        <v>151</v>
      </c>
      <c r="E176" s="213" t="s">
        <v>19</v>
      </c>
      <c r="F176" s="214" t="s">
        <v>355</v>
      </c>
      <c r="G176" s="212"/>
      <c r="H176" s="215">
        <v>8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151</v>
      </c>
      <c r="AU176" s="221" t="s">
        <v>87</v>
      </c>
      <c r="AV176" s="14" t="s">
        <v>87</v>
      </c>
      <c r="AW176" s="14" t="s">
        <v>37</v>
      </c>
      <c r="AX176" s="14" t="s">
        <v>85</v>
      </c>
      <c r="AY176" s="221" t="s">
        <v>138</v>
      </c>
    </row>
    <row r="177" spans="1:65" s="2" customFormat="1" ht="37.9" customHeight="1">
      <c r="A177" s="37"/>
      <c r="B177" s="38"/>
      <c r="C177" s="181" t="s">
        <v>356</v>
      </c>
      <c r="D177" s="181" t="s">
        <v>140</v>
      </c>
      <c r="E177" s="182" t="s">
        <v>357</v>
      </c>
      <c r="F177" s="183" t="s">
        <v>358</v>
      </c>
      <c r="G177" s="184" t="s">
        <v>185</v>
      </c>
      <c r="H177" s="185">
        <v>1</v>
      </c>
      <c r="I177" s="186"/>
      <c r="J177" s="187">
        <f>ROUND(I177*H177,2)</f>
        <v>0</v>
      </c>
      <c r="K177" s="183" t="s">
        <v>359</v>
      </c>
      <c r="L177" s="42"/>
      <c r="M177" s="188" t="s">
        <v>19</v>
      </c>
      <c r="N177" s="189" t="s">
        <v>48</v>
      </c>
      <c r="O177" s="67"/>
      <c r="P177" s="190">
        <f>O177*H177</f>
        <v>0</v>
      </c>
      <c r="Q177" s="190">
        <v>0.69384045000000005</v>
      </c>
      <c r="R177" s="190">
        <f>Q177*H177</f>
        <v>0.69384045000000005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145</v>
      </c>
      <c r="AT177" s="192" t="s">
        <v>140</v>
      </c>
      <c r="AU177" s="192" t="s">
        <v>87</v>
      </c>
      <c r="AY177" s="20" t="s">
        <v>138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85</v>
      </c>
      <c r="BK177" s="193">
        <f>ROUND(I177*H177,2)</f>
        <v>0</v>
      </c>
      <c r="BL177" s="20" t="s">
        <v>145</v>
      </c>
      <c r="BM177" s="192" t="s">
        <v>360</v>
      </c>
    </row>
    <row r="178" spans="1:65" s="2" customFormat="1" ht="19.5">
      <c r="A178" s="37"/>
      <c r="B178" s="38"/>
      <c r="C178" s="39"/>
      <c r="D178" s="194" t="s">
        <v>147</v>
      </c>
      <c r="E178" s="39"/>
      <c r="F178" s="195" t="s">
        <v>358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147</v>
      </c>
      <c r="AU178" s="20" t="s">
        <v>87</v>
      </c>
    </row>
    <row r="179" spans="1:65" s="13" customFormat="1" ht="11.25">
      <c r="B179" s="201"/>
      <c r="C179" s="202"/>
      <c r="D179" s="194" t="s">
        <v>151</v>
      </c>
      <c r="E179" s="203" t="s">
        <v>19</v>
      </c>
      <c r="F179" s="204" t="s">
        <v>323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151</v>
      </c>
      <c r="AU179" s="210" t="s">
        <v>87</v>
      </c>
      <c r="AV179" s="13" t="s">
        <v>85</v>
      </c>
      <c r="AW179" s="13" t="s">
        <v>37</v>
      </c>
      <c r="AX179" s="13" t="s">
        <v>77</v>
      </c>
      <c r="AY179" s="210" t="s">
        <v>138</v>
      </c>
    </row>
    <row r="180" spans="1:65" s="13" customFormat="1" ht="22.5">
      <c r="B180" s="201"/>
      <c r="C180" s="202"/>
      <c r="D180" s="194" t="s">
        <v>151</v>
      </c>
      <c r="E180" s="203" t="s">
        <v>19</v>
      </c>
      <c r="F180" s="204" t="s">
        <v>361</v>
      </c>
      <c r="G180" s="202"/>
      <c r="H180" s="203" t="s">
        <v>19</v>
      </c>
      <c r="I180" s="205"/>
      <c r="J180" s="202"/>
      <c r="K180" s="202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151</v>
      </c>
      <c r="AU180" s="210" t="s">
        <v>87</v>
      </c>
      <c r="AV180" s="13" t="s">
        <v>85</v>
      </c>
      <c r="AW180" s="13" t="s">
        <v>37</v>
      </c>
      <c r="AX180" s="13" t="s">
        <v>77</v>
      </c>
      <c r="AY180" s="210" t="s">
        <v>138</v>
      </c>
    </row>
    <row r="181" spans="1:65" s="14" customFormat="1" ht="11.25">
      <c r="B181" s="211"/>
      <c r="C181" s="212"/>
      <c r="D181" s="194" t="s">
        <v>151</v>
      </c>
      <c r="E181" s="213" t="s">
        <v>19</v>
      </c>
      <c r="F181" s="214" t="s">
        <v>85</v>
      </c>
      <c r="G181" s="212"/>
      <c r="H181" s="215">
        <v>1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151</v>
      </c>
      <c r="AU181" s="221" t="s">
        <v>87</v>
      </c>
      <c r="AV181" s="14" t="s">
        <v>87</v>
      </c>
      <c r="AW181" s="14" t="s">
        <v>37</v>
      </c>
      <c r="AX181" s="14" t="s">
        <v>85</v>
      </c>
      <c r="AY181" s="221" t="s">
        <v>138</v>
      </c>
    </row>
    <row r="182" spans="1:65" s="2" customFormat="1" ht="24.2" customHeight="1">
      <c r="A182" s="37"/>
      <c r="B182" s="38"/>
      <c r="C182" s="181" t="s">
        <v>362</v>
      </c>
      <c r="D182" s="181" t="s">
        <v>140</v>
      </c>
      <c r="E182" s="182" t="s">
        <v>363</v>
      </c>
      <c r="F182" s="183" t="s">
        <v>364</v>
      </c>
      <c r="G182" s="184" t="s">
        <v>143</v>
      </c>
      <c r="H182" s="185">
        <v>60</v>
      </c>
      <c r="I182" s="186"/>
      <c r="J182" s="187">
        <f>ROUND(I182*H182,2)</f>
        <v>0</v>
      </c>
      <c r="K182" s="183" t="s">
        <v>144</v>
      </c>
      <c r="L182" s="42"/>
      <c r="M182" s="188" t="s">
        <v>19</v>
      </c>
      <c r="N182" s="189" t="s">
        <v>48</v>
      </c>
      <c r="O182" s="67"/>
      <c r="P182" s="190">
        <f>O182*H182</f>
        <v>0</v>
      </c>
      <c r="Q182" s="190">
        <v>9.0620000000000006E-2</v>
      </c>
      <c r="R182" s="190">
        <f>Q182*H182</f>
        <v>5.4372000000000007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145</v>
      </c>
      <c r="AT182" s="192" t="s">
        <v>140</v>
      </c>
      <c r="AU182" s="192" t="s">
        <v>87</v>
      </c>
      <c r="AY182" s="20" t="s">
        <v>138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85</v>
      </c>
      <c r="BK182" s="193">
        <f>ROUND(I182*H182,2)</f>
        <v>0</v>
      </c>
      <c r="BL182" s="20" t="s">
        <v>145</v>
      </c>
      <c r="BM182" s="192" t="s">
        <v>365</v>
      </c>
    </row>
    <row r="183" spans="1:65" s="2" customFormat="1" ht="48.75">
      <c r="A183" s="37"/>
      <c r="B183" s="38"/>
      <c r="C183" s="39"/>
      <c r="D183" s="194" t="s">
        <v>147</v>
      </c>
      <c r="E183" s="39"/>
      <c r="F183" s="195" t="s">
        <v>366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147</v>
      </c>
      <c r="AU183" s="20" t="s">
        <v>87</v>
      </c>
    </row>
    <row r="184" spans="1:65" s="2" customFormat="1" ht="11.25">
      <c r="A184" s="37"/>
      <c r="B184" s="38"/>
      <c r="C184" s="39"/>
      <c r="D184" s="199" t="s">
        <v>149</v>
      </c>
      <c r="E184" s="39"/>
      <c r="F184" s="200" t="s">
        <v>367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149</v>
      </c>
      <c r="AU184" s="20" t="s">
        <v>87</v>
      </c>
    </row>
    <row r="185" spans="1:65" s="2" customFormat="1" ht="58.5">
      <c r="A185" s="37"/>
      <c r="B185" s="38"/>
      <c r="C185" s="39"/>
      <c r="D185" s="194" t="s">
        <v>274</v>
      </c>
      <c r="E185" s="39"/>
      <c r="F185" s="236" t="s">
        <v>368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274</v>
      </c>
      <c r="AU185" s="20" t="s">
        <v>87</v>
      </c>
    </row>
    <row r="186" spans="1:65" s="13" customFormat="1" ht="22.5">
      <c r="B186" s="201"/>
      <c r="C186" s="202"/>
      <c r="D186" s="194" t="s">
        <v>151</v>
      </c>
      <c r="E186" s="203" t="s">
        <v>19</v>
      </c>
      <c r="F186" s="204" t="s">
        <v>369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151</v>
      </c>
      <c r="AU186" s="210" t="s">
        <v>87</v>
      </c>
      <c r="AV186" s="13" t="s">
        <v>85</v>
      </c>
      <c r="AW186" s="13" t="s">
        <v>37</v>
      </c>
      <c r="AX186" s="13" t="s">
        <v>77</v>
      </c>
      <c r="AY186" s="210" t="s">
        <v>138</v>
      </c>
    </row>
    <row r="187" spans="1:65" s="14" customFormat="1" ht="11.25">
      <c r="B187" s="211"/>
      <c r="C187" s="212"/>
      <c r="D187" s="194" t="s">
        <v>151</v>
      </c>
      <c r="E187" s="213" t="s">
        <v>19</v>
      </c>
      <c r="F187" s="214" t="s">
        <v>370</v>
      </c>
      <c r="G187" s="212"/>
      <c r="H187" s="215">
        <v>57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151</v>
      </c>
      <c r="AU187" s="221" t="s">
        <v>87</v>
      </c>
      <c r="AV187" s="14" t="s">
        <v>87</v>
      </c>
      <c r="AW187" s="14" t="s">
        <v>37</v>
      </c>
      <c r="AX187" s="14" t="s">
        <v>77</v>
      </c>
      <c r="AY187" s="221" t="s">
        <v>138</v>
      </c>
    </row>
    <row r="188" spans="1:65" s="14" customFormat="1" ht="11.25">
      <c r="B188" s="211"/>
      <c r="C188" s="212"/>
      <c r="D188" s="194" t="s">
        <v>151</v>
      </c>
      <c r="E188" s="213" t="s">
        <v>19</v>
      </c>
      <c r="F188" s="214" t="s">
        <v>371</v>
      </c>
      <c r="G188" s="212"/>
      <c r="H188" s="215">
        <v>3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151</v>
      </c>
      <c r="AU188" s="221" t="s">
        <v>87</v>
      </c>
      <c r="AV188" s="14" t="s">
        <v>87</v>
      </c>
      <c r="AW188" s="14" t="s">
        <v>37</v>
      </c>
      <c r="AX188" s="14" t="s">
        <v>77</v>
      </c>
      <c r="AY188" s="221" t="s">
        <v>138</v>
      </c>
    </row>
    <row r="189" spans="1:65" s="15" customFormat="1" ht="11.25">
      <c r="B189" s="222"/>
      <c r="C189" s="223"/>
      <c r="D189" s="194" t="s">
        <v>151</v>
      </c>
      <c r="E189" s="224" t="s">
        <v>19</v>
      </c>
      <c r="F189" s="225" t="s">
        <v>157</v>
      </c>
      <c r="G189" s="223"/>
      <c r="H189" s="226">
        <v>60</v>
      </c>
      <c r="I189" s="227"/>
      <c r="J189" s="223"/>
      <c r="K189" s="223"/>
      <c r="L189" s="228"/>
      <c r="M189" s="229"/>
      <c r="N189" s="230"/>
      <c r="O189" s="230"/>
      <c r="P189" s="230"/>
      <c r="Q189" s="230"/>
      <c r="R189" s="230"/>
      <c r="S189" s="230"/>
      <c r="T189" s="231"/>
      <c r="AT189" s="232" t="s">
        <v>151</v>
      </c>
      <c r="AU189" s="232" t="s">
        <v>87</v>
      </c>
      <c r="AV189" s="15" t="s">
        <v>145</v>
      </c>
      <c r="AW189" s="15" t="s">
        <v>37</v>
      </c>
      <c r="AX189" s="15" t="s">
        <v>85</v>
      </c>
      <c r="AY189" s="232" t="s">
        <v>138</v>
      </c>
    </row>
    <row r="190" spans="1:65" s="2" customFormat="1" ht="24.2" customHeight="1">
      <c r="A190" s="37"/>
      <c r="B190" s="38"/>
      <c r="C190" s="237" t="s">
        <v>372</v>
      </c>
      <c r="D190" s="237" t="s">
        <v>327</v>
      </c>
      <c r="E190" s="238" t="s">
        <v>373</v>
      </c>
      <c r="F190" s="239" t="s">
        <v>374</v>
      </c>
      <c r="G190" s="240" t="s">
        <v>143</v>
      </c>
      <c r="H190" s="241">
        <v>59.85</v>
      </c>
      <c r="I190" s="242"/>
      <c r="J190" s="243">
        <f>ROUND(I190*H190,2)</f>
        <v>0</v>
      </c>
      <c r="K190" s="239" t="s">
        <v>144</v>
      </c>
      <c r="L190" s="244"/>
      <c r="M190" s="245" t="s">
        <v>19</v>
      </c>
      <c r="N190" s="246" t="s">
        <v>48</v>
      </c>
      <c r="O190" s="67"/>
      <c r="P190" s="190">
        <f>O190*H190</f>
        <v>0</v>
      </c>
      <c r="Q190" s="190">
        <v>0.17599999999999999</v>
      </c>
      <c r="R190" s="190">
        <f>Q190*H190</f>
        <v>10.5336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210</v>
      </c>
      <c r="AT190" s="192" t="s">
        <v>327</v>
      </c>
      <c r="AU190" s="192" t="s">
        <v>87</v>
      </c>
      <c r="AY190" s="20" t="s">
        <v>138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85</v>
      </c>
      <c r="BK190" s="193">
        <f>ROUND(I190*H190,2)</f>
        <v>0</v>
      </c>
      <c r="BL190" s="20" t="s">
        <v>145</v>
      </c>
      <c r="BM190" s="192" t="s">
        <v>375</v>
      </c>
    </row>
    <row r="191" spans="1:65" s="2" customFormat="1" ht="11.25">
      <c r="A191" s="37"/>
      <c r="B191" s="38"/>
      <c r="C191" s="39"/>
      <c r="D191" s="194" t="s">
        <v>147</v>
      </c>
      <c r="E191" s="39"/>
      <c r="F191" s="195" t="s">
        <v>374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147</v>
      </c>
      <c r="AU191" s="20" t="s">
        <v>87</v>
      </c>
    </row>
    <row r="192" spans="1:65" s="13" customFormat="1" ht="11.25">
      <c r="B192" s="201"/>
      <c r="C192" s="202"/>
      <c r="D192" s="194" t="s">
        <v>151</v>
      </c>
      <c r="E192" s="203" t="s">
        <v>19</v>
      </c>
      <c r="F192" s="204" t="s">
        <v>376</v>
      </c>
      <c r="G192" s="202"/>
      <c r="H192" s="203" t="s">
        <v>19</v>
      </c>
      <c r="I192" s="205"/>
      <c r="J192" s="202"/>
      <c r="K192" s="202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151</v>
      </c>
      <c r="AU192" s="210" t="s">
        <v>87</v>
      </c>
      <c r="AV192" s="13" t="s">
        <v>85</v>
      </c>
      <c r="AW192" s="13" t="s">
        <v>37</v>
      </c>
      <c r="AX192" s="13" t="s">
        <v>77</v>
      </c>
      <c r="AY192" s="210" t="s">
        <v>138</v>
      </c>
    </row>
    <row r="193" spans="1:65" s="13" customFormat="1" ht="11.25">
      <c r="B193" s="201"/>
      <c r="C193" s="202"/>
      <c r="D193" s="194" t="s">
        <v>151</v>
      </c>
      <c r="E193" s="203" t="s">
        <v>19</v>
      </c>
      <c r="F193" s="204" t="s">
        <v>377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151</v>
      </c>
      <c r="AU193" s="210" t="s">
        <v>87</v>
      </c>
      <c r="AV193" s="13" t="s">
        <v>85</v>
      </c>
      <c r="AW193" s="13" t="s">
        <v>37</v>
      </c>
      <c r="AX193" s="13" t="s">
        <v>77</v>
      </c>
      <c r="AY193" s="210" t="s">
        <v>138</v>
      </c>
    </row>
    <row r="194" spans="1:65" s="14" customFormat="1" ht="11.25">
      <c r="B194" s="211"/>
      <c r="C194" s="212"/>
      <c r="D194" s="194" t="s">
        <v>151</v>
      </c>
      <c r="E194" s="213" t="s">
        <v>19</v>
      </c>
      <c r="F194" s="214" t="s">
        <v>378</v>
      </c>
      <c r="G194" s="212"/>
      <c r="H194" s="215">
        <v>59.85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151</v>
      </c>
      <c r="AU194" s="221" t="s">
        <v>87</v>
      </c>
      <c r="AV194" s="14" t="s">
        <v>87</v>
      </c>
      <c r="AW194" s="14" t="s">
        <v>37</v>
      </c>
      <c r="AX194" s="14" t="s">
        <v>85</v>
      </c>
      <c r="AY194" s="221" t="s">
        <v>138</v>
      </c>
    </row>
    <row r="195" spans="1:65" s="2" customFormat="1" ht="24.2" customHeight="1">
      <c r="A195" s="37"/>
      <c r="B195" s="38"/>
      <c r="C195" s="237" t="s">
        <v>379</v>
      </c>
      <c r="D195" s="237" t="s">
        <v>327</v>
      </c>
      <c r="E195" s="238" t="s">
        <v>380</v>
      </c>
      <c r="F195" s="239" t="s">
        <v>381</v>
      </c>
      <c r="G195" s="240" t="s">
        <v>143</v>
      </c>
      <c r="H195" s="241">
        <v>3.3</v>
      </c>
      <c r="I195" s="242"/>
      <c r="J195" s="243">
        <f>ROUND(I195*H195,2)</f>
        <v>0</v>
      </c>
      <c r="K195" s="239" t="s">
        <v>144</v>
      </c>
      <c r="L195" s="244"/>
      <c r="M195" s="245" t="s">
        <v>19</v>
      </c>
      <c r="N195" s="246" t="s">
        <v>48</v>
      </c>
      <c r="O195" s="67"/>
      <c r="P195" s="190">
        <f>O195*H195</f>
        <v>0</v>
      </c>
      <c r="Q195" s="190">
        <v>0.17499999999999999</v>
      </c>
      <c r="R195" s="190">
        <f>Q195*H195</f>
        <v>0.5774999999999999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210</v>
      </c>
      <c r="AT195" s="192" t="s">
        <v>327</v>
      </c>
      <c r="AU195" s="192" t="s">
        <v>87</v>
      </c>
      <c r="AY195" s="20" t="s">
        <v>138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85</v>
      </c>
      <c r="BK195" s="193">
        <f>ROUND(I195*H195,2)</f>
        <v>0</v>
      </c>
      <c r="BL195" s="20" t="s">
        <v>145</v>
      </c>
      <c r="BM195" s="192" t="s">
        <v>382</v>
      </c>
    </row>
    <row r="196" spans="1:65" s="2" customFormat="1" ht="11.25">
      <c r="A196" s="37"/>
      <c r="B196" s="38"/>
      <c r="C196" s="39"/>
      <c r="D196" s="194" t="s">
        <v>147</v>
      </c>
      <c r="E196" s="39"/>
      <c r="F196" s="195" t="s">
        <v>381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147</v>
      </c>
      <c r="AU196" s="20" t="s">
        <v>87</v>
      </c>
    </row>
    <row r="197" spans="1:65" s="2" customFormat="1" ht="19.5">
      <c r="A197" s="37"/>
      <c r="B197" s="38"/>
      <c r="C197" s="39"/>
      <c r="D197" s="194" t="s">
        <v>274</v>
      </c>
      <c r="E197" s="39"/>
      <c r="F197" s="236" t="s">
        <v>383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274</v>
      </c>
      <c r="AU197" s="20" t="s">
        <v>87</v>
      </c>
    </row>
    <row r="198" spans="1:65" s="13" customFormat="1" ht="11.25">
      <c r="B198" s="201"/>
      <c r="C198" s="202"/>
      <c r="D198" s="194" t="s">
        <v>151</v>
      </c>
      <c r="E198" s="203" t="s">
        <v>19</v>
      </c>
      <c r="F198" s="204" t="s">
        <v>384</v>
      </c>
      <c r="G198" s="202"/>
      <c r="H198" s="203" t="s">
        <v>19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151</v>
      </c>
      <c r="AU198" s="210" t="s">
        <v>87</v>
      </c>
      <c r="AV198" s="13" t="s">
        <v>85</v>
      </c>
      <c r="AW198" s="13" t="s">
        <v>37</v>
      </c>
      <c r="AX198" s="13" t="s">
        <v>77</v>
      </c>
      <c r="AY198" s="210" t="s">
        <v>138</v>
      </c>
    </row>
    <row r="199" spans="1:65" s="13" customFormat="1" ht="11.25">
      <c r="B199" s="201"/>
      <c r="C199" s="202"/>
      <c r="D199" s="194" t="s">
        <v>151</v>
      </c>
      <c r="E199" s="203" t="s">
        <v>19</v>
      </c>
      <c r="F199" s="204" t="s">
        <v>385</v>
      </c>
      <c r="G199" s="202"/>
      <c r="H199" s="203" t="s">
        <v>19</v>
      </c>
      <c r="I199" s="205"/>
      <c r="J199" s="202"/>
      <c r="K199" s="202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151</v>
      </c>
      <c r="AU199" s="210" t="s">
        <v>87</v>
      </c>
      <c r="AV199" s="13" t="s">
        <v>85</v>
      </c>
      <c r="AW199" s="13" t="s">
        <v>37</v>
      </c>
      <c r="AX199" s="13" t="s">
        <v>77</v>
      </c>
      <c r="AY199" s="210" t="s">
        <v>138</v>
      </c>
    </row>
    <row r="200" spans="1:65" s="14" customFormat="1" ht="11.25">
      <c r="B200" s="211"/>
      <c r="C200" s="212"/>
      <c r="D200" s="194" t="s">
        <v>151</v>
      </c>
      <c r="E200" s="213" t="s">
        <v>19</v>
      </c>
      <c r="F200" s="214" t="s">
        <v>386</v>
      </c>
      <c r="G200" s="212"/>
      <c r="H200" s="215">
        <v>3.3</v>
      </c>
      <c r="I200" s="216"/>
      <c r="J200" s="212"/>
      <c r="K200" s="212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151</v>
      </c>
      <c r="AU200" s="221" t="s">
        <v>87</v>
      </c>
      <c r="AV200" s="14" t="s">
        <v>87</v>
      </c>
      <c r="AW200" s="14" t="s">
        <v>37</v>
      </c>
      <c r="AX200" s="14" t="s">
        <v>85</v>
      </c>
      <c r="AY200" s="221" t="s">
        <v>138</v>
      </c>
    </row>
    <row r="201" spans="1:65" s="12" customFormat="1" ht="22.9" customHeight="1">
      <c r="B201" s="165"/>
      <c r="C201" s="166"/>
      <c r="D201" s="167" t="s">
        <v>76</v>
      </c>
      <c r="E201" s="179" t="s">
        <v>210</v>
      </c>
      <c r="F201" s="179" t="s">
        <v>387</v>
      </c>
      <c r="G201" s="166"/>
      <c r="H201" s="166"/>
      <c r="I201" s="169"/>
      <c r="J201" s="180">
        <f>BK201</f>
        <v>0</v>
      </c>
      <c r="K201" s="166"/>
      <c r="L201" s="171"/>
      <c r="M201" s="172"/>
      <c r="N201" s="173"/>
      <c r="O201" s="173"/>
      <c r="P201" s="174">
        <f>SUM(P202:P215)</f>
        <v>0</v>
      </c>
      <c r="Q201" s="173"/>
      <c r="R201" s="174">
        <f>SUM(R202:R215)</f>
        <v>0.18</v>
      </c>
      <c r="S201" s="173"/>
      <c r="T201" s="175">
        <f>SUM(T202:T215)</f>
        <v>0.2</v>
      </c>
      <c r="AR201" s="176" t="s">
        <v>85</v>
      </c>
      <c r="AT201" s="177" t="s">
        <v>76</v>
      </c>
      <c r="AU201" s="177" t="s">
        <v>85</v>
      </c>
      <c r="AY201" s="176" t="s">
        <v>138</v>
      </c>
      <c r="BK201" s="178">
        <f>SUM(BK202:BK215)</f>
        <v>0</v>
      </c>
    </row>
    <row r="202" spans="1:65" s="2" customFormat="1" ht="24.2" customHeight="1">
      <c r="A202" s="37"/>
      <c r="B202" s="38"/>
      <c r="C202" s="181" t="s">
        <v>388</v>
      </c>
      <c r="D202" s="181" t="s">
        <v>140</v>
      </c>
      <c r="E202" s="182" t="s">
        <v>389</v>
      </c>
      <c r="F202" s="183" t="s">
        <v>390</v>
      </c>
      <c r="G202" s="184" t="s">
        <v>185</v>
      </c>
      <c r="H202" s="185">
        <v>2</v>
      </c>
      <c r="I202" s="186"/>
      <c r="J202" s="187">
        <f>ROUND(I202*H202,2)</f>
        <v>0</v>
      </c>
      <c r="K202" s="183" t="s">
        <v>144</v>
      </c>
      <c r="L202" s="42"/>
      <c r="M202" s="188" t="s">
        <v>19</v>
      </c>
      <c r="N202" s="189" t="s">
        <v>48</v>
      </c>
      <c r="O202" s="67"/>
      <c r="P202" s="190">
        <f>O202*H202</f>
        <v>0</v>
      </c>
      <c r="Q202" s="190">
        <v>0</v>
      </c>
      <c r="R202" s="190">
        <f>Q202*H202</f>
        <v>0</v>
      </c>
      <c r="S202" s="190">
        <v>0.1</v>
      </c>
      <c r="T202" s="191">
        <f>S202*H202</f>
        <v>0.2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145</v>
      </c>
      <c r="AT202" s="192" t="s">
        <v>140</v>
      </c>
      <c r="AU202" s="192" t="s">
        <v>87</v>
      </c>
      <c r="AY202" s="20" t="s">
        <v>138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85</v>
      </c>
      <c r="BK202" s="193">
        <f>ROUND(I202*H202,2)</f>
        <v>0</v>
      </c>
      <c r="BL202" s="20" t="s">
        <v>145</v>
      </c>
      <c r="BM202" s="192" t="s">
        <v>391</v>
      </c>
    </row>
    <row r="203" spans="1:65" s="2" customFormat="1" ht="19.5">
      <c r="A203" s="37"/>
      <c r="B203" s="38"/>
      <c r="C203" s="39"/>
      <c r="D203" s="194" t="s">
        <v>147</v>
      </c>
      <c r="E203" s="39"/>
      <c r="F203" s="195" t="s">
        <v>392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147</v>
      </c>
      <c r="AU203" s="20" t="s">
        <v>87</v>
      </c>
    </row>
    <row r="204" spans="1:65" s="2" customFormat="1" ht="11.25">
      <c r="A204" s="37"/>
      <c r="B204" s="38"/>
      <c r="C204" s="39"/>
      <c r="D204" s="199" t="s">
        <v>149</v>
      </c>
      <c r="E204" s="39"/>
      <c r="F204" s="200" t="s">
        <v>393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149</v>
      </c>
      <c r="AU204" s="20" t="s">
        <v>87</v>
      </c>
    </row>
    <row r="205" spans="1:65" s="13" customFormat="1" ht="11.25">
      <c r="B205" s="201"/>
      <c r="C205" s="202"/>
      <c r="D205" s="194" t="s">
        <v>151</v>
      </c>
      <c r="E205" s="203" t="s">
        <v>19</v>
      </c>
      <c r="F205" s="204" t="s">
        <v>323</v>
      </c>
      <c r="G205" s="202"/>
      <c r="H205" s="203" t="s">
        <v>19</v>
      </c>
      <c r="I205" s="205"/>
      <c r="J205" s="202"/>
      <c r="K205" s="202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151</v>
      </c>
      <c r="AU205" s="210" t="s">
        <v>87</v>
      </c>
      <c r="AV205" s="13" t="s">
        <v>85</v>
      </c>
      <c r="AW205" s="13" t="s">
        <v>37</v>
      </c>
      <c r="AX205" s="13" t="s">
        <v>77</v>
      </c>
      <c r="AY205" s="210" t="s">
        <v>138</v>
      </c>
    </row>
    <row r="206" spans="1:65" s="13" customFormat="1" ht="22.5">
      <c r="B206" s="201"/>
      <c r="C206" s="202"/>
      <c r="D206" s="194" t="s">
        <v>151</v>
      </c>
      <c r="E206" s="203" t="s">
        <v>19</v>
      </c>
      <c r="F206" s="204" t="s">
        <v>324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151</v>
      </c>
      <c r="AU206" s="210" t="s">
        <v>87</v>
      </c>
      <c r="AV206" s="13" t="s">
        <v>85</v>
      </c>
      <c r="AW206" s="13" t="s">
        <v>37</v>
      </c>
      <c r="AX206" s="13" t="s">
        <v>77</v>
      </c>
      <c r="AY206" s="210" t="s">
        <v>138</v>
      </c>
    </row>
    <row r="207" spans="1:65" s="13" customFormat="1" ht="11.25">
      <c r="B207" s="201"/>
      <c r="C207" s="202"/>
      <c r="D207" s="194" t="s">
        <v>151</v>
      </c>
      <c r="E207" s="203" t="s">
        <v>19</v>
      </c>
      <c r="F207" s="204" t="s">
        <v>394</v>
      </c>
      <c r="G207" s="202"/>
      <c r="H207" s="203" t="s">
        <v>19</v>
      </c>
      <c r="I207" s="205"/>
      <c r="J207" s="202"/>
      <c r="K207" s="202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151</v>
      </c>
      <c r="AU207" s="210" t="s">
        <v>87</v>
      </c>
      <c r="AV207" s="13" t="s">
        <v>85</v>
      </c>
      <c r="AW207" s="13" t="s">
        <v>37</v>
      </c>
      <c r="AX207" s="13" t="s">
        <v>77</v>
      </c>
      <c r="AY207" s="210" t="s">
        <v>138</v>
      </c>
    </row>
    <row r="208" spans="1:65" s="14" customFormat="1" ht="11.25">
      <c r="B208" s="211"/>
      <c r="C208" s="212"/>
      <c r="D208" s="194" t="s">
        <v>151</v>
      </c>
      <c r="E208" s="213" t="s">
        <v>19</v>
      </c>
      <c r="F208" s="214" t="s">
        <v>87</v>
      </c>
      <c r="G208" s="212"/>
      <c r="H208" s="215">
        <v>2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151</v>
      </c>
      <c r="AU208" s="221" t="s">
        <v>87</v>
      </c>
      <c r="AV208" s="14" t="s">
        <v>87</v>
      </c>
      <c r="AW208" s="14" t="s">
        <v>37</v>
      </c>
      <c r="AX208" s="14" t="s">
        <v>85</v>
      </c>
      <c r="AY208" s="221" t="s">
        <v>138</v>
      </c>
    </row>
    <row r="209" spans="1:65" s="2" customFormat="1" ht="37.9" customHeight="1">
      <c r="A209" s="37"/>
      <c r="B209" s="38"/>
      <c r="C209" s="181" t="s">
        <v>395</v>
      </c>
      <c r="D209" s="181" t="s">
        <v>140</v>
      </c>
      <c r="E209" s="182" t="s">
        <v>396</v>
      </c>
      <c r="F209" s="183" t="s">
        <v>397</v>
      </c>
      <c r="G209" s="184" t="s">
        <v>185</v>
      </c>
      <c r="H209" s="185">
        <v>2</v>
      </c>
      <c r="I209" s="186"/>
      <c r="J209" s="187">
        <f>ROUND(I209*H209,2)</f>
        <v>0</v>
      </c>
      <c r="K209" s="183" t="s">
        <v>144</v>
      </c>
      <c r="L209" s="42"/>
      <c r="M209" s="188" t="s">
        <v>19</v>
      </c>
      <c r="N209" s="189" t="s">
        <v>48</v>
      </c>
      <c r="O209" s="67"/>
      <c r="P209" s="190">
        <f>O209*H209</f>
        <v>0</v>
      </c>
      <c r="Q209" s="190">
        <v>0.09</v>
      </c>
      <c r="R209" s="190">
        <f>Q209*H209</f>
        <v>0.18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145</v>
      </c>
      <c r="AT209" s="192" t="s">
        <v>140</v>
      </c>
      <c r="AU209" s="192" t="s">
        <v>87</v>
      </c>
      <c r="AY209" s="20" t="s">
        <v>138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85</v>
      </c>
      <c r="BK209" s="193">
        <f>ROUND(I209*H209,2)</f>
        <v>0</v>
      </c>
      <c r="BL209" s="20" t="s">
        <v>145</v>
      </c>
      <c r="BM209" s="192" t="s">
        <v>398</v>
      </c>
    </row>
    <row r="210" spans="1:65" s="2" customFormat="1" ht="19.5">
      <c r="A210" s="37"/>
      <c r="B210" s="38"/>
      <c r="C210" s="39"/>
      <c r="D210" s="194" t="s">
        <v>147</v>
      </c>
      <c r="E210" s="39"/>
      <c r="F210" s="195" t="s">
        <v>399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147</v>
      </c>
      <c r="AU210" s="20" t="s">
        <v>87</v>
      </c>
    </row>
    <row r="211" spans="1:65" s="2" customFormat="1" ht="11.25">
      <c r="A211" s="37"/>
      <c r="B211" s="38"/>
      <c r="C211" s="39"/>
      <c r="D211" s="199" t="s">
        <v>149</v>
      </c>
      <c r="E211" s="39"/>
      <c r="F211" s="200" t="s">
        <v>400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149</v>
      </c>
      <c r="AU211" s="20" t="s">
        <v>87</v>
      </c>
    </row>
    <row r="212" spans="1:65" s="13" customFormat="1" ht="11.25">
      <c r="B212" s="201"/>
      <c r="C212" s="202"/>
      <c r="D212" s="194" t="s">
        <v>151</v>
      </c>
      <c r="E212" s="203" t="s">
        <v>19</v>
      </c>
      <c r="F212" s="204" t="s">
        <v>323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151</v>
      </c>
      <c r="AU212" s="210" t="s">
        <v>87</v>
      </c>
      <c r="AV212" s="13" t="s">
        <v>85</v>
      </c>
      <c r="AW212" s="13" t="s">
        <v>37</v>
      </c>
      <c r="AX212" s="13" t="s">
        <v>77</v>
      </c>
      <c r="AY212" s="210" t="s">
        <v>138</v>
      </c>
    </row>
    <row r="213" spans="1:65" s="13" customFormat="1" ht="22.5">
      <c r="B213" s="201"/>
      <c r="C213" s="202"/>
      <c r="D213" s="194" t="s">
        <v>151</v>
      </c>
      <c r="E213" s="203" t="s">
        <v>19</v>
      </c>
      <c r="F213" s="204" t="s">
        <v>324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151</v>
      </c>
      <c r="AU213" s="210" t="s">
        <v>87</v>
      </c>
      <c r="AV213" s="13" t="s">
        <v>85</v>
      </c>
      <c r="AW213" s="13" t="s">
        <v>37</v>
      </c>
      <c r="AX213" s="13" t="s">
        <v>77</v>
      </c>
      <c r="AY213" s="210" t="s">
        <v>138</v>
      </c>
    </row>
    <row r="214" spans="1:65" s="13" customFormat="1" ht="11.25">
      <c r="B214" s="201"/>
      <c r="C214" s="202"/>
      <c r="D214" s="194" t="s">
        <v>151</v>
      </c>
      <c r="E214" s="203" t="s">
        <v>19</v>
      </c>
      <c r="F214" s="204" t="s">
        <v>401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151</v>
      </c>
      <c r="AU214" s="210" t="s">
        <v>87</v>
      </c>
      <c r="AV214" s="13" t="s">
        <v>85</v>
      </c>
      <c r="AW214" s="13" t="s">
        <v>37</v>
      </c>
      <c r="AX214" s="13" t="s">
        <v>77</v>
      </c>
      <c r="AY214" s="210" t="s">
        <v>138</v>
      </c>
    </row>
    <row r="215" spans="1:65" s="14" customFormat="1" ht="11.25">
      <c r="B215" s="211"/>
      <c r="C215" s="212"/>
      <c r="D215" s="194" t="s">
        <v>151</v>
      </c>
      <c r="E215" s="213" t="s">
        <v>19</v>
      </c>
      <c r="F215" s="214" t="s">
        <v>87</v>
      </c>
      <c r="G215" s="212"/>
      <c r="H215" s="215">
        <v>2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151</v>
      </c>
      <c r="AU215" s="221" t="s">
        <v>87</v>
      </c>
      <c r="AV215" s="14" t="s">
        <v>87</v>
      </c>
      <c r="AW215" s="14" t="s">
        <v>37</v>
      </c>
      <c r="AX215" s="14" t="s">
        <v>85</v>
      </c>
      <c r="AY215" s="221" t="s">
        <v>138</v>
      </c>
    </row>
    <row r="216" spans="1:65" s="12" customFormat="1" ht="22.9" customHeight="1">
      <c r="B216" s="165"/>
      <c r="C216" s="166"/>
      <c r="D216" s="167" t="s">
        <v>76</v>
      </c>
      <c r="E216" s="179" t="s">
        <v>180</v>
      </c>
      <c r="F216" s="179" t="s">
        <v>181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SUM(P217:P259)</f>
        <v>0</v>
      </c>
      <c r="Q216" s="173"/>
      <c r="R216" s="174">
        <f>SUM(R217:R259)</f>
        <v>8.6537687880000007</v>
      </c>
      <c r="S216" s="173"/>
      <c r="T216" s="175">
        <f>SUM(T217:T259)</f>
        <v>0</v>
      </c>
      <c r="AR216" s="176" t="s">
        <v>85</v>
      </c>
      <c r="AT216" s="177" t="s">
        <v>76</v>
      </c>
      <c r="AU216" s="177" t="s">
        <v>85</v>
      </c>
      <c r="AY216" s="176" t="s">
        <v>138</v>
      </c>
      <c r="BK216" s="178">
        <f>SUM(BK217:BK259)</f>
        <v>0</v>
      </c>
    </row>
    <row r="217" spans="1:65" s="2" customFormat="1" ht="21.75" customHeight="1">
      <c r="A217" s="37"/>
      <c r="B217" s="38"/>
      <c r="C217" s="181" t="s">
        <v>7</v>
      </c>
      <c r="D217" s="181" t="s">
        <v>140</v>
      </c>
      <c r="E217" s="182" t="s">
        <v>402</v>
      </c>
      <c r="F217" s="183" t="s">
        <v>403</v>
      </c>
      <c r="G217" s="184" t="s">
        <v>196</v>
      </c>
      <c r="H217" s="185">
        <v>20</v>
      </c>
      <c r="I217" s="186"/>
      <c r="J217" s="187">
        <f>ROUND(I217*H217,2)</f>
        <v>0</v>
      </c>
      <c r="K217" s="183" t="s">
        <v>206</v>
      </c>
      <c r="L217" s="42"/>
      <c r="M217" s="188" t="s">
        <v>19</v>
      </c>
      <c r="N217" s="189" t="s">
        <v>48</v>
      </c>
      <c r="O217" s="6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145</v>
      </c>
      <c r="AT217" s="192" t="s">
        <v>140</v>
      </c>
      <c r="AU217" s="192" t="s">
        <v>87</v>
      </c>
      <c r="AY217" s="20" t="s">
        <v>138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85</v>
      </c>
      <c r="BK217" s="193">
        <f>ROUND(I217*H217,2)</f>
        <v>0</v>
      </c>
      <c r="BL217" s="20" t="s">
        <v>145</v>
      </c>
      <c r="BM217" s="192" t="s">
        <v>404</v>
      </c>
    </row>
    <row r="218" spans="1:65" s="2" customFormat="1" ht="11.25">
      <c r="A218" s="37"/>
      <c r="B218" s="38"/>
      <c r="C218" s="39"/>
      <c r="D218" s="194" t="s">
        <v>147</v>
      </c>
      <c r="E218" s="39"/>
      <c r="F218" s="195" t="s">
        <v>403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147</v>
      </c>
      <c r="AU218" s="20" t="s">
        <v>87</v>
      </c>
    </row>
    <row r="219" spans="1:65" s="2" customFormat="1" ht="24.2" customHeight="1">
      <c r="A219" s="37"/>
      <c r="B219" s="38"/>
      <c r="C219" s="181" t="s">
        <v>405</v>
      </c>
      <c r="D219" s="181" t="s">
        <v>140</v>
      </c>
      <c r="E219" s="182" t="s">
        <v>406</v>
      </c>
      <c r="F219" s="183" t="s">
        <v>407</v>
      </c>
      <c r="G219" s="184" t="s">
        <v>143</v>
      </c>
      <c r="H219" s="185">
        <v>60</v>
      </c>
      <c r="I219" s="186"/>
      <c r="J219" s="187">
        <f>ROUND(I219*H219,2)</f>
        <v>0</v>
      </c>
      <c r="K219" s="183" t="s">
        <v>206</v>
      </c>
      <c r="L219" s="42"/>
      <c r="M219" s="188" t="s">
        <v>19</v>
      </c>
      <c r="N219" s="189" t="s">
        <v>48</v>
      </c>
      <c r="O219" s="6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145</v>
      </c>
      <c r="AT219" s="192" t="s">
        <v>140</v>
      </c>
      <c r="AU219" s="192" t="s">
        <v>87</v>
      </c>
      <c r="AY219" s="20" t="s">
        <v>138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85</v>
      </c>
      <c r="BK219" s="193">
        <f>ROUND(I219*H219,2)</f>
        <v>0</v>
      </c>
      <c r="BL219" s="20" t="s">
        <v>145</v>
      </c>
      <c r="BM219" s="192" t="s">
        <v>408</v>
      </c>
    </row>
    <row r="220" spans="1:65" s="2" customFormat="1" ht="11.25">
      <c r="A220" s="37"/>
      <c r="B220" s="38"/>
      <c r="C220" s="39"/>
      <c r="D220" s="194" t="s">
        <v>147</v>
      </c>
      <c r="E220" s="39"/>
      <c r="F220" s="195" t="s">
        <v>407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147</v>
      </c>
      <c r="AU220" s="20" t="s">
        <v>87</v>
      </c>
    </row>
    <row r="221" spans="1:65" s="13" customFormat="1" ht="11.25">
      <c r="B221" s="201"/>
      <c r="C221" s="202"/>
      <c r="D221" s="194" t="s">
        <v>151</v>
      </c>
      <c r="E221" s="203" t="s">
        <v>19</v>
      </c>
      <c r="F221" s="204" t="s">
        <v>409</v>
      </c>
      <c r="G221" s="202"/>
      <c r="H221" s="203" t="s">
        <v>19</v>
      </c>
      <c r="I221" s="205"/>
      <c r="J221" s="202"/>
      <c r="K221" s="202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151</v>
      </c>
      <c r="AU221" s="210" t="s">
        <v>87</v>
      </c>
      <c r="AV221" s="13" t="s">
        <v>85</v>
      </c>
      <c r="AW221" s="13" t="s">
        <v>37</v>
      </c>
      <c r="AX221" s="13" t="s">
        <v>77</v>
      </c>
      <c r="AY221" s="210" t="s">
        <v>138</v>
      </c>
    </row>
    <row r="222" spans="1:65" s="14" customFormat="1" ht="11.25">
      <c r="B222" s="211"/>
      <c r="C222" s="212"/>
      <c r="D222" s="194" t="s">
        <v>151</v>
      </c>
      <c r="E222" s="213" t="s">
        <v>19</v>
      </c>
      <c r="F222" s="214" t="s">
        <v>410</v>
      </c>
      <c r="G222" s="212"/>
      <c r="H222" s="215">
        <v>60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151</v>
      </c>
      <c r="AU222" s="221" t="s">
        <v>87</v>
      </c>
      <c r="AV222" s="14" t="s">
        <v>87</v>
      </c>
      <c r="AW222" s="14" t="s">
        <v>37</v>
      </c>
      <c r="AX222" s="14" t="s">
        <v>85</v>
      </c>
      <c r="AY222" s="221" t="s">
        <v>138</v>
      </c>
    </row>
    <row r="223" spans="1:65" s="2" customFormat="1" ht="24.2" customHeight="1">
      <c r="A223" s="37"/>
      <c r="B223" s="38"/>
      <c r="C223" s="181" t="s">
        <v>411</v>
      </c>
      <c r="D223" s="181" t="s">
        <v>140</v>
      </c>
      <c r="E223" s="182" t="s">
        <v>412</v>
      </c>
      <c r="F223" s="183" t="s">
        <v>413</v>
      </c>
      <c r="G223" s="184" t="s">
        <v>185</v>
      </c>
      <c r="H223" s="185">
        <v>4</v>
      </c>
      <c r="I223" s="186"/>
      <c r="J223" s="187">
        <f>ROUND(I223*H223,2)</f>
        <v>0</v>
      </c>
      <c r="K223" s="183" t="s">
        <v>206</v>
      </c>
      <c r="L223" s="42"/>
      <c r="M223" s="188" t="s">
        <v>19</v>
      </c>
      <c r="N223" s="189" t="s">
        <v>48</v>
      </c>
      <c r="O223" s="67"/>
      <c r="P223" s="190">
        <f>O223*H223</f>
        <v>0</v>
      </c>
      <c r="Q223" s="190">
        <v>0.10931</v>
      </c>
      <c r="R223" s="190">
        <f>Q223*H223</f>
        <v>0.43724000000000002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145</v>
      </c>
      <c r="AT223" s="192" t="s">
        <v>140</v>
      </c>
      <c r="AU223" s="192" t="s">
        <v>87</v>
      </c>
      <c r="AY223" s="20" t="s">
        <v>138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85</v>
      </c>
      <c r="BK223" s="193">
        <f>ROUND(I223*H223,2)</f>
        <v>0</v>
      </c>
      <c r="BL223" s="20" t="s">
        <v>145</v>
      </c>
      <c r="BM223" s="192" t="s">
        <v>414</v>
      </c>
    </row>
    <row r="224" spans="1:65" s="2" customFormat="1" ht="19.5">
      <c r="A224" s="37"/>
      <c r="B224" s="38"/>
      <c r="C224" s="39"/>
      <c r="D224" s="194" t="s">
        <v>147</v>
      </c>
      <c r="E224" s="39"/>
      <c r="F224" s="195" t="s">
        <v>415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147</v>
      </c>
      <c r="AU224" s="20" t="s">
        <v>87</v>
      </c>
    </row>
    <row r="225" spans="1:65" s="13" customFormat="1" ht="22.5">
      <c r="B225" s="201"/>
      <c r="C225" s="202"/>
      <c r="D225" s="194" t="s">
        <v>151</v>
      </c>
      <c r="E225" s="203" t="s">
        <v>19</v>
      </c>
      <c r="F225" s="204" t="s">
        <v>416</v>
      </c>
      <c r="G225" s="202"/>
      <c r="H225" s="203" t="s">
        <v>19</v>
      </c>
      <c r="I225" s="205"/>
      <c r="J225" s="202"/>
      <c r="K225" s="202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151</v>
      </c>
      <c r="AU225" s="210" t="s">
        <v>87</v>
      </c>
      <c r="AV225" s="13" t="s">
        <v>85</v>
      </c>
      <c r="AW225" s="13" t="s">
        <v>37</v>
      </c>
      <c r="AX225" s="13" t="s">
        <v>77</v>
      </c>
      <c r="AY225" s="210" t="s">
        <v>138</v>
      </c>
    </row>
    <row r="226" spans="1:65" s="13" customFormat="1" ht="11.25">
      <c r="B226" s="201"/>
      <c r="C226" s="202"/>
      <c r="D226" s="194" t="s">
        <v>151</v>
      </c>
      <c r="E226" s="203" t="s">
        <v>19</v>
      </c>
      <c r="F226" s="204" t="s">
        <v>417</v>
      </c>
      <c r="G226" s="202"/>
      <c r="H226" s="203" t="s">
        <v>19</v>
      </c>
      <c r="I226" s="205"/>
      <c r="J226" s="202"/>
      <c r="K226" s="202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151</v>
      </c>
      <c r="AU226" s="210" t="s">
        <v>87</v>
      </c>
      <c r="AV226" s="13" t="s">
        <v>85</v>
      </c>
      <c r="AW226" s="13" t="s">
        <v>37</v>
      </c>
      <c r="AX226" s="13" t="s">
        <v>77</v>
      </c>
      <c r="AY226" s="210" t="s">
        <v>138</v>
      </c>
    </row>
    <row r="227" spans="1:65" s="14" customFormat="1" ht="11.25">
      <c r="B227" s="211"/>
      <c r="C227" s="212"/>
      <c r="D227" s="194" t="s">
        <v>151</v>
      </c>
      <c r="E227" s="213" t="s">
        <v>19</v>
      </c>
      <c r="F227" s="214" t="s">
        <v>87</v>
      </c>
      <c r="G227" s="212"/>
      <c r="H227" s="215">
        <v>2</v>
      </c>
      <c r="I227" s="216"/>
      <c r="J227" s="212"/>
      <c r="K227" s="212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151</v>
      </c>
      <c r="AU227" s="221" t="s">
        <v>87</v>
      </c>
      <c r="AV227" s="14" t="s">
        <v>87</v>
      </c>
      <c r="AW227" s="14" t="s">
        <v>37</v>
      </c>
      <c r="AX227" s="14" t="s">
        <v>77</v>
      </c>
      <c r="AY227" s="221" t="s">
        <v>138</v>
      </c>
    </row>
    <row r="228" spans="1:65" s="13" customFormat="1" ht="11.25">
      <c r="B228" s="201"/>
      <c r="C228" s="202"/>
      <c r="D228" s="194" t="s">
        <v>151</v>
      </c>
      <c r="E228" s="203" t="s">
        <v>19</v>
      </c>
      <c r="F228" s="204" t="s">
        <v>418</v>
      </c>
      <c r="G228" s="202"/>
      <c r="H228" s="203" t="s">
        <v>19</v>
      </c>
      <c r="I228" s="205"/>
      <c r="J228" s="202"/>
      <c r="K228" s="202"/>
      <c r="L228" s="206"/>
      <c r="M228" s="207"/>
      <c r="N228" s="208"/>
      <c r="O228" s="208"/>
      <c r="P228" s="208"/>
      <c r="Q228" s="208"/>
      <c r="R228" s="208"/>
      <c r="S228" s="208"/>
      <c r="T228" s="209"/>
      <c r="AT228" s="210" t="s">
        <v>151</v>
      </c>
      <c r="AU228" s="210" t="s">
        <v>87</v>
      </c>
      <c r="AV228" s="13" t="s">
        <v>85</v>
      </c>
      <c r="AW228" s="13" t="s">
        <v>37</v>
      </c>
      <c r="AX228" s="13" t="s">
        <v>77</v>
      </c>
      <c r="AY228" s="210" t="s">
        <v>138</v>
      </c>
    </row>
    <row r="229" spans="1:65" s="14" customFormat="1" ht="11.25">
      <c r="B229" s="211"/>
      <c r="C229" s="212"/>
      <c r="D229" s="194" t="s">
        <v>151</v>
      </c>
      <c r="E229" s="213" t="s">
        <v>19</v>
      </c>
      <c r="F229" s="214" t="s">
        <v>87</v>
      </c>
      <c r="G229" s="212"/>
      <c r="H229" s="215">
        <v>2</v>
      </c>
      <c r="I229" s="216"/>
      <c r="J229" s="212"/>
      <c r="K229" s="212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151</v>
      </c>
      <c r="AU229" s="221" t="s">
        <v>87</v>
      </c>
      <c r="AV229" s="14" t="s">
        <v>87</v>
      </c>
      <c r="AW229" s="14" t="s">
        <v>37</v>
      </c>
      <c r="AX229" s="14" t="s">
        <v>77</v>
      </c>
      <c r="AY229" s="221" t="s">
        <v>138</v>
      </c>
    </row>
    <row r="230" spans="1:65" s="15" customFormat="1" ht="11.25">
      <c r="B230" s="222"/>
      <c r="C230" s="223"/>
      <c r="D230" s="194" t="s">
        <v>151</v>
      </c>
      <c r="E230" s="224" t="s">
        <v>19</v>
      </c>
      <c r="F230" s="225" t="s">
        <v>157</v>
      </c>
      <c r="G230" s="223"/>
      <c r="H230" s="226">
        <v>4</v>
      </c>
      <c r="I230" s="227"/>
      <c r="J230" s="223"/>
      <c r="K230" s="223"/>
      <c r="L230" s="228"/>
      <c r="M230" s="229"/>
      <c r="N230" s="230"/>
      <c r="O230" s="230"/>
      <c r="P230" s="230"/>
      <c r="Q230" s="230"/>
      <c r="R230" s="230"/>
      <c r="S230" s="230"/>
      <c r="T230" s="231"/>
      <c r="AT230" s="232" t="s">
        <v>151</v>
      </c>
      <c r="AU230" s="232" t="s">
        <v>87</v>
      </c>
      <c r="AV230" s="15" t="s">
        <v>145</v>
      </c>
      <c r="AW230" s="15" t="s">
        <v>37</v>
      </c>
      <c r="AX230" s="15" t="s">
        <v>85</v>
      </c>
      <c r="AY230" s="232" t="s">
        <v>138</v>
      </c>
    </row>
    <row r="231" spans="1:65" s="2" customFormat="1" ht="55.5" customHeight="1">
      <c r="A231" s="37"/>
      <c r="B231" s="38"/>
      <c r="C231" s="237" t="s">
        <v>419</v>
      </c>
      <c r="D231" s="237" t="s">
        <v>327</v>
      </c>
      <c r="E231" s="238" t="s">
        <v>420</v>
      </c>
      <c r="F231" s="239" t="s">
        <v>421</v>
      </c>
      <c r="G231" s="240" t="s">
        <v>185</v>
      </c>
      <c r="H231" s="241">
        <v>2</v>
      </c>
      <c r="I231" s="242"/>
      <c r="J231" s="243">
        <f>ROUND(I231*H231,2)</f>
        <v>0</v>
      </c>
      <c r="K231" s="239" t="s">
        <v>422</v>
      </c>
      <c r="L231" s="244"/>
      <c r="M231" s="245" t="s">
        <v>19</v>
      </c>
      <c r="N231" s="246" t="s">
        <v>48</v>
      </c>
      <c r="O231" s="67"/>
      <c r="P231" s="190">
        <f>O231*H231</f>
        <v>0</v>
      </c>
      <c r="Q231" s="190">
        <v>8.9999999999999993E-3</v>
      </c>
      <c r="R231" s="190">
        <f>Q231*H231</f>
        <v>1.7999999999999999E-2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210</v>
      </c>
      <c r="AT231" s="192" t="s">
        <v>327</v>
      </c>
      <c r="AU231" s="192" t="s">
        <v>87</v>
      </c>
      <c r="AY231" s="20" t="s">
        <v>138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85</v>
      </c>
      <c r="BK231" s="193">
        <f>ROUND(I231*H231,2)</f>
        <v>0</v>
      </c>
      <c r="BL231" s="20" t="s">
        <v>145</v>
      </c>
      <c r="BM231" s="192" t="s">
        <v>423</v>
      </c>
    </row>
    <row r="232" spans="1:65" s="2" customFormat="1" ht="29.25">
      <c r="A232" s="37"/>
      <c r="B232" s="38"/>
      <c r="C232" s="39"/>
      <c r="D232" s="194" t="s">
        <v>147</v>
      </c>
      <c r="E232" s="39"/>
      <c r="F232" s="195" t="s">
        <v>421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147</v>
      </c>
      <c r="AU232" s="20" t="s">
        <v>87</v>
      </c>
    </row>
    <row r="233" spans="1:65" s="2" customFormat="1" ht="49.15" customHeight="1">
      <c r="A233" s="37"/>
      <c r="B233" s="38"/>
      <c r="C233" s="237" t="s">
        <v>424</v>
      </c>
      <c r="D233" s="237" t="s">
        <v>327</v>
      </c>
      <c r="E233" s="238" t="s">
        <v>425</v>
      </c>
      <c r="F233" s="239" t="s">
        <v>426</v>
      </c>
      <c r="G233" s="240" t="s">
        <v>185</v>
      </c>
      <c r="H233" s="241">
        <v>2</v>
      </c>
      <c r="I233" s="242"/>
      <c r="J233" s="243">
        <f>ROUND(I233*H233,2)</f>
        <v>0</v>
      </c>
      <c r="K233" s="239" t="s">
        <v>422</v>
      </c>
      <c r="L233" s="244"/>
      <c r="M233" s="245" t="s">
        <v>19</v>
      </c>
      <c r="N233" s="246" t="s">
        <v>48</v>
      </c>
      <c r="O233" s="67"/>
      <c r="P233" s="190">
        <f>O233*H233</f>
        <v>0</v>
      </c>
      <c r="Q233" s="190">
        <v>8.0000000000000002E-3</v>
      </c>
      <c r="R233" s="190">
        <f>Q233*H233</f>
        <v>1.6E-2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210</v>
      </c>
      <c r="AT233" s="192" t="s">
        <v>327</v>
      </c>
      <c r="AU233" s="192" t="s">
        <v>87</v>
      </c>
      <c r="AY233" s="20" t="s">
        <v>138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85</v>
      </c>
      <c r="BK233" s="193">
        <f>ROUND(I233*H233,2)</f>
        <v>0</v>
      </c>
      <c r="BL233" s="20" t="s">
        <v>145</v>
      </c>
      <c r="BM233" s="192" t="s">
        <v>427</v>
      </c>
    </row>
    <row r="234" spans="1:65" s="2" customFormat="1" ht="29.25">
      <c r="A234" s="37"/>
      <c r="B234" s="38"/>
      <c r="C234" s="39"/>
      <c r="D234" s="194" t="s">
        <v>147</v>
      </c>
      <c r="E234" s="39"/>
      <c r="F234" s="195" t="s">
        <v>426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147</v>
      </c>
      <c r="AU234" s="20" t="s">
        <v>87</v>
      </c>
    </row>
    <row r="235" spans="1:65" s="2" customFormat="1" ht="33" customHeight="1">
      <c r="A235" s="37"/>
      <c r="B235" s="38"/>
      <c r="C235" s="181" t="s">
        <v>428</v>
      </c>
      <c r="D235" s="181" t="s">
        <v>140</v>
      </c>
      <c r="E235" s="182" t="s">
        <v>429</v>
      </c>
      <c r="F235" s="183" t="s">
        <v>430</v>
      </c>
      <c r="G235" s="184" t="s">
        <v>196</v>
      </c>
      <c r="H235" s="185">
        <v>4.1500000000000004</v>
      </c>
      <c r="I235" s="186"/>
      <c r="J235" s="187">
        <f>ROUND(I235*H235,2)</f>
        <v>0</v>
      </c>
      <c r="K235" s="183" t="s">
        <v>431</v>
      </c>
      <c r="L235" s="42"/>
      <c r="M235" s="188" t="s">
        <v>19</v>
      </c>
      <c r="N235" s="189" t="s">
        <v>48</v>
      </c>
      <c r="O235" s="67"/>
      <c r="P235" s="190">
        <f>O235*H235</f>
        <v>0</v>
      </c>
      <c r="Q235" s="190">
        <v>0.16850351999999999</v>
      </c>
      <c r="R235" s="190">
        <f>Q235*H235</f>
        <v>0.69928960800000006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145</v>
      </c>
      <c r="AT235" s="192" t="s">
        <v>140</v>
      </c>
      <c r="AU235" s="192" t="s">
        <v>87</v>
      </c>
      <c r="AY235" s="20" t="s">
        <v>138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85</v>
      </c>
      <c r="BK235" s="193">
        <f>ROUND(I235*H235,2)</f>
        <v>0</v>
      </c>
      <c r="BL235" s="20" t="s">
        <v>145</v>
      </c>
      <c r="BM235" s="192" t="s">
        <v>432</v>
      </c>
    </row>
    <row r="236" spans="1:65" s="2" customFormat="1" ht="29.25">
      <c r="A236" s="37"/>
      <c r="B236" s="38"/>
      <c r="C236" s="39"/>
      <c r="D236" s="194" t="s">
        <v>147</v>
      </c>
      <c r="E236" s="39"/>
      <c r="F236" s="195" t="s">
        <v>433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147</v>
      </c>
      <c r="AU236" s="20" t="s">
        <v>87</v>
      </c>
    </row>
    <row r="237" spans="1:65" s="2" customFormat="1" ht="11.25">
      <c r="A237" s="37"/>
      <c r="B237" s="38"/>
      <c r="C237" s="39"/>
      <c r="D237" s="199" t="s">
        <v>149</v>
      </c>
      <c r="E237" s="39"/>
      <c r="F237" s="200" t="s">
        <v>434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149</v>
      </c>
      <c r="AU237" s="20" t="s">
        <v>87</v>
      </c>
    </row>
    <row r="238" spans="1:65" s="13" customFormat="1" ht="22.5">
      <c r="B238" s="201"/>
      <c r="C238" s="202"/>
      <c r="D238" s="194" t="s">
        <v>151</v>
      </c>
      <c r="E238" s="203" t="s">
        <v>19</v>
      </c>
      <c r="F238" s="204" t="s">
        <v>435</v>
      </c>
      <c r="G238" s="202"/>
      <c r="H238" s="203" t="s">
        <v>19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151</v>
      </c>
      <c r="AU238" s="210" t="s">
        <v>87</v>
      </c>
      <c r="AV238" s="13" t="s">
        <v>85</v>
      </c>
      <c r="AW238" s="13" t="s">
        <v>37</v>
      </c>
      <c r="AX238" s="13" t="s">
        <v>77</v>
      </c>
      <c r="AY238" s="210" t="s">
        <v>138</v>
      </c>
    </row>
    <row r="239" spans="1:65" s="14" customFormat="1" ht="11.25">
      <c r="B239" s="211"/>
      <c r="C239" s="212"/>
      <c r="D239" s="194" t="s">
        <v>151</v>
      </c>
      <c r="E239" s="213" t="s">
        <v>19</v>
      </c>
      <c r="F239" s="214" t="s">
        <v>436</v>
      </c>
      <c r="G239" s="212"/>
      <c r="H239" s="215">
        <v>4.1500000000000004</v>
      </c>
      <c r="I239" s="216"/>
      <c r="J239" s="212"/>
      <c r="K239" s="212"/>
      <c r="L239" s="217"/>
      <c r="M239" s="218"/>
      <c r="N239" s="219"/>
      <c r="O239" s="219"/>
      <c r="P239" s="219"/>
      <c r="Q239" s="219"/>
      <c r="R239" s="219"/>
      <c r="S239" s="219"/>
      <c r="T239" s="220"/>
      <c r="AT239" s="221" t="s">
        <v>151</v>
      </c>
      <c r="AU239" s="221" t="s">
        <v>87</v>
      </c>
      <c r="AV239" s="14" t="s">
        <v>87</v>
      </c>
      <c r="AW239" s="14" t="s">
        <v>37</v>
      </c>
      <c r="AX239" s="14" t="s">
        <v>85</v>
      </c>
      <c r="AY239" s="221" t="s">
        <v>138</v>
      </c>
    </row>
    <row r="240" spans="1:65" s="2" customFormat="1" ht="16.5" customHeight="1">
      <c r="A240" s="37"/>
      <c r="B240" s="38"/>
      <c r="C240" s="237" t="s">
        <v>437</v>
      </c>
      <c r="D240" s="237" t="s">
        <v>327</v>
      </c>
      <c r="E240" s="238" t="s">
        <v>438</v>
      </c>
      <c r="F240" s="239" t="s">
        <v>439</v>
      </c>
      <c r="G240" s="240" t="s">
        <v>196</v>
      </c>
      <c r="H240" s="241">
        <v>4.5650000000000004</v>
      </c>
      <c r="I240" s="242"/>
      <c r="J240" s="243">
        <f>ROUND(I240*H240,2)</f>
        <v>0</v>
      </c>
      <c r="K240" s="239" t="s">
        <v>144</v>
      </c>
      <c r="L240" s="244"/>
      <c r="M240" s="245" t="s">
        <v>19</v>
      </c>
      <c r="N240" s="246" t="s">
        <v>48</v>
      </c>
      <c r="O240" s="67"/>
      <c r="P240" s="190">
        <f>O240*H240</f>
        <v>0</v>
      </c>
      <c r="Q240" s="190">
        <v>5.5E-2</v>
      </c>
      <c r="R240" s="190">
        <f>Q240*H240</f>
        <v>0.25107500000000005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210</v>
      </c>
      <c r="AT240" s="192" t="s">
        <v>327</v>
      </c>
      <c r="AU240" s="192" t="s">
        <v>87</v>
      </c>
      <c r="AY240" s="20" t="s">
        <v>138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85</v>
      </c>
      <c r="BK240" s="193">
        <f>ROUND(I240*H240,2)</f>
        <v>0</v>
      </c>
      <c r="BL240" s="20" t="s">
        <v>145</v>
      </c>
      <c r="BM240" s="192" t="s">
        <v>440</v>
      </c>
    </row>
    <row r="241" spans="1:65" s="2" customFormat="1" ht="11.25">
      <c r="A241" s="37"/>
      <c r="B241" s="38"/>
      <c r="C241" s="39"/>
      <c r="D241" s="194" t="s">
        <v>147</v>
      </c>
      <c r="E241" s="39"/>
      <c r="F241" s="195" t="s">
        <v>439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147</v>
      </c>
      <c r="AU241" s="20" t="s">
        <v>87</v>
      </c>
    </row>
    <row r="242" spans="1:65" s="14" customFormat="1" ht="11.25">
      <c r="B242" s="211"/>
      <c r="C242" s="212"/>
      <c r="D242" s="194" t="s">
        <v>151</v>
      </c>
      <c r="E242" s="212"/>
      <c r="F242" s="214" t="s">
        <v>441</v>
      </c>
      <c r="G242" s="212"/>
      <c r="H242" s="215">
        <v>4.5650000000000004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151</v>
      </c>
      <c r="AU242" s="221" t="s">
        <v>87</v>
      </c>
      <c r="AV242" s="14" t="s">
        <v>87</v>
      </c>
      <c r="AW242" s="14" t="s">
        <v>4</v>
      </c>
      <c r="AX242" s="14" t="s">
        <v>85</v>
      </c>
      <c r="AY242" s="221" t="s">
        <v>138</v>
      </c>
    </row>
    <row r="243" spans="1:65" s="2" customFormat="1" ht="37.9" customHeight="1">
      <c r="A243" s="37"/>
      <c r="B243" s="38"/>
      <c r="C243" s="181" t="s">
        <v>442</v>
      </c>
      <c r="D243" s="181" t="s">
        <v>140</v>
      </c>
      <c r="E243" s="182" t="s">
        <v>443</v>
      </c>
      <c r="F243" s="183" t="s">
        <v>444</v>
      </c>
      <c r="G243" s="184" t="s">
        <v>196</v>
      </c>
      <c r="H243" s="185">
        <v>30.85</v>
      </c>
      <c r="I243" s="186"/>
      <c r="J243" s="187">
        <f>ROUND(I243*H243,2)</f>
        <v>0</v>
      </c>
      <c r="K243" s="183" t="s">
        <v>431</v>
      </c>
      <c r="L243" s="42"/>
      <c r="M243" s="188" t="s">
        <v>19</v>
      </c>
      <c r="N243" s="189" t="s">
        <v>48</v>
      </c>
      <c r="O243" s="67"/>
      <c r="P243" s="190">
        <f>O243*H243</f>
        <v>0</v>
      </c>
      <c r="Q243" s="190">
        <v>0.14041960000000001</v>
      </c>
      <c r="R243" s="190">
        <f>Q243*H243</f>
        <v>4.3319446600000004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145</v>
      </c>
      <c r="AT243" s="192" t="s">
        <v>140</v>
      </c>
      <c r="AU243" s="192" t="s">
        <v>87</v>
      </c>
      <c r="AY243" s="20" t="s">
        <v>138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85</v>
      </c>
      <c r="BK243" s="193">
        <f>ROUND(I243*H243,2)</f>
        <v>0</v>
      </c>
      <c r="BL243" s="20" t="s">
        <v>145</v>
      </c>
      <c r="BM243" s="192" t="s">
        <v>445</v>
      </c>
    </row>
    <row r="244" spans="1:65" s="2" customFormat="1" ht="39">
      <c r="A244" s="37"/>
      <c r="B244" s="38"/>
      <c r="C244" s="39"/>
      <c r="D244" s="194" t="s">
        <v>147</v>
      </c>
      <c r="E244" s="39"/>
      <c r="F244" s="195" t="s">
        <v>446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147</v>
      </c>
      <c r="AU244" s="20" t="s">
        <v>87</v>
      </c>
    </row>
    <row r="245" spans="1:65" s="2" customFormat="1" ht="11.25">
      <c r="A245" s="37"/>
      <c r="B245" s="38"/>
      <c r="C245" s="39"/>
      <c r="D245" s="199" t="s">
        <v>149</v>
      </c>
      <c r="E245" s="39"/>
      <c r="F245" s="200" t="s">
        <v>447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149</v>
      </c>
      <c r="AU245" s="20" t="s">
        <v>87</v>
      </c>
    </row>
    <row r="246" spans="1:65" s="13" customFormat="1" ht="22.5">
      <c r="B246" s="201"/>
      <c r="C246" s="202"/>
      <c r="D246" s="194" t="s">
        <v>151</v>
      </c>
      <c r="E246" s="203" t="s">
        <v>19</v>
      </c>
      <c r="F246" s="204" t="s">
        <v>448</v>
      </c>
      <c r="G246" s="202"/>
      <c r="H246" s="203" t="s">
        <v>19</v>
      </c>
      <c r="I246" s="205"/>
      <c r="J246" s="202"/>
      <c r="K246" s="202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151</v>
      </c>
      <c r="AU246" s="210" t="s">
        <v>87</v>
      </c>
      <c r="AV246" s="13" t="s">
        <v>85</v>
      </c>
      <c r="AW246" s="13" t="s">
        <v>37</v>
      </c>
      <c r="AX246" s="13" t="s">
        <v>77</v>
      </c>
      <c r="AY246" s="210" t="s">
        <v>138</v>
      </c>
    </row>
    <row r="247" spans="1:65" s="14" customFormat="1" ht="11.25">
      <c r="B247" s="211"/>
      <c r="C247" s="212"/>
      <c r="D247" s="194" t="s">
        <v>151</v>
      </c>
      <c r="E247" s="213" t="s">
        <v>19</v>
      </c>
      <c r="F247" s="214" t="s">
        <v>449</v>
      </c>
      <c r="G247" s="212"/>
      <c r="H247" s="215">
        <v>30.85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151</v>
      </c>
      <c r="AU247" s="221" t="s">
        <v>87</v>
      </c>
      <c r="AV247" s="14" t="s">
        <v>87</v>
      </c>
      <c r="AW247" s="14" t="s">
        <v>37</v>
      </c>
      <c r="AX247" s="14" t="s">
        <v>85</v>
      </c>
      <c r="AY247" s="221" t="s">
        <v>138</v>
      </c>
    </row>
    <row r="248" spans="1:65" s="2" customFormat="1" ht="16.5" customHeight="1">
      <c r="A248" s="37"/>
      <c r="B248" s="38"/>
      <c r="C248" s="237" t="s">
        <v>450</v>
      </c>
      <c r="D248" s="237" t="s">
        <v>327</v>
      </c>
      <c r="E248" s="238" t="s">
        <v>451</v>
      </c>
      <c r="F248" s="239" t="s">
        <v>452</v>
      </c>
      <c r="G248" s="240" t="s">
        <v>196</v>
      </c>
      <c r="H248" s="241">
        <v>32.393000000000001</v>
      </c>
      <c r="I248" s="242"/>
      <c r="J248" s="243">
        <f>ROUND(I248*H248,2)</f>
        <v>0</v>
      </c>
      <c r="K248" s="239" t="s">
        <v>144</v>
      </c>
      <c r="L248" s="244"/>
      <c r="M248" s="245" t="s">
        <v>19</v>
      </c>
      <c r="N248" s="246" t="s">
        <v>48</v>
      </c>
      <c r="O248" s="67"/>
      <c r="P248" s="190">
        <f>O248*H248</f>
        <v>0</v>
      </c>
      <c r="Q248" s="190">
        <v>4.4999999999999998E-2</v>
      </c>
      <c r="R248" s="190">
        <f>Q248*H248</f>
        <v>1.4576849999999999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210</v>
      </c>
      <c r="AT248" s="192" t="s">
        <v>327</v>
      </c>
      <c r="AU248" s="192" t="s">
        <v>87</v>
      </c>
      <c r="AY248" s="20" t="s">
        <v>138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85</v>
      </c>
      <c r="BK248" s="193">
        <f>ROUND(I248*H248,2)</f>
        <v>0</v>
      </c>
      <c r="BL248" s="20" t="s">
        <v>145</v>
      </c>
      <c r="BM248" s="192" t="s">
        <v>453</v>
      </c>
    </row>
    <row r="249" spans="1:65" s="2" customFormat="1" ht="11.25">
      <c r="A249" s="37"/>
      <c r="B249" s="38"/>
      <c r="C249" s="39"/>
      <c r="D249" s="194" t="s">
        <v>147</v>
      </c>
      <c r="E249" s="39"/>
      <c r="F249" s="195" t="s">
        <v>452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147</v>
      </c>
      <c r="AU249" s="20" t="s">
        <v>87</v>
      </c>
    </row>
    <row r="250" spans="1:65" s="14" customFormat="1" ht="11.25">
      <c r="B250" s="211"/>
      <c r="C250" s="212"/>
      <c r="D250" s="194" t="s">
        <v>151</v>
      </c>
      <c r="E250" s="212"/>
      <c r="F250" s="214" t="s">
        <v>454</v>
      </c>
      <c r="G250" s="212"/>
      <c r="H250" s="215">
        <v>32.393000000000001</v>
      </c>
      <c r="I250" s="216"/>
      <c r="J250" s="212"/>
      <c r="K250" s="212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151</v>
      </c>
      <c r="AU250" s="221" t="s">
        <v>87</v>
      </c>
      <c r="AV250" s="14" t="s">
        <v>87</v>
      </c>
      <c r="AW250" s="14" t="s">
        <v>4</v>
      </c>
      <c r="AX250" s="14" t="s">
        <v>85</v>
      </c>
      <c r="AY250" s="221" t="s">
        <v>138</v>
      </c>
    </row>
    <row r="251" spans="1:65" s="2" customFormat="1" ht="33" customHeight="1">
      <c r="A251" s="37"/>
      <c r="B251" s="38"/>
      <c r="C251" s="181" t="s">
        <v>455</v>
      </c>
      <c r="D251" s="181" t="s">
        <v>140</v>
      </c>
      <c r="E251" s="182" t="s">
        <v>456</v>
      </c>
      <c r="F251" s="183" t="s">
        <v>457</v>
      </c>
      <c r="G251" s="184" t="s">
        <v>160</v>
      </c>
      <c r="H251" s="185">
        <v>0.58799999999999997</v>
      </c>
      <c r="I251" s="186"/>
      <c r="J251" s="187">
        <f>ROUND(I251*H251,2)</f>
        <v>0</v>
      </c>
      <c r="K251" s="183" t="s">
        <v>431</v>
      </c>
      <c r="L251" s="42"/>
      <c r="M251" s="188" t="s">
        <v>19</v>
      </c>
      <c r="N251" s="189" t="s">
        <v>48</v>
      </c>
      <c r="O251" s="67"/>
      <c r="P251" s="190">
        <f>O251*H251</f>
        <v>0</v>
      </c>
      <c r="Q251" s="190">
        <v>2.45329</v>
      </c>
      <c r="R251" s="190">
        <f>Q251*H251</f>
        <v>1.4425345199999999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145</v>
      </c>
      <c r="AT251" s="192" t="s">
        <v>140</v>
      </c>
      <c r="AU251" s="192" t="s">
        <v>87</v>
      </c>
      <c r="AY251" s="20" t="s">
        <v>138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20" t="s">
        <v>85</v>
      </c>
      <c r="BK251" s="193">
        <f>ROUND(I251*H251,2)</f>
        <v>0</v>
      </c>
      <c r="BL251" s="20" t="s">
        <v>145</v>
      </c>
      <c r="BM251" s="192" t="s">
        <v>458</v>
      </c>
    </row>
    <row r="252" spans="1:65" s="2" customFormat="1" ht="19.5">
      <c r="A252" s="37"/>
      <c r="B252" s="38"/>
      <c r="C252" s="39"/>
      <c r="D252" s="194" t="s">
        <v>147</v>
      </c>
      <c r="E252" s="39"/>
      <c r="F252" s="195" t="s">
        <v>459</v>
      </c>
      <c r="G252" s="39"/>
      <c r="H252" s="39"/>
      <c r="I252" s="196"/>
      <c r="J252" s="39"/>
      <c r="K252" s="39"/>
      <c r="L252" s="42"/>
      <c r="M252" s="197"/>
      <c r="N252" s="198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147</v>
      </c>
      <c r="AU252" s="20" t="s">
        <v>87</v>
      </c>
    </row>
    <row r="253" spans="1:65" s="2" customFormat="1" ht="11.25">
      <c r="A253" s="37"/>
      <c r="B253" s="38"/>
      <c r="C253" s="39"/>
      <c r="D253" s="199" t="s">
        <v>149</v>
      </c>
      <c r="E253" s="39"/>
      <c r="F253" s="200" t="s">
        <v>460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149</v>
      </c>
      <c r="AU253" s="20" t="s">
        <v>87</v>
      </c>
    </row>
    <row r="254" spans="1:65" s="2" customFormat="1" ht="19.5">
      <c r="A254" s="37"/>
      <c r="B254" s="38"/>
      <c r="C254" s="39"/>
      <c r="D254" s="194" t="s">
        <v>274</v>
      </c>
      <c r="E254" s="39"/>
      <c r="F254" s="236" t="s">
        <v>461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274</v>
      </c>
      <c r="AU254" s="20" t="s">
        <v>87</v>
      </c>
    </row>
    <row r="255" spans="1:65" s="13" customFormat="1" ht="11.25">
      <c r="B255" s="201"/>
      <c r="C255" s="202"/>
      <c r="D255" s="194" t="s">
        <v>151</v>
      </c>
      <c r="E255" s="203" t="s">
        <v>19</v>
      </c>
      <c r="F255" s="204" t="s">
        <v>462</v>
      </c>
      <c r="G255" s="202"/>
      <c r="H255" s="203" t="s">
        <v>19</v>
      </c>
      <c r="I255" s="205"/>
      <c r="J255" s="202"/>
      <c r="K255" s="202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151</v>
      </c>
      <c r="AU255" s="210" t="s">
        <v>87</v>
      </c>
      <c r="AV255" s="13" t="s">
        <v>85</v>
      </c>
      <c r="AW255" s="13" t="s">
        <v>37</v>
      </c>
      <c r="AX255" s="13" t="s">
        <v>77</v>
      </c>
      <c r="AY255" s="210" t="s">
        <v>138</v>
      </c>
    </row>
    <row r="256" spans="1:65" s="14" customFormat="1" ht="11.25">
      <c r="B256" s="211"/>
      <c r="C256" s="212"/>
      <c r="D256" s="194" t="s">
        <v>151</v>
      </c>
      <c r="E256" s="213" t="s">
        <v>19</v>
      </c>
      <c r="F256" s="214" t="s">
        <v>463</v>
      </c>
      <c r="G256" s="212"/>
      <c r="H256" s="215">
        <v>0.125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151</v>
      </c>
      <c r="AU256" s="221" t="s">
        <v>87</v>
      </c>
      <c r="AV256" s="14" t="s">
        <v>87</v>
      </c>
      <c r="AW256" s="14" t="s">
        <v>37</v>
      </c>
      <c r="AX256" s="14" t="s">
        <v>77</v>
      </c>
      <c r="AY256" s="221" t="s">
        <v>138</v>
      </c>
    </row>
    <row r="257" spans="1:65" s="13" customFormat="1" ht="11.25">
      <c r="B257" s="201"/>
      <c r="C257" s="202"/>
      <c r="D257" s="194" t="s">
        <v>151</v>
      </c>
      <c r="E257" s="203" t="s">
        <v>19</v>
      </c>
      <c r="F257" s="204" t="s">
        <v>464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151</v>
      </c>
      <c r="AU257" s="210" t="s">
        <v>87</v>
      </c>
      <c r="AV257" s="13" t="s">
        <v>85</v>
      </c>
      <c r="AW257" s="13" t="s">
        <v>37</v>
      </c>
      <c r="AX257" s="13" t="s">
        <v>77</v>
      </c>
      <c r="AY257" s="210" t="s">
        <v>138</v>
      </c>
    </row>
    <row r="258" spans="1:65" s="14" customFormat="1" ht="11.25">
      <c r="B258" s="211"/>
      <c r="C258" s="212"/>
      <c r="D258" s="194" t="s">
        <v>151</v>
      </c>
      <c r="E258" s="213" t="s">
        <v>19</v>
      </c>
      <c r="F258" s="214" t="s">
        <v>465</v>
      </c>
      <c r="G258" s="212"/>
      <c r="H258" s="215">
        <v>0.46300000000000002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151</v>
      </c>
      <c r="AU258" s="221" t="s">
        <v>87</v>
      </c>
      <c r="AV258" s="14" t="s">
        <v>87</v>
      </c>
      <c r="AW258" s="14" t="s">
        <v>37</v>
      </c>
      <c r="AX258" s="14" t="s">
        <v>77</v>
      </c>
      <c r="AY258" s="221" t="s">
        <v>138</v>
      </c>
    </row>
    <row r="259" spans="1:65" s="15" customFormat="1" ht="11.25">
      <c r="B259" s="222"/>
      <c r="C259" s="223"/>
      <c r="D259" s="194" t="s">
        <v>151</v>
      </c>
      <c r="E259" s="224" t="s">
        <v>19</v>
      </c>
      <c r="F259" s="225" t="s">
        <v>157</v>
      </c>
      <c r="G259" s="223"/>
      <c r="H259" s="226">
        <v>0.58799999999999997</v>
      </c>
      <c r="I259" s="227"/>
      <c r="J259" s="223"/>
      <c r="K259" s="223"/>
      <c r="L259" s="228"/>
      <c r="M259" s="229"/>
      <c r="N259" s="230"/>
      <c r="O259" s="230"/>
      <c r="P259" s="230"/>
      <c r="Q259" s="230"/>
      <c r="R259" s="230"/>
      <c r="S259" s="230"/>
      <c r="T259" s="231"/>
      <c r="AT259" s="232" t="s">
        <v>151</v>
      </c>
      <c r="AU259" s="232" t="s">
        <v>87</v>
      </c>
      <c r="AV259" s="15" t="s">
        <v>145</v>
      </c>
      <c r="AW259" s="15" t="s">
        <v>37</v>
      </c>
      <c r="AX259" s="15" t="s">
        <v>85</v>
      </c>
      <c r="AY259" s="232" t="s">
        <v>138</v>
      </c>
    </row>
    <row r="260" spans="1:65" s="12" customFormat="1" ht="22.9" customHeight="1">
      <c r="B260" s="165"/>
      <c r="C260" s="166"/>
      <c r="D260" s="167" t="s">
        <v>76</v>
      </c>
      <c r="E260" s="179" t="s">
        <v>217</v>
      </c>
      <c r="F260" s="179" t="s">
        <v>218</v>
      </c>
      <c r="G260" s="166"/>
      <c r="H260" s="166"/>
      <c r="I260" s="169"/>
      <c r="J260" s="180">
        <f>BK260</f>
        <v>0</v>
      </c>
      <c r="K260" s="166"/>
      <c r="L260" s="171"/>
      <c r="M260" s="172"/>
      <c r="N260" s="173"/>
      <c r="O260" s="173"/>
      <c r="P260" s="174">
        <f>SUM(P261:P267)</f>
        <v>0</v>
      </c>
      <c r="Q260" s="173"/>
      <c r="R260" s="174">
        <f>SUM(R261:R267)</f>
        <v>0</v>
      </c>
      <c r="S260" s="173"/>
      <c r="T260" s="175">
        <f>SUM(T261:T267)</f>
        <v>0</v>
      </c>
      <c r="AR260" s="176" t="s">
        <v>85</v>
      </c>
      <c r="AT260" s="177" t="s">
        <v>76</v>
      </c>
      <c r="AU260" s="177" t="s">
        <v>85</v>
      </c>
      <c r="AY260" s="176" t="s">
        <v>138</v>
      </c>
      <c r="BK260" s="178">
        <f>SUM(BK261:BK267)</f>
        <v>0</v>
      </c>
    </row>
    <row r="261" spans="1:65" s="2" customFormat="1" ht="21.75" customHeight="1">
      <c r="A261" s="37"/>
      <c r="B261" s="38"/>
      <c r="C261" s="181" t="s">
        <v>466</v>
      </c>
      <c r="D261" s="181" t="s">
        <v>140</v>
      </c>
      <c r="E261" s="182" t="s">
        <v>219</v>
      </c>
      <c r="F261" s="183" t="s">
        <v>220</v>
      </c>
      <c r="G261" s="184" t="s">
        <v>221</v>
      </c>
      <c r="H261" s="185">
        <v>0.2</v>
      </c>
      <c r="I261" s="186"/>
      <c r="J261" s="187">
        <f>ROUND(I261*H261,2)</f>
        <v>0</v>
      </c>
      <c r="K261" s="183" t="s">
        <v>144</v>
      </c>
      <c r="L261" s="42"/>
      <c r="M261" s="188" t="s">
        <v>19</v>
      </c>
      <c r="N261" s="189" t="s">
        <v>48</v>
      </c>
      <c r="O261" s="67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2" t="s">
        <v>145</v>
      </c>
      <c r="AT261" s="192" t="s">
        <v>140</v>
      </c>
      <c r="AU261" s="192" t="s">
        <v>87</v>
      </c>
      <c r="AY261" s="20" t="s">
        <v>138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20" t="s">
        <v>85</v>
      </c>
      <c r="BK261" s="193">
        <f>ROUND(I261*H261,2)</f>
        <v>0</v>
      </c>
      <c r="BL261" s="20" t="s">
        <v>145</v>
      </c>
      <c r="BM261" s="192" t="s">
        <v>467</v>
      </c>
    </row>
    <row r="262" spans="1:65" s="2" customFormat="1" ht="19.5">
      <c r="A262" s="37"/>
      <c r="B262" s="38"/>
      <c r="C262" s="39"/>
      <c r="D262" s="194" t="s">
        <v>147</v>
      </c>
      <c r="E262" s="39"/>
      <c r="F262" s="195" t="s">
        <v>223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147</v>
      </c>
      <c r="AU262" s="20" t="s">
        <v>87</v>
      </c>
    </row>
    <row r="263" spans="1:65" s="2" customFormat="1" ht="11.25">
      <c r="A263" s="37"/>
      <c r="B263" s="38"/>
      <c r="C263" s="39"/>
      <c r="D263" s="199" t="s">
        <v>149</v>
      </c>
      <c r="E263" s="39"/>
      <c r="F263" s="200" t="s">
        <v>224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149</v>
      </c>
      <c r="AU263" s="20" t="s">
        <v>87</v>
      </c>
    </row>
    <row r="264" spans="1:65" s="14" customFormat="1" ht="22.5">
      <c r="B264" s="211"/>
      <c r="C264" s="212"/>
      <c r="D264" s="194" t="s">
        <v>151</v>
      </c>
      <c r="E264" s="213" t="s">
        <v>19</v>
      </c>
      <c r="F264" s="214" t="s">
        <v>468</v>
      </c>
      <c r="G264" s="212"/>
      <c r="H264" s="215">
        <v>0.2</v>
      </c>
      <c r="I264" s="216"/>
      <c r="J264" s="212"/>
      <c r="K264" s="212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151</v>
      </c>
      <c r="AU264" s="221" t="s">
        <v>87</v>
      </c>
      <c r="AV264" s="14" t="s">
        <v>87</v>
      </c>
      <c r="AW264" s="14" t="s">
        <v>37</v>
      </c>
      <c r="AX264" s="14" t="s">
        <v>85</v>
      </c>
      <c r="AY264" s="221" t="s">
        <v>138</v>
      </c>
    </row>
    <row r="265" spans="1:65" s="2" customFormat="1" ht="24.2" customHeight="1">
      <c r="A265" s="37"/>
      <c r="B265" s="38"/>
      <c r="C265" s="181" t="s">
        <v>469</v>
      </c>
      <c r="D265" s="181" t="s">
        <v>140</v>
      </c>
      <c r="E265" s="182" t="s">
        <v>241</v>
      </c>
      <c r="F265" s="183" t="s">
        <v>242</v>
      </c>
      <c r="G265" s="184" t="s">
        <v>221</v>
      </c>
      <c r="H265" s="185">
        <v>0.2</v>
      </c>
      <c r="I265" s="186"/>
      <c r="J265" s="187">
        <f>ROUND(I265*H265,2)</f>
        <v>0</v>
      </c>
      <c r="K265" s="183" t="s">
        <v>144</v>
      </c>
      <c r="L265" s="42"/>
      <c r="M265" s="188" t="s">
        <v>19</v>
      </c>
      <c r="N265" s="189" t="s">
        <v>48</v>
      </c>
      <c r="O265" s="67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2" t="s">
        <v>145</v>
      </c>
      <c r="AT265" s="192" t="s">
        <v>140</v>
      </c>
      <c r="AU265" s="192" t="s">
        <v>87</v>
      </c>
      <c r="AY265" s="20" t="s">
        <v>138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20" t="s">
        <v>85</v>
      </c>
      <c r="BK265" s="193">
        <f>ROUND(I265*H265,2)</f>
        <v>0</v>
      </c>
      <c r="BL265" s="20" t="s">
        <v>145</v>
      </c>
      <c r="BM265" s="192" t="s">
        <v>470</v>
      </c>
    </row>
    <row r="266" spans="1:65" s="2" customFormat="1" ht="29.25">
      <c r="A266" s="37"/>
      <c r="B266" s="38"/>
      <c r="C266" s="39"/>
      <c r="D266" s="194" t="s">
        <v>147</v>
      </c>
      <c r="E266" s="39"/>
      <c r="F266" s="195" t="s">
        <v>244</v>
      </c>
      <c r="G266" s="39"/>
      <c r="H266" s="39"/>
      <c r="I266" s="196"/>
      <c r="J266" s="39"/>
      <c r="K266" s="39"/>
      <c r="L266" s="42"/>
      <c r="M266" s="197"/>
      <c r="N266" s="198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147</v>
      </c>
      <c r="AU266" s="20" t="s">
        <v>87</v>
      </c>
    </row>
    <row r="267" spans="1:65" s="2" customFormat="1" ht="11.25">
      <c r="A267" s="37"/>
      <c r="B267" s="38"/>
      <c r="C267" s="39"/>
      <c r="D267" s="199" t="s">
        <v>149</v>
      </c>
      <c r="E267" s="39"/>
      <c r="F267" s="200" t="s">
        <v>245</v>
      </c>
      <c r="G267" s="39"/>
      <c r="H267" s="39"/>
      <c r="I267" s="196"/>
      <c r="J267" s="39"/>
      <c r="K267" s="39"/>
      <c r="L267" s="42"/>
      <c r="M267" s="197"/>
      <c r="N267" s="19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149</v>
      </c>
      <c r="AU267" s="20" t="s">
        <v>87</v>
      </c>
    </row>
    <row r="268" spans="1:65" s="12" customFormat="1" ht="22.9" customHeight="1">
      <c r="B268" s="165"/>
      <c r="C268" s="166"/>
      <c r="D268" s="167" t="s">
        <v>76</v>
      </c>
      <c r="E268" s="179" t="s">
        <v>471</v>
      </c>
      <c r="F268" s="179" t="s">
        <v>472</v>
      </c>
      <c r="G268" s="166"/>
      <c r="H268" s="166"/>
      <c r="I268" s="169"/>
      <c r="J268" s="180">
        <f>BK268</f>
        <v>0</v>
      </c>
      <c r="K268" s="166"/>
      <c r="L268" s="171"/>
      <c r="M268" s="172"/>
      <c r="N268" s="173"/>
      <c r="O268" s="173"/>
      <c r="P268" s="174">
        <f>SUM(P269:P271)</f>
        <v>0</v>
      </c>
      <c r="Q268" s="173"/>
      <c r="R268" s="174">
        <f>SUM(R269:R271)</f>
        <v>0</v>
      </c>
      <c r="S268" s="173"/>
      <c r="T268" s="175">
        <f>SUM(T269:T271)</f>
        <v>0</v>
      </c>
      <c r="AR268" s="176" t="s">
        <v>85</v>
      </c>
      <c r="AT268" s="177" t="s">
        <v>76</v>
      </c>
      <c r="AU268" s="177" t="s">
        <v>85</v>
      </c>
      <c r="AY268" s="176" t="s">
        <v>138</v>
      </c>
      <c r="BK268" s="178">
        <f>SUM(BK269:BK271)</f>
        <v>0</v>
      </c>
    </row>
    <row r="269" spans="1:65" s="2" customFormat="1" ht="24.2" customHeight="1">
      <c r="A269" s="37"/>
      <c r="B269" s="38"/>
      <c r="C269" s="181" t="s">
        <v>473</v>
      </c>
      <c r="D269" s="181" t="s">
        <v>140</v>
      </c>
      <c r="E269" s="182" t="s">
        <v>474</v>
      </c>
      <c r="F269" s="183" t="s">
        <v>475</v>
      </c>
      <c r="G269" s="184" t="s">
        <v>221</v>
      </c>
      <c r="H269" s="185">
        <v>72.813000000000002</v>
      </c>
      <c r="I269" s="186"/>
      <c r="J269" s="187">
        <f>ROUND(I269*H269,2)</f>
        <v>0</v>
      </c>
      <c r="K269" s="183" t="s">
        <v>144</v>
      </c>
      <c r="L269" s="42"/>
      <c r="M269" s="188" t="s">
        <v>19</v>
      </c>
      <c r="N269" s="189" t="s">
        <v>48</v>
      </c>
      <c r="O269" s="67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145</v>
      </c>
      <c r="AT269" s="192" t="s">
        <v>140</v>
      </c>
      <c r="AU269" s="192" t="s">
        <v>87</v>
      </c>
      <c r="AY269" s="20" t="s">
        <v>138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85</v>
      </c>
      <c r="BK269" s="193">
        <f>ROUND(I269*H269,2)</f>
        <v>0</v>
      </c>
      <c r="BL269" s="20" t="s">
        <v>145</v>
      </c>
      <c r="BM269" s="192" t="s">
        <v>476</v>
      </c>
    </row>
    <row r="270" spans="1:65" s="2" customFormat="1" ht="19.5">
      <c r="A270" s="37"/>
      <c r="B270" s="38"/>
      <c r="C270" s="39"/>
      <c r="D270" s="194" t="s">
        <v>147</v>
      </c>
      <c r="E270" s="39"/>
      <c r="F270" s="195" t="s">
        <v>477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147</v>
      </c>
      <c r="AU270" s="20" t="s">
        <v>87</v>
      </c>
    </row>
    <row r="271" spans="1:65" s="2" customFormat="1" ht="11.25">
      <c r="A271" s="37"/>
      <c r="B271" s="38"/>
      <c r="C271" s="39"/>
      <c r="D271" s="199" t="s">
        <v>149</v>
      </c>
      <c r="E271" s="39"/>
      <c r="F271" s="200" t="s">
        <v>478</v>
      </c>
      <c r="G271" s="39"/>
      <c r="H271" s="39"/>
      <c r="I271" s="196"/>
      <c r="J271" s="39"/>
      <c r="K271" s="39"/>
      <c r="L271" s="42"/>
      <c r="M271" s="197"/>
      <c r="N271" s="19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149</v>
      </c>
      <c r="AU271" s="20" t="s">
        <v>87</v>
      </c>
    </row>
    <row r="272" spans="1:65" s="12" customFormat="1" ht="25.9" customHeight="1">
      <c r="B272" s="165"/>
      <c r="C272" s="166"/>
      <c r="D272" s="167" t="s">
        <v>76</v>
      </c>
      <c r="E272" s="168" t="s">
        <v>479</v>
      </c>
      <c r="F272" s="168" t="s">
        <v>480</v>
      </c>
      <c r="G272" s="166"/>
      <c r="H272" s="166"/>
      <c r="I272" s="169"/>
      <c r="J272" s="170">
        <f>BK272</f>
        <v>0</v>
      </c>
      <c r="K272" s="166"/>
      <c r="L272" s="171"/>
      <c r="M272" s="172"/>
      <c r="N272" s="173"/>
      <c r="O272" s="173"/>
      <c r="P272" s="174">
        <f>P273</f>
        <v>0</v>
      </c>
      <c r="Q272" s="173"/>
      <c r="R272" s="174">
        <f>R273</f>
        <v>0</v>
      </c>
      <c r="S272" s="173"/>
      <c r="T272" s="175">
        <f>T273</f>
        <v>0</v>
      </c>
      <c r="AR272" s="176" t="s">
        <v>145</v>
      </c>
      <c r="AT272" s="177" t="s">
        <v>76</v>
      </c>
      <c r="AU272" s="177" t="s">
        <v>77</v>
      </c>
      <c r="AY272" s="176" t="s">
        <v>138</v>
      </c>
      <c r="BK272" s="178">
        <f>BK273</f>
        <v>0</v>
      </c>
    </row>
    <row r="273" spans="1:65" s="12" customFormat="1" ht="22.9" customHeight="1">
      <c r="B273" s="165"/>
      <c r="C273" s="166"/>
      <c r="D273" s="167" t="s">
        <v>76</v>
      </c>
      <c r="E273" s="179" t="s">
        <v>481</v>
      </c>
      <c r="F273" s="179" t="s">
        <v>480</v>
      </c>
      <c r="G273" s="166"/>
      <c r="H273" s="166"/>
      <c r="I273" s="169"/>
      <c r="J273" s="180">
        <f>BK273</f>
        <v>0</v>
      </c>
      <c r="K273" s="166"/>
      <c r="L273" s="171"/>
      <c r="M273" s="172"/>
      <c r="N273" s="173"/>
      <c r="O273" s="173"/>
      <c r="P273" s="174">
        <f>SUM(P274:P278)</f>
        <v>0</v>
      </c>
      <c r="Q273" s="173"/>
      <c r="R273" s="174">
        <f>SUM(R274:R278)</f>
        <v>0</v>
      </c>
      <c r="S273" s="173"/>
      <c r="T273" s="175">
        <f>SUM(T274:T278)</f>
        <v>0</v>
      </c>
      <c r="AR273" s="176" t="s">
        <v>145</v>
      </c>
      <c r="AT273" s="177" t="s">
        <v>76</v>
      </c>
      <c r="AU273" s="177" t="s">
        <v>85</v>
      </c>
      <c r="AY273" s="176" t="s">
        <v>138</v>
      </c>
      <c r="BK273" s="178">
        <f>SUM(BK274:BK278)</f>
        <v>0</v>
      </c>
    </row>
    <row r="274" spans="1:65" s="2" customFormat="1" ht="24.2" customHeight="1">
      <c r="A274" s="37"/>
      <c r="B274" s="38"/>
      <c r="C274" s="181" t="s">
        <v>482</v>
      </c>
      <c r="D274" s="181" t="s">
        <v>140</v>
      </c>
      <c r="E274" s="182" t="s">
        <v>483</v>
      </c>
      <c r="F274" s="183" t="s">
        <v>484</v>
      </c>
      <c r="G274" s="184" t="s">
        <v>143</v>
      </c>
      <c r="H274" s="185">
        <v>66</v>
      </c>
      <c r="I274" s="186"/>
      <c r="J274" s="187">
        <f>ROUND(I274*H274,2)</f>
        <v>0</v>
      </c>
      <c r="K274" s="183" t="s">
        <v>206</v>
      </c>
      <c r="L274" s="42"/>
      <c r="M274" s="188" t="s">
        <v>19</v>
      </c>
      <c r="N274" s="189" t="s">
        <v>48</v>
      </c>
      <c r="O274" s="67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485</v>
      </c>
      <c r="AT274" s="192" t="s">
        <v>140</v>
      </c>
      <c r="AU274" s="192" t="s">
        <v>87</v>
      </c>
      <c r="AY274" s="20" t="s">
        <v>138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85</v>
      </c>
      <c r="BK274" s="193">
        <f>ROUND(I274*H274,2)</f>
        <v>0</v>
      </c>
      <c r="BL274" s="20" t="s">
        <v>485</v>
      </c>
      <c r="BM274" s="192" t="s">
        <v>486</v>
      </c>
    </row>
    <row r="275" spans="1:65" s="2" customFormat="1" ht="11.25">
      <c r="A275" s="37"/>
      <c r="B275" s="38"/>
      <c r="C275" s="39"/>
      <c r="D275" s="194" t="s">
        <v>147</v>
      </c>
      <c r="E275" s="39"/>
      <c r="F275" s="195" t="s">
        <v>484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147</v>
      </c>
      <c r="AU275" s="20" t="s">
        <v>87</v>
      </c>
    </row>
    <row r="276" spans="1:65" s="2" customFormat="1" ht="39">
      <c r="A276" s="37"/>
      <c r="B276" s="38"/>
      <c r="C276" s="39"/>
      <c r="D276" s="194" t="s">
        <v>274</v>
      </c>
      <c r="E276" s="39"/>
      <c r="F276" s="236" t="s">
        <v>487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274</v>
      </c>
      <c r="AU276" s="20" t="s">
        <v>87</v>
      </c>
    </row>
    <row r="277" spans="1:65" s="13" customFormat="1" ht="11.25">
      <c r="B277" s="201"/>
      <c r="C277" s="202"/>
      <c r="D277" s="194" t="s">
        <v>151</v>
      </c>
      <c r="E277" s="203" t="s">
        <v>19</v>
      </c>
      <c r="F277" s="204" t="s">
        <v>488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151</v>
      </c>
      <c r="AU277" s="210" t="s">
        <v>87</v>
      </c>
      <c r="AV277" s="13" t="s">
        <v>85</v>
      </c>
      <c r="AW277" s="13" t="s">
        <v>37</v>
      </c>
      <c r="AX277" s="13" t="s">
        <v>77</v>
      </c>
      <c r="AY277" s="210" t="s">
        <v>138</v>
      </c>
    </row>
    <row r="278" spans="1:65" s="14" customFormat="1" ht="11.25">
      <c r="B278" s="211"/>
      <c r="C278" s="212"/>
      <c r="D278" s="194" t="s">
        <v>151</v>
      </c>
      <c r="E278" s="213" t="s">
        <v>19</v>
      </c>
      <c r="F278" s="214" t="s">
        <v>489</v>
      </c>
      <c r="G278" s="212"/>
      <c r="H278" s="215">
        <v>66</v>
      </c>
      <c r="I278" s="216"/>
      <c r="J278" s="212"/>
      <c r="K278" s="212"/>
      <c r="L278" s="217"/>
      <c r="M278" s="233"/>
      <c r="N278" s="234"/>
      <c r="O278" s="234"/>
      <c r="P278" s="234"/>
      <c r="Q278" s="234"/>
      <c r="R278" s="234"/>
      <c r="S278" s="234"/>
      <c r="T278" s="235"/>
      <c r="AT278" s="221" t="s">
        <v>151</v>
      </c>
      <c r="AU278" s="221" t="s">
        <v>87</v>
      </c>
      <c r="AV278" s="14" t="s">
        <v>87</v>
      </c>
      <c r="AW278" s="14" t="s">
        <v>37</v>
      </c>
      <c r="AX278" s="14" t="s">
        <v>85</v>
      </c>
      <c r="AY278" s="221" t="s">
        <v>138</v>
      </c>
    </row>
    <row r="279" spans="1:65" s="2" customFormat="1" ht="6.95" customHeight="1">
      <c r="A279" s="37"/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42"/>
      <c r="M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</row>
  </sheetData>
  <sheetProtection algorithmName="SHA-512" hashValue="qUxSjrKLZADP4gzGbho1ly93PVueLXfAeeDSGJQNRaw8QFZEBO4SZdi/BdZDEAlGGpMg7Eo6A+1H9xFuXYoSfA==" saltValue="zf5SihezrEd9JoR7BjNY9BMEh803yyUqi+IHCTQmTt05bUCQ8baeDtEt4d4u/An2x39zwL+CIIXTJsryX1B7sg==" spinCount="100000" sheet="1" objects="1" scenarios="1" formatColumns="0" formatRows="0" autoFilter="0"/>
  <autoFilter ref="C88:K278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/>
    <hyperlink ref="F102" r:id="rId2"/>
    <hyperlink ref="F108" r:id="rId3"/>
    <hyperlink ref="F113" r:id="rId4"/>
    <hyperlink ref="F119" r:id="rId5"/>
    <hyperlink ref="F128" r:id="rId6"/>
    <hyperlink ref="F133" r:id="rId7"/>
    <hyperlink ref="F142" r:id="rId8"/>
    <hyperlink ref="F149" r:id="rId9"/>
    <hyperlink ref="F159" r:id="rId10"/>
    <hyperlink ref="F165" r:id="rId11"/>
    <hyperlink ref="F172" r:id="rId12"/>
    <hyperlink ref="F184" r:id="rId13"/>
    <hyperlink ref="F204" r:id="rId14"/>
    <hyperlink ref="F211" r:id="rId15"/>
    <hyperlink ref="F237" r:id="rId16"/>
    <hyperlink ref="F245" r:id="rId17"/>
    <hyperlink ref="F253" r:id="rId18"/>
    <hyperlink ref="F263" r:id="rId19"/>
    <hyperlink ref="F267" r:id="rId20"/>
    <hyperlink ref="F271" r:id="rId2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95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1" customFormat="1" ht="12" customHeight="1">
      <c r="B8" s="23"/>
      <c r="D8" s="115" t="s">
        <v>113</v>
      </c>
      <c r="L8" s="23"/>
    </row>
    <row r="9" spans="1:46" s="2" customFormat="1" ht="16.5" customHeight="1">
      <c r="A9" s="37"/>
      <c r="B9" s="42"/>
      <c r="C9" s="37"/>
      <c r="D9" s="37"/>
      <c r="E9" s="397" t="s">
        <v>257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490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491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11. 7. 2024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36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38</v>
      </c>
      <c r="E25" s="37"/>
      <c r="F25" s="37"/>
      <c r="G25" s="37"/>
      <c r="H25" s="37"/>
      <c r="I25" s="115" t="s">
        <v>26</v>
      </c>
      <c r="J25" s="106" t="s">
        <v>39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40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41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71.25" customHeight="1">
      <c r="A29" s="118"/>
      <c r="B29" s="119"/>
      <c r="C29" s="118"/>
      <c r="D29" s="118"/>
      <c r="E29" s="403" t="s">
        <v>492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43</v>
      </c>
      <c r="E32" s="37"/>
      <c r="F32" s="37"/>
      <c r="G32" s="37"/>
      <c r="H32" s="37"/>
      <c r="I32" s="37"/>
      <c r="J32" s="123">
        <f>ROUND(J87,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45</v>
      </c>
      <c r="G34" s="37"/>
      <c r="H34" s="37"/>
      <c r="I34" s="124" t="s">
        <v>44</v>
      </c>
      <c r="J34" s="124" t="s">
        <v>46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47</v>
      </c>
      <c r="E35" s="115" t="s">
        <v>48</v>
      </c>
      <c r="F35" s="126">
        <f>ROUND((SUM(BE87:BE131)),  2)</f>
        <v>0</v>
      </c>
      <c r="G35" s="37"/>
      <c r="H35" s="37"/>
      <c r="I35" s="127">
        <v>0.21</v>
      </c>
      <c r="J35" s="126">
        <f>ROUND(((SUM(BE87:BE131))*I35),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49</v>
      </c>
      <c r="F36" s="126">
        <f>ROUND((SUM(BF87:BF131)),  2)</f>
        <v>0</v>
      </c>
      <c r="G36" s="37"/>
      <c r="H36" s="37"/>
      <c r="I36" s="127">
        <v>0.12</v>
      </c>
      <c r="J36" s="126">
        <f>ROUND(((SUM(BF87:BF131))*I36),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50</v>
      </c>
      <c r="F37" s="126">
        <f>ROUND((SUM(BG87:BG131)),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51</v>
      </c>
      <c r="F38" s="126">
        <f>ROUND((SUM(BH87:BH131)),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52</v>
      </c>
      <c r="F39" s="126">
        <f>ROUND((SUM(BI87:BI131)),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53</v>
      </c>
      <c r="E41" s="130"/>
      <c r="F41" s="130"/>
      <c r="G41" s="131" t="s">
        <v>54</v>
      </c>
      <c r="H41" s="132" t="s">
        <v>55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115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Pěší koridor do ulice Na Stráni, Zárybničná Lhota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113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257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490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3" t="str">
        <f>E11</f>
        <v>101 - Úprava aktivní zóny pod chodníkem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Zárybničná Lhota, parc. č. 72/5, 77/12, 74/1</v>
      </c>
      <c r="G56" s="39"/>
      <c r="H56" s="39"/>
      <c r="I56" s="32" t="s">
        <v>23</v>
      </c>
      <c r="J56" s="62" t="str">
        <f>IF(J14="","",J14)</f>
        <v>11. 7. 2024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5.2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Graphic PRO s.r.o.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38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116</v>
      </c>
      <c r="D61" s="140"/>
      <c r="E61" s="140"/>
      <c r="F61" s="140"/>
      <c r="G61" s="140"/>
      <c r="H61" s="140"/>
      <c r="I61" s="140"/>
      <c r="J61" s="141" t="s">
        <v>117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75</v>
      </c>
      <c r="D63" s="39"/>
      <c r="E63" s="39"/>
      <c r="F63" s="39"/>
      <c r="G63" s="39"/>
      <c r="H63" s="39"/>
      <c r="I63" s="39"/>
      <c r="J63" s="80">
        <f>J87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118</v>
      </c>
    </row>
    <row r="64" spans="1:47" s="9" customFormat="1" ht="24.95" customHeight="1">
      <c r="B64" s="143"/>
      <c r="C64" s="144"/>
      <c r="D64" s="145" t="s">
        <v>119</v>
      </c>
      <c r="E64" s="146"/>
      <c r="F64" s="146"/>
      <c r="G64" s="146"/>
      <c r="H64" s="146"/>
      <c r="I64" s="146"/>
      <c r="J64" s="147">
        <f>J88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120</v>
      </c>
      <c r="E65" s="151"/>
      <c r="F65" s="151"/>
      <c r="G65" s="151"/>
      <c r="H65" s="151"/>
      <c r="I65" s="151"/>
      <c r="J65" s="152">
        <f>J89</f>
        <v>0</v>
      </c>
      <c r="K65" s="100"/>
      <c r="L65" s="153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123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404" t="str">
        <f>E7</f>
        <v>Pěší koridor do ulice Na Stráni, Zárybničná Lhota</v>
      </c>
      <c r="F75" s="405"/>
      <c r="G75" s="405"/>
      <c r="H75" s="405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1" customFormat="1" ht="12" customHeight="1">
      <c r="B76" s="24"/>
      <c r="C76" s="32" t="s">
        <v>113</v>
      </c>
      <c r="D76" s="25"/>
      <c r="E76" s="25"/>
      <c r="F76" s="25"/>
      <c r="G76" s="25"/>
      <c r="H76" s="25"/>
      <c r="I76" s="25"/>
      <c r="J76" s="25"/>
      <c r="K76" s="25"/>
      <c r="L76" s="23"/>
    </row>
    <row r="77" spans="1:31" s="2" customFormat="1" ht="16.5" customHeight="1">
      <c r="A77" s="37"/>
      <c r="B77" s="38"/>
      <c r="C77" s="39"/>
      <c r="D77" s="39"/>
      <c r="E77" s="404" t="s">
        <v>257</v>
      </c>
      <c r="F77" s="406"/>
      <c r="G77" s="406"/>
      <c r="H77" s="406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490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53" t="str">
        <f>E11</f>
        <v>101 - Úprava aktivní zóny pod chodníkem</v>
      </c>
      <c r="F79" s="406"/>
      <c r="G79" s="406"/>
      <c r="H79" s="40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F14</f>
        <v>k.ú. Zárybničná Lhota, parc. č. 72/5, 77/12, 74/1</v>
      </c>
      <c r="G81" s="39"/>
      <c r="H81" s="39"/>
      <c r="I81" s="32" t="s">
        <v>23</v>
      </c>
      <c r="J81" s="62" t="str">
        <f>IF(J14="","",J14)</f>
        <v>11. 7. 2024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25</v>
      </c>
      <c r="D83" s="39"/>
      <c r="E83" s="39"/>
      <c r="F83" s="30" t="str">
        <f>E17</f>
        <v>MĚSTO TÁBOR</v>
      </c>
      <c r="G83" s="39"/>
      <c r="H83" s="39"/>
      <c r="I83" s="32" t="s">
        <v>33</v>
      </c>
      <c r="J83" s="35" t="str">
        <f>E23</f>
        <v>Graphic PRO s.r.o.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IF(E20="","",E20)</f>
        <v>Vyplň údaj</v>
      </c>
      <c r="G84" s="39"/>
      <c r="H84" s="39"/>
      <c r="I84" s="32" t="s">
        <v>38</v>
      </c>
      <c r="J84" s="35" t="str">
        <f>E26</f>
        <v>Ing. Pavel Vochozka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54"/>
      <c r="B86" s="155"/>
      <c r="C86" s="156" t="s">
        <v>124</v>
      </c>
      <c r="D86" s="157" t="s">
        <v>62</v>
      </c>
      <c r="E86" s="157" t="s">
        <v>58</v>
      </c>
      <c r="F86" s="157" t="s">
        <v>59</v>
      </c>
      <c r="G86" s="157" t="s">
        <v>125</v>
      </c>
      <c r="H86" s="157" t="s">
        <v>126</v>
      </c>
      <c r="I86" s="157" t="s">
        <v>127</v>
      </c>
      <c r="J86" s="157" t="s">
        <v>117</v>
      </c>
      <c r="K86" s="158" t="s">
        <v>128</v>
      </c>
      <c r="L86" s="159"/>
      <c r="M86" s="71" t="s">
        <v>19</v>
      </c>
      <c r="N86" s="72" t="s">
        <v>47</v>
      </c>
      <c r="O86" s="72" t="s">
        <v>129</v>
      </c>
      <c r="P86" s="72" t="s">
        <v>130</v>
      </c>
      <c r="Q86" s="72" t="s">
        <v>131</v>
      </c>
      <c r="R86" s="72" t="s">
        <v>132</v>
      </c>
      <c r="S86" s="72" t="s">
        <v>133</v>
      </c>
      <c r="T86" s="73" t="s">
        <v>134</v>
      </c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</row>
    <row r="87" spans="1:65" s="2" customFormat="1" ht="22.9" customHeight="1">
      <c r="A87" s="37"/>
      <c r="B87" s="38"/>
      <c r="C87" s="78" t="s">
        <v>135</v>
      </c>
      <c r="D87" s="39"/>
      <c r="E87" s="39"/>
      <c r="F87" s="39"/>
      <c r="G87" s="39"/>
      <c r="H87" s="39"/>
      <c r="I87" s="39"/>
      <c r="J87" s="160">
        <f>BK87</f>
        <v>0</v>
      </c>
      <c r="K87" s="39"/>
      <c r="L87" s="42"/>
      <c r="M87" s="74"/>
      <c r="N87" s="161"/>
      <c r="O87" s="75"/>
      <c r="P87" s="162">
        <f>P88</f>
        <v>0</v>
      </c>
      <c r="Q87" s="75"/>
      <c r="R87" s="162">
        <f>R88</f>
        <v>0</v>
      </c>
      <c r="S87" s="75"/>
      <c r="T87" s="163">
        <f>T88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76</v>
      </c>
      <c r="AU87" s="20" t="s">
        <v>118</v>
      </c>
      <c r="BK87" s="164">
        <f>BK88</f>
        <v>0</v>
      </c>
    </row>
    <row r="88" spans="1:65" s="12" customFormat="1" ht="25.9" customHeight="1">
      <c r="B88" s="165"/>
      <c r="C88" s="166"/>
      <c r="D88" s="167" t="s">
        <v>76</v>
      </c>
      <c r="E88" s="168" t="s">
        <v>136</v>
      </c>
      <c r="F88" s="168" t="s">
        <v>137</v>
      </c>
      <c r="G88" s="166"/>
      <c r="H88" s="166"/>
      <c r="I88" s="169"/>
      <c r="J88" s="170">
        <f>BK88</f>
        <v>0</v>
      </c>
      <c r="K88" s="166"/>
      <c r="L88" s="171"/>
      <c r="M88" s="172"/>
      <c r="N88" s="173"/>
      <c r="O88" s="173"/>
      <c r="P88" s="174">
        <f>P89</f>
        <v>0</v>
      </c>
      <c r="Q88" s="173"/>
      <c r="R88" s="174">
        <f>R89</f>
        <v>0</v>
      </c>
      <c r="S88" s="173"/>
      <c r="T88" s="175">
        <f>T89</f>
        <v>0</v>
      </c>
      <c r="AR88" s="176" t="s">
        <v>85</v>
      </c>
      <c r="AT88" s="177" t="s">
        <v>76</v>
      </c>
      <c r="AU88" s="177" t="s">
        <v>77</v>
      </c>
      <c r="AY88" s="176" t="s">
        <v>138</v>
      </c>
      <c r="BK88" s="178">
        <f>BK89</f>
        <v>0</v>
      </c>
    </row>
    <row r="89" spans="1:65" s="12" customFormat="1" ht="22.9" customHeight="1">
      <c r="B89" s="165"/>
      <c r="C89" s="166"/>
      <c r="D89" s="167" t="s">
        <v>76</v>
      </c>
      <c r="E89" s="179" t="s">
        <v>85</v>
      </c>
      <c r="F89" s="179" t="s">
        <v>139</v>
      </c>
      <c r="G89" s="166"/>
      <c r="H89" s="166"/>
      <c r="I89" s="169"/>
      <c r="J89" s="180">
        <f>BK89</f>
        <v>0</v>
      </c>
      <c r="K89" s="166"/>
      <c r="L89" s="171"/>
      <c r="M89" s="172"/>
      <c r="N89" s="173"/>
      <c r="O89" s="173"/>
      <c r="P89" s="174">
        <f>SUM(P90:P131)</f>
        <v>0</v>
      </c>
      <c r="Q89" s="173"/>
      <c r="R89" s="174">
        <f>SUM(R90:R131)</f>
        <v>0</v>
      </c>
      <c r="S89" s="173"/>
      <c r="T89" s="175">
        <f>SUM(T90:T131)</f>
        <v>0</v>
      </c>
      <c r="AR89" s="176" t="s">
        <v>85</v>
      </c>
      <c r="AT89" s="177" t="s">
        <v>76</v>
      </c>
      <c r="AU89" s="177" t="s">
        <v>85</v>
      </c>
      <c r="AY89" s="176" t="s">
        <v>138</v>
      </c>
      <c r="BK89" s="178">
        <f>SUM(BK90:BK131)</f>
        <v>0</v>
      </c>
    </row>
    <row r="90" spans="1:65" s="2" customFormat="1" ht="33" customHeight="1">
      <c r="A90" s="37"/>
      <c r="B90" s="38"/>
      <c r="C90" s="181" t="s">
        <v>85</v>
      </c>
      <c r="D90" s="181" t="s">
        <v>140</v>
      </c>
      <c r="E90" s="182" t="s">
        <v>264</v>
      </c>
      <c r="F90" s="183" t="s">
        <v>265</v>
      </c>
      <c r="G90" s="184" t="s">
        <v>160</v>
      </c>
      <c r="H90" s="185">
        <v>19.8</v>
      </c>
      <c r="I90" s="186"/>
      <c r="J90" s="187">
        <f>ROUND(I90*H90,2)</f>
        <v>0</v>
      </c>
      <c r="K90" s="183" t="s">
        <v>144</v>
      </c>
      <c r="L90" s="42"/>
      <c r="M90" s="188" t="s">
        <v>19</v>
      </c>
      <c r="N90" s="189" t="s">
        <v>48</v>
      </c>
      <c r="O90" s="67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92" t="s">
        <v>145</v>
      </c>
      <c r="AT90" s="192" t="s">
        <v>140</v>
      </c>
      <c r="AU90" s="192" t="s">
        <v>87</v>
      </c>
      <c r="AY90" s="20" t="s">
        <v>138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20" t="s">
        <v>85</v>
      </c>
      <c r="BK90" s="193">
        <f>ROUND(I90*H90,2)</f>
        <v>0</v>
      </c>
      <c r="BL90" s="20" t="s">
        <v>145</v>
      </c>
      <c r="BM90" s="192" t="s">
        <v>493</v>
      </c>
    </row>
    <row r="91" spans="1:65" s="2" customFormat="1" ht="19.5">
      <c r="A91" s="37"/>
      <c r="B91" s="38"/>
      <c r="C91" s="39"/>
      <c r="D91" s="194" t="s">
        <v>147</v>
      </c>
      <c r="E91" s="39"/>
      <c r="F91" s="195" t="s">
        <v>267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147</v>
      </c>
      <c r="AU91" s="20" t="s">
        <v>87</v>
      </c>
    </row>
    <row r="92" spans="1:65" s="2" customFormat="1" ht="11.25">
      <c r="A92" s="37"/>
      <c r="B92" s="38"/>
      <c r="C92" s="39"/>
      <c r="D92" s="199" t="s">
        <v>149</v>
      </c>
      <c r="E92" s="39"/>
      <c r="F92" s="200" t="s">
        <v>268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149</v>
      </c>
      <c r="AU92" s="20" t="s">
        <v>87</v>
      </c>
    </row>
    <row r="93" spans="1:65" s="13" customFormat="1" ht="22.5">
      <c r="B93" s="201"/>
      <c r="C93" s="202"/>
      <c r="D93" s="194" t="s">
        <v>151</v>
      </c>
      <c r="E93" s="203" t="s">
        <v>19</v>
      </c>
      <c r="F93" s="204" t="s">
        <v>494</v>
      </c>
      <c r="G93" s="202"/>
      <c r="H93" s="203" t="s">
        <v>19</v>
      </c>
      <c r="I93" s="205"/>
      <c r="J93" s="202"/>
      <c r="K93" s="202"/>
      <c r="L93" s="206"/>
      <c r="M93" s="207"/>
      <c r="N93" s="208"/>
      <c r="O93" s="208"/>
      <c r="P93" s="208"/>
      <c r="Q93" s="208"/>
      <c r="R93" s="208"/>
      <c r="S93" s="208"/>
      <c r="T93" s="209"/>
      <c r="AT93" s="210" t="s">
        <v>151</v>
      </c>
      <c r="AU93" s="210" t="s">
        <v>87</v>
      </c>
      <c r="AV93" s="13" t="s">
        <v>85</v>
      </c>
      <c r="AW93" s="13" t="s">
        <v>37</v>
      </c>
      <c r="AX93" s="13" t="s">
        <v>77</v>
      </c>
      <c r="AY93" s="210" t="s">
        <v>138</v>
      </c>
    </row>
    <row r="94" spans="1:65" s="13" customFormat="1" ht="22.5">
      <c r="B94" s="201"/>
      <c r="C94" s="202"/>
      <c r="D94" s="194" t="s">
        <v>151</v>
      </c>
      <c r="E94" s="203" t="s">
        <v>19</v>
      </c>
      <c r="F94" s="204" t="s">
        <v>495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151</v>
      </c>
      <c r="AU94" s="210" t="s">
        <v>87</v>
      </c>
      <c r="AV94" s="13" t="s">
        <v>85</v>
      </c>
      <c r="AW94" s="13" t="s">
        <v>37</v>
      </c>
      <c r="AX94" s="13" t="s">
        <v>77</v>
      </c>
      <c r="AY94" s="210" t="s">
        <v>138</v>
      </c>
    </row>
    <row r="95" spans="1:65" s="14" customFormat="1" ht="11.25">
      <c r="B95" s="211"/>
      <c r="C95" s="212"/>
      <c r="D95" s="194" t="s">
        <v>151</v>
      </c>
      <c r="E95" s="213" t="s">
        <v>19</v>
      </c>
      <c r="F95" s="214" t="s">
        <v>496</v>
      </c>
      <c r="G95" s="212"/>
      <c r="H95" s="215">
        <v>19.8</v>
      </c>
      <c r="I95" s="216"/>
      <c r="J95" s="212"/>
      <c r="K95" s="212"/>
      <c r="L95" s="217"/>
      <c r="M95" s="218"/>
      <c r="N95" s="219"/>
      <c r="O95" s="219"/>
      <c r="P95" s="219"/>
      <c r="Q95" s="219"/>
      <c r="R95" s="219"/>
      <c r="S95" s="219"/>
      <c r="T95" s="220"/>
      <c r="AT95" s="221" t="s">
        <v>151</v>
      </c>
      <c r="AU95" s="221" t="s">
        <v>87</v>
      </c>
      <c r="AV95" s="14" t="s">
        <v>87</v>
      </c>
      <c r="AW95" s="14" t="s">
        <v>37</v>
      </c>
      <c r="AX95" s="14" t="s">
        <v>85</v>
      </c>
      <c r="AY95" s="221" t="s">
        <v>138</v>
      </c>
    </row>
    <row r="96" spans="1:65" s="2" customFormat="1" ht="37.9" customHeight="1">
      <c r="A96" s="37"/>
      <c r="B96" s="38"/>
      <c r="C96" s="181" t="s">
        <v>87</v>
      </c>
      <c r="D96" s="181" t="s">
        <v>140</v>
      </c>
      <c r="E96" s="182" t="s">
        <v>280</v>
      </c>
      <c r="F96" s="183" t="s">
        <v>281</v>
      </c>
      <c r="G96" s="184" t="s">
        <v>160</v>
      </c>
      <c r="H96" s="185">
        <v>19.8</v>
      </c>
      <c r="I96" s="186"/>
      <c r="J96" s="187">
        <f>ROUND(I96*H96,2)</f>
        <v>0</v>
      </c>
      <c r="K96" s="183" t="s">
        <v>144</v>
      </c>
      <c r="L96" s="42"/>
      <c r="M96" s="188" t="s">
        <v>19</v>
      </c>
      <c r="N96" s="189" t="s">
        <v>48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145</v>
      </c>
      <c r="AT96" s="192" t="s">
        <v>140</v>
      </c>
      <c r="AU96" s="192" t="s">
        <v>87</v>
      </c>
      <c r="AY96" s="20" t="s">
        <v>138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85</v>
      </c>
      <c r="BK96" s="193">
        <f>ROUND(I96*H96,2)</f>
        <v>0</v>
      </c>
      <c r="BL96" s="20" t="s">
        <v>145</v>
      </c>
      <c r="BM96" s="192" t="s">
        <v>497</v>
      </c>
    </row>
    <row r="97" spans="1:65" s="2" customFormat="1" ht="39">
      <c r="A97" s="37"/>
      <c r="B97" s="38"/>
      <c r="C97" s="39"/>
      <c r="D97" s="194" t="s">
        <v>147</v>
      </c>
      <c r="E97" s="39"/>
      <c r="F97" s="195" t="s">
        <v>283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147</v>
      </c>
      <c r="AU97" s="20" t="s">
        <v>87</v>
      </c>
    </row>
    <row r="98" spans="1:65" s="2" customFormat="1" ht="11.25">
      <c r="A98" s="37"/>
      <c r="B98" s="38"/>
      <c r="C98" s="39"/>
      <c r="D98" s="199" t="s">
        <v>149</v>
      </c>
      <c r="E98" s="39"/>
      <c r="F98" s="200" t="s">
        <v>284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149</v>
      </c>
      <c r="AU98" s="20" t="s">
        <v>87</v>
      </c>
    </row>
    <row r="99" spans="1:65" s="13" customFormat="1" ht="11.25">
      <c r="B99" s="201"/>
      <c r="C99" s="202"/>
      <c r="D99" s="194" t="s">
        <v>151</v>
      </c>
      <c r="E99" s="203" t="s">
        <v>19</v>
      </c>
      <c r="F99" s="204" t="s">
        <v>285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151</v>
      </c>
      <c r="AU99" s="210" t="s">
        <v>87</v>
      </c>
      <c r="AV99" s="13" t="s">
        <v>85</v>
      </c>
      <c r="AW99" s="13" t="s">
        <v>37</v>
      </c>
      <c r="AX99" s="13" t="s">
        <v>77</v>
      </c>
      <c r="AY99" s="210" t="s">
        <v>138</v>
      </c>
    </row>
    <row r="100" spans="1:65" s="14" customFormat="1" ht="11.25">
      <c r="B100" s="211"/>
      <c r="C100" s="212"/>
      <c r="D100" s="194" t="s">
        <v>151</v>
      </c>
      <c r="E100" s="213" t="s">
        <v>19</v>
      </c>
      <c r="F100" s="214" t="s">
        <v>498</v>
      </c>
      <c r="G100" s="212"/>
      <c r="H100" s="215">
        <v>19.8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151</v>
      </c>
      <c r="AU100" s="221" t="s">
        <v>87</v>
      </c>
      <c r="AV100" s="14" t="s">
        <v>87</v>
      </c>
      <c r="AW100" s="14" t="s">
        <v>37</v>
      </c>
      <c r="AX100" s="14" t="s">
        <v>85</v>
      </c>
      <c r="AY100" s="221" t="s">
        <v>138</v>
      </c>
    </row>
    <row r="101" spans="1:65" s="2" customFormat="1" ht="37.9" customHeight="1">
      <c r="A101" s="37"/>
      <c r="B101" s="38"/>
      <c r="C101" s="181" t="s">
        <v>166</v>
      </c>
      <c r="D101" s="181" t="s">
        <v>140</v>
      </c>
      <c r="E101" s="182" t="s">
        <v>287</v>
      </c>
      <c r="F101" s="183" t="s">
        <v>288</v>
      </c>
      <c r="G101" s="184" t="s">
        <v>160</v>
      </c>
      <c r="H101" s="185">
        <v>198</v>
      </c>
      <c r="I101" s="186"/>
      <c r="J101" s="187">
        <f>ROUND(I101*H101,2)</f>
        <v>0</v>
      </c>
      <c r="K101" s="183" t="s">
        <v>144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145</v>
      </c>
      <c r="AT101" s="192" t="s">
        <v>140</v>
      </c>
      <c r="AU101" s="192" t="s">
        <v>87</v>
      </c>
      <c r="AY101" s="20" t="s">
        <v>138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145</v>
      </c>
      <c r="BM101" s="192" t="s">
        <v>499</v>
      </c>
    </row>
    <row r="102" spans="1:65" s="2" customFormat="1" ht="48.75">
      <c r="A102" s="37"/>
      <c r="B102" s="38"/>
      <c r="C102" s="39"/>
      <c r="D102" s="194" t="s">
        <v>147</v>
      </c>
      <c r="E102" s="39"/>
      <c r="F102" s="195" t="s">
        <v>290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147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149</v>
      </c>
      <c r="E103" s="39"/>
      <c r="F103" s="200" t="s">
        <v>291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149</v>
      </c>
      <c r="AU103" s="20" t="s">
        <v>87</v>
      </c>
    </row>
    <row r="104" spans="1:65" s="13" customFormat="1" ht="22.5">
      <c r="B104" s="201"/>
      <c r="C104" s="202"/>
      <c r="D104" s="194" t="s">
        <v>151</v>
      </c>
      <c r="E104" s="203" t="s">
        <v>19</v>
      </c>
      <c r="F104" s="204" t="s">
        <v>292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151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138</v>
      </c>
    </row>
    <row r="105" spans="1:65" s="13" customFormat="1" ht="11.25">
      <c r="B105" s="201"/>
      <c r="C105" s="202"/>
      <c r="D105" s="194" t="s">
        <v>151</v>
      </c>
      <c r="E105" s="203" t="s">
        <v>19</v>
      </c>
      <c r="F105" s="204" t="s">
        <v>293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151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138</v>
      </c>
    </row>
    <row r="106" spans="1:65" s="14" customFormat="1" ht="11.25">
      <c r="B106" s="211"/>
      <c r="C106" s="212"/>
      <c r="D106" s="194" t="s">
        <v>151</v>
      </c>
      <c r="E106" s="213" t="s">
        <v>19</v>
      </c>
      <c r="F106" s="214" t="s">
        <v>500</v>
      </c>
      <c r="G106" s="212"/>
      <c r="H106" s="215">
        <v>198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151</v>
      </c>
      <c r="AU106" s="221" t="s">
        <v>87</v>
      </c>
      <c r="AV106" s="14" t="s">
        <v>87</v>
      </c>
      <c r="AW106" s="14" t="s">
        <v>37</v>
      </c>
      <c r="AX106" s="14" t="s">
        <v>85</v>
      </c>
      <c r="AY106" s="221" t="s">
        <v>138</v>
      </c>
    </row>
    <row r="107" spans="1:65" s="2" customFormat="1" ht="33" customHeight="1">
      <c r="A107" s="37"/>
      <c r="B107" s="38"/>
      <c r="C107" s="181" t="s">
        <v>145</v>
      </c>
      <c r="D107" s="181" t="s">
        <v>140</v>
      </c>
      <c r="E107" s="182" t="s">
        <v>299</v>
      </c>
      <c r="F107" s="183" t="s">
        <v>300</v>
      </c>
      <c r="G107" s="184" t="s">
        <v>221</v>
      </c>
      <c r="H107" s="185">
        <v>33.659999999999997</v>
      </c>
      <c r="I107" s="186"/>
      <c r="J107" s="187">
        <f>ROUND(I107*H107,2)</f>
        <v>0</v>
      </c>
      <c r="K107" s="183" t="s">
        <v>144</v>
      </c>
      <c r="L107" s="42"/>
      <c r="M107" s="188" t="s">
        <v>19</v>
      </c>
      <c r="N107" s="189" t="s">
        <v>48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145</v>
      </c>
      <c r="AT107" s="192" t="s">
        <v>140</v>
      </c>
      <c r="AU107" s="192" t="s">
        <v>87</v>
      </c>
      <c r="AY107" s="20" t="s">
        <v>138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85</v>
      </c>
      <c r="BK107" s="193">
        <f>ROUND(I107*H107,2)</f>
        <v>0</v>
      </c>
      <c r="BL107" s="20" t="s">
        <v>145</v>
      </c>
      <c r="BM107" s="192" t="s">
        <v>501</v>
      </c>
    </row>
    <row r="108" spans="1:65" s="2" customFormat="1" ht="29.25">
      <c r="A108" s="37"/>
      <c r="B108" s="38"/>
      <c r="C108" s="39"/>
      <c r="D108" s="194" t="s">
        <v>147</v>
      </c>
      <c r="E108" s="39"/>
      <c r="F108" s="195" t="s">
        <v>302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147</v>
      </c>
      <c r="AU108" s="20" t="s">
        <v>87</v>
      </c>
    </row>
    <row r="109" spans="1:65" s="2" customFormat="1" ht="11.25">
      <c r="A109" s="37"/>
      <c r="B109" s="38"/>
      <c r="C109" s="39"/>
      <c r="D109" s="199" t="s">
        <v>149</v>
      </c>
      <c r="E109" s="39"/>
      <c r="F109" s="200" t="s">
        <v>303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149</v>
      </c>
      <c r="AU109" s="20" t="s">
        <v>87</v>
      </c>
    </row>
    <row r="110" spans="1:65" s="13" customFormat="1" ht="11.25">
      <c r="B110" s="201"/>
      <c r="C110" s="202"/>
      <c r="D110" s="194" t="s">
        <v>151</v>
      </c>
      <c r="E110" s="203" t="s">
        <v>19</v>
      </c>
      <c r="F110" s="204" t="s">
        <v>304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151</v>
      </c>
      <c r="AU110" s="210" t="s">
        <v>87</v>
      </c>
      <c r="AV110" s="13" t="s">
        <v>85</v>
      </c>
      <c r="AW110" s="13" t="s">
        <v>37</v>
      </c>
      <c r="AX110" s="13" t="s">
        <v>77</v>
      </c>
      <c r="AY110" s="210" t="s">
        <v>138</v>
      </c>
    </row>
    <row r="111" spans="1:65" s="14" customFormat="1" ht="11.25">
      <c r="B111" s="211"/>
      <c r="C111" s="212"/>
      <c r="D111" s="194" t="s">
        <v>151</v>
      </c>
      <c r="E111" s="213" t="s">
        <v>19</v>
      </c>
      <c r="F111" s="214" t="s">
        <v>502</v>
      </c>
      <c r="G111" s="212"/>
      <c r="H111" s="215">
        <v>33.659999999999997</v>
      </c>
      <c r="I111" s="216"/>
      <c r="J111" s="212"/>
      <c r="K111" s="212"/>
      <c r="L111" s="217"/>
      <c r="M111" s="218"/>
      <c r="N111" s="219"/>
      <c r="O111" s="219"/>
      <c r="P111" s="219"/>
      <c r="Q111" s="219"/>
      <c r="R111" s="219"/>
      <c r="S111" s="219"/>
      <c r="T111" s="220"/>
      <c r="AT111" s="221" t="s">
        <v>151</v>
      </c>
      <c r="AU111" s="221" t="s">
        <v>87</v>
      </c>
      <c r="AV111" s="14" t="s">
        <v>87</v>
      </c>
      <c r="AW111" s="14" t="s">
        <v>37</v>
      </c>
      <c r="AX111" s="14" t="s">
        <v>85</v>
      </c>
      <c r="AY111" s="221" t="s">
        <v>138</v>
      </c>
    </row>
    <row r="112" spans="1:65" s="2" customFormat="1" ht="16.5" customHeight="1">
      <c r="A112" s="37"/>
      <c r="B112" s="38"/>
      <c r="C112" s="181" t="s">
        <v>182</v>
      </c>
      <c r="D112" s="181" t="s">
        <v>140</v>
      </c>
      <c r="E112" s="182" t="s">
        <v>173</v>
      </c>
      <c r="F112" s="183" t="s">
        <v>174</v>
      </c>
      <c r="G112" s="184" t="s">
        <v>160</v>
      </c>
      <c r="H112" s="185">
        <v>19.8</v>
      </c>
      <c r="I112" s="186"/>
      <c r="J112" s="187">
        <f>ROUND(I112*H112,2)</f>
        <v>0</v>
      </c>
      <c r="K112" s="183" t="s">
        <v>144</v>
      </c>
      <c r="L112" s="42"/>
      <c r="M112" s="188" t="s">
        <v>19</v>
      </c>
      <c r="N112" s="189" t="s">
        <v>48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145</v>
      </c>
      <c r="AT112" s="192" t="s">
        <v>140</v>
      </c>
      <c r="AU112" s="192" t="s">
        <v>87</v>
      </c>
      <c r="AY112" s="20" t="s">
        <v>138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85</v>
      </c>
      <c r="BK112" s="193">
        <f>ROUND(I112*H112,2)</f>
        <v>0</v>
      </c>
      <c r="BL112" s="20" t="s">
        <v>145</v>
      </c>
      <c r="BM112" s="192" t="s">
        <v>503</v>
      </c>
    </row>
    <row r="113" spans="1:65" s="2" customFormat="1" ht="19.5">
      <c r="A113" s="37"/>
      <c r="B113" s="38"/>
      <c r="C113" s="39"/>
      <c r="D113" s="194" t="s">
        <v>147</v>
      </c>
      <c r="E113" s="39"/>
      <c r="F113" s="195" t="s">
        <v>176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147</v>
      </c>
      <c r="AU113" s="20" t="s">
        <v>87</v>
      </c>
    </row>
    <row r="114" spans="1:65" s="2" customFormat="1" ht="11.25">
      <c r="A114" s="37"/>
      <c r="B114" s="38"/>
      <c r="C114" s="39"/>
      <c r="D114" s="199" t="s">
        <v>149</v>
      </c>
      <c r="E114" s="39"/>
      <c r="F114" s="200" t="s">
        <v>177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149</v>
      </c>
      <c r="AU114" s="20" t="s">
        <v>87</v>
      </c>
    </row>
    <row r="115" spans="1:65" s="13" customFormat="1" ht="11.25">
      <c r="B115" s="201"/>
      <c r="C115" s="202"/>
      <c r="D115" s="194" t="s">
        <v>151</v>
      </c>
      <c r="E115" s="203" t="s">
        <v>19</v>
      </c>
      <c r="F115" s="204" t="s">
        <v>504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151</v>
      </c>
      <c r="AU115" s="210" t="s">
        <v>87</v>
      </c>
      <c r="AV115" s="13" t="s">
        <v>85</v>
      </c>
      <c r="AW115" s="13" t="s">
        <v>37</v>
      </c>
      <c r="AX115" s="13" t="s">
        <v>77</v>
      </c>
      <c r="AY115" s="210" t="s">
        <v>138</v>
      </c>
    </row>
    <row r="116" spans="1:65" s="14" customFormat="1" ht="11.25">
      <c r="B116" s="211"/>
      <c r="C116" s="212"/>
      <c r="D116" s="194" t="s">
        <v>151</v>
      </c>
      <c r="E116" s="213" t="s">
        <v>19</v>
      </c>
      <c r="F116" s="214" t="s">
        <v>498</v>
      </c>
      <c r="G116" s="212"/>
      <c r="H116" s="215">
        <v>19.8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151</v>
      </c>
      <c r="AU116" s="221" t="s">
        <v>87</v>
      </c>
      <c r="AV116" s="14" t="s">
        <v>87</v>
      </c>
      <c r="AW116" s="14" t="s">
        <v>37</v>
      </c>
      <c r="AX116" s="14" t="s">
        <v>85</v>
      </c>
      <c r="AY116" s="221" t="s">
        <v>138</v>
      </c>
    </row>
    <row r="117" spans="1:65" s="2" customFormat="1" ht="24.2" customHeight="1">
      <c r="A117" s="37"/>
      <c r="B117" s="38"/>
      <c r="C117" s="181" t="s">
        <v>193</v>
      </c>
      <c r="D117" s="181" t="s">
        <v>140</v>
      </c>
      <c r="E117" s="182" t="s">
        <v>505</v>
      </c>
      <c r="F117" s="183" t="s">
        <v>506</v>
      </c>
      <c r="G117" s="184" t="s">
        <v>160</v>
      </c>
      <c r="H117" s="185">
        <v>19.8</v>
      </c>
      <c r="I117" s="186"/>
      <c r="J117" s="187">
        <f>ROUND(I117*H117,2)</f>
        <v>0</v>
      </c>
      <c r="K117" s="183" t="s">
        <v>144</v>
      </c>
      <c r="L117" s="42"/>
      <c r="M117" s="188" t="s">
        <v>19</v>
      </c>
      <c r="N117" s="189" t="s">
        <v>48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145</v>
      </c>
      <c r="AT117" s="192" t="s">
        <v>140</v>
      </c>
      <c r="AU117" s="192" t="s">
        <v>87</v>
      </c>
      <c r="AY117" s="20" t="s">
        <v>138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85</v>
      </c>
      <c r="BK117" s="193">
        <f>ROUND(I117*H117,2)</f>
        <v>0</v>
      </c>
      <c r="BL117" s="20" t="s">
        <v>145</v>
      </c>
      <c r="BM117" s="192" t="s">
        <v>507</v>
      </c>
    </row>
    <row r="118" spans="1:65" s="2" customFormat="1" ht="29.25">
      <c r="A118" s="37"/>
      <c r="B118" s="38"/>
      <c r="C118" s="39"/>
      <c r="D118" s="194" t="s">
        <v>147</v>
      </c>
      <c r="E118" s="39"/>
      <c r="F118" s="195" t="s">
        <v>508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147</v>
      </c>
      <c r="AU118" s="20" t="s">
        <v>87</v>
      </c>
    </row>
    <row r="119" spans="1:65" s="2" customFormat="1" ht="11.25">
      <c r="A119" s="37"/>
      <c r="B119" s="38"/>
      <c r="C119" s="39"/>
      <c r="D119" s="199" t="s">
        <v>149</v>
      </c>
      <c r="E119" s="39"/>
      <c r="F119" s="200" t="s">
        <v>509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149</v>
      </c>
      <c r="AU119" s="20" t="s">
        <v>87</v>
      </c>
    </row>
    <row r="120" spans="1:65" s="13" customFormat="1" ht="11.25">
      <c r="B120" s="201"/>
      <c r="C120" s="202"/>
      <c r="D120" s="194" t="s">
        <v>151</v>
      </c>
      <c r="E120" s="203" t="s">
        <v>19</v>
      </c>
      <c r="F120" s="204" t="s">
        <v>510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151</v>
      </c>
      <c r="AU120" s="210" t="s">
        <v>87</v>
      </c>
      <c r="AV120" s="13" t="s">
        <v>85</v>
      </c>
      <c r="AW120" s="13" t="s">
        <v>37</v>
      </c>
      <c r="AX120" s="13" t="s">
        <v>77</v>
      </c>
      <c r="AY120" s="210" t="s">
        <v>138</v>
      </c>
    </row>
    <row r="121" spans="1:65" s="13" customFormat="1" ht="33.75">
      <c r="B121" s="201"/>
      <c r="C121" s="202"/>
      <c r="D121" s="194" t="s">
        <v>151</v>
      </c>
      <c r="E121" s="203" t="s">
        <v>19</v>
      </c>
      <c r="F121" s="204" t="s">
        <v>511</v>
      </c>
      <c r="G121" s="202"/>
      <c r="H121" s="203" t="s">
        <v>19</v>
      </c>
      <c r="I121" s="205"/>
      <c r="J121" s="202"/>
      <c r="K121" s="202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151</v>
      </c>
      <c r="AU121" s="210" t="s">
        <v>87</v>
      </c>
      <c r="AV121" s="13" t="s">
        <v>85</v>
      </c>
      <c r="AW121" s="13" t="s">
        <v>37</v>
      </c>
      <c r="AX121" s="13" t="s">
        <v>77</v>
      </c>
      <c r="AY121" s="210" t="s">
        <v>138</v>
      </c>
    </row>
    <row r="122" spans="1:65" s="14" customFormat="1" ht="11.25">
      <c r="B122" s="211"/>
      <c r="C122" s="212"/>
      <c r="D122" s="194" t="s">
        <v>151</v>
      </c>
      <c r="E122" s="213" t="s">
        <v>19</v>
      </c>
      <c r="F122" s="214" t="s">
        <v>496</v>
      </c>
      <c r="G122" s="212"/>
      <c r="H122" s="215">
        <v>19.8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151</v>
      </c>
      <c r="AU122" s="221" t="s">
        <v>87</v>
      </c>
      <c r="AV122" s="14" t="s">
        <v>87</v>
      </c>
      <c r="AW122" s="14" t="s">
        <v>37</v>
      </c>
      <c r="AX122" s="14" t="s">
        <v>85</v>
      </c>
      <c r="AY122" s="221" t="s">
        <v>138</v>
      </c>
    </row>
    <row r="123" spans="1:65" s="2" customFormat="1" ht="16.5" customHeight="1">
      <c r="A123" s="37"/>
      <c r="B123" s="38"/>
      <c r="C123" s="237" t="s">
        <v>203</v>
      </c>
      <c r="D123" s="237" t="s">
        <v>327</v>
      </c>
      <c r="E123" s="238" t="s">
        <v>512</v>
      </c>
      <c r="F123" s="239" t="s">
        <v>513</v>
      </c>
      <c r="G123" s="240" t="s">
        <v>221</v>
      </c>
      <c r="H123" s="241">
        <v>39.6</v>
      </c>
      <c r="I123" s="242"/>
      <c r="J123" s="243">
        <f>ROUND(I123*H123,2)</f>
        <v>0</v>
      </c>
      <c r="K123" s="239" t="s">
        <v>144</v>
      </c>
      <c r="L123" s="244"/>
      <c r="M123" s="245" t="s">
        <v>19</v>
      </c>
      <c r="N123" s="246" t="s">
        <v>48</v>
      </c>
      <c r="O123" s="6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210</v>
      </c>
      <c r="AT123" s="192" t="s">
        <v>327</v>
      </c>
      <c r="AU123" s="192" t="s">
        <v>87</v>
      </c>
      <c r="AY123" s="20" t="s">
        <v>138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85</v>
      </c>
      <c r="BK123" s="193">
        <f>ROUND(I123*H123,2)</f>
        <v>0</v>
      </c>
      <c r="BL123" s="20" t="s">
        <v>145</v>
      </c>
      <c r="BM123" s="192" t="s">
        <v>514</v>
      </c>
    </row>
    <row r="124" spans="1:65" s="2" customFormat="1" ht="11.25">
      <c r="A124" s="37"/>
      <c r="B124" s="38"/>
      <c r="C124" s="39"/>
      <c r="D124" s="194" t="s">
        <v>147</v>
      </c>
      <c r="E124" s="39"/>
      <c r="F124" s="195" t="s">
        <v>513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147</v>
      </c>
      <c r="AU124" s="20" t="s">
        <v>87</v>
      </c>
    </row>
    <row r="125" spans="1:65" s="14" customFormat="1" ht="11.25">
      <c r="B125" s="211"/>
      <c r="C125" s="212"/>
      <c r="D125" s="194" t="s">
        <v>151</v>
      </c>
      <c r="E125" s="212"/>
      <c r="F125" s="214" t="s">
        <v>515</v>
      </c>
      <c r="G125" s="212"/>
      <c r="H125" s="215">
        <v>39.6</v>
      </c>
      <c r="I125" s="216"/>
      <c r="J125" s="212"/>
      <c r="K125" s="212"/>
      <c r="L125" s="217"/>
      <c r="M125" s="218"/>
      <c r="N125" s="219"/>
      <c r="O125" s="219"/>
      <c r="P125" s="219"/>
      <c r="Q125" s="219"/>
      <c r="R125" s="219"/>
      <c r="S125" s="219"/>
      <c r="T125" s="220"/>
      <c r="AT125" s="221" t="s">
        <v>151</v>
      </c>
      <c r="AU125" s="221" t="s">
        <v>87</v>
      </c>
      <c r="AV125" s="14" t="s">
        <v>87</v>
      </c>
      <c r="AW125" s="14" t="s">
        <v>4</v>
      </c>
      <c r="AX125" s="14" t="s">
        <v>85</v>
      </c>
      <c r="AY125" s="221" t="s">
        <v>138</v>
      </c>
    </row>
    <row r="126" spans="1:65" s="2" customFormat="1" ht="24.2" customHeight="1">
      <c r="A126" s="37"/>
      <c r="B126" s="38"/>
      <c r="C126" s="181" t="s">
        <v>210</v>
      </c>
      <c r="D126" s="181" t="s">
        <v>140</v>
      </c>
      <c r="E126" s="182" t="s">
        <v>309</v>
      </c>
      <c r="F126" s="183" t="s">
        <v>310</v>
      </c>
      <c r="G126" s="184" t="s">
        <v>143</v>
      </c>
      <c r="H126" s="185">
        <v>66</v>
      </c>
      <c r="I126" s="186"/>
      <c r="J126" s="187">
        <f>ROUND(I126*H126,2)</f>
        <v>0</v>
      </c>
      <c r="K126" s="183" t="s">
        <v>144</v>
      </c>
      <c r="L126" s="42"/>
      <c r="M126" s="188" t="s">
        <v>19</v>
      </c>
      <c r="N126" s="189" t="s">
        <v>48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145</v>
      </c>
      <c r="AT126" s="192" t="s">
        <v>140</v>
      </c>
      <c r="AU126" s="192" t="s">
        <v>87</v>
      </c>
      <c r="AY126" s="20" t="s">
        <v>138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85</v>
      </c>
      <c r="BK126" s="193">
        <f>ROUND(I126*H126,2)</f>
        <v>0</v>
      </c>
      <c r="BL126" s="20" t="s">
        <v>145</v>
      </c>
      <c r="BM126" s="192" t="s">
        <v>516</v>
      </c>
    </row>
    <row r="127" spans="1:65" s="2" customFormat="1" ht="19.5">
      <c r="A127" s="37"/>
      <c r="B127" s="38"/>
      <c r="C127" s="39"/>
      <c r="D127" s="194" t="s">
        <v>147</v>
      </c>
      <c r="E127" s="39"/>
      <c r="F127" s="195" t="s">
        <v>312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147</v>
      </c>
      <c r="AU127" s="20" t="s">
        <v>87</v>
      </c>
    </row>
    <row r="128" spans="1:65" s="2" customFormat="1" ht="11.25">
      <c r="A128" s="37"/>
      <c r="B128" s="38"/>
      <c r="C128" s="39"/>
      <c r="D128" s="199" t="s">
        <v>149</v>
      </c>
      <c r="E128" s="39"/>
      <c r="F128" s="200" t="s">
        <v>313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149</v>
      </c>
      <c r="AU128" s="20" t="s">
        <v>87</v>
      </c>
    </row>
    <row r="129" spans="1:51" s="13" customFormat="1" ht="11.25">
      <c r="B129" s="201"/>
      <c r="C129" s="202"/>
      <c r="D129" s="194" t="s">
        <v>151</v>
      </c>
      <c r="E129" s="203" t="s">
        <v>19</v>
      </c>
      <c r="F129" s="204" t="s">
        <v>517</v>
      </c>
      <c r="G129" s="202"/>
      <c r="H129" s="203" t="s">
        <v>19</v>
      </c>
      <c r="I129" s="205"/>
      <c r="J129" s="202"/>
      <c r="K129" s="202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151</v>
      </c>
      <c r="AU129" s="210" t="s">
        <v>87</v>
      </c>
      <c r="AV129" s="13" t="s">
        <v>85</v>
      </c>
      <c r="AW129" s="13" t="s">
        <v>37</v>
      </c>
      <c r="AX129" s="13" t="s">
        <v>77</v>
      </c>
      <c r="AY129" s="210" t="s">
        <v>138</v>
      </c>
    </row>
    <row r="130" spans="1:51" s="13" customFormat="1" ht="22.5">
      <c r="B130" s="201"/>
      <c r="C130" s="202"/>
      <c r="D130" s="194" t="s">
        <v>151</v>
      </c>
      <c r="E130" s="203" t="s">
        <v>19</v>
      </c>
      <c r="F130" s="204" t="s">
        <v>518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151</v>
      </c>
      <c r="AU130" s="210" t="s">
        <v>87</v>
      </c>
      <c r="AV130" s="13" t="s">
        <v>85</v>
      </c>
      <c r="AW130" s="13" t="s">
        <v>37</v>
      </c>
      <c r="AX130" s="13" t="s">
        <v>77</v>
      </c>
      <c r="AY130" s="210" t="s">
        <v>138</v>
      </c>
    </row>
    <row r="131" spans="1:51" s="14" customFormat="1" ht="11.25">
      <c r="B131" s="211"/>
      <c r="C131" s="212"/>
      <c r="D131" s="194" t="s">
        <v>151</v>
      </c>
      <c r="E131" s="213" t="s">
        <v>19</v>
      </c>
      <c r="F131" s="214" t="s">
        <v>489</v>
      </c>
      <c r="G131" s="212"/>
      <c r="H131" s="215">
        <v>66</v>
      </c>
      <c r="I131" s="216"/>
      <c r="J131" s="212"/>
      <c r="K131" s="212"/>
      <c r="L131" s="217"/>
      <c r="M131" s="233"/>
      <c r="N131" s="234"/>
      <c r="O131" s="234"/>
      <c r="P131" s="234"/>
      <c r="Q131" s="234"/>
      <c r="R131" s="234"/>
      <c r="S131" s="234"/>
      <c r="T131" s="235"/>
      <c r="AT131" s="221" t="s">
        <v>151</v>
      </c>
      <c r="AU131" s="221" t="s">
        <v>87</v>
      </c>
      <c r="AV131" s="14" t="s">
        <v>87</v>
      </c>
      <c r="AW131" s="14" t="s">
        <v>37</v>
      </c>
      <c r="AX131" s="14" t="s">
        <v>85</v>
      </c>
      <c r="AY131" s="221" t="s">
        <v>138</v>
      </c>
    </row>
    <row r="132" spans="1:51" s="2" customFormat="1" ht="6.95" customHeight="1">
      <c r="A132" s="37"/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42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algorithmName="SHA-512" hashValue="M1WMPMcS0+4jN+BRymGMGQA4ANsPc6sbUNMp/TbTaKlc611zAAkcB6YhEuVbijfnqdxisl7DrUeZJ58WNpRL+w==" saltValue="FFkoKPMNb6zw/7SjK3anoLJz6k1uSn8anPvk7lxqjGjttBDxPigaLrYWLxm5pxNY4JoLPcSIhXiNuUNYV++9zg==" spinCount="100000" sheet="1" objects="1" scenarios="1" formatColumns="0" formatRows="0" autoFilter="0"/>
  <autoFilter ref="C86:K131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hyperlinks>
    <hyperlink ref="F92" r:id="rId1"/>
    <hyperlink ref="F98" r:id="rId2"/>
    <hyperlink ref="F103" r:id="rId3"/>
    <hyperlink ref="F109" r:id="rId4"/>
    <hyperlink ref="F114" r:id="rId5"/>
    <hyperlink ref="F119" r:id="rId6"/>
    <hyperlink ref="F128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1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98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1" customFormat="1" ht="12" customHeight="1">
      <c r="B8" s="23"/>
      <c r="D8" s="115" t="s">
        <v>113</v>
      </c>
      <c r="L8" s="23"/>
    </row>
    <row r="9" spans="1:46" s="2" customFormat="1" ht="16.5" customHeight="1">
      <c r="A9" s="37"/>
      <c r="B9" s="42"/>
      <c r="C9" s="37"/>
      <c r="D9" s="37"/>
      <c r="E9" s="397" t="s">
        <v>257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490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519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11. 7. 2024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36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38</v>
      </c>
      <c r="E25" s="37"/>
      <c r="F25" s="37"/>
      <c r="G25" s="37"/>
      <c r="H25" s="37"/>
      <c r="I25" s="115" t="s">
        <v>26</v>
      </c>
      <c r="J25" s="106" t="s">
        <v>39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40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41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3" t="s">
        <v>19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43</v>
      </c>
      <c r="E32" s="37"/>
      <c r="F32" s="37"/>
      <c r="G32" s="37"/>
      <c r="H32" s="37"/>
      <c r="I32" s="37"/>
      <c r="J32" s="123">
        <f>ROUND(J93,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45</v>
      </c>
      <c r="G34" s="37"/>
      <c r="H34" s="37"/>
      <c r="I34" s="124" t="s">
        <v>44</v>
      </c>
      <c r="J34" s="124" t="s">
        <v>46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47</v>
      </c>
      <c r="E35" s="115" t="s">
        <v>48</v>
      </c>
      <c r="F35" s="126">
        <f>ROUND((SUM(BE93:BE320)),  2)</f>
        <v>0</v>
      </c>
      <c r="G35" s="37"/>
      <c r="H35" s="37"/>
      <c r="I35" s="127">
        <v>0.21</v>
      </c>
      <c r="J35" s="126">
        <f>ROUND(((SUM(BE93:BE320))*I35),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49</v>
      </c>
      <c r="F36" s="126">
        <f>ROUND((SUM(BF93:BF320)),  2)</f>
        <v>0</v>
      </c>
      <c r="G36" s="37"/>
      <c r="H36" s="37"/>
      <c r="I36" s="127">
        <v>0.12</v>
      </c>
      <c r="J36" s="126">
        <f>ROUND(((SUM(BF93:BF320))*I36),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50</v>
      </c>
      <c r="F37" s="126">
        <f>ROUND((SUM(BG93:BG320)),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51</v>
      </c>
      <c r="F38" s="126">
        <f>ROUND((SUM(BH93:BH320)),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52</v>
      </c>
      <c r="F39" s="126">
        <f>ROUND((SUM(BI93:BI320)),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53</v>
      </c>
      <c r="E41" s="130"/>
      <c r="F41" s="130"/>
      <c r="G41" s="131" t="s">
        <v>54</v>
      </c>
      <c r="H41" s="132" t="s">
        <v>55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115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Pěší koridor do ulice Na Stráni, Zárybničná Lhota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113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257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490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3" t="str">
        <f>E11</f>
        <v>102 - Nová dešťová kanalizace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Zárybničná Lhota, parc. č. 72/5, 77/12, 74/1</v>
      </c>
      <c r="G56" s="39"/>
      <c r="H56" s="39"/>
      <c r="I56" s="32" t="s">
        <v>23</v>
      </c>
      <c r="J56" s="62" t="str">
        <f>IF(J14="","",J14)</f>
        <v>11. 7. 2024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5.2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Graphic PRO s.r.o.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38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116</v>
      </c>
      <c r="D61" s="140"/>
      <c r="E61" s="140"/>
      <c r="F61" s="140"/>
      <c r="G61" s="140"/>
      <c r="H61" s="140"/>
      <c r="I61" s="140"/>
      <c r="J61" s="141" t="s">
        <v>117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75</v>
      </c>
      <c r="D63" s="39"/>
      <c r="E63" s="39"/>
      <c r="F63" s="39"/>
      <c r="G63" s="39"/>
      <c r="H63" s="39"/>
      <c r="I63" s="39"/>
      <c r="J63" s="80">
        <f>J93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118</v>
      </c>
    </row>
    <row r="64" spans="1:47" s="9" customFormat="1" ht="24.95" customHeight="1">
      <c r="B64" s="143"/>
      <c r="C64" s="144"/>
      <c r="D64" s="145" t="s">
        <v>119</v>
      </c>
      <c r="E64" s="146"/>
      <c r="F64" s="146"/>
      <c r="G64" s="146"/>
      <c r="H64" s="146"/>
      <c r="I64" s="146"/>
      <c r="J64" s="147">
        <f>J94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120</v>
      </c>
      <c r="E65" s="151"/>
      <c r="F65" s="151"/>
      <c r="G65" s="151"/>
      <c r="H65" s="151"/>
      <c r="I65" s="151"/>
      <c r="J65" s="152">
        <f>J95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258</v>
      </c>
      <c r="E66" s="151"/>
      <c r="F66" s="151"/>
      <c r="G66" s="151"/>
      <c r="H66" s="151"/>
      <c r="I66" s="151"/>
      <c r="J66" s="152">
        <f>J175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259</v>
      </c>
      <c r="E67" s="151"/>
      <c r="F67" s="151"/>
      <c r="G67" s="151"/>
      <c r="H67" s="151"/>
      <c r="I67" s="151"/>
      <c r="J67" s="152">
        <f>J182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260</v>
      </c>
      <c r="E68" s="151"/>
      <c r="F68" s="151"/>
      <c r="G68" s="151"/>
      <c r="H68" s="151"/>
      <c r="I68" s="151"/>
      <c r="J68" s="152">
        <f>J229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121</v>
      </c>
      <c r="E69" s="151"/>
      <c r="F69" s="151"/>
      <c r="G69" s="151"/>
      <c r="H69" s="151"/>
      <c r="I69" s="151"/>
      <c r="J69" s="152">
        <f>J281</f>
        <v>0</v>
      </c>
      <c r="K69" s="100"/>
      <c r="L69" s="153"/>
    </row>
    <row r="70" spans="1:31" s="10" customFormat="1" ht="19.899999999999999" customHeight="1">
      <c r="B70" s="149"/>
      <c r="C70" s="100"/>
      <c r="D70" s="150" t="s">
        <v>122</v>
      </c>
      <c r="E70" s="151"/>
      <c r="F70" s="151"/>
      <c r="G70" s="151"/>
      <c r="H70" s="151"/>
      <c r="I70" s="151"/>
      <c r="J70" s="152">
        <f>J293</f>
        <v>0</v>
      </c>
      <c r="K70" s="100"/>
      <c r="L70" s="153"/>
    </row>
    <row r="71" spans="1:31" s="10" customFormat="1" ht="19.899999999999999" customHeight="1">
      <c r="B71" s="149"/>
      <c r="C71" s="100"/>
      <c r="D71" s="150" t="s">
        <v>261</v>
      </c>
      <c r="E71" s="151"/>
      <c r="F71" s="151"/>
      <c r="G71" s="151"/>
      <c r="H71" s="151"/>
      <c r="I71" s="151"/>
      <c r="J71" s="152">
        <f>J317</f>
        <v>0</v>
      </c>
      <c r="K71" s="100"/>
      <c r="L71" s="153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123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404" t="str">
        <f>E7</f>
        <v>Pěší koridor do ulice Na Stráni, Zárybničná Lhota</v>
      </c>
      <c r="F81" s="405"/>
      <c r="G81" s="405"/>
      <c r="H81" s="405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" customFormat="1" ht="12" customHeight="1">
      <c r="B82" s="24"/>
      <c r="C82" s="32" t="s">
        <v>113</v>
      </c>
      <c r="D82" s="25"/>
      <c r="E82" s="25"/>
      <c r="F82" s="25"/>
      <c r="G82" s="25"/>
      <c r="H82" s="25"/>
      <c r="I82" s="25"/>
      <c r="J82" s="25"/>
      <c r="K82" s="25"/>
      <c r="L82" s="23"/>
    </row>
    <row r="83" spans="1:65" s="2" customFormat="1" ht="16.5" customHeight="1">
      <c r="A83" s="37"/>
      <c r="B83" s="38"/>
      <c r="C83" s="39"/>
      <c r="D83" s="39"/>
      <c r="E83" s="404" t="s">
        <v>257</v>
      </c>
      <c r="F83" s="406"/>
      <c r="G83" s="406"/>
      <c r="H83" s="406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>
      <c r="A84" s="37"/>
      <c r="B84" s="38"/>
      <c r="C84" s="32" t="s">
        <v>490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>
      <c r="A85" s="37"/>
      <c r="B85" s="38"/>
      <c r="C85" s="39"/>
      <c r="D85" s="39"/>
      <c r="E85" s="353" t="str">
        <f>E11</f>
        <v>102 - Nová dešťová kanalizace</v>
      </c>
      <c r="F85" s="406"/>
      <c r="G85" s="406"/>
      <c r="H85" s="406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>
      <c r="A87" s="37"/>
      <c r="B87" s="38"/>
      <c r="C87" s="32" t="s">
        <v>21</v>
      </c>
      <c r="D87" s="39"/>
      <c r="E87" s="39"/>
      <c r="F87" s="30" t="str">
        <f>F14</f>
        <v>k.ú. Zárybničná Lhota, parc. č. 72/5, 77/12, 74/1</v>
      </c>
      <c r="G87" s="39"/>
      <c r="H87" s="39"/>
      <c r="I87" s="32" t="s">
        <v>23</v>
      </c>
      <c r="J87" s="62" t="str">
        <f>IF(J14="","",J14)</f>
        <v>11. 7. 2024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25</v>
      </c>
      <c r="D89" s="39"/>
      <c r="E89" s="39"/>
      <c r="F89" s="30" t="str">
        <f>E17</f>
        <v>MĚSTO TÁBOR</v>
      </c>
      <c r="G89" s="39"/>
      <c r="H89" s="39"/>
      <c r="I89" s="32" t="s">
        <v>33</v>
      </c>
      <c r="J89" s="35" t="str">
        <f>E23</f>
        <v>Graphic PRO s.r.o.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>
      <c r="A90" s="37"/>
      <c r="B90" s="38"/>
      <c r="C90" s="32" t="s">
        <v>31</v>
      </c>
      <c r="D90" s="39"/>
      <c r="E90" s="39"/>
      <c r="F90" s="30" t="str">
        <f>IF(E20="","",E20)</f>
        <v>Vyplň údaj</v>
      </c>
      <c r="G90" s="39"/>
      <c r="H90" s="39"/>
      <c r="I90" s="32" t="s">
        <v>38</v>
      </c>
      <c r="J90" s="35" t="str">
        <f>E26</f>
        <v>Ing. Pavel Vochozka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>
      <c r="A92" s="154"/>
      <c r="B92" s="155"/>
      <c r="C92" s="156" t="s">
        <v>124</v>
      </c>
      <c r="D92" s="157" t="s">
        <v>62</v>
      </c>
      <c r="E92" s="157" t="s">
        <v>58</v>
      </c>
      <c r="F92" s="157" t="s">
        <v>59</v>
      </c>
      <c r="G92" s="157" t="s">
        <v>125</v>
      </c>
      <c r="H92" s="157" t="s">
        <v>126</v>
      </c>
      <c r="I92" s="157" t="s">
        <v>127</v>
      </c>
      <c r="J92" s="157" t="s">
        <v>117</v>
      </c>
      <c r="K92" s="158" t="s">
        <v>128</v>
      </c>
      <c r="L92" s="159"/>
      <c r="M92" s="71" t="s">
        <v>19</v>
      </c>
      <c r="N92" s="72" t="s">
        <v>47</v>
      </c>
      <c r="O92" s="72" t="s">
        <v>129</v>
      </c>
      <c r="P92" s="72" t="s">
        <v>130</v>
      </c>
      <c r="Q92" s="72" t="s">
        <v>131</v>
      </c>
      <c r="R92" s="72" t="s">
        <v>132</v>
      </c>
      <c r="S92" s="72" t="s">
        <v>133</v>
      </c>
      <c r="T92" s="73" t="s">
        <v>134</v>
      </c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</row>
    <row r="93" spans="1:65" s="2" customFormat="1" ht="22.9" customHeight="1">
      <c r="A93" s="37"/>
      <c r="B93" s="38"/>
      <c r="C93" s="78" t="s">
        <v>135</v>
      </c>
      <c r="D93" s="39"/>
      <c r="E93" s="39"/>
      <c r="F93" s="39"/>
      <c r="G93" s="39"/>
      <c r="H93" s="39"/>
      <c r="I93" s="39"/>
      <c r="J93" s="160">
        <f>BK93</f>
        <v>0</v>
      </c>
      <c r="K93" s="39"/>
      <c r="L93" s="42"/>
      <c r="M93" s="74"/>
      <c r="N93" s="161"/>
      <c r="O93" s="75"/>
      <c r="P93" s="162">
        <f>P94</f>
        <v>0</v>
      </c>
      <c r="Q93" s="75"/>
      <c r="R93" s="162">
        <f>R94</f>
        <v>6.9932042499999989</v>
      </c>
      <c r="S93" s="75"/>
      <c r="T93" s="163">
        <f>T94</f>
        <v>4.6790000000000003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76</v>
      </c>
      <c r="AU93" s="20" t="s">
        <v>118</v>
      </c>
      <c r="BK93" s="164">
        <f>BK94</f>
        <v>0</v>
      </c>
    </row>
    <row r="94" spans="1:65" s="12" customFormat="1" ht="25.9" customHeight="1">
      <c r="B94" s="165"/>
      <c r="C94" s="166"/>
      <c r="D94" s="167" t="s">
        <v>76</v>
      </c>
      <c r="E94" s="168" t="s">
        <v>136</v>
      </c>
      <c r="F94" s="168" t="s">
        <v>137</v>
      </c>
      <c r="G94" s="166"/>
      <c r="H94" s="166"/>
      <c r="I94" s="169"/>
      <c r="J94" s="170">
        <f>BK94</f>
        <v>0</v>
      </c>
      <c r="K94" s="166"/>
      <c r="L94" s="171"/>
      <c r="M94" s="172"/>
      <c r="N94" s="173"/>
      <c r="O94" s="173"/>
      <c r="P94" s="174">
        <f>P95+P175+P182+P229+P281+P293+P317</f>
        <v>0</v>
      </c>
      <c r="Q94" s="173"/>
      <c r="R94" s="174">
        <f>R95+R175+R182+R229+R281+R293+R317</f>
        <v>6.9932042499999989</v>
      </c>
      <c r="S94" s="173"/>
      <c r="T94" s="175">
        <f>T95+T175+T182+T229+T281+T293+T317</f>
        <v>4.6790000000000003</v>
      </c>
      <c r="AR94" s="176" t="s">
        <v>85</v>
      </c>
      <c r="AT94" s="177" t="s">
        <v>76</v>
      </c>
      <c r="AU94" s="177" t="s">
        <v>77</v>
      </c>
      <c r="AY94" s="176" t="s">
        <v>138</v>
      </c>
      <c r="BK94" s="178">
        <f>BK95+BK175+BK182+BK229+BK281+BK293+BK317</f>
        <v>0</v>
      </c>
    </row>
    <row r="95" spans="1:65" s="12" customFormat="1" ht="22.9" customHeight="1">
      <c r="B95" s="165"/>
      <c r="C95" s="166"/>
      <c r="D95" s="167" t="s">
        <v>76</v>
      </c>
      <c r="E95" s="179" t="s">
        <v>85</v>
      </c>
      <c r="F95" s="179" t="s">
        <v>139</v>
      </c>
      <c r="G95" s="166"/>
      <c r="H95" s="166"/>
      <c r="I95" s="169"/>
      <c r="J95" s="180">
        <f>BK95</f>
        <v>0</v>
      </c>
      <c r="K95" s="166"/>
      <c r="L95" s="171"/>
      <c r="M95" s="172"/>
      <c r="N95" s="173"/>
      <c r="O95" s="173"/>
      <c r="P95" s="174">
        <f>SUM(P96:P174)</f>
        <v>0</v>
      </c>
      <c r="Q95" s="173"/>
      <c r="R95" s="174">
        <f>SUM(R96:R174)</f>
        <v>0</v>
      </c>
      <c r="S95" s="173"/>
      <c r="T95" s="175">
        <f>SUM(T96:T174)</f>
        <v>4.6790000000000003</v>
      </c>
      <c r="AR95" s="176" t="s">
        <v>85</v>
      </c>
      <c r="AT95" s="177" t="s">
        <v>76</v>
      </c>
      <c r="AU95" s="177" t="s">
        <v>85</v>
      </c>
      <c r="AY95" s="176" t="s">
        <v>138</v>
      </c>
      <c r="BK95" s="178">
        <f>SUM(BK96:BK174)</f>
        <v>0</v>
      </c>
    </row>
    <row r="96" spans="1:65" s="2" customFormat="1" ht="33" customHeight="1">
      <c r="A96" s="37"/>
      <c r="B96" s="38"/>
      <c r="C96" s="181" t="s">
        <v>85</v>
      </c>
      <c r="D96" s="181" t="s">
        <v>140</v>
      </c>
      <c r="E96" s="182" t="s">
        <v>520</v>
      </c>
      <c r="F96" s="183" t="s">
        <v>521</v>
      </c>
      <c r="G96" s="184" t="s">
        <v>143</v>
      </c>
      <c r="H96" s="185">
        <v>14.5</v>
      </c>
      <c r="I96" s="186"/>
      <c r="J96" s="187">
        <f>ROUND(I96*H96,2)</f>
        <v>0</v>
      </c>
      <c r="K96" s="183" t="s">
        <v>144</v>
      </c>
      <c r="L96" s="42"/>
      <c r="M96" s="188" t="s">
        <v>19</v>
      </c>
      <c r="N96" s="189" t="s">
        <v>48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0.28999999999999998</v>
      </c>
      <c r="T96" s="191">
        <f>S96*H96</f>
        <v>4.2050000000000001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145</v>
      </c>
      <c r="AT96" s="192" t="s">
        <v>140</v>
      </c>
      <c r="AU96" s="192" t="s">
        <v>87</v>
      </c>
      <c r="AY96" s="20" t="s">
        <v>138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85</v>
      </c>
      <c r="BK96" s="193">
        <f>ROUND(I96*H96,2)</f>
        <v>0</v>
      </c>
      <c r="BL96" s="20" t="s">
        <v>145</v>
      </c>
      <c r="BM96" s="192" t="s">
        <v>522</v>
      </c>
    </row>
    <row r="97" spans="1:65" s="2" customFormat="1" ht="39">
      <c r="A97" s="37"/>
      <c r="B97" s="38"/>
      <c r="C97" s="39"/>
      <c r="D97" s="194" t="s">
        <v>147</v>
      </c>
      <c r="E97" s="39"/>
      <c r="F97" s="195" t="s">
        <v>523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147</v>
      </c>
      <c r="AU97" s="20" t="s">
        <v>87</v>
      </c>
    </row>
    <row r="98" spans="1:65" s="2" customFormat="1" ht="11.25">
      <c r="A98" s="37"/>
      <c r="B98" s="38"/>
      <c r="C98" s="39"/>
      <c r="D98" s="199" t="s">
        <v>149</v>
      </c>
      <c r="E98" s="39"/>
      <c r="F98" s="200" t="s">
        <v>524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149</v>
      </c>
      <c r="AU98" s="20" t="s">
        <v>87</v>
      </c>
    </row>
    <row r="99" spans="1:65" s="13" customFormat="1" ht="33.75">
      <c r="B99" s="201"/>
      <c r="C99" s="202"/>
      <c r="D99" s="194" t="s">
        <v>151</v>
      </c>
      <c r="E99" s="203" t="s">
        <v>19</v>
      </c>
      <c r="F99" s="204" t="s">
        <v>525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151</v>
      </c>
      <c r="AU99" s="210" t="s">
        <v>87</v>
      </c>
      <c r="AV99" s="13" t="s">
        <v>85</v>
      </c>
      <c r="AW99" s="13" t="s">
        <v>37</v>
      </c>
      <c r="AX99" s="13" t="s">
        <v>77</v>
      </c>
      <c r="AY99" s="210" t="s">
        <v>138</v>
      </c>
    </row>
    <row r="100" spans="1:65" s="14" customFormat="1" ht="11.25">
      <c r="B100" s="211"/>
      <c r="C100" s="212"/>
      <c r="D100" s="194" t="s">
        <v>151</v>
      </c>
      <c r="E100" s="213" t="s">
        <v>19</v>
      </c>
      <c r="F100" s="214" t="s">
        <v>526</v>
      </c>
      <c r="G100" s="212"/>
      <c r="H100" s="215">
        <v>14.5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151</v>
      </c>
      <c r="AU100" s="221" t="s">
        <v>87</v>
      </c>
      <c r="AV100" s="14" t="s">
        <v>87</v>
      </c>
      <c r="AW100" s="14" t="s">
        <v>37</v>
      </c>
      <c r="AX100" s="14" t="s">
        <v>85</v>
      </c>
      <c r="AY100" s="221" t="s">
        <v>138</v>
      </c>
    </row>
    <row r="101" spans="1:65" s="2" customFormat="1" ht="24.2" customHeight="1">
      <c r="A101" s="37"/>
      <c r="B101" s="38"/>
      <c r="C101" s="181" t="s">
        <v>87</v>
      </c>
      <c r="D101" s="181" t="s">
        <v>140</v>
      </c>
      <c r="E101" s="182" t="s">
        <v>527</v>
      </c>
      <c r="F101" s="183" t="s">
        <v>528</v>
      </c>
      <c r="G101" s="184" t="s">
        <v>143</v>
      </c>
      <c r="H101" s="185">
        <v>1.5</v>
      </c>
      <c r="I101" s="186"/>
      <c r="J101" s="187">
        <f>ROUND(I101*H101,2)</f>
        <v>0</v>
      </c>
      <c r="K101" s="183" t="s">
        <v>144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0.316</v>
      </c>
      <c r="T101" s="191">
        <f>S101*H101</f>
        <v>0.47399999999999998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145</v>
      </c>
      <c r="AT101" s="192" t="s">
        <v>140</v>
      </c>
      <c r="AU101" s="192" t="s">
        <v>87</v>
      </c>
      <c r="AY101" s="20" t="s">
        <v>138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145</v>
      </c>
      <c r="BM101" s="192" t="s">
        <v>529</v>
      </c>
    </row>
    <row r="102" spans="1:65" s="2" customFormat="1" ht="39">
      <c r="A102" s="37"/>
      <c r="B102" s="38"/>
      <c r="C102" s="39"/>
      <c r="D102" s="194" t="s">
        <v>147</v>
      </c>
      <c r="E102" s="39"/>
      <c r="F102" s="195" t="s">
        <v>530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147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149</v>
      </c>
      <c r="E103" s="39"/>
      <c r="F103" s="200" t="s">
        <v>531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149</v>
      </c>
      <c r="AU103" s="20" t="s">
        <v>87</v>
      </c>
    </row>
    <row r="104" spans="1:65" s="13" customFormat="1" ht="33.75">
      <c r="B104" s="201"/>
      <c r="C104" s="202"/>
      <c r="D104" s="194" t="s">
        <v>151</v>
      </c>
      <c r="E104" s="203" t="s">
        <v>19</v>
      </c>
      <c r="F104" s="204" t="s">
        <v>532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151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138</v>
      </c>
    </row>
    <row r="105" spans="1:65" s="14" customFormat="1" ht="11.25">
      <c r="B105" s="211"/>
      <c r="C105" s="212"/>
      <c r="D105" s="194" t="s">
        <v>151</v>
      </c>
      <c r="E105" s="213" t="s">
        <v>19</v>
      </c>
      <c r="F105" s="214" t="s">
        <v>533</v>
      </c>
      <c r="G105" s="212"/>
      <c r="H105" s="215">
        <v>1.5</v>
      </c>
      <c r="I105" s="216"/>
      <c r="J105" s="212"/>
      <c r="K105" s="212"/>
      <c r="L105" s="217"/>
      <c r="M105" s="218"/>
      <c r="N105" s="219"/>
      <c r="O105" s="219"/>
      <c r="P105" s="219"/>
      <c r="Q105" s="219"/>
      <c r="R105" s="219"/>
      <c r="S105" s="219"/>
      <c r="T105" s="220"/>
      <c r="AT105" s="221" t="s">
        <v>151</v>
      </c>
      <c r="AU105" s="221" t="s">
        <v>87</v>
      </c>
      <c r="AV105" s="14" t="s">
        <v>87</v>
      </c>
      <c r="AW105" s="14" t="s">
        <v>37</v>
      </c>
      <c r="AX105" s="14" t="s">
        <v>85</v>
      </c>
      <c r="AY105" s="221" t="s">
        <v>138</v>
      </c>
    </row>
    <row r="106" spans="1:65" s="2" customFormat="1" ht="33" customHeight="1">
      <c r="A106" s="37"/>
      <c r="B106" s="38"/>
      <c r="C106" s="181" t="s">
        <v>166</v>
      </c>
      <c r="D106" s="181" t="s">
        <v>140</v>
      </c>
      <c r="E106" s="182" t="s">
        <v>534</v>
      </c>
      <c r="F106" s="183" t="s">
        <v>535</v>
      </c>
      <c r="G106" s="184" t="s">
        <v>160</v>
      </c>
      <c r="H106" s="185">
        <v>18.36</v>
      </c>
      <c r="I106" s="186"/>
      <c r="J106" s="187">
        <f>ROUND(I106*H106,2)</f>
        <v>0</v>
      </c>
      <c r="K106" s="183" t="s">
        <v>144</v>
      </c>
      <c r="L106" s="42"/>
      <c r="M106" s="188" t="s">
        <v>19</v>
      </c>
      <c r="N106" s="189" t="s">
        <v>48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145</v>
      </c>
      <c r="AT106" s="192" t="s">
        <v>140</v>
      </c>
      <c r="AU106" s="192" t="s">
        <v>87</v>
      </c>
      <c r="AY106" s="20" t="s">
        <v>138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85</v>
      </c>
      <c r="BK106" s="193">
        <f>ROUND(I106*H106,2)</f>
        <v>0</v>
      </c>
      <c r="BL106" s="20" t="s">
        <v>145</v>
      </c>
      <c r="BM106" s="192" t="s">
        <v>536</v>
      </c>
    </row>
    <row r="107" spans="1:65" s="2" customFormat="1" ht="29.25">
      <c r="A107" s="37"/>
      <c r="B107" s="38"/>
      <c r="C107" s="39"/>
      <c r="D107" s="194" t="s">
        <v>147</v>
      </c>
      <c r="E107" s="39"/>
      <c r="F107" s="195" t="s">
        <v>537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147</v>
      </c>
      <c r="AU107" s="20" t="s">
        <v>87</v>
      </c>
    </row>
    <row r="108" spans="1:65" s="2" customFormat="1" ht="11.25">
      <c r="A108" s="37"/>
      <c r="B108" s="38"/>
      <c r="C108" s="39"/>
      <c r="D108" s="199" t="s">
        <v>149</v>
      </c>
      <c r="E108" s="39"/>
      <c r="F108" s="200" t="s">
        <v>538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149</v>
      </c>
      <c r="AU108" s="20" t="s">
        <v>87</v>
      </c>
    </row>
    <row r="109" spans="1:65" s="13" customFormat="1" ht="11.25">
      <c r="B109" s="201"/>
      <c r="C109" s="202"/>
      <c r="D109" s="194" t="s">
        <v>151</v>
      </c>
      <c r="E109" s="203" t="s">
        <v>19</v>
      </c>
      <c r="F109" s="204" t="s">
        <v>539</v>
      </c>
      <c r="G109" s="202"/>
      <c r="H109" s="203" t="s">
        <v>19</v>
      </c>
      <c r="I109" s="205"/>
      <c r="J109" s="202"/>
      <c r="K109" s="202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151</v>
      </c>
      <c r="AU109" s="210" t="s">
        <v>87</v>
      </c>
      <c r="AV109" s="13" t="s">
        <v>85</v>
      </c>
      <c r="AW109" s="13" t="s">
        <v>37</v>
      </c>
      <c r="AX109" s="13" t="s">
        <v>77</v>
      </c>
      <c r="AY109" s="210" t="s">
        <v>138</v>
      </c>
    </row>
    <row r="110" spans="1:65" s="13" customFormat="1" ht="22.5">
      <c r="B110" s="201"/>
      <c r="C110" s="202"/>
      <c r="D110" s="194" t="s">
        <v>151</v>
      </c>
      <c r="E110" s="203" t="s">
        <v>19</v>
      </c>
      <c r="F110" s="204" t="s">
        <v>540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151</v>
      </c>
      <c r="AU110" s="210" t="s">
        <v>87</v>
      </c>
      <c r="AV110" s="13" t="s">
        <v>85</v>
      </c>
      <c r="AW110" s="13" t="s">
        <v>37</v>
      </c>
      <c r="AX110" s="13" t="s">
        <v>77</v>
      </c>
      <c r="AY110" s="210" t="s">
        <v>138</v>
      </c>
    </row>
    <row r="111" spans="1:65" s="14" customFormat="1" ht="11.25">
      <c r="B111" s="211"/>
      <c r="C111" s="212"/>
      <c r="D111" s="194" t="s">
        <v>151</v>
      </c>
      <c r="E111" s="213" t="s">
        <v>19</v>
      </c>
      <c r="F111" s="214" t="s">
        <v>541</v>
      </c>
      <c r="G111" s="212"/>
      <c r="H111" s="215">
        <v>18.36</v>
      </c>
      <c r="I111" s="216"/>
      <c r="J111" s="212"/>
      <c r="K111" s="212"/>
      <c r="L111" s="217"/>
      <c r="M111" s="218"/>
      <c r="N111" s="219"/>
      <c r="O111" s="219"/>
      <c r="P111" s="219"/>
      <c r="Q111" s="219"/>
      <c r="R111" s="219"/>
      <c r="S111" s="219"/>
      <c r="T111" s="220"/>
      <c r="AT111" s="221" t="s">
        <v>151</v>
      </c>
      <c r="AU111" s="221" t="s">
        <v>87</v>
      </c>
      <c r="AV111" s="14" t="s">
        <v>87</v>
      </c>
      <c r="AW111" s="14" t="s">
        <v>37</v>
      </c>
      <c r="AX111" s="14" t="s">
        <v>85</v>
      </c>
      <c r="AY111" s="221" t="s">
        <v>138</v>
      </c>
    </row>
    <row r="112" spans="1:65" s="2" customFormat="1" ht="24.2" customHeight="1">
      <c r="A112" s="37"/>
      <c r="B112" s="38"/>
      <c r="C112" s="181" t="s">
        <v>145</v>
      </c>
      <c r="D112" s="181" t="s">
        <v>140</v>
      </c>
      <c r="E112" s="182" t="s">
        <v>542</v>
      </c>
      <c r="F112" s="183" t="s">
        <v>543</v>
      </c>
      <c r="G112" s="184" t="s">
        <v>160</v>
      </c>
      <c r="H112" s="185">
        <v>2.754</v>
      </c>
      <c r="I112" s="186"/>
      <c r="J112" s="187">
        <f>ROUND(I112*H112,2)</f>
        <v>0</v>
      </c>
      <c r="K112" s="183" t="s">
        <v>144</v>
      </c>
      <c r="L112" s="42"/>
      <c r="M112" s="188" t="s">
        <v>19</v>
      </c>
      <c r="N112" s="189" t="s">
        <v>48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145</v>
      </c>
      <c r="AT112" s="192" t="s">
        <v>140</v>
      </c>
      <c r="AU112" s="192" t="s">
        <v>87</v>
      </c>
      <c r="AY112" s="20" t="s">
        <v>138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85</v>
      </c>
      <c r="BK112" s="193">
        <f>ROUND(I112*H112,2)</f>
        <v>0</v>
      </c>
      <c r="BL112" s="20" t="s">
        <v>145</v>
      </c>
      <c r="BM112" s="192" t="s">
        <v>544</v>
      </c>
    </row>
    <row r="113" spans="1:65" s="2" customFormat="1" ht="29.25">
      <c r="A113" s="37"/>
      <c r="B113" s="38"/>
      <c r="C113" s="39"/>
      <c r="D113" s="194" t="s">
        <v>147</v>
      </c>
      <c r="E113" s="39"/>
      <c r="F113" s="195" t="s">
        <v>545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147</v>
      </c>
      <c r="AU113" s="20" t="s">
        <v>87</v>
      </c>
    </row>
    <row r="114" spans="1:65" s="2" customFormat="1" ht="11.25">
      <c r="A114" s="37"/>
      <c r="B114" s="38"/>
      <c r="C114" s="39"/>
      <c r="D114" s="199" t="s">
        <v>149</v>
      </c>
      <c r="E114" s="39"/>
      <c r="F114" s="200" t="s">
        <v>546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149</v>
      </c>
      <c r="AU114" s="20" t="s">
        <v>87</v>
      </c>
    </row>
    <row r="115" spans="1:65" s="13" customFormat="1" ht="33.75">
      <c r="B115" s="201"/>
      <c r="C115" s="202"/>
      <c r="D115" s="194" t="s">
        <v>151</v>
      </c>
      <c r="E115" s="203" t="s">
        <v>19</v>
      </c>
      <c r="F115" s="204" t="s">
        <v>547</v>
      </c>
      <c r="G115" s="202"/>
      <c r="H115" s="203" t="s">
        <v>19</v>
      </c>
      <c r="I115" s="205"/>
      <c r="J115" s="202"/>
      <c r="K115" s="202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151</v>
      </c>
      <c r="AU115" s="210" t="s">
        <v>87</v>
      </c>
      <c r="AV115" s="13" t="s">
        <v>85</v>
      </c>
      <c r="AW115" s="13" t="s">
        <v>37</v>
      </c>
      <c r="AX115" s="13" t="s">
        <v>77</v>
      </c>
      <c r="AY115" s="210" t="s">
        <v>138</v>
      </c>
    </row>
    <row r="116" spans="1:65" s="13" customFormat="1" ht="11.25">
      <c r="B116" s="201"/>
      <c r="C116" s="202"/>
      <c r="D116" s="194" t="s">
        <v>151</v>
      </c>
      <c r="E116" s="203" t="s">
        <v>19</v>
      </c>
      <c r="F116" s="204" t="s">
        <v>539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151</v>
      </c>
      <c r="AU116" s="210" t="s">
        <v>87</v>
      </c>
      <c r="AV116" s="13" t="s">
        <v>85</v>
      </c>
      <c r="AW116" s="13" t="s">
        <v>37</v>
      </c>
      <c r="AX116" s="13" t="s">
        <v>77</v>
      </c>
      <c r="AY116" s="210" t="s">
        <v>138</v>
      </c>
    </row>
    <row r="117" spans="1:65" s="13" customFormat="1" ht="22.5">
      <c r="B117" s="201"/>
      <c r="C117" s="202"/>
      <c r="D117" s="194" t="s">
        <v>151</v>
      </c>
      <c r="E117" s="203" t="s">
        <v>19</v>
      </c>
      <c r="F117" s="204" t="s">
        <v>540</v>
      </c>
      <c r="G117" s="202"/>
      <c r="H117" s="203" t="s">
        <v>19</v>
      </c>
      <c r="I117" s="205"/>
      <c r="J117" s="202"/>
      <c r="K117" s="202"/>
      <c r="L117" s="206"/>
      <c r="M117" s="207"/>
      <c r="N117" s="208"/>
      <c r="O117" s="208"/>
      <c r="P117" s="208"/>
      <c r="Q117" s="208"/>
      <c r="R117" s="208"/>
      <c r="S117" s="208"/>
      <c r="T117" s="209"/>
      <c r="AT117" s="210" t="s">
        <v>151</v>
      </c>
      <c r="AU117" s="210" t="s">
        <v>87</v>
      </c>
      <c r="AV117" s="13" t="s">
        <v>85</v>
      </c>
      <c r="AW117" s="13" t="s">
        <v>37</v>
      </c>
      <c r="AX117" s="13" t="s">
        <v>77</v>
      </c>
      <c r="AY117" s="210" t="s">
        <v>138</v>
      </c>
    </row>
    <row r="118" spans="1:65" s="14" customFormat="1" ht="11.25">
      <c r="B118" s="211"/>
      <c r="C118" s="212"/>
      <c r="D118" s="194" t="s">
        <v>151</v>
      </c>
      <c r="E118" s="213" t="s">
        <v>19</v>
      </c>
      <c r="F118" s="214" t="s">
        <v>548</v>
      </c>
      <c r="G118" s="212"/>
      <c r="H118" s="215">
        <v>2.754</v>
      </c>
      <c r="I118" s="216"/>
      <c r="J118" s="212"/>
      <c r="K118" s="212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151</v>
      </c>
      <c r="AU118" s="221" t="s">
        <v>87</v>
      </c>
      <c r="AV118" s="14" t="s">
        <v>87</v>
      </c>
      <c r="AW118" s="14" t="s">
        <v>37</v>
      </c>
      <c r="AX118" s="14" t="s">
        <v>85</v>
      </c>
      <c r="AY118" s="221" t="s">
        <v>138</v>
      </c>
    </row>
    <row r="119" spans="1:65" s="2" customFormat="1" ht="37.9" customHeight="1">
      <c r="A119" s="37"/>
      <c r="B119" s="38"/>
      <c r="C119" s="181" t="s">
        <v>182</v>
      </c>
      <c r="D119" s="181" t="s">
        <v>140</v>
      </c>
      <c r="E119" s="182" t="s">
        <v>280</v>
      </c>
      <c r="F119" s="183" t="s">
        <v>281</v>
      </c>
      <c r="G119" s="184" t="s">
        <v>160</v>
      </c>
      <c r="H119" s="185">
        <v>6.66</v>
      </c>
      <c r="I119" s="186"/>
      <c r="J119" s="187">
        <f>ROUND(I119*H119,2)</f>
        <v>0</v>
      </c>
      <c r="K119" s="183" t="s">
        <v>144</v>
      </c>
      <c r="L119" s="42"/>
      <c r="M119" s="188" t="s">
        <v>19</v>
      </c>
      <c r="N119" s="189" t="s">
        <v>48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145</v>
      </c>
      <c r="AT119" s="192" t="s">
        <v>140</v>
      </c>
      <c r="AU119" s="192" t="s">
        <v>87</v>
      </c>
      <c r="AY119" s="20" t="s">
        <v>138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85</v>
      </c>
      <c r="BK119" s="193">
        <f>ROUND(I119*H119,2)</f>
        <v>0</v>
      </c>
      <c r="BL119" s="20" t="s">
        <v>145</v>
      </c>
      <c r="BM119" s="192" t="s">
        <v>549</v>
      </c>
    </row>
    <row r="120" spans="1:65" s="2" customFormat="1" ht="39">
      <c r="A120" s="37"/>
      <c r="B120" s="38"/>
      <c r="C120" s="39"/>
      <c r="D120" s="194" t="s">
        <v>147</v>
      </c>
      <c r="E120" s="39"/>
      <c r="F120" s="195" t="s">
        <v>283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147</v>
      </c>
      <c r="AU120" s="20" t="s">
        <v>87</v>
      </c>
    </row>
    <row r="121" spans="1:65" s="2" customFormat="1" ht="11.25">
      <c r="A121" s="37"/>
      <c r="B121" s="38"/>
      <c r="C121" s="39"/>
      <c r="D121" s="199" t="s">
        <v>149</v>
      </c>
      <c r="E121" s="39"/>
      <c r="F121" s="200" t="s">
        <v>284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149</v>
      </c>
      <c r="AU121" s="20" t="s">
        <v>87</v>
      </c>
    </row>
    <row r="122" spans="1:65" s="13" customFormat="1" ht="11.25">
      <c r="B122" s="201"/>
      <c r="C122" s="202"/>
      <c r="D122" s="194" t="s">
        <v>151</v>
      </c>
      <c r="E122" s="203" t="s">
        <v>19</v>
      </c>
      <c r="F122" s="204" t="s">
        <v>285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151</v>
      </c>
      <c r="AU122" s="210" t="s">
        <v>87</v>
      </c>
      <c r="AV122" s="13" t="s">
        <v>85</v>
      </c>
      <c r="AW122" s="13" t="s">
        <v>37</v>
      </c>
      <c r="AX122" s="13" t="s">
        <v>77</v>
      </c>
      <c r="AY122" s="210" t="s">
        <v>138</v>
      </c>
    </row>
    <row r="123" spans="1:65" s="14" customFormat="1" ht="11.25">
      <c r="B123" s="211"/>
      <c r="C123" s="212"/>
      <c r="D123" s="194" t="s">
        <v>151</v>
      </c>
      <c r="E123" s="213" t="s">
        <v>19</v>
      </c>
      <c r="F123" s="214" t="s">
        <v>550</v>
      </c>
      <c r="G123" s="212"/>
      <c r="H123" s="215">
        <v>18.36</v>
      </c>
      <c r="I123" s="216"/>
      <c r="J123" s="212"/>
      <c r="K123" s="212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151</v>
      </c>
      <c r="AU123" s="221" t="s">
        <v>87</v>
      </c>
      <c r="AV123" s="14" t="s">
        <v>87</v>
      </c>
      <c r="AW123" s="14" t="s">
        <v>37</v>
      </c>
      <c r="AX123" s="14" t="s">
        <v>77</v>
      </c>
      <c r="AY123" s="221" t="s">
        <v>138</v>
      </c>
    </row>
    <row r="124" spans="1:65" s="14" customFormat="1" ht="11.25">
      <c r="B124" s="211"/>
      <c r="C124" s="212"/>
      <c r="D124" s="194" t="s">
        <v>151</v>
      </c>
      <c r="E124" s="213" t="s">
        <v>19</v>
      </c>
      <c r="F124" s="214" t="s">
        <v>551</v>
      </c>
      <c r="G124" s="212"/>
      <c r="H124" s="215">
        <v>-11.7</v>
      </c>
      <c r="I124" s="216"/>
      <c r="J124" s="212"/>
      <c r="K124" s="212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151</v>
      </c>
      <c r="AU124" s="221" t="s">
        <v>87</v>
      </c>
      <c r="AV124" s="14" t="s">
        <v>87</v>
      </c>
      <c r="AW124" s="14" t="s">
        <v>37</v>
      </c>
      <c r="AX124" s="14" t="s">
        <v>77</v>
      </c>
      <c r="AY124" s="221" t="s">
        <v>138</v>
      </c>
    </row>
    <row r="125" spans="1:65" s="15" customFormat="1" ht="11.25">
      <c r="B125" s="222"/>
      <c r="C125" s="223"/>
      <c r="D125" s="194" t="s">
        <v>151</v>
      </c>
      <c r="E125" s="224" t="s">
        <v>19</v>
      </c>
      <c r="F125" s="225" t="s">
        <v>157</v>
      </c>
      <c r="G125" s="223"/>
      <c r="H125" s="226">
        <v>6.66</v>
      </c>
      <c r="I125" s="227"/>
      <c r="J125" s="223"/>
      <c r="K125" s="223"/>
      <c r="L125" s="228"/>
      <c r="M125" s="229"/>
      <c r="N125" s="230"/>
      <c r="O125" s="230"/>
      <c r="P125" s="230"/>
      <c r="Q125" s="230"/>
      <c r="R125" s="230"/>
      <c r="S125" s="230"/>
      <c r="T125" s="231"/>
      <c r="AT125" s="232" t="s">
        <v>151</v>
      </c>
      <c r="AU125" s="232" t="s">
        <v>87</v>
      </c>
      <c r="AV125" s="15" t="s">
        <v>145</v>
      </c>
      <c r="AW125" s="15" t="s">
        <v>37</v>
      </c>
      <c r="AX125" s="15" t="s">
        <v>85</v>
      </c>
      <c r="AY125" s="232" t="s">
        <v>138</v>
      </c>
    </row>
    <row r="126" spans="1:65" s="2" customFormat="1" ht="37.9" customHeight="1">
      <c r="A126" s="37"/>
      <c r="B126" s="38"/>
      <c r="C126" s="181" t="s">
        <v>193</v>
      </c>
      <c r="D126" s="181" t="s">
        <v>140</v>
      </c>
      <c r="E126" s="182" t="s">
        <v>287</v>
      </c>
      <c r="F126" s="183" t="s">
        <v>288</v>
      </c>
      <c r="G126" s="184" t="s">
        <v>160</v>
      </c>
      <c r="H126" s="185">
        <v>66.599999999999994</v>
      </c>
      <c r="I126" s="186"/>
      <c r="J126" s="187">
        <f>ROUND(I126*H126,2)</f>
        <v>0</v>
      </c>
      <c r="K126" s="183" t="s">
        <v>144</v>
      </c>
      <c r="L126" s="42"/>
      <c r="M126" s="188" t="s">
        <v>19</v>
      </c>
      <c r="N126" s="189" t="s">
        <v>48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145</v>
      </c>
      <c r="AT126" s="192" t="s">
        <v>140</v>
      </c>
      <c r="AU126" s="192" t="s">
        <v>87</v>
      </c>
      <c r="AY126" s="20" t="s">
        <v>138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85</v>
      </c>
      <c r="BK126" s="193">
        <f>ROUND(I126*H126,2)</f>
        <v>0</v>
      </c>
      <c r="BL126" s="20" t="s">
        <v>145</v>
      </c>
      <c r="BM126" s="192" t="s">
        <v>552</v>
      </c>
    </row>
    <row r="127" spans="1:65" s="2" customFormat="1" ht="48.75">
      <c r="A127" s="37"/>
      <c r="B127" s="38"/>
      <c r="C127" s="39"/>
      <c r="D127" s="194" t="s">
        <v>147</v>
      </c>
      <c r="E127" s="39"/>
      <c r="F127" s="195" t="s">
        <v>290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147</v>
      </c>
      <c r="AU127" s="20" t="s">
        <v>87</v>
      </c>
    </row>
    <row r="128" spans="1:65" s="2" customFormat="1" ht="11.25">
      <c r="A128" s="37"/>
      <c r="B128" s="38"/>
      <c r="C128" s="39"/>
      <c r="D128" s="199" t="s">
        <v>149</v>
      </c>
      <c r="E128" s="39"/>
      <c r="F128" s="200" t="s">
        <v>291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149</v>
      </c>
      <c r="AU128" s="20" t="s">
        <v>87</v>
      </c>
    </row>
    <row r="129" spans="1:65" s="13" customFormat="1" ht="22.5">
      <c r="B129" s="201"/>
      <c r="C129" s="202"/>
      <c r="D129" s="194" t="s">
        <v>151</v>
      </c>
      <c r="E129" s="203" t="s">
        <v>19</v>
      </c>
      <c r="F129" s="204" t="s">
        <v>292</v>
      </c>
      <c r="G129" s="202"/>
      <c r="H129" s="203" t="s">
        <v>19</v>
      </c>
      <c r="I129" s="205"/>
      <c r="J129" s="202"/>
      <c r="K129" s="202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151</v>
      </c>
      <c r="AU129" s="210" t="s">
        <v>87</v>
      </c>
      <c r="AV129" s="13" t="s">
        <v>85</v>
      </c>
      <c r="AW129" s="13" t="s">
        <v>37</v>
      </c>
      <c r="AX129" s="13" t="s">
        <v>77</v>
      </c>
      <c r="AY129" s="210" t="s">
        <v>138</v>
      </c>
    </row>
    <row r="130" spans="1:65" s="13" customFormat="1" ht="11.25">
      <c r="B130" s="201"/>
      <c r="C130" s="202"/>
      <c r="D130" s="194" t="s">
        <v>151</v>
      </c>
      <c r="E130" s="203" t="s">
        <v>19</v>
      </c>
      <c r="F130" s="204" t="s">
        <v>293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151</v>
      </c>
      <c r="AU130" s="210" t="s">
        <v>87</v>
      </c>
      <c r="AV130" s="13" t="s">
        <v>85</v>
      </c>
      <c r="AW130" s="13" t="s">
        <v>37</v>
      </c>
      <c r="AX130" s="13" t="s">
        <v>77</v>
      </c>
      <c r="AY130" s="210" t="s">
        <v>138</v>
      </c>
    </row>
    <row r="131" spans="1:65" s="14" customFormat="1" ht="11.25">
      <c r="B131" s="211"/>
      <c r="C131" s="212"/>
      <c r="D131" s="194" t="s">
        <v>151</v>
      </c>
      <c r="E131" s="213" t="s">
        <v>19</v>
      </c>
      <c r="F131" s="214" t="s">
        <v>553</v>
      </c>
      <c r="G131" s="212"/>
      <c r="H131" s="215">
        <v>66.599999999999994</v>
      </c>
      <c r="I131" s="216"/>
      <c r="J131" s="212"/>
      <c r="K131" s="212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151</v>
      </c>
      <c r="AU131" s="221" t="s">
        <v>87</v>
      </c>
      <c r="AV131" s="14" t="s">
        <v>87</v>
      </c>
      <c r="AW131" s="14" t="s">
        <v>37</v>
      </c>
      <c r="AX131" s="14" t="s">
        <v>85</v>
      </c>
      <c r="AY131" s="221" t="s">
        <v>138</v>
      </c>
    </row>
    <row r="132" spans="1:65" s="2" customFormat="1" ht="24.2" customHeight="1">
      <c r="A132" s="37"/>
      <c r="B132" s="38"/>
      <c r="C132" s="181" t="s">
        <v>203</v>
      </c>
      <c r="D132" s="181" t="s">
        <v>140</v>
      </c>
      <c r="E132" s="182" t="s">
        <v>167</v>
      </c>
      <c r="F132" s="183" t="s">
        <v>168</v>
      </c>
      <c r="G132" s="184" t="s">
        <v>160</v>
      </c>
      <c r="H132" s="185">
        <v>6.66</v>
      </c>
      <c r="I132" s="186"/>
      <c r="J132" s="187">
        <f>ROUND(I132*H132,2)</f>
        <v>0</v>
      </c>
      <c r="K132" s="183" t="s">
        <v>144</v>
      </c>
      <c r="L132" s="42"/>
      <c r="M132" s="188" t="s">
        <v>19</v>
      </c>
      <c r="N132" s="189" t="s">
        <v>48</v>
      </c>
      <c r="O132" s="6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145</v>
      </c>
      <c r="AT132" s="192" t="s">
        <v>140</v>
      </c>
      <c r="AU132" s="192" t="s">
        <v>87</v>
      </c>
      <c r="AY132" s="20" t="s">
        <v>138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85</v>
      </c>
      <c r="BK132" s="193">
        <f>ROUND(I132*H132,2)</f>
        <v>0</v>
      </c>
      <c r="BL132" s="20" t="s">
        <v>145</v>
      </c>
      <c r="BM132" s="192" t="s">
        <v>554</v>
      </c>
    </row>
    <row r="133" spans="1:65" s="2" customFormat="1" ht="29.25">
      <c r="A133" s="37"/>
      <c r="B133" s="38"/>
      <c r="C133" s="39"/>
      <c r="D133" s="194" t="s">
        <v>147</v>
      </c>
      <c r="E133" s="39"/>
      <c r="F133" s="195" t="s">
        <v>170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147</v>
      </c>
      <c r="AU133" s="20" t="s">
        <v>87</v>
      </c>
    </row>
    <row r="134" spans="1:65" s="2" customFormat="1" ht="11.25">
      <c r="A134" s="37"/>
      <c r="B134" s="38"/>
      <c r="C134" s="39"/>
      <c r="D134" s="199" t="s">
        <v>149</v>
      </c>
      <c r="E134" s="39"/>
      <c r="F134" s="200" t="s">
        <v>171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149</v>
      </c>
      <c r="AU134" s="20" t="s">
        <v>87</v>
      </c>
    </row>
    <row r="135" spans="1:65" s="13" customFormat="1" ht="11.25">
      <c r="B135" s="201"/>
      <c r="C135" s="202"/>
      <c r="D135" s="194" t="s">
        <v>151</v>
      </c>
      <c r="E135" s="203" t="s">
        <v>19</v>
      </c>
      <c r="F135" s="204" t="s">
        <v>555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151</v>
      </c>
      <c r="AU135" s="210" t="s">
        <v>87</v>
      </c>
      <c r="AV135" s="13" t="s">
        <v>85</v>
      </c>
      <c r="AW135" s="13" t="s">
        <v>37</v>
      </c>
      <c r="AX135" s="13" t="s">
        <v>77</v>
      </c>
      <c r="AY135" s="210" t="s">
        <v>138</v>
      </c>
    </row>
    <row r="136" spans="1:65" s="14" customFormat="1" ht="11.25">
      <c r="B136" s="211"/>
      <c r="C136" s="212"/>
      <c r="D136" s="194" t="s">
        <v>151</v>
      </c>
      <c r="E136" s="213" t="s">
        <v>19</v>
      </c>
      <c r="F136" s="214" t="s">
        <v>556</v>
      </c>
      <c r="G136" s="212"/>
      <c r="H136" s="215">
        <v>6.66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151</v>
      </c>
      <c r="AU136" s="221" t="s">
        <v>87</v>
      </c>
      <c r="AV136" s="14" t="s">
        <v>87</v>
      </c>
      <c r="AW136" s="14" t="s">
        <v>37</v>
      </c>
      <c r="AX136" s="14" t="s">
        <v>85</v>
      </c>
      <c r="AY136" s="221" t="s">
        <v>138</v>
      </c>
    </row>
    <row r="137" spans="1:65" s="2" customFormat="1" ht="33" customHeight="1">
      <c r="A137" s="37"/>
      <c r="B137" s="38"/>
      <c r="C137" s="181" t="s">
        <v>210</v>
      </c>
      <c r="D137" s="181" t="s">
        <v>140</v>
      </c>
      <c r="E137" s="182" t="s">
        <v>299</v>
      </c>
      <c r="F137" s="183" t="s">
        <v>300</v>
      </c>
      <c r="G137" s="184" t="s">
        <v>221</v>
      </c>
      <c r="H137" s="185">
        <v>11.321999999999999</v>
      </c>
      <c r="I137" s="186"/>
      <c r="J137" s="187">
        <f>ROUND(I137*H137,2)</f>
        <v>0</v>
      </c>
      <c r="K137" s="183" t="s">
        <v>144</v>
      </c>
      <c r="L137" s="42"/>
      <c r="M137" s="188" t="s">
        <v>19</v>
      </c>
      <c r="N137" s="189" t="s">
        <v>48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145</v>
      </c>
      <c r="AT137" s="192" t="s">
        <v>140</v>
      </c>
      <c r="AU137" s="192" t="s">
        <v>87</v>
      </c>
      <c r="AY137" s="20" t="s">
        <v>138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85</v>
      </c>
      <c r="BK137" s="193">
        <f>ROUND(I137*H137,2)</f>
        <v>0</v>
      </c>
      <c r="BL137" s="20" t="s">
        <v>145</v>
      </c>
      <c r="BM137" s="192" t="s">
        <v>557</v>
      </c>
    </row>
    <row r="138" spans="1:65" s="2" customFormat="1" ht="29.25">
      <c r="A138" s="37"/>
      <c r="B138" s="38"/>
      <c r="C138" s="39"/>
      <c r="D138" s="194" t="s">
        <v>147</v>
      </c>
      <c r="E138" s="39"/>
      <c r="F138" s="195" t="s">
        <v>302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147</v>
      </c>
      <c r="AU138" s="20" t="s">
        <v>87</v>
      </c>
    </row>
    <row r="139" spans="1:65" s="2" customFormat="1" ht="11.25">
      <c r="A139" s="37"/>
      <c r="B139" s="38"/>
      <c r="C139" s="39"/>
      <c r="D139" s="199" t="s">
        <v>149</v>
      </c>
      <c r="E139" s="39"/>
      <c r="F139" s="200" t="s">
        <v>303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149</v>
      </c>
      <c r="AU139" s="20" t="s">
        <v>87</v>
      </c>
    </row>
    <row r="140" spans="1:65" s="13" customFormat="1" ht="11.25">
      <c r="B140" s="201"/>
      <c r="C140" s="202"/>
      <c r="D140" s="194" t="s">
        <v>151</v>
      </c>
      <c r="E140" s="203" t="s">
        <v>19</v>
      </c>
      <c r="F140" s="204" t="s">
        <v>304</v>
      </c>
      <c r="G140" s="202"/>
      <c r="H140" s="203" t="s">
        <v>19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151</v>
      </c>
      <c r="AU140" s="210" t="s">
        <v>87</v>
      </c>
      <c r="AV140" s="13" t="s">
        <v>85</v>
      </c>
      <c r="AW140" s="13" t="s">
        <v>37</v>
      </c>
      <c r="AX140" s="13" t="s">
        <v>77</v>
      </c>
      <c r="AY140" s="210" t="s">
        <v>138</v>
      </c>
    </row>
    <row r="141" spans="1:65" s="14" customFormat="1" ht="11.25">
      <c r="B141" s="211"/>
      <c r="C141" s="212"/>
      <c r="D141" s="194" t="s">
        <v>151</v>
      </c>
      <c r="E141" s="213" t="s">
        <v>19</v>
      </c>
      <c r="F141" s="214" t="s">
        <v>558</v>
      </c>
      <c r="G141" s="212"/>
      <c r="H141" s="215">
        <v>11.321999999999999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151</v>
      </c>
      <c r="AU141" s="221" t="s">
        <v>87</v>
      </c>
      <c r="AV141" s="14" t="s">
        <v>87</v>
      </c>
      <c r="AW141" s="14" t="s">
        <v>37</v>
      </c>
      <c r="AX141" s="14" t="s">
        <v>85</v>
      </c>
      <c r="AY141" s="221" t="s">
        <v>138</v>
      </c>
    </row>
    <row r="142" spans="1:65" s="2" customFormat="1" ht="16.5" customHeight="1">
      <c r="A142" s="37"/>
      <c r="B142" s="38"/>
      <c r="C142" s="181" t="s">
        <v>180</v>
      </c>
      <c r="D142" s="181" t="s">
        <v>140</v>
      </c>
      <c r="E142" s="182" t="s">
        <v>173</v>
      </c>
      <c r="F142" s="183" t="s">
        <v>174</v>
      </c>
      <c r="G142" s="184" t="s">
        <v>160</v>
      </c>
      <c r="H142" s="185">
        <v>6.66</v>
      </c>
      <c r="I142" s="186"/>
      <c r="J142" s="187">
        <f>ROUND(I142*H142,2)</f>
        <v>0</v>
      </c>
      <c r="K142" s="183" t="s">
        <v>144</v>
      </c>
      <c r="L142" s="42"/>
      <c r="M142" s="188" t="s">
        <v>19</v>
      </c>
      <c r="N142" s="189" t="s">
        <v>48</v>
      </c>
      <c r="O142" s="6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145</v>
      </c>
      <c r="AT142" s="192" t="s">
        <v>140</v>
      </c>
      <c r="AU142" s="192" t="s">
        <v>87</v>
      </c>
      <c r="AY142" s="20" t="s">
        <v>138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85</v>
      </c>
      <c r="BK142" s="193">
        <f>ROUND(I142*H142,2)</f>
        <v>0</v>
      </c>
      <c r="BL142" s="20" t="s">
        <v>145</v>
      </c>
      <c r="BM142" s="192" t="s">
        <v>559</v>
      </c>
    </row>
    <row r="143" spans="1:65" s="2" customFormat="1" ht="19.5">
      <c r="A143" s="37"/>
      <c r="B143" s="38"/>
      <c r="C143" s="39"/>
      <c r="D143" s="194" t="s">
        <v>147</v>
      </c>
      <c r="E143" s="39"/>
      <c r="F143" s="195" t="s">
        <v>176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147</v>
      </c>
      <c r="AU143" s="20" t="s">
        <v>87</v>
      </c>
    </row>
    <row r="144" spans="1:65" s="2" customFormat="1" ht="11.25">
      <c r="A144" s="37"/>
      <c r="B144" s="38"/>
      <c r="C144" s="39"/>
      <c r="D144" s="199" t="s">
        <v>149</v>
      </c>
      <c r="E144" s="39"/>
      <c r="F144" s="200" t="s">
        <v>177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149</v>
      </c>
      <c r="AU144" s="20" t="s">
        <v>87</v>
      </c>
    </row>
    <row r="145" spans="1:65" s="13" customFormat="1" ht="11.25">
      <c r="B145" s="201"/>
      <c r="C145" s="202"/>
      <c r="D145" s="194" t="s">
        <v>151</v>
      </c>
      <c r="E145" s="203" t="s">
        <v>19</v>
      </c>
      <c r="F145" s="204" t="s">
        <v>560</v>
      </c>
      <c r="G145" s="202"/>
      <c r="H145" s="203" t="s">
        <v>19</v>
      </c>
      <c r="I145" s="205"/>
      <c r="J145" s="202"/>
      <c r="K145" s="202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151</v>
      </c>
      <c r="AU145" s="210" t="s">
        <v>87</v>
      </c>
      <c r="AV145" s="13" t="s">
        <v>85</v>
      </c>
      <c r="AW145" s="13" t="s">
        <v>37</v>
      </c>
      <c r="AX145" s="13" t="s">
        <v>77</v>
      </c>
      <c r="AY145" s="210" t="s">
        <v>138</v>
      </c>
    </row>
    <row r="146" spans="1:65" s="14" customFormat="1" ht="11.25">
      <c r="B146" s="211"/>
      <c r="C146" s="212"/>
      <c r="D146" s="194" t="s">
        <v>151</v>
      </c>
      <c r="E146" s="213" t="s">
        <v>19</v>
      </c>
      <c r="F146" s="214" t="s">
        <v>556</v>
      </c>
      <c r="G146" s="212"/>
      <c r="H146" s="215">
        <v>6.66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151</v>
      </c>
      <c r="AU146" s="221" t="s">
        <v>87</v>
      </c>
      <c r="AV146" s="14" t="s">
        <v>87</v>
      </c>
      <c r="AW146" s="14" t="s">
        <v>37</v>
      </c>
      <c r="AX146" s="14" t="s">
        <v>85</v>
      </c>
      <c r="AY146" s="221" t="s">
        <v>138</v>
      </c>
    </row>
    <row r="147" spans="1:65" s="2" customFormat="1" ht="24.2" customHeight="1">
      <c r="A147" s="37"/>
      <c r="B147" s="38"/>
      <c r="C147" s="181" t="s">
        <v>228</v>
      </c>
      <c r="D147" s="181" t="s">
        <v>140</v>
      </c>
      <c r="E147" s="182" t="s">
        <v>505</v>
      </c>
      <c r="F147" s="183" t="s">
        <v>506</v>
      </c>
      <c r="G147" s="184" t="s">
        <v>160</v>
      </c>
      <c r="H147" s="185">
        <v>11.7</v>
      </c>
      <c r="I147" s="186"/>
      <c r="J147" s="187">
        <f>ROUND(I147*H147,2)</f>
        <v>0</v>
      </c>
      <c r="K147" s="183" t="s">
        <v>144</v>
      </c>
      <c r="L147" s="42"/>
      <c r="M147" s="188" t="s">
        <v>19</v>
      </c>
      <c r="N147" s="189" t="s">
        <v>48</v>
      </c>
      <c r="O147" s="6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145</v>
      </c>
      <c r="AT147" s="192" t="s">
        <v>140</v>
      </c>
      <c r="AU147" s="192" t="s">
        <v>87</v>
      </c>
      <c r="AY147" s="20" t="s">
        <v>138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20" t="s">
        <v>85</v>
      </c>
      <c r="BK147" s="193">
        <f>ROUND(I147*H147,2)</f>
        <v>0</v>
      </c>
      <c r="BL147" s="20" t="s">
        <v>145</v>
      </c>
      <c r="BM147" s="192" t="s">
        <v>561</v>
      </c>
    </row>
    <row r="148" spans="1:65" s="2" customFormat="1" ht="29.25">
      <c r="A148" s="37"/>
      <c r="B148" s="38"/>
      <c r="C148" s="39"/>
      <c r="D148" s="194" t="s">
        <v>147</v>
      </c>
      <c r="E148" s="39"/>
      <c r="F148" s="195" t="s">
        <v>508</v>
      </c>
      <c r="G148" s="39"/>
      <c r="H148" s="39"/>
      <c r="I148" s="196"/>
      <c r="J148" s="39"/>
      <c r="K148" s="39"/>
      <c r="L148" s="42"/>
      <c r="M148" s="197"/>
      <c r="N148" s="19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147</v>
      </c>
      <c r="AU148" s="20" t="s">
        <v>87</v>
      </c>
    </row>
    <row r="149" spans="1:65" s="2" customFormat="1" ht="11.25">
      <c r="A149" s="37"/>
      <c r="B149" s="38"/>
      <c r="C149" s="39"/>
      <c r="D149" s="199" t="s">
        <v>149</v>
      </c>
      <c r="E149" s="39"/>
      <c r="F149" s="200" t="s">
        <v>509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149</v>
      </c>
      <c r="AU149" s="20" t="s">
        <v>87</v>
      </c>
    </row>
    <row r="150" spans="1:65" s="13" customFormat="1" ht="22.5">
      <c r="B150" s="201"/>
      <c r="C150" s="202"/>
      <c r="D150" s="194" t="s">
        <v>151</v>
      </c>
      <c r="E150" s="203" t="s">
        <v>19</v>
      </c>
      <c r="F150" s="204" t="s">
        <v>562</v>
      </c>
      <c r="G150" s="202"/>
      <c r="H150" s="203" t="s">
        <v>19</v>
      </c>
      <c r="I150" s="205"/>
      <c r="J150" s="202"/>
      <c r="K150" s="202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151</v>
      </c>
      <c r="AU150" s="210" t="s">
        <v>87</v>
      </c>
      <c r="AV150" s="13" t="s">
        <v>85</v>
      </c>
      <c r="AW150" s="13" t="s">
        <v>37</v>
      </c>
      <c r="AX150" s="13" t="s">
        <v>77</v>
      </c>
      <c r="AY150" s="210" t="s">
        <v>138</v>
      </c>
    </row>
    <row r="151" spans="1:65" s="13" customFormat="1" ht="22.5">
      <c r="B151" s="201"/>
      <c r="C151" s="202"/>
      <c r="D151" s="194" t="s">
        <v>151</v>
      </c>
      <c r="E151" s="203" t="s">
        <v>19</v>
      </c>
      <c r="F151" s="204" t="s">
        <v>540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151</v>
      </c>
      <c r="AU151" s="210" t="s">
        <v>87</v>
      </c>
      <c r="AV151" s="13" t="s">
        <v>85</v>
      </c>
      <c r="AW151" s="13" t="s">
        <v>37</v>
      </c>
      <c r="AX151" s="13" t="s">
        <v>77</v>
      </c>
      <c r="AY151" s="210" t="s">
        <v>138</v>
      </c>
    </row>
    <row r="152" spans="1:65" s="14" customFormat="1" ht="11.25">
      <c r="B152" s="211"/>
      <c r="C152" s="212"/>
      <c r="D152" s="194" t="s">
        <v>151</v>
      </c>
      <c r="E152" s="213" t="s">
        <v>19</v>
      </c>
      <c r="F152" s="214" t="s">
        <v>563</v>
      </c>
      <c r="G152" s="212"/>
      <c r="H152" s="215">
        <v>18.36</v>
      </c>
      <c r="I152" s="216"/>
      <c r="J152" s="212"/>
      <c r="K152" s="212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151</v>
      </c>
      <c r="AU152" s="221" t="s">
        <v>87</v>
      </c>
      <c r="AV152" s="14" t="s">
        <v>87</v>
      </c>
      <c r="AW152" s="14" t="s">
        <v>37</v>
      </c>
      <c r="AX152" s="14" t="s">
        <v>77</v>
      </c>
      <c r="AY152" s="221" t="s">
        <v>138</v>
      </c>
    </row>
    <row r="153" spans="1:65" s="14" customFormat="1" ht="11.25">
      <c r="B153" s="211"/>
      <c r="C153" s="212"/>
      <c r="D153" s="194" t="s">
        <v>151</v>
      </c>
      <c r="E153" s="213" t="s">
        <v>19</v>
      </c>
      <c r="F153" s="214" t="s">
        <v>564</v>
      </c>
      <c r="G153" s="212"/>
      <c r="H153" s="215">
        <v>-6.2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151</v>
      </c>
      <c r="AU153" s="221" t="s">
        <v>87</v>
      </c>
      <c r="AV153" s="14" t="s">
        <v>87</v>
      </c>
      <c r="AW153" s="14" t="s">
        <v>37</v>
      </c>
      <c r="AX153" s="14" t="s">
        <v>77</v>
      </c>
      <c r="AY153" s="221" t="s">
        <v>138</v>
      </c>
    </row>
    <row r="154" spans="1:65" s="14" customFormat="1" ht="22.5">
      <c r="B154" s="211"/>
      <c r="C154" s="212"/>
      <c r="D154" s="194" t="s">
        <v>151</v>
      </c>
      <c r="E154" s="213" t="s">
        <v>19</v>
      </c>
      <c r="F154" s="214" t="s">
        <v>565</v>
      </c>
      <c r="G154" s="212"/>
      <c r="H154" s="215">
        <v>-0.31</v>
      </c>
      <c r="I154" s="216"/>
      <c r="J154" s="212"/>
      <c r="K154" s="212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151</v>
      </c>
      <c r="AU154" s="221" t="s">
        <v>87</v>
      </c>
      <c r="AV154" s="14" t="s">
        <v>87</v>
      </c>
      <c r="AW154" s="14" t="s">
        <v>37</v>
      </c>
      <c r="AX154" s="14" t="s">
        <v>77</v>
      </c>
      <c r="AY154" s="221" t="s">
        <v>138</v>
      </c>
    </row>
    <row r="155" spans="1:65" s="14" customFormat="1" ht="22.5">
      <c r="B155" s="211"/>
      <c r="C155" s="212"/>
      <c r="D155" s="194" t="s">
        <v>151</v>
      </c>
      <c r="E155" s="213" t="s">
        <v>19</v>
      </c>
      <c r="F155" s="214" t="s">
        <v>566</v>
      </c>
      <c r="G155" s="212"/>
      <c r="H155" s="215">
        <v>-0.15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151</v>
      </c>
      <c r="AU155" s="221" t="s">
        <v>87</v>
      </c>
      <c r="AV155" s="14" t="s">
        <v>87</v>
      </c>
      <c r="AW155" s="14" t="s">
        <v>37</v>
      </c>
      <c r="AX155" s="14" t="s">
        <v>77</v>
      </c>
      <c r="AY155" s="221" t="s">
        <v>138</v>
      </c>
    </row>
    <row r="156" spans="1:65" s="15" customFormat="1" ht="11.25">
      <c r="B156" s="222"/>
      <c r="C156" s="223"/>
      <c r="D156" s="194" t="s">
        <v>151</v>
      </c>
      <c r="E156" s="224" t="s">
        <v>19</v>
      </c>
      <c r="F156" s="225" t="s">
        <v>157</v>
      </c>
      <c r="G156" s="223"/>
      <c r="H156" s="226">
        <v>11.7</v>
      </c>
      <c r="I156" s="227"/>
      <c r="J156" s="223"/>
      <c r="K156" s="223"/>
      <c r="L156" s="228"/>
      <c r="M156" s="229"/>
      <c r="N156" s="230"/>
      <c r="O156" s="230"/>
      <c r="P156" s="230"/>
      <c r="Q156" s="230"/>
      <c r="R156" s="230"/>
      <c r="S156" s="230"/>
      <c r="T156" s="231"/>
      <c r="AT156" s="232" t="s">
        <v>151</v>
      </c>
      <c r="AU156" s="232" t="s">
        <v>87</v>
      </c>
      <c r="AV156" s="15" t="s">
        <v>145</v>
      </c>
      <c r="AW156" s="15" t="s">
        <v>37</v>
      </c>
      <c r="AX156" s="15" t="s">
        <v>85</v>
      </c>
      <c r="AY156" s="232" t="s">
        <v>138</v>
      </c>
    </row>
    <row r="157" spans="1:65" s="2" customFormat="1" ht="24.2" customHeight="1">
      <c r="A157" s="37"/>
      <c r="B157" s="38"/>
      <c r="C157" s="181" t="s">
        <v>240</v>
      </c>
      <c r="D157" s="181" t="s">
        <v>140</v>
      </c>
      <c r="E157" s="182" t="s">
        <v>567</v>
      </c>
      <c r="F157" s="183" t="s">
        <v>568</v>
      </c>
      <c r="G157" s="184" t="s">
        <v>160</v>
      </c>
      <c r="H157" s="185">
        <v>6.2</v>
      </c>
      <c r="I157" s="186"/>
      <c r="J157" s="187">
        <f>ROUND(I157*H157,2)</f>
        <v>0</v>
      </c>
      <c r="K157" s="183" t="s">
        <v>144</v>
      </c>
      <c r="L157" s="42"/>
      <c r="M157" s="188" t="s">
        <v>19</v>
      </c>
      <c r="N157" s="189" t="s">
        <v>48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145</v>
      </c>
      <c r="AT157" s="192" t="s">
        <v>140</v>
      </c>
      <c r="AU157" s="192" t="s">
        <v>87</v>
      </c>
      <c r="AY157" s="20" t="s">
        <v>138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85</v>
      </c>
      <c r="BK157" s="193">
        <f>ROUND(I157*H157,2)</f>
        <v>0</v>
      </c>
      <c r="BL157" s="20" t="s">
        <v>145</v>
      </c>
      <c r="BM157" s="192" t="s">
        <v>569</v>
      </c>
    </row>
    <row r="158" spans="1:65" s="2" customFormat="1" ht="39">
      <c r="A158" s="37"/>
      <c r="B158" s="38"/>
      <c r="C158" s="39"/>
      <c r="D158" s="194" t="s">
        <v>147</v>
      </c>
      <c r="E158" s="39"/>
      <c r="F158" s="195" t="s">
        <v>570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147</v>
      </c>
      <c r="AU158" s="20" t="s">
        <v>87</v>
      </c>
    </row>
    <row r="159" spans="1:65" s="2" customFormat="1" ht="11.25">
      <c r="A159" s="37"/>
      <c r="B159" s="38"/>
      <c r="C159" s="39"/>
      <c r="D159" s="199" t="s">
        <v>149</v>
      </c>
      <c r="E159" s="39"/>
      <c r="F159" s="200" t="s">
        <v>571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149</v>
      </c>
      <c r="AU159" s="20" t="s">
        <v>87</v>
      </c>
    </row>
    <row r="160" spans="1:65" s="13" customFormat="1" ht="22.5">
      <c r="B160" s="201"/>
      <c r="C160" s="202"/>
      <c r="D160" s="194" t="s">
        <v>151</v>
      </c>
      <c r="E160" s="203" t="s">
        <v>19</v>
      </c>
      <c r="F160" s="204" t="s">
        <v>572</v>
      </c>
      <c r="G160" s="202"/>
      <c r="H160" s="203" t="s">
        <v>19</v>
      </c>
      <c r="I160" s="205"/>
      <c r="J160" s="202"/>
      <c r="K160" s="202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151</v>
      </c>
      <c r="AU160" s="210" t="s">
        <v>87</v>
      </c>
      <c r="AV160" s="13" t="s">
        <v>85</v>
      </c>
      <c r="AW160" s="13" t="s">
        <v>37</v>
      </c>
      <c r="AX160" s="13" t="s">
        <v>77</v>
      </c>
      <c r="AY160" s="210" t="s">
        <v>138</v>
      </c>
    </row>
    <row r="161" spans="1:65" s="13" customFormat="1" ht="22.5">
      <c r="B161" s="201"/>
      <c r="C161" s="202"/>
      <c r="D161" s="194" t="s">
        <v>151</v>
      </c>
      <c r="E161" s="203" t="s">
        <v>19</v>
      </c>
      <c r="F161" s="204" t="s">
        <v>573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151</v>
      </c>
      <c r="AU161" s="210" t="s">
        <v>87</v>
      </c>
      <c r="AV161" s="13" t="s">
        <v>85</v>
      </c>
      <c r="AW161" s="13" t="s">
        <v>37</v>
      </c>
      <c r="AX161" s="13" t="s">
        <v>77</v>
      </c>
      <c r="AY161" s="210" t="s">
        <v>138</v>
      </c>
    </row>
    <row r="162" spans="1:65" s="14" customFormat="1" ht="11.25">
      <c r="B162" s="211"/>
      <c r="C162" s="212"/>
      <c r="D162" s="194" t="s">
        <v>151</v>
      </c>
      <c r="E162" s="213" t="s">
        <v>19</v>
      </c>
      <c r="F162" s="214" t="s">
        <v>574</v>
      </c>
      <c r="G162" s="212"/>
      <c r="H162" s="215">
        <v>6.2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151</v>
      </c>
      <c r="AU162" s="221" t="s">
        <v>87</v>
      </c>
      <c r="AV162" s="14" t="s">
        <v>87</v>
      </c>
      <c r="AW162" s="14" t="s">
        <v>37</v>
      </c>
      <c r="AX162" s="14" t="s">
        <v>85</v>
      </c>
      <c r="AY162" s="221" t="s">
        <v>138</v>
      </c>
    </row>
    <row r="163" spans="1:65" s="2" customFormat="1" ht="16.5" customHeight="1">
      <c r="A163" s="37"/>
      <c r="B163" s="38"/>
      <c r="C163" s="237" t="s">
        <v>8</v>
      </c>
      <c r="D163" s="237" t="s">
        <v>327</v>
      </c>
      <c r="E163" s="238" t="s">
        <v>575</v>
      </c>
      <c r="F163" s="239" t="s">
        <v>576</v>
      </c>
      <c r="G163" s="240" t="s">
        <v>221</v>
      </c>
      <c r="H163" s="241">
        <v>12.4</v>
      </c>
      <c r="I163" s="242"/>
      <c r="J163" s="243">
        <f>ROUND(I163*H163,2)</f>
        <v>0</v>
      </c>
      <c r="K163" s="239" t="s">
        <v>144</v>
      </c>
      <c r="L163" s="244"/>
      <c r="M163" s="245" t="s">
        <v>19</v>
      </c>
      <c r="N163" s="246" t="s">
        <v>48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210</v>
      </c>
      <c r="AT163" s="192" t="s">
        <v>327</v>
      </c>
      <c r="AU163" s="192" t="s">
        <v>87</v>
      </c>
      <c r="AY163" s="20" t="s">
        <v>138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85</v>
      </c>
      <c r="BK163" s="193">
        <f>ROUND(I163*H163,2)</f>
        <v>0</v>
      </c>
      <c r="BL163" s="20" t="s">
        <v>145</v>
      </c>
      <c r="BM163" s="192" t="s">
        <v>577</v>
      </c>
    </row>
    <row r="164" spans="1:65" s="2" customFormat="1" ht="11.25">
      <c r="A164" s="37"/>
      <c r="B164" s="38"/>
      <c r="C164" s="39"/>
      <c r="D164" s="194" t="s">
        <v>147</v>
      </c>
      <c r="E164" s="39"/>
      <c r="F164" s="195" t="s">
        <v>576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147</v>
      </c>
      <c r="AU164" s="20" t="s">
        <v>87</v>
      </c>
    </row>
    <row r="165" spans="1:65" s="14" customFormat="1" ht="11.25">
      <c r="B165" s="211"/>
      <c r="C165" s="212"/>
      <c r="D165" s="194" t="s">
        <v>151</v>
      </c>
      <c r="E165" s="212"/>
      <c r="F165" s="214" t="s">
        <v>578</v>
      </c>
      <c r="G165" s="212"/>
      <c r="H165" s="215">
        <v>12.4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151</v>
      </c>
      <c r="AU165" s="221" t="s">
        <v>87</v>
      </c>
      <c r="AV165" s="14" t="s">
        <v>87</v>
      </c>
      <c r="AW165" s="14" t="s">
        <v>4</v>
      </c>
      <c r="AX165" s="14" t="s">
        <v>85</v>
      </c>
      <c r="AY165" s="221" t="s">
        <v>138</v>
      </c>
    </row>
    <row r="166" spans="1:65" s="2" customFormat="1" ht="24.2" customHeight="1">
      <c r="A166" s="37"/>
      <c r="B166" s="38"/>
      <c r="C166" s="181" t="s">
        <v>251</v>
      </c>
      <c r="D166" s="181" t="s">
        <v>140</v>
      </c>
      <c r="E166" s="182" t="s">
        <v>309</v>
      </c>
      <c r="F166" s="183" t="s">
        <v>310</v>
      </c>
      <c r="G166" s="184" t="s">
        <v>143</v>
      </c>
      <c r="H166" s="185">
        <v>16.5</v>
      </c>
      <c r="I166" s="186"/>
      <c r="J166" s="187">
        <f>ROUND(I166*H166,2)</f>
        <v>0</v>
      </c>
      <c r="K166" s="183" t="s">
        <v>144</v>
      </c>
      <c r="L166" s="42"/>
      <c r="M166" s="188" t="s">
        <v>19</v>
      </c>
      <c r="N166" s="189" t="s">
        <v>48</v>
      </c>
      <c r="O166" s="6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145</v>
      </c>
      <c r="AT166" s="192" t="s">
        <v>140</v>
      </c>
      <c r="AU166" s="192" t="s">
        <v>87</v>
      </c>
      <c r="AY166" s="20" t="s">
        <v>138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85</v>
      </c>
      <c r="BK166" s="193">
        <f>ROUND(I166*H166,2)</f>
        <v>0</v>
      </c>
      <c r="BL166" s="20" t="s">
        <v>145</v>
      </c>
      <c r="BM166" s="192" t="s">
        <v>579</v>
      </c>
    </row>
    <row r="167" spans="1:65" s="2" customFormat="1" ht="19.5">
      <c r="A167" s="37"/>
      <c r="B167" s="38"/>
      <c r="C167" s="39"/>
      <c r="D167" s="194" t="s">
        <v>147</v>
      </c>
      <c r="E167" s="39"/>
      <c r="F167" s="195" t="s">
        <v>312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147</v>
      </c>
      <c r="AU167" s="20" t="s">
        <v>87</v>
      </c>
    </row>
    <row r="168" spans="1:65" s="2" customFormat="1" ht="11.25">
      <c r="A168" s="37"/>
      <c r="B168" s="38"/>
      <c r="C168" s="39"/>
      <c r="D168" s="199" t="s">
        <v>149</v>
      </c>
      <c r="E168" s="39"/>
      <c r="F168" s="200" t="s">
        <v>313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149</v>
      </c>
      <c r="AU168" s="20" t="s">
        <v>87</v>
      </c>
    </row>
    <row r="169" spans="1:65" s="13" customFormat="1" ht="22.5">
      <c r="B169" s="201"/>
      <c r="C169" s="202"/>
      <c r="D169" s="194" t="s">
        <v>151</v>
      </c>
      <c r="E169" s="203" t="s">
        <v>19</v>
      </c>
      <c r="F169" s="204" t="s">
        <v>580</v>
      </c>
      <c r="G169" s="202"/>
      <c r="H169" s="203" t="s">
        <v>19</v>
      </c>
      <c r="I169" s="205"/>
      <c r="J169" s="202"/>
      <c r="K169" s="202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151</v>
      </c>
      <c r="AU169" s="210" t="s">
        <v>87</v>
      </c>
      <c r="AV169" s="13" t="s">
        <v>85</v>
      </c>
      <c r="AW169" s="13" t="s">
        <v>37</v>
      </c>
      <c r="AX169" s="13" t="s">
        <v>77</v>
      </c>
      <c r="AY169" s="210" t="s">
        <v>138</v>
      </c>
    </row>
    <row r="170" spans="1:65" s="13" customFormat="1" ht="11.25">
      <c r="B170" s="201"/>
      <c r="C170" s="202"/>
      <c r="D170" s="194" t="s">
        <v>151</v>
      </c>
      <c r="E170" s="203" t="s">
        <v>19</v>
      </c>
      <c r="F170" s="204" t="s">
        <v>581</v>
      </c>
      <c r="G170" s="202"/>
      <c r="H170" s="203" t="s">
        <v>19</v>
      </c>
      <c r="I170" s="205"/>
      <c r="J170" s="202"/>
      <c r="K170" s="202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151</v>
      </c>
      <c r="AU170" s="210" t="s">
        <v>87</v>
      </c>
      <c r="AV170" s="13" t="s">
        <v>85</v>
      </c>
      <c r="AW170" s="13" t="s">
        <v>37</v>
      </c>
      <c r="AX170" s="13" t="s">
        <v>77</v>
      </c>
      <c r="AY170" s="210" t="s">
        <v>138</v>
      </c>
    </row>
    <row r="171" spans="1:65" s="14" customFormat="1" ht="11.25">
      <c r="B171" s="211"/>
      <c r="C171" s="212"/>
      <c r="D171" s="194" t="s">
        <v>151</v>
      </c>
      <c r="E171" s="213" t="s">
        <v>19</v>
      </c>
      <c r="F171" s="214" t="s">
        <v>526</v>
      </c>
      <c r="G171" s="212"/>
      <c r="H171" s="215">
        <v>14.5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151</v>
      </c>
      <c r="AU171" s="221" t="s">
        <v>87</v>
      </c>
      <c r="AV171" s="14" t="s">
        <v>87</v>
      </c>
      <c r="AW171" s="14" t="s">
        <v>37</v>
      </c>
      <c r="AX171" s="14" t="s">
        <v>77</v>
      </c>
      <c r="AY171" s="221" t="s">
        <v>138</v>
      </c>
    </row>
    <row r="172" spans="1:65" s="13" customFormat="1" ht="22.5">
      <c r="B172" s="201"/>
      <c r="C172" s="202"/>
      <c r="D172" s="194" t="s">
        <v>151</v>
      </c>
      <c r="E172" s="203" t="s">
        <v>19</v>
      </c>
      <c r="F172" s="204" t="s">
        <v>582</v>
      </c>
      <c r="G172" s="202"/>
      <c r="H172" s="203" t="s">
        <v>19</v>
      </c>
      <c r="I172" s="205"/>
      <c r="J172" s="202"/>
      <c r="K172" s="202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151</v>
      </c>
      <c r="AU172" s="210" t="s">
        <v>87</v>
      </c>
      <c r="AV172" s="13" t="s">
        <v>85</v>
      </c>
      <c r="AW172" s="13" t="s">
        <v>37</v>
      </c>
      <c r="AX172" s="13" t="s">
        <v>77</v>
      </c>
      <c r="AY172" s="210" t="s">
        <v>138</v>
      </c>
    </row>
    <row r="173" spans="1:65" s="14" customFormat="1" ht="11.25">
      <c r="B173" s="211"/>
      <c r="C173" s="212"/>
      <c r="D173" s="194" t="s">
        <v>151</v>
      </c>
      <c r="E173" s="213" t="s">
        <v>19</v>
      </c>
      <c r="F173" s="214" t="s">
        <v>583</v>
      </c>
      <c r="G173" s="212"/>
      <c r="H173" s="215">
        <v>2</v>
      </c>
      <c r="I173" s="216"/>
      <c r="J173" s="212"/>
      <c r="K173" s="212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151</v>
      </c>
      <c r="AU173" s="221" t="s">
        <v>87</v>
      </c>
      <c r="AV173" s="14" t="s">
        <v>87</v>
      </c>
      <c r="AW173" s="14" t="s">
        <v>37</v>
      </c>
      <c r="AX173" s="14" t="s">
        <v>77</v>
      </c>
      <c r="AY173" s="221" t="s">
        <v>138</v>
      </c>
    </row>
    <row r="174" spans="1:65" s="15" customFormat="1" ht="11.25">
      <c r="B174" s="222"/>
      <c r="C174" s="223"/>
      <c r="D174" s="194" t="s">
        <v>151</v>
      </c>
      <c r="E174" s="224" t="s">
        <v>19</v>
      </c>
      <c r="F174" s="225" t="s">
        <v>157</v>
      </c>
      <c r="G174" s="223"/>
      <c r="H174" s="226">
        <v>16.5</v>
      </c>
      <c r="I174" s="227"/>
      <c r="J174" s="223"/>
      <c r="K174" s="223"/>
      <c r="L174" s="228"/>
      <c r="M174" s="229"/>
      <c r="N174" s="230"/>
      <c r="O174" s="230"/>
      <c r="P174" s="230"/>
      <c r="Q174" s="230"/>
      <c r="R174" s="230"/>
      <c r="S174" s="230"/>
      <c r="T174" s="231"/>
      <c r="AT174" s="232" t="s">
        <v>151</v>
      </c>
      <c r="AU174" s="232" t="s">
        <v>87</v>
      </c>
      <c r="AV174" s="15" t="s">
        <v>145</v>
      </c>
      <c r="AW174" s="15" t="s">
        <v>37</v>
      </c>
      <c r="AX174" s="15" t="s">
        <v>85</v>
      </c>
      <c r="AY174" s="232" t="s">
        <v>138</v>
      </c>
    </row>
    <row r="175" spans="1:65" s="12" customFormat="1" ht="22.9" customHeight="1">
      <c r="B175" s="165"/>
      <c r="C175" s="166"/>
      <c r="D175" s="167" t="s">
        <v>76</v>
      </c>
      <c r="E175" s="179" t="s">
        <v>145</v>
      </c>
      <c r="F175" s="179" t="s">
        <v>317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SUM(P176:P181)</f>
        <v>0</v>
      </c>
      <c r="Q175" s="173"/>
      <c r="R175" s="174">
        <f>SUM(R176:R181)</f>
        <v>4.5000000000000005E-3</v>
      </c>
      <c r="S175" s="173"/>
      <c r="T175" s="175">
        <f>SUM(T176:T181)</f>
        <v>0</v>
      </c>
      <c r="AR175" s="176" t="s">
        <v>85</v>
      </c>
      <c r="AT175" s="177" t="s">
        <v>76</v>
      </c>
      <c r="AU175" s="177" t="s">
        <v>85</v>
      </c>
      <c r="AY175" s="176" t="s">
        <v>138</v>
      </c>
      <c r="BK175" s="178">
        <f>SUM(BK176:BK181)</f>
        <v>0</v>
      </c>
    </row>
    <row r="176" spans="1:65" s="2" customFormat="1" ht="24.2" customHeight="1">
      <c r="A176" s="37"/>
      <c r="B176" s="38"/>
      <c r="C176" s="181" t="s">
        <v>347</v>
      </c>
      <c r="D176" s="181" t="s">
        <v>140</v>
      </c>
      <c r="E176" s="182" t="s">
        <v>584</v>
      </c>
      <c r="F176" s="183" t="s">
        <v>585</v>
      </c>
      <c r="G176" s="184" t="s">
        <v>196</v>
      </c>
      <c r="H176" s="185">
        <v>3</v>
      </c>
      <c r="I176" s="186"/>
      <c r="J176" s="187">
        <f>ROUND(I176*H176,2)</f>
        <v>0</v>
      </c>
      <c r="K176" s="183" t="s">
        <v>144</v>
      </c>
      <c r="L176" s="42"/>
      <c r="M176" s="188" t="s">
        <v>19</v>
      </c>
      <c r="N176" s="189" t="s">
        <v>48</v>
      </c>
      <c r="O176" s="67"/>
      <c r="P176" s="190">
        <f>O176*H176</f>
        <v>0</v>
      </c>
      <c r="Q176" s="190">
        <v>1.5E-3</v>
      </c>
      <c r="R176" s="190">
        <f>Q176*H176</f>
        <v>4.5000000000000005E-3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145</v>
      </c>
      <c r="AT176" s="192" t="s">
        <v>140</v>
      </c>
      <c r="AU176" s="192" t="s">
        <v>87</v>
      </c>
      <c r="AY176" s="20" t="s">
        <v>138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20" t="s">
        <v>85</v>
      </c>
      <c r="BK176" s="193">
        <f>ROUND(I176*H176,2)</f>
        <v>0</v>
      </c>
      <c r="BL176" s="20" t="s">
        <v>145</v>
      </c>
      <c r="BM176" s="192" t="s">
        <v>586</v>
      </c>
    </row>
    <row r="177" spans="1:65" s="2" customFormat="1" ht="29.25">
      <c r="A177" s="37"/>
      <c r="B177" s="38"/>
      <c r="C177" s="39"/>
      <c r="D177" s="194" t="s">
        <v>147</v>
      </c>
      <c r="E177" s="39"/>
      <c r="F177" s="195" t="s">
        <v>587</v>
      </c>
      <c r="G177" s="39"/>
      <c r="H177" s="39"/>
      <c r="I177" s="196"/>
      <c r="J177" s="39"/>
      <c r="K177" s="39"/>
      <c r="L177" s="42"/>
      <c r="M177" s="197"/>
      <c r="N177" s="19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147</v>
      </c>
      <c r="AU177" s="20" t="s">
        <v>87</v>
      </c>
    </row>
    <row r="178" spans="1:65" s="2" customFormat="1" ht="11.25">
      <c r="A178" s="37"/>
      <c r="B178" s="38"/>
      <c r="C178" s="39"/>
      <c r="D178" s="199" t="s">
        <v>149</v>
      </c>
      <c r="E178" s="39"/>
      <c r="F178" s="200" t="s">
        <v>588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149</v>
      </c>
      <c r="AU178" s="20" t="s">
        <v>87</v>
      </c>
    </row>
    <row r="179" spans="1:65" s="13" customFormat="1" ht="22.5">
      <c r="B179" s="201"/>
      <c r="C179" s="202"/>
      <c r="D179" s="194" t="s">
        <v>151</v>
      </c>
      <c r="E179" s="203" t="s">
        <v>19</v>
      </c>
      <c r="F179" s="204" t="s">
        <v>589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151</v>
      </c>
      <c r="AU179" s="210" t="s">
        <v>87</v>
      </c>
      <c r="AV179" s="13" t="s">
        <v>85</v>
      </c>
      <c r="AW179" s="13" t="s">
        <v>37</v>
      </c>
      <c r="AX179" s="13" t="s">
        <v>77</v>
      </c>
      <c r="AY179" s="210" t="s">
        <v>138</v>
      </c>
    </row>
    <row r="180" spans="1:65" s="13" customFormat="1" ht="22.5">
      <c r="B180" s="201"/>
      <c r="C180" s="202"/>
      <c r="D180" s="194" t="s">
        <v>151</v>
      </c>
      <c r="E180" s="203" t="s">
        <v>19</v>
      </c>
      <c r="F180" s="204" t="s">
        <v>590</v>
      </c>
      <c r="G180" s="202"/>
      <c r="H180" s="203" t="s">
        <v>19</v>
      </c>
      <c r="I180" s="205"/>
      <c r="J180" s="202"/>
      <c r="K180" s="202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151</v>
      </c>
      <c r="AU180" s="210" t="s">
        <v>87</v>
      </c>
      <c r="AV180" s="13" t="s">
        <v>85</v>
      </c>
      <c r="AW180" s="13" t="s">
        <v>37</v>
      </c>
      <c r="AX180" s="13" t="s">
        <v>77</v>
      </c>
      <c r="AY180" s="210" t="s">
        <v>138</v>
      </c>
    </row>
    <row r="181" spans="1:65" s="14" customFormat="1" ht="11.25">
      <c r="B181" s="211"/>
      <c r="C181" s="212"/>
      <c r="D181" s="194" t="s">
        <v>151</v>
      </c>
      <c r="E181" s="213" t="s">
        <v>19</v>
      </c>
      <c r="F181" s="214" t="s">
        <v>591</v>
      </c>
      <c r="G181" s="212"/>
      <c r="H181" s="215">
        <v>3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151</v>
      </c>
      <c r="AU181" s="221" t="s">
        <v>87</v>
      </c>
      <c r="AV181" s="14" t="s">
        <v>87</v>
      </c>
      <c r="AW181" s="14" t="s">
        <v>37</v>
      </c>
      <c r="AX181" s="14" t="s">
        <v>85</v>
      </c>
      <c r="AY181" s="221" t="s">
        <v>138</v>
      </c>
    </row>
    <row r="182" spans="1:65" s="12" customFormat="1" ht="22.9" customHeight="1">
      <c r="B182" s="165"/>
      <c r="C182" s="166"/>
      <c r="D182" s="167" t="s">
        <v>76</v>
      </c>
      <c r="E182" s="179" t="s">
        <v>182</v>
      </c>
      <c r="F182" s="179" t="s">
        <v>331</v>
      </c>
      <c r="G182" s="166"/>
      <c r="H182" s="166"/>
      <c r="I182" s="169"/>
      <c r="J182" s="180">
        <f>BK182</f>
        <v>0</v>
      </c>
      <c r="K182" s="166"/>
      <c r="L182" s="171"/>
      <c r="M182" s="172"/>
      <c r="N182" s="173"/>
      <c r="O182" s="173"/>
      <c r="P182" s="174">
        <f>SUM(P183:P228)</f>
        <v>0</v>
      </c>
      <c r="Q182" s="173"/>
      <c r="R182" s="174">
        <f>SUM(R183:R228)</f>
        <v>6.250494999999999</v>
      </c>
      <c r="S182" s="173"/>
      <c r="T182" s="175">
        <f>SUM(T183:T228)</f>
        <v>0</v>
      </c>
      <c r="AR182" s="176" t="s">
        <v>85</v>
      </c>
      <c r="AT182" s="177" t="s">
        <v>76</v>
      </c>
      <c r="AU182" s="177" t="s">
        <v>85</v>
      </c>
      <c r="AY182" s="176" t="s">
        <v>138</v>
      </c>
      <c r="BK182" s="178">
        <f>SUM(BK183:BK228)</f>
        <v>0</v>
      </c>
    </row>
    <row r="183" spans="1:65" s="2" customFormat="1" ht="24.2" customHeight="1">
      <c r="A183" s="37"/>
      <c r="B183" s="38"/>
      <c r="C183" s="181" t="s">
        <v>356</v>
      </c>
      <c r="D183" s="181" t="s">
        <v>140</v>
      </c>
      <c r="E183" s="182" t="s">
        <v>348</v>
      </c>
      <c r="F183" s="183" t="s">
        <v>349</v>
      </c>
      <c r="G183" s="184" t="s">
        <v>143</v>
      </c>
      <c r="H183" s="185">
        <v>14.5</v>
      </c>
      <c r="I183" s="186"/>
      <c r="J183" s="187">
        <f>ROUND(I183*H183,2)</f>
        <v>0</v>
      </c>
      <c r="K183" s="183" t="s">
        <v>144</v>
      </c>
      <c r="L183" s="42"/>
      <c r="M183" s="188" t="s">
        <v>19</v>
      </c>
      <c r="N183" s="189" t="s">
        <v>48</v>
      </c>
      <c r="O183" s="67"/>
      <c r="P183" s="190">
        <f>O183*H183</f>
        <v>0</v>
      </c>
      <c r="Q183" s="190">
        <v>0.34499999999999997</v>
      </c>
      <c r="R183" s="190">
        <f>Q183*H183</f>
        <v>5.0024999999999995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145</v>
      </c>
      <c r="AT183" s="192" t="s">
        <v>140</v>
      </c>
      <c r="AU183" s="192" t="s">
        <v>87</v>
      </c>
      <c r="AY183" s="20" t="s">
        <v>138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85</v>
      </c>
      <c r="BK183" s="193">
        <f>ROUND(I183*H183,2)</f>
        <v>0</v>
      </c>
      <c r="BL183" s="20" t="s">
        <v>145</v>
      </c>
      <c r="BM183" s="192" t="s">
        <v>592</v>
      </c>
    </row>
    <row r="184" spans="1:65" s="2" customFormat="1" ht="19.5">
      <c r="A184" s="37"/>
      <c r="B184" s="38"/>
      <c r="C184" s="39"/>
      <c r="D184" s="194" t="s">
        <v>147</v>
      </c>
      <c r="E184" s="39"/>
      <c r="F184" s="195" t="s">
        <v>351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147</v>
      </c>
      <c r="AU184" s="20" t="s">
        <v>87</v>
      </c>
    </row>
    <row r="185" spans="1:65" s="2" customFormat="1" ht="11.25">
      <c r="A185" s="37"/>
      <c r="B185" s="38"/>
      <c r="C185" s="39"/>
      <c r="D185" s="199" t="s">
        <v>149</v>
      </c>
      <c r="E185" s="39"/>
      <c r="F185" s="200" t="s">
        <v>352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149</v>
      </c>
      <c r="AU185" s="20" t="s">
        <v>87</v>
      </c>
    </row>
    <row r="186" spans="1:65" s="13" customFormat="1" ht="22.5">
      <c r="B186" s="201"/>
      <c r="C186" s="202"/>
      <c r="D186" s="194" t="s">
        <v>151</v>
      </c>
      <c r="E186" s="203" t="s">
        <v>19</v>
      </c>
      <c r="F186" s="204" t="s">
        <v>593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151</v>
      </c>
      <c r="AU186" s="210" t="s">
        <v>87</v>
      </c>
      <c r="AV186" s="13" t="s">
        <v>85</v>
      </c>
      <c r="AW186" s="13" t="s">
        <v>37</v>
      </c>
      <c r="AX186" s="13" t="s">
        <v>77</v>
      </c>
      <c r="AY186" s="210" t="s">
        <v>138</v>
      </c>
    </row>
    <row r="187" spans="1:65" s="13" customFormat="1" ht="11.25">
      <c r="B187" s="201"/>
      <c r="C187" s="202"/>
      <c r="D187" s="194" t="s">
        <v>151</v>
      </c>
      <c r="E187" s="203" t="s">
        <v>19</v>
      </c>
      <c r="F187" s="204" t="s">
        <v>594</v>
      </c>
      <c r="G187" s="202"/>
      <c r="H187" s="203" t="s">
        <v>19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151</v>
      </c>
      <c r="AU187" s="210" t="s">
        <v>87</v>
      </c>
      <c r="AV187" s="13" t="s">
        <v>85</v>
      </c>
      <c r="AW187" s="13" t="s">
        <v>37</v>
      </c>
      <c r="AX187" s="13" t="s">
        <v>77</v>
      </c>
      <c r="AY187" s="210" t="s">
        <v>138</v>
      </c>
    </row>
    <row r="188" spans="1:65" s="14" customFormat="1" ht="11.25">
      <c r="B188" s="211"/>
      <c r="C188" s="212"/>
      <c r="D188" s="194" t="s">
        <v>151</v>
      </c>
      <c r="E188" s="213" t="s">
        <v>19</v>
      </c>
      <c r="F188" s="214" t="s">
        <v>526</v>
      </c>
      <c r="G188" s="212"/>
      <c r="H188" s="215">
        <v>14.5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151</v>
      </c>
      <c r="AU188" s="221" t="s">
        <v>87</v>
      </c>
      <c r="AV188" s="14" t="s">
        <v>87</v>
      </c>
      <c r="AW188" s="14" t="s">
        <v>37</v>
      </c>
      <c r="AX188" s="14" t="s">
        <v>85</v>
      </c>
      <c r="AY188" s="221" t="s">
        <v>138</v>
      </c>
    </row>
    <row r="189" spans="1:65" s="2" customFormat="1" ht="37.9" customHeight="1">
      <c r="A189" s="37"/>
      <c r="B189" s="38"/>
      <c r="C189" s="181" t="s">
        <v>362</v>
      </c>
      <c r="D189" s="181" t="s">
        <v>140</v>
      </c>
      <c r="E189" s="182" t="s">
        <v>595</v>
      </c>
      <c r="F189" s="183" t="s">
        <v>596</v>
      </c>
      <c r="G189" s="184" t="s">
        <v>143</v>
      </c>
      <c r="H189" s="185">
        <v>2</v>
      </c>
      <c r="I189" s="186"/>
      <c r="J189" s="187">
        <f>ROUND(I189*H189,2)</f>
        <v>0</v>
      </c>
      <c r="K189" s="183" t="s">
        <v>144</v>
      </c>
      <c r="L189" s="42"/>
      <c r="M189" s="188" t="s">
        <v>19</v>
      </c>
      <c r="N189" s="189" t="s">
        <v>48</v>
      </c>
      <c r="O189" s="67"/>
      <c r="P189" s="190">
        <f>O189*H189</f>
        <v>0</v>
      </c>
      <c r="Q189" s="190">
        <v>0.28499999999999998</v>
      </c>
      <c r="R189" s="190">
        <f>Q189*H189</f>
        <v>0.56999999999999995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145</v>
      </c>
      <c r="AT189" s="192" t="s">
        <v>140</v>
      </c>
      <c r="AU189" s="192" t="s">
        <v>87</v>
      </c>
      <c r="AY189" s="20" t="s">
        <v>138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85</v>
      </c>
      <c r="BK189" s="193">
        <f>ROUND(I189*H189,2)</f>
        <v>0</v>
      </c>
      <c r="BL189" s="20" t="s">
        <v>145</v>
      </c>
      <c r="BM189" s="192" t="s">
        <v>597</v>
      </c>
    </row>
    <row r="190" spans="1:65" s="2" customFormat="1" ht="29.25">
      <c r="A190" s="37"/>
      <c r="B190" s="38"/>
      <c r="C190" s="39"/>
      <c r="D190" s="194" t="s">
        <v>147</v>
      </c>
      <c r="E190" s="39"/>
      <c r="F190" s="195" t="s">
        <v>598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147</v>
      </c>
      <c r="AU190" s="20" t="s">
        <v>87</v>
      </c>
    </row>
    <row r="191" spans="1:65" s="2" customFormat="1" ht="11.25">
      <c r="A191" s="37"/>
      <c r="B191" s="38"/>
      <c r="C191" s="39"/>
      <c r="D191" s="199" t="s">
        <v>149</v>
      </c>
      <c r="E191" s="39"/>
      <c r="F191" s="200" t="s">
        <v>599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149</v>
      </c>
      <c r="AU191" s="20" t="s">
        <v>87</v>
      </c>
    </row>
    <row r="192" spans="1:65" s="13" customFormat="1" ht="33.75">
      <c r="B192" s="201"/>
      <c r="C192" s="202"/>
      <c r="D192" s="194" t="s">
        <v>151</v>
      </c>
      <c r="E192" s="203" t="s">
        <v>19</v>
      </c>
      <c r="F192" s="204" t="s">
        <v>600</v>
      </c>
      <c r="G192" s="202"/>
      <c r="H192" s="203" t="s">
        <v>19</v>
      </c>
      <c r="I192" s="205"/>
      <c r="J192" s="202"/>
      <c r="K192" s="202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151</v>
      </c>
      <c r="AU192" s="210" t="s">
        <v>87</v>
      </c>
      <c r="AV192" s="13" t="s">
        <v>85</v>
      </c>
      <c r="AW192" s="13" t="s">
        <v>37</v>
      </c>
      <c r="AX192" s="13" t="s">
        <v>77</v>
      </c>
      <c r="AY192" s="210" t="s">
        <v>138</v>
      </c>
    </row>
    <row r="193" spans="1:65" s="13" customFormat="1" ht="11.25">
      <c r="B193" s="201"/>
      <c r="C193" s="202"/>
      <c r="D193" s="194" t="s">
        <v>151</v>
      </c>
      <c r="E193" s="203" t="s">
        <v>19</v>
      </c>
      <c r="F193" s="204" t="s">
        <v>601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151</v>
      </c>
      <c r="AU193" s="210" t="s">
        <v>87</v>
      </c>
      <c r="AV193" s="13" t="s">
        <v>85</v>
      </c>
      <c r="AW193" s="13" t="s">
        <v>37</v>
      </c>
      <c r="AX193" s="13" t="s">
        <v>77</v>
      </c>
      <c r="AY193" s="210" t="s">
        <v>138</v>
      </c>
    </row>
    <row r="194" spans="1:65" s="14" customFormat="1" ht="11.25">
      <c r="B194" s="211"/>
      <c r="C194" s="212"/>
      <c r="D194" s="194" t="s">
        <v>151</v>
      </c>
      <c r="E194" s="213" t="s">
        <v>19</v>
      </c>
      <c r="F194" s="214" t="s">
        <v>583</v>
      </c>
      <c r="G194" s="212"/>
      <c r="H194" s="215">
        <v>2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151</v>
      </c>
      <c r="AU194" s="221" t="s">
        <v>87</v>
      </c>
      <c r="AV194" s="14" t="s">
        <v>87</v>
      </c>
      <c r="AW194" s="14" t="s">
        <v>37</v>
      </c>
      <c r="AX194" s="14" t="s">
        <v>85</v>
      </c>
      <c r="AY194" s="221" t="s">
        <v>138</v>
      </c>
    </row>
    <row r="195" spans="1:65" s="2" customFormat="1" ht="33" customHeight="1">
      <c r="A195" s="37"/>
      <c r="B195" s="38"/>
      <c r="C195" s="181" t="s">
        <v>372</v>
      </c>
      <c r="D195" s="181" t="s">
        <v>140</v>
      </c>
      <c r="E195" s="182" t="s">
        <v>602</v>
      </c>
      <c r="F195" s="183" t="s">
        <v>603</v>
      </c>
      <c r="G195" s="184" t="s">
        <v>143</v>
      </c>
      <c r="H195" s="185">
        <v>2</v>
      </c>
      <c r="I195" s="186"/>
      <c r="J195" s="187">
        <f>ROUND(I195*H195,2)</f>
        <v>0</v>
      </c>
      <c r="K195" s="183" t="s">
        <v>144</v>
      </c>
      <c r="L195" s="42"/>
      <c r="M195" s="188" t="s">
        <v>19</v>
      </c>
      <c r="N195" s="189" t="s">
        <v>48</v>
      </c>
      <c r="O195" s="67"/>
      <c r="P195" s="190">
        <f>O195*H195</f>
        <v>0</v>
      </c>
      <c r="Q195" s="190">
        <v>0.12966</v>
      </c>
      <c r="R195" s="190">
        <f>Q195*H195</f>
        <v>0.25931999999999999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145</v>
      </c>
      <c r="AT195" s="192" t="s">
        <v>140</v>
      </c>
      <c r="AU195" s="192" t="s">
        <v>87</v>
      </c>
      <c r="AY195" s="20" t="s">
        <v>138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85</v>
      </c>
      <c r="BK195" s="193">
        <f>ROUND(I195*H195,2)</f>
        <v>0</v>
      </c>
      <c r="BL195" s="20" t="s">
        <v>145</v>
      </c>
      <c r="BM195" s="192" t="s">
        <v>604</v>
      </c>
    </row>
    <row r="196" spans="1:65" s="2" customFormat="1" ht="29.25">
      <c r="A196" s="37"/>
      <c r="B196" s="38"/>
      <c r="C196" s="39"/>
      <c r="D196" s="194" t="s">
        <v>147</v>
      </c>
      <c r="E196" s="39"/>
      <c r="F196" s="195" t="s">
        <v>605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147</v>
      </c>
      <c r="AU196" s="20" t="s">
        <v>87</v>
      </c>
    </row>
    <row r="197" spans="1:65" s="2" customFormat="1" ht="11.25">
      <c r="A197" s="37"/>
      <c r="B197" s="38"/>
      <c r="C197" s="39"/>
      <c r="D197" s="199" t="s">
        <v>149</v>
      </c>
      <c r="E197" s="39"/>
      <c r="F197" s="200" t="s">
        <v>606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149</v>
      </c>
      <c r="AU197" s="20" t="s">
        <v>87</v>
      </c>
    </row>
    <row r="198" spans="1:65" s="2" customFormat="1" ht="19.5">
      <c r="A198" s="37"/>
      <c r="B198" s="38"/>
      <c r="C198" s="39"/>
      <c r="D198" s="194" t="s">
        <v>274</v>
      </c>
      <c r="E198" s="39"/>
      <c r="F198" s="236" t="s">
        <v>607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274</v>
      </c>
      <c r="AU198" s="20" t="s">
        <v>87</v>
      </c>
    </row>
    <row r="199" spans="1:65" s="13" customFormat="1" ht="33.75">
      <c r="B199" s="201"/>
      <c r="C199" s="202"/>
      <c r="D199" s="194" t="s">
        <v>151</v>
      </c>
      <c r="E199" s="203" t="s">
        <v>19</v>
      </c>
      <c r="F199" s="204" t="s">
        <v>600</v>
      </c>
      <c r="G199" s="202"/>
      <c r="H199" s="203" t="s">
        <v>19</v>
      </c>
      <c r="I199" s="205"/>
      <c r="J199" s="202"/>
      <c r="K199" s="202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151</v>
      </c>
      <c r="AU199" s="210" t="s">
        <v>87</v>
      </c>
      <c r="AV199" s="13" t="s">
        <v>85</v>
      </c>
      <c r="AW199" s="13" t="s">
        <v>37</v>
      </c>
      <c r="AX199" s="13" t="s">
        <v>77</v>
      </c>
      <c r="AY199" s="210" t="s">
        <v>138</v>
      </c>
    </row>
    <row r="200" spans="1:65" s="13" customFormat="1" ht="22.5">
      <c r="B200" s="201"/>
      <c r="C200" s="202"/>
      <c r="D200" s="194" t="s">
        <v>151</v>
      </c>
      <c r="E200" s="203" t="s">
        <v>19</v>
      </c>
      <c r="F200" s="204" t="s">
        <v>608</v>
      </c>
      <c r="G200" s="202"/>
      <c r="H200" s="203" t="s">
        <v>19</v>
      </c>
      <c r="I200" s="205"/>
      <c r="J200" s="202"/>
      <c r="K200" s="202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151</v>
      </c>
      <c r="AU200" s="210" t="s">
        <v>87</v>
      </c>
      <c r="AV200" s="13" t="s">
        <v>85</v>
      </c>
      <c r="AW200" s="13" t="s">
        <v>37</v>
      </c>
      <c r="AX200" s="13" t="s">
        <v>77</v>
      </c>
      <c r="AY200" s="210" t="s">
        <v>138</v>
      </c>
    </row>
    <row r="201" spans="1:65" s="14" customFormat="1" ht="11.25">
      <c r="B201" s="211"/>
      <c r="C201" s="212"/>
      <c r="D201" s="194" t="s">
        <v>151</v>
      </c>
      <c r="E201" s="213" t="s">
        <v>19</v>
      </c>
      <c r="F201" s="214" t="s">
        <v>583</v>
      </c>
      <c r="G201" s="212"/>
      <c r="H201" s="215">
        <v>2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151</v>
      </c>
      <c r="AU201" s="221" t="s">
        <v>87</v>
      </c>
      <c r="AV201" s="14" t="s">
        <v>87</v>
      </c>
      <c r="AW201" s="14" t="s">
        <v>37</v>
      </c>
      <c r="AX201" s="14" t="s">
        <v>85</v>
      </c>
      <c r="AY201" s="221" t="s">
        <v>138</v>
      </c>
    </row>
    <row r="202" spans="1:65" s="2" customFormat="1" ht="33" customHeight="1">
      <c r="A202" s="37"/>
      <c r="B202" s="38"/>
      <c r="C202" s="181" t="s">
        <v>379</v>
      </c>
      <c r="D202" s="181" t="s">
        <v>140</v>
      </c>
      <c r="E202" s="182" t="s">
        <v>609</v>
      </c>
      <c r="F202" s="183" t="s">
        <v>610</v>
      </c>
      <c r="G202" s="184" t="s">
        <v>143</v>
      </c>
      <c r="H202" s="185">
        <v>2</v>
      </c>
      <c r="I202" s="186"/>
      <c r="J202" s="187">
        <f>ROUND(I202*H202,2)</f>
        <v>0</v>
      </c>
      <c r="K202" s="183" t="s">
        <v>431</v>
      </c>
      <c r="L202" s="42"/>
      <c r="M202" s="188" t="s">
        <v>19</v>
      </c>
      <c r="N202" s="189" t="s">
        <v>48</v>
      </c>
      <c r="O202" s="67"/>
      <c r="P202" s="190">
        <f>O202*H202</f>
        <v>0</v>
      </c>
      <c r="Q202" s="190">
        <v>0.20745</v>
      </c>
      <c r="R202" s="190">
        <f>Q202*H202</f>
        <v>0.41489999999999999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145</v>
      </c>
      <c r="AT202" s="192" t="s">
        <v>140</v>
      </c>
      <c r="AU202" s="192" t="s">
        <v>87</v>
      </c>
      <c r="AY202" s="20" t="s">
        <v>138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85</v>
      </c>
      <c r="BK202" s="193">
        <f>ROUND(I202*H202,2)</f>
        <v>0</v>
      </c>
      <c r="BL202" s="20" t="s">
        <v>145</v>
      </c>
      <c r="BM202" s="192" t="s">
        <v>611</v>
      </c>
    </row>
    <row r="203" spans="1:65" s="2" customFormat="1" ht="29.25">
      <c r="A203" s="37"/>
      <c r="B203" s="38"/>
      <c r="C203" s="39"/>
      <c r="D203" s="194" t="s">
        <v>147</v>
      </c>
      <c r="E203" s="39"/>
      <c r="F203" s="195" t="s">
        <v>612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147</v>
      </c>
      <c r="AU203" s="20" t="s">
        <v>87</v>
      </c>
    </row>
    <row r="204" spans="1:65" s="2" customFormat="1" ht="11.25">
      <c r="A204" s="37"/>
      <c r="B204" s="38"/>
      <c r="C204" s="39"/>
      <c r="D204" s="199" t="s">
        <v>149</v>
      </c>
      <c r="E204" s="39"/>
      <c r="F204" s="200" t="s">
        <v>613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149</v>
      </c>
      <c r="AU204" s="20" t="s">
        <v>87</v>
      </c>
    </row>
    <row r="205" spans="1:65" s="2" customFormat="1" ht="19.5">
      <c r="A205" s="37"/>
      <c r="B205" s="38"/>
      <c r="C205" s="39"/>
      <c r="D205" s="194" t="s">
        <v>274</v>
      </c>
      <c r="E205" s="39"/>
      <c r="F205" s="236" t="s">
        <v>607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274</v>
      </c>
      <c r="AU205" s="20" t="s">
        <v>87</v>
      </c>
    </row>
    <row r="206" spans="1:65" s="13" customFormat="1" ht="33.75">
      <c r="B206" s="201"/>
      <c r="C206" s="202"/>
      <c r="D206" s="194" t="s">
        <v>151</v>
      </c>
      <c r="E206" s="203" t="s">
        <v>19</v>
      </c>
      <c r="F206" s="204" t="s">
        <v>600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151</v>
      </c>
      <c r="AU206" s="210" t="s">
        <v>87</v>
      </c>
      <c r="AV206" s="13" t="s">
        <v>85</v>
      </c>
      <c r="AW206" s="13" t="s">
        <v>37</v>
      </c>
      <c r="AX206" s="13" t="s">
        <v>77</v>
      </c>
      <c r="AY206" s="210" t="s">
        <v>138</v>
      </c>
    </row>
    <row r="207" spans="1:65" s="13" customFormat="1" ht="11.25">
      <c r="B207" s="201"/>
      <c r="C207" s="202"/>
      <c r="D207" s="194" t="s">
        <v>151</v>
      </c>
      <c r="E207" s="203" t="s">
        <v>19</v>
      </c>
      <c r="F207" s="204" t="s">
        <v>614</v>
      </c>
      <c r="G207" s="202"/>
      <c r="H207" s="203" t="s">
        <v>19</v>
      </c>
      <c r="I207" s="205"/>
      <c r="J207" s="202"/>
      <c r="K207" s="202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151</v>
      </c>
      <c r="AU207" s="210" t="s">
        <v>87</v>
      </c>
      <c r="AV207" s="13" t="s">
        <v>85</v>
      </c>
      <c r="AW207" s="13" t="s">
        <v>37</v>
      </c>
      <c r="AX207" s="13" t="s">
        <v>77</v>
      </c>
      <c r="AY207" s="210" t="s">
        <v>138</v>
      </c>
    </row>
    <row r="208" spans="1:65" s="14" customFormat="1" ht="11.25">
      <c r="B208" s="211"/>
      <c r="C208" s="212"/>
      <c r="D208" s="194" t="s">
        <v>151</v>
      </c>
      <c r="E208" s="213" t="s">
        <v>19</v>
      </c>
      <c r="F208" s="214" t="s">
        <v>583</v>
      </c>
      <c r="G208" s="212"/>
      <c r="H208" s="215">
        <v>2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151</v>
      </c>
      <c r="AU208" s="221" t="s">
        <v>87</v>
      </c>
      <c r="AV208" s="14" t="s">
        <v>87</v>
      </c>
      <c r="AW208" s="14" t="s">
        <v>37</v>
      </c>
      <c r="AX208" s="14" t="s">
        <v>85</v>
      </c>
      <c r="AY208" s="221" t="s">
        <v>138</v>
      </c>
    </row>
    <row r="209" spans="1:65" s="2" customFormat="1" ht="24.2" customHeight="1">
      <c r="A209" s="37"/>
      <c r="B209" s="38"/>
      <c r="C209" s="181" t="s">
        <v>388</v>
      </c>
      <c r="D209" s="181" t="s">
        <v>140</v>
      </c>
      <c r="E209" s="182" t="s">
        <v>615</v>
      </c>
      <c r="F209" s="183" t="s">
        <v>616</v>
      </c>
      <c r="G209" s="184" t="s">
        <v>143</v>
      </c>
      <c r="H209" s="185">
        <v>2</v>
      </c>
      <c r="I209" s="186"/>
      <c r="J209" s="187">
        <f>ROUND(I209*H209,2)</f>
        <v>0</v>
      </c>
      <c r="K209" s="183" t="s">
        <v>144</v>
      </c>
      <c r="L209" s="42"/>
      <c r="M209" s="188" t="s">
        <v>19</v>
      </c>
      <c r="N209" s="189" t="s">
        <v>48</v>
      </c>
      <c r="O209" s="67"/>
      <c r="P209" s="190">
        <f>O209*H209</f>
        <v>0</v>
      </c>
      <c r="Q209" s="190">
        <v>3.4000000000000002E-4</v>
      </c>
      <c r="R209" s="190">
        <f>Q209*H209</f>
        <v>6.8000000000000005E-4</v>
      </c>
      <c r="S209" s="190">
        <v>0</v>
      </c>
      <c r="T209" s="19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145</v>
      </c>
      <c r="AT209" s="192" t="s">
        <v>140</v>
      </c>
      <c r="AU209" s="192" t="s">
        <v>87</v>
      </c>
      <c r="AY209" s="20" t="s">
        <v>138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0" t="s">
        <v>85</v>
      </c>
      <c r="BK209" s="193">
        <f>ROUND(I209*H209,2)</f>
        <v>0</v>
      </c>
      <c r="BL209" s="20" t="s">
        <v>145</v>
      </c>
      <c r="BM209" s="192" t="s">
        <v>617</v>
      </c>
    </row>
    <row r="210" spans="1:65" s="2" customFormat="1" ht="11.25">
      <c r="A210" s="37"/>
      <c r="B210" s="38"/>
      <c r="C210" s="39"/>
      <c r="D210" s="194" t="s">
        <v>147</v>
      </c>
      <c r="E210" s="39"/>
      <c r="F210" s="195" t="s">
        <v>618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147</v>
      </c>
      <c r="AU210" s="20" t="s">
        <v>87</v>
      </c>
    </row>
    <row r="211" spans="1:65" s="2" customFormat="1" ht="11.25">
      <c r="A211" s="37"/>
      <c r="B211" s="38"/>
      <c r="C211" s="39"/>
      <c r="D211" s="199" t="s">
        <v>149</v>
      </c>
      <c r="E211" s="39"/>
      <c r="F211" s="200" t="s">
        <v>619</v>
      </c>
      <c r="G211" s="39"/>
      <c r="H211" s="39"/>
      <c r="I211" s="196"/>
      <c r="J211" s="39"/>
      <c r="K211" s="39"/>
      <c r="L211" s="42"/>
      <c r="M211" s="197"/>
      <c r="N211" s="19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149</v>
      </c>
      <c r="AU211" s="20" t="s">
        <v>87</v>
      </c>
    </row>
    <row r="212" spans="1:65" s="2" customFormat="1" ht="19.5">
      <c r="A212" s="37"/>
      <c r="B212" s="38"/>
      <c r="C212" s="39"/>
      <c r="D212" s="194" t="s">
        <v>274</v>
      </c>
      <c r="E212" s="39"/>
      <c r="F212" s="236" t="s">
        <v>620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274</v>
      </c>
      <c r="AU212" s="20" t="s">
        <v>87</v>
      </c>
    </row>
    <row r="213" spans="1:65" s="13" customFormat="1" ht="33.75">
      <c r="B213" s="201"/>
      <c r="C213" s="202"/>
      <c r="D213" s="194" t="s">
        <v>151</v>
      </c>
      <c r="E213" s="203" t="s">
        <v>19</v>
      </c>
      <c r="F213" s="204" t="s">
        <v>600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151</v>
      </c>
      <c r="AU213" s="210" t="s">
        <v>87</v>
      </c>
      <c r="AV213" s="13" t="s">
        <v>85</v>
      </c>
      <c r="AW213" s="13" t="s">
        <v>37</v>
      </c>
      <c r="AX213" s="13" t="s">
        <v>77</v>
      </c>
      <c r="AY213" s="210" t="s">
        <v>138</v>
      </c>
    </row>
    <row r="214" spans="1:65" s="13" customFormat="1" ht="11.25">
      <c r="B214" s="201"/>
      <c r="C214" s="202"/>
      <c r="D214" s="194" t="s">
        <v>151</v>
      </c>
      <c r="E214" s="203" t="s">
        <v>19</v>
      </c>
      <c r="F214" s="204" t="s">
        <v>621</v>
      </c>
      <c r="G214" s="202"/>
      <c r="H214" s="203" t="s">
        <v>19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151</v>
      </c>
      <c r="AU214" s="210" t="s">
        <v>87</v>
      </c>
      <c r="AV214" s="13" t="s">
        <v>85</v>
      </c>
      <c r="AW214" s="13" t="s">
        <v>37</v>
      </c>
      <c r="AX214" s="13" t="s">
        <v>77</v>
      </c>
      <c r="AY214" s="210" t="s">
        <v>138</v>
      </c>
    </row>
    <row r="215" spans="1:65" s="14" customFormat="1" ht="11.25">
      <c r="B215" s="211"/>
      <c r="C215" s="212"/>
      <c r="D215" s="194" t="s">
        <v>151</v>
      </c>
      <c r="E215" s="213" t="s">
        <v>19</v>
      </c>
      <c r="F215" s="214" t="s">
        <v>583</v>
      </c>
      <c r="G215" s="212"/>
      <c r="H215" s="215">
        <v>2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151</v>
      </c>
      <c r="AU215" s="221" t="s">
        <v>87</v>
      </c>
      <c r="AV215" s="14" t="s">
        <v>87</v>
      </c>
      <c r="AW215" s="14" t="s">
        <v>37</v>
      </c>
      <c r="AX215" s="14" t="s">
        <v>85</v>
      </c>
      <c r="AY215" s="221" t="s">
        <v>138</v>
      </c>
    </row>
    <row r="216" spans="1:65" s="2" customFormat="1" ht="24.2" customHeight="1">
      <c r="A216" s="37"/>
      <c r="B216" s="38"/>
      <c r="C216" s="181" t="s">
        <v>395</v>
      </c>
      <c r="D216" s="181" t="s">
        <v>140</v>
      </c>
      <c r="E216" s="182" t="s">
        <v>622</v>
      </c>
      <c r="F216" s="183" t="s">
        <v>623</v>
      </c>
      <c r="G216" s="184" t="s">
        <v>143</v>
      </c>
      <c r="H216" s="185">
        <v>2</v>
      </c>
      <c r="I216" s="186"/>
      <c r="J216" s="187">
        <f>ROUND(I216*H216,2)</f>
        <v>0</v>
      </c>
      <c r="K216" s="183" t="s">
        <v>144</v>
      </c>
      <c r="L216" s="42"/>
      <c r="M216" s="188" t="s">
        <v>19</v>
      </c>
      <c r="N216" s="189" t="s">
        <v>48</v>
      </c>
      <c r="O216" s="67"/>
      <c r="P216" s="190">
        <f>O216*H216</f>
        <v>0</v>
      </c>
      <c r="Q216" s="190">
        <v>3.1E-4</v>
      </c>
      <c r="R216" s="190">
        <f>Q216*H216</f>
        <v>6.2E-4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145</v>
      </c>
      <c r="AT216" s="192" t="s">
        <v>140</v>
      </c>
      <c r="AU216" s="192" t="s">
        <v>87</v>
      </c>
      <c r="AY216" s="20" t="s">
        <v>138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85</v>
      </c>
      <c r="BK216" s="193">
        <f>ROUND(I216*H216,2)</f>
        <v>0</v>
      </c>
      <c r="BL216" s="20" t="s">
        <v>145</v>
      </c>
      <c r="BM216" s="192" t="s">
        <v>624</v>
      </c>
    </row>
    <row r="217" spans="1:65" s="2" customFormat="1" ht="19.5">
      <c r="A217" s="37"/>
      <c r="B217" s="38"/>
      <c r="C217" s="39"/>
      <c r="D217" s="194" t="s">
        <v>147</v>
      </c>
      <c r="E217" s="39"/>
      <c r="F217" s="195" t="s">
        <v>625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147</v>
      </c>
      <c r="AU217" s="20" t="s">
        <v>87</v>
      </c>
    </row>
    <row r="218" spans="1:65" s="2" customFormat="1" ht="11.25">
      <c r="A218" s="37"/>
      <c r="B218" s="38"/>
      <c r="C218" s="39"/>
      <c r="D218" s="199" t="s">
        <v>149</v>
      </c>
      <c r="E218" s="39"/>
      <c r="F218" s="200" t="s">
        <v>626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149</v>
      </c>
      <c r="AU218" s="20" t="s">
        <v>87</v>
      </c>
    </row>
    <row r="219" spans="1:65" s="2" customFormat="1" ht="19.5">
      <c r="A219" s="37"/>
      <c r="B219" s="38"/>
      <c r="C219" s="39"/>
      <c r="D219" s="194" t="s">
        <v>274</v>
      </c>
      <c r="E219" s="39"/>
      <c r="F219" s="236" t="s">
        <v>620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274</v>
      </c>
      <c r="AU219" s="20" t="s">
        <v>87</v>
      </c>
    </row>
    <row r="220" spans="1:65" s="13" customFormat="1" ht="33.75">
      <c r="B220" s="201"/>
      <c r="C220" s="202"/>
      <c r="D220" s="194" t="s">
        <v>151</v>
      </c>
      <c r="E220" s="203" t="s">
        <v>19</v>
      </c>
      <c r="F220" s="204" t="s">
        <v>600</v>
      </c>
      <c r="G220" s="202"/>
      <c r="H220" s="203" t="s">
        <v>19</v>
      </c>
      <c r="I220" s="205"/>
      <c r="J220" s="202"/>
      <c r="K220" s="202"/>
      <c r="L220" s="206"/>
      <c r="M220" s="207"/>
      <c r="N220" s="208"/>
      <c r="O220" s="208"/>
      <c r="P220" s="208"/>
      <c r="Q220" s="208"/>
      <c r="R220" s="208"/>
      <c r="S220" s="208"/>
      <c r="T220" s="209"/>
      <c r="AT220" s="210" t="s">
        <v>151</v>
      </c>
      <c r="AU220" s="210" t="s">
        <v>87</v>
      </c>
      <c r="AV220" s="13" t="s">
        <v>85</v>
      </c>
      <c r="AW220" s="13" t="s">
        <v>37</v>
      </c>
      <c r="AX220" s="13" t="s">
        <v>77</v>
      </c>
      <c r="AY220" s="210" t="s">
        <v>138</v>
      </c>
    </row>
    <row r="221" spans="1:65" s="13" customFormat="1" ht="11.25">
      <c r="B221" s="201"/>
      <c r="C221" s="202"/>
      <c r="D221" s="194" t="s">
        <v>151</v>
      </c>
      <c r="E221" s="203" t="s">
        <v>19</v>
      </c>
      <c r="F221" s="204" t="s">
        <v>627</v>
      </c>
      <c r="G221" s="202"/>
      <c r="H221" s="203" t="s">
        <v>19</v>
      </c>
      <c r="I221" s="205"/>
      <c r="J221" s="202"/>
      <c r="K221" s="202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151</v>
      </c>
      <c r="AU221" s="210" t="s">
        <v>87</v>
      </c>
      <c r="AV221" s="13" t="s">
        <v>85</v>
      </c>
      <c r="AW221" s="13" t="s">
        <v>37</v>
      </c>
      <c r="AX221" s="13" t="s">
        <v>77</v>
      </c>
      <c r="AY221" s="210" t="s">
        <v>138</v>
      </c>
    </row>
    <row r="222" spans="1:65" s="14" customFormat="1" ht="11.25">
      <c r="B222" s="211"/>
      <c r="C222" s="212"/>
      <c r="D222" s="194" t="s">
        <v>151</v>
      </c>
      <c r="E222" s="213" t="s">
        <v>19</v>
      </c>
      <c r="F222" s="214" t="s">
        <v>583</v>
      </c>
      <c r="G222" s="212"/>
      <c r="H222" s="215">
        <v>2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151</v>
      </c>
      <c r="AU222" s="221" t="s">
        <v>87</v>
      </c>
      <c r="AV222" s="14" t="s">
        <v>87</v>
      </c>
      <c r="AW222" s="14" t="s">
        <v>37</v>
      </c>
      <c r="AX222" s="14" t="s">
        <v>85</v>
      </c>
      <c r="AY222" s="221" t="s">
        <v>138</v>
      </c>
    </row>
    <row r="223" spans="1:65" s="2" customFormat="1" ht="24.2" customHeight="1">
      <c r="A223" s="37"/>
      <c r="B223" s="38"/>
      <c r="C223" s="181" t="s">
        <v>7</v>
      </c>
      <c r="D223" s="181" t="s">
        <v>140</v>
      </c>
      <c r="E223" s="182" t="s">
        <v>628</v>
      </c>
      <c r="F223" s="183" t="s">
        <v>629</v>
      </c>
      <c r="G223" s="184" t="s">
        <v>143</v>
      </c>
      <c r="H223" s="185">
        <v>0.75</v>
      </c>
      <c r="I223" s="186"/>
      <c r="J223" s="187">
        <f>ROUND(I223*H223,2)</f>
        <v>0</v>
      </c>
      <c r="K223" s="183" t="s">
        <v>144</v>
      </c>
      <c r="L223" s="42"/>
      <c r="M223" s="188" t="s">
        <v>19</v>
      </c>
      <c r="N223" s="189" t="s">
        <v>48</v>
      </c>
      <c r="O223" s="67"/>
      <c r="P223" s="190">
        <f>O223*H223</f>
        <v>0</v>
      </c>
      <c r="Q223" s="190">
        <v>3.3E-3</v>
      </c>
      <c r="R223" s="190">
        <f>Q223*H223</f>
        <v>2.4749999999999998E-3</v>
      </c>
      <c r="S223" s="190">
        <v>0</v>
      </c>
      <c r="T223" s="19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2" t="s">
        <v>145</v>
      </c>
      <c r="AT223" s="192" t="s">
        <v>140</v>
      </c>
      <c r="AU223" s="192" t="s">
        <v>87</v>
      </c>
      <c r="AY223" s="20" t="s">
        <v>138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20" t="s">
        <v>85</v>
      </c>
      <c r="BK223" s="193">
        <f>ROUND(I223*H223,2)</f>
        <v>0</v>
      </c>
      <c r="BL223" s="20" t="s">
        <v>145</v>
      </c>
      <c r="BM223" s="192" t="s">
        <v>630</v>
      </c>
    </row>
    <row r="224" spans="1:65" s="2" customFormat="1" ht="19.5">
      <c r="A224" s="37"/>
      <c r="B224" s="38"/>
      <c r="C224" s="39"/>
      <c r="D224" s="194" t="s">
        <v>147</v>
      </c>
      <c r="E224" s="39"/>
      <c r="F224" s="195" t="s">
        <v>631</v>
      </c>
      <c r="G224" s="39"/>
      <c r="H224" s="39"/>
      <c r="I224" s="196"/>
      <c r="J224" s="39"/>
      <c r="K224" s="39"/>
      <c r="L224" s="42"/>
      <c r="M224" s="197"/>
      <c r="N224" s="19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147</v>
      </c>
      <c r="AU224" s="20" t="s">
        <v>87</v>
      </c>
    </row>
    <row r="225" spans="1:65" s="2" customFormat="1" ht="11.25">
      <c r="A225" s="37"/>
      <c r="B225" s="38"/>
      <c r="C225" s="39"/>
      <c r="D225" s="199" t="s">
        <v>149</v>
      </c>
      <c r="E225" s="39"/>
      <c r="F225" s="200" t="s">
        <v>632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149</v>
      </c>
      <c r="AU225" s="20" t="s">
        <v>87</v>
      </c>
    </row>
    <row r="226" spans="1:65" s="13" customFormat="1" ht="33.75">
      <c r="B226" s="201"/>
      <c r="C226" s="202"/>
      <c r="D226" s="194" t="s">
        <v>151</v>
      </c>
      <c r="E226" s="203" t="s">
        <v>19</v>
      </c>
      <c r="F226" s="204" t="s">
        <v>600</v>
      </c>
      <c r="G226" s="202"/>
      <c r="H226" s="203" t="s">
        <v>19</v>
      </c>
      <c r="I226" s="205"/>
      <c r="J226" s="202"/>
      <c r="K226" s="202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151</v>
      </c>
      <c r="AU226" s="210" t="s">
        <v>87</v>
      </c>
      <c r="AV226" s="13" t="s">
        <v>85</v>
      </c>
      <c r="AW226" s="13" t="s">
        <v>37</v>
      </c>
      <c r="AX226" s="13" t="s">
        <v>77</v>
      </c>
      <c r="AY226" s="210" t="s">
        <v>138</v>
      </c>
    </row>
    <row r="227" spans="1:65" s="13" customFormat="1" ht="33.75">
      <c r="B227" s="201"/>
      <c r="C227" s="202"/>
      <c r="D227" s="194" t="s">
        <v>151</v>
      </c>
      <c r="E227" s="203" t="s">
        <v>19</v>
      </c>
      <c r="F227" s="204" t="s">
        <v>633</v>
      </c>
      <c r="G227" s="202"/>
      <c r="H227" s="203" t="s">
        <v>19</v>
      </c>
      <c r="I227" s="205"/>
      <c r="J227" s="202"/>
      <c r="K227" s="202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151</v>
      </c>
      <c r="AU227" s="210" t="s">
        <v>87</v>
      </c>
      <c r="AV227" s="13" t="s">
        <v>85</v>
      </c>
      <c r="AW227" s="13" t="s">
        <v>37</v>
      </c>
      <c r="AX227" s="13" t="s">
        <v>77</v>
      </c>
      <c r="AY227" s="210" t="s">
        <v>138</v>
      </c>
    </row>
    <row r="228" spans="1:65" s="14" customFormat="1" ht="11.25">
      <c r="B228" s="211"/>
      <c r="C228" s="212"/>
      <c r="D228" s="194" t="s">
        <v>151</v>
      </c>
      <c r="E228" s="213" t="s">
        <v>19</v>
      </c>
      <c r="F228" s="214" t="s">
        <v>634</v>
      </c>
      <c r="G228" s="212"/>
      <c r="H228" s="215">
        <v>0.75</v>
      </c>
      <c r="I228" s="216"/>
      <c r="J228" s="212"/>
      <c r="K228" s="212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151</v>
      </c>
      <c r="AU228" s="221" t="s">
        <v>87</v>
      </c>
      <c r="AV228" s="14" t="s">
        <v>87</v>
      </c>
      <c r="AW228" s="14" t="s">
        <v>37</v>
      </c>
      <c r="AX228" s="14" t="s">
        <v>85</v>
      </c>
      <c r="AY228" s="221" t="s">
        <v>138</v>
      </c>
    </row>
    <row r="229" spans="1:65" s="12" customFormat="1" ht="22.9" customHeight="1">
      <c r="B229" s="165"/>
      <c r="C229" s="166"/>
      <c r="D229" s="167" t="s">
        <v>76</v>
      </c>
      <c r="E229" s="179" t="s">
        <v>210</v>
      </c>
      <c r="F229" s="179" t="s">
        <v>387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SUM(P230:P280)</f>
        <v>0</v>
      </c>
      <c r="Q229" s="173"/>
      <c r="R229" s="174">
        <f>SUM(R230:R280)</f>
        <v>0.73820925000000004</v>
      </c>
      <c r="S229" s="173"/>
      <c r="T229" s="175">
        <f>SUM(T230:T280)</f>
        <v>0</v>
      </c>
      <c r="AR229" s="176" t="s">
        <v>85</v>
      </c>
      <c r="AT229" s="177" t="s">
        <v>76</v>
      </c>
      <c r="AU229" s="177" t="s">
        <v>85</v>
      </c>
      <c r="AY229" s="176" t="s">
        <v>138</v>
      </c>
      <c r="BK229" s="178">
        <f>SUM(BK230:BK280)</f>
        <v>0</v>
      </c>
    </row>
    <row r="230" spans="1:65" s="2" customFormat="1" ht="24.2" customHeight="1">
      <c r="A230" s="37"/>
      <c r="B230" s="38"/>
      <c r="C230" s="181" t="s">
        <v>405</v>
      </c>
      <c r="D230" s="181" t="s">
        <v>140</v>
      </c>
      <c r="E230" s="182" t="s">
        <v>635</v>
      </c>
      <c r="F230" s="183" t="s">
        <v>636</v>
      </c>
      <c r="G230" s="184" t="s">
        <v>196</v>
      </c>
      <c r="H230" s="185">
        <v>15.5</v>
      </c>
      <c r="I230" s="186"/>
      <c r="J230" s="187">
        <f>ROUND(I230*H230,2)</f>
        <v>0</v>
      </c>
      <c r="K230" s="183" t="s">
        <v>144</v>
      </c>
      <c r="L230" s="42"/>
      <c r="M230" s="188" t="s">
        <v>19</v>
      </c>
      <c r="N230" s="189" t="s">
        <v>48</v>
      </c>
      <c r="O230" s="67"/>
      <c r="P230" s="190">
        <f>O230*H230</f>
        <v>0</v>
      </c>
      <c r="Q230" s="190">
        <v>1.0000000000000001E-5</v>
      </c>
      <c r="R230" s="190">
        <f>Q230*H230</f>
        <v>1.55E-4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145</v>
      </c>
      <c r="AT230" s="192" t="s">
        <v>140</v>
      </c>
      <c r="AU230" s="192" t="s">
        <v>87</v>
      </c>
      <c r="AY230" s="20" t="s">
        <v>138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85</v>
      </c>
      <c r="BK230" s="193">
        <f>ROUND(I230*H230,2)</f>
        <v>0</v>
      </c>
      <c r="BL230" s="20" t="s">
        <v>145</v>
      </c>
      <c r="BM230" s="192" t="s">
        <v>637</v>
      </c>
    </row>
    <row r="231" spans="1:65" s="2" customFormat="1" ht="19.5">
      <c r="A231" s="37"/>
      <c r="B231" s="38"/>
      <c r="C231" s="39"/>
      <c r="D231" s="194" t="s">
        <v>147</v>
      </c>
      <c r="E231" s="39"/>
      <c r="F231" s="195" t="s">
        <v>638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147</v>
      </c>
      <c r="AU231" s="20" t="s">
        <v>87</v>
      </c>
    </row>
    <row r="232" spans="1:65" s="2" customFormat="1" ht="11.25">
      <c r="A232" s="37"/>
      <c r="B232" s="38"/>
      <c r="C232" s="39"/>
      <c r="D232" s="199" t="s">
        <v>149</v>
      </c>
      <c r="E232" s="39"/>
      <c r="F232" s="200" t="s">
        <v>639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149</v>
      </c>
      <c r="AU232" s="20" t="s">
        <v>87</v>
      </c>
    </row>
    <row r="233" spans="1:65" s="13" customFormat="1" ht="11.25">
      <c r="B233" s="201"/>
      <c r="C233" s="202"/>
      <c r="D233" s="194" t="s">
        <v>151</v>
      </c>
      <c r="E233" s="203" t="s">
        <v>19</v>
      </c>
      <c r="F233" s="204" t="s">
        <v>640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151</v>
      </c>
      <c r="AU233" s="210" t="s">
        <v>87</v>
      </c>
      <c r="AV233" s="13" t="s">
        <v>85</v>
      </c>
      <c r="AW233" s="13" t="s">
        <v>37</v>
      </c>
      <c r="AX233" s="13" t="s">
        <v>77</v>
      </c>
      <c r="AY233" s="210" t="s">
        <v>138</v>
      </c>
    </row>
    <row r="234" spans="1:65" s="13" customFormat="1" ht="11.25">
      <c r="B234" s="201"/>
      <c r="C234" s="202"/>
      <c r="D234" s="194" t="s">
        <v>151</v>
      </c>
      <c r="E234" s="203" t="s">
        <v>19</v>
      </c>
      <c r="F234" s="204" t="s">
        <v>641</v>
      </c>
      <c r="G234" s="202"/>
      <c r="H234" s="203" t="s">
        <v>19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151</v>
      </c>
      <c r="AU234" s="210" t="s">
        <v>87</v>
      </c>
      <c r="AV234" s="13" t="s">
        <v>85</v>
      </c>
      <c r="AW234" s="13" t="s">
        <v>37</v>
      </c>
      <c r="AX234" s="13" t="s">
        <v>77</v>
      </c>
      <c r="AY234" s="210" t="s">
        <v>138</v>
      </c>
    </row>
    <row r="235" spans="1:65" s="14" customFormat="1" ht="11.25">
      <c r="B235" s="211"/>
      <c r="C235" s="212"/>
      <c r="D235" s="194" t="s">
        <v>151</v>
      </c>
      <c r="E235" s="213" t="s">
        <v>19</v>
      </c>
      <c r="F235" s="214" t="s">
        <v>642</v>
      </c>
      <c r="G235" s="212"/>
      <c r="H235" s="215">
        <v>15.5</v>
      </c>
      <c r="I235" s="216"/>
      <c r="J235" s="212"/>
      <c r="K235" s="212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151</v>
      </c>
      <c r="AU235" s="221" t="s">
        <v>87</v>
      </c>
      <c r="AV235" s="14" t="s">
        <v>87</v>
      </c>
      <c r="AW235" s="14" t="s">
        <v>37</v>
      </c>
      <c r="AX235" s="14" t="s">
        <v>85</v>
      </c>
      <c r="AY235" s="221" t="s">
        <v>138</v>
      </c>
    </row>
    <row r="236" spans="1:65" s="2" customFormat="1" ht="24.2" customHeight="1">
      <c r="A236" s="37"/>
      <c r="B236" s="38"/>
      <c r="C236" s="237" t="s">
        <v>411</v>
      </c>
      <c r="D236" s="237" t="s">
        <v>327</v>
      </c>
      <c r="E236" s="238" t="s">
        <v>643</v>
      </c>
      <c r="F236" s="239" t="s">
        <v>644</v>
      </c>
      <c r="G236" s="240" t="s">
        <v>196</v>
      </c>
      <c r="H236" s="241">
        <v>16.274999999999999</v>
      </c>
      <c r="I236" s="242"/>
      <c r="J236" s="243">
        <f>ROUND(I236*H236,2)</f>
        <v>0</v>
      </c>
      <c r="K236" s="239" t="s">
        <v>144</v>
      </c>
      <c r="L236" s="244"/>
      <c r="M236" s="245" t="s">
        <v>19</v>
      </c>
      <c r="N236" s="246" t="s">
        <v>48</v>
      </c>
      <c r="O236" s="67"/>
      <c r="P236" s="190">
        <f>O236*H236</f>
        <v>0</v>
      </c>
      <c r="Q236" s="190">
        <v>2.6700000000000001E-3</v>
      </c>
      <c r="R236" s="190">
        <f>Q236*H236</f>
        <v>4.345425E-2</v>
      </c>
      <c r="S236" s="190">
        <v>0</v>
      </c>
      <c r="T236" s="19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2" t="s">
        <v>210</v>
      </c>
      <c r="AT236" s="192" t="s">
        <v>327</v>
      </c>
      <c r="AU236" s="192" t="s">
        <v>87</v>
      </c>
      <c r="AY236" s="20" t="s">
        <v>138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20" t="s">
        <v>85</v>
      </c>
      <c r="BK236" s="193">
        <f>ROUND(I236*H236,2)</f>
        <v>0</v>
      </c>
      <c r="BL236" s="20" t="s">
        <v>145</v>
      </c>
      <c r="BM236" s="192" t="s">
        <v>645</v>
      </c>
    </row>
    <row r="237" spans="1:65" s="2" customFormat="1" ht="19.5">
      <c r="A237" s="37"/>
      <c r="B237" s="38"/>
      <c r="C237" s="39"/>
      <c r="D237" s="194" t="s">
        <v>147</v>
      </c>
      <c r="E237" s="39"/>
      <c r="F237" s="195" t="s">
        <v>644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147</v>
      </c>
      <c r="AU237" s="20" t="s">
        <v>87</v>
      </c>
    </row>
    <row r="238" spans="1:65" s="14" customFormat="1" ht="11.25">
      <c r="B238" s="211"/>
      <c r="C238" s="212"/>
      <c r="D238" s="194" t="s">
        <v>151</v>
      </c>
      <c r="E238" s="212"/>
      <c r="F238" s="214" t="s">
        <v>646</v>
      </c>
      <c r="G238" s="212"/>
      <c r="H238" s="215">
        <v>16.274999999999999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151</v>
      </c>
      <c r="AU238" s="221" t="s">
        <v>87</v>
      </c>
      <c r="AV238" s="14" t="s">
        <v>87</v>
      </c>
      <c r="AW238" s="14" t="s">
        <v>4</v>
      </c>
      <c r="AX238" s="14" t="s">
        <v>85</v>
      </c>
      <c r="AY238" s="221" t="s">
        <v>138</v>
      </c>
    </row>
    <row r="239" spans="1:65" s="2" customFormat="1" ht="24.2" customHeight="1">
      <c r="A239" s="37"/>
      <c r="B239" s="38"/>
      <c r="C239" s="181" t="s">
        <v>419</v>
      </c>
      <c r="D239" s="181" t="s">
        <v>140</v>
      </c>
      <c r="E239" s="182" t="s">
        <v>647</v>
      </c>
      <c r="F239" s="183" t="s">
        <v>648</v>
      </c>
      <c r="G239" s="184" t="s">
        <v>185</v>
      </c>
      <c r="H239" s="185">
        <v>1</v>
      </c>
      <c r="I239" s="186"/>
      <c r="J239" s="187">
        <f>ROUND(I239*H239,2)</f>
        <v>0</v>
      </c>
      <c r="K239" s="183" t="s">
        <v>206</v>
      </c>
      <c r="L239" s="42"/>
      <c r="M239" s="188" t="s">
        <v>19</v>
      </c>
      <c r="N239" s="189" t="s">
        <v>48</v>
      </c>
      <c r="O239" s="67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145</v>
      </c>
      <c r="AT239" s="192" t="s">
        <v>140</v>
      </c>
      <c r="AU239" s="192" t="s">
        <v>87</v>
      </c>
      <c r="AY239" s="20" t="s">
        <v>138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85</v>
      </c>
      <c r="BK239" s="193">
        <f>ROUND(I239*H239,2)</f>
        <v>0</v>
      </c>
      <c r="BL239" s="20" t="s">
        <v>145</v>
      </c>
      <c r="BM239" s="192" t="s">
        <v>649</v>
      </c>
    </row>
    <row r="240" spans="1:65" s="2" customFormat="1" ht="19.5">
      <c r="A240" s="37"/>
      <c r="B240" s="38"/>
      <c r="C240" s="39"/>
      <c r="D240" s="194" t="s">
        <v>147</v>
      </c>
      <c r="E240" s="39"/>
      <c r="F240" s="195" t="s">
        <v>648</v>
      </c>
      <c r="G240" s="39"/>
      <c r="H240" s="39"/>
      <c r="I240" s="196"/>
      <c r="J240" s="39"/>
      <c r="K240" s="39"/>
      <c r="L240" s="42"/>
      <c r="M240" s="197"/>
      <c r="N240" s="198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147</v>
      </c>
      <c r="AU240" s="20" t="s">
        <v>87</v>
      </c>
    </row>
    <row r="241" spans="1:65" s="2" customFormat="1" ht="48.75">
      <c r="A241" s="37"/>
      <c r="B241" s="38"/>
      <c r="C241" s="39"/>
      <c r="D241" s="194" t="s">
        <v>274</v>
      </c>
      <c r="E241" s="39"/>
      <c r="F241" s="236" t="s">
        <v>650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274</v>
      </c>
      <c r="AU241" s="20" t="s">
        <v>87</v>
      </c>
    </row>
    <row r="242" spans="1:65" s="13" customFormat="1" ht="22.5">
      <c r="B242" s="201"/>
      <c r="C242" s="202"/>
      <c r="D242" s="194" t="s">
        <v>151</v>
      </c>
      <c r="E242" s="203" t="s">
        <v>19</v>
      </c>
      <c r="F242" s="204" t="s">
        <v>651</v>
      </c>
      <c r="G242" s="202"/>
      <c r="H242" s="203" t="s">
        <v>19</v>
      </c>
      <c r="I242" s="205"/>
      <c r="J242" s="202"/>
      <c r="K242" s="202"/>
      <c r="L242" s="206"/>
      <c r="M242" s="207"/>
      <c r="N242" s="208"/>
      <c r="O242" s="208"/>
      <c r="P242" s="208"/>
      <c r="Q242" s="208"/>
      <c r="R242" s="208"/>
      <c r="S242" s="208"/>
      <c r="T242" s="209"/>
      <c r="AT242" s="210" t="s">
        <v>151</v>
      </c>
      <c r="AU242" s="210" t="s">
        <v>87</v>
      </c>
      <c r="AV242" s="13" t="s">
        <v>85</v>
      </c>
      <c r="AW242" s="13" t="s">
        <v>37</v>
      </c>
      <c r="AX242" s="13" t="s">
        <v>77</v>
      </c>
      <c r="AY242" s="210" t="s">
        <v>138</v>
      </c>
    </row>
    <row r="243" spans="1:65" s="14" customFormat="1" ht="11.25">
      <c r="B243" s="211"/>
      <c r="C243" s="212"/>
      <c r="D243" s="194" t="s">
        <v>151</v>
      </c>
      <c r="E243" s="213" t="s">
        <v>19</v>
      </c>
      <c r="F243" s="214" t="s">
        <v>85</v>
      </c>
      <c r="G243" s="212"/>
      <c r="H243" s="215">
        <v>1</v>
      </c>
      <c r="I243" s="216"/>
      <c r="J243" s="212"/>
      <c r="K243" s="212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151</v>
      </c>
      <c r="AU243" s="221" t="s">
        <v>87</v>
      </c>
      <c r="AV243" s="14" t="s">
        <v>87</v>
      </c>
      <c r="AW243" s="14" t="s">
        <v>37</v>
      </c>
      <c r="AX243" s="14" t="s">
        <v>85</v>
      </c>
      <c r="AY243" s="221" t="s">
        <v>138</v>
      </c>
    </row>
    <row r="244" spans="1:65" s="2" customFormat="1" ht="24.2" customHeight="1">
      <c r="A244" s="37"/>
      <c r="B244" s="38"/>
      <c r="C244" s="181" t="s">
        <v>424</v>
      </c>
      <c r="D244" s="181" t="s">
        <v>140</v>
      </c>
      <c r="E244" s="182" t="s">
        <v>652</v>
      </c>
      <c r="F244" s="183" t="s">
        <v>653</v>
      </c>
      <c r="G244" s="184" t="s">
        <v>185</v>
      </c>
      <c r="H244" s="185">
        <v>1</v>
      </c>
      <c r="I244" s="186"/>
      <c r="J244" s="187">
        <f>ROUND(I244*H244,2)</f>
        <v>0</v>
      </c>
      <c r="K244" s="183" t="s">
        <v>144</v>
      </c>
      <c r="L244" s="42"/>
      <c r="M244" s="188" t="s">
        <v>19</v>
      </c>
      <c r="N244" s="189" t="s">
        <v>48</v>
      </c>
      <c r="O244" s="67"/>
      <c r="P244" s="190">
        <f>O244*H244</f>
        <v>0</v>
      </c>
      <c r="Q244" s="190">
        <v>0.12422</v>
      </c>
      <c r="R244" s="190">
        <f>Q244*H244</f>
        <v>0.12422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145</v>
      </c>
      <c r="AT244" s="192" t="s">
        <v>140</v>
      </c>
      <c r="AU244" s="192" t="s">
        <v>87</v>
      </c>
      <c r="AY244" s="20" t="s">
        <v>138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85</v>
      </c>
      <c r="BK244" s="193">
        <f>ROUND(I244*H244,2)</f>
        <v>0</v>
      </c>
      <c r="BL244" s="20" t="s">
        <v>145</v>
      </c>
      <c r="BM244" s="192" t="s">
        <v>654</v>
      </c>
    </row>
    <row r="245" spans="1:65" s="2" customFormat="1" ht="11.25">
      <c r="A245" s="37"/>
      <c r="B245" s="38"/>
      <c r="C245" s="39"/>
      <c r="D245" s="194" t="s">
        <v>147</v>
      </c>
      <c r="E245" s="39"/>
      <c r="F245" s="195" t="s">
        <v>655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147</v>
      </c>
      <c r="AU245" s="20" t="s">
        <v>87</v>
      </c>
    </row>
    <row r="246" spans="1:65" s="2" customFormat="1" ht="11.25">
      <c r="A246" s="37"/>
      <c r="B246" s="38"/>
      <c r="C246" s="39"/>
      <c r="D246" s="199" t="s">
        <v>149</v>
      </c>
      <c r="E246" s="39"/>
      <c r="F246" s="200" t="s">
        <v>656</v>
      </c>
      <c r="G246" s="39"/>
      <c r="H246" s="39"/>
      <c r="I246" s="196"/>
      <c r="J246" s="39"/>
      <c r="K246" s="39"/>
      <c r="L246" s="42"/>
      <c r="M246" s="197"/>
      <c r="N246" s="198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149</v>
      </c>
      <c r="AU246" s="20" t="s">
        <v>87</v>
      </c>
    </row>
    <row r="247" spans="1:65" s="13" customFormat="1" ht="11.25">
      <c r="B247" s="201"/>
      <c r="C247" s="202"/>
      <c r="D247" s="194" t="s">
        <v>151</v>
      </c>
      <c r="E247" s="203" t="s">
        <v>19</v>
      </c>
      <c r="F247" s="204" t="s">
        <v>657</v>
      </c>
      <c r="G247" s="202"/>
      <c r="H247" s="203" t="s">
        <v>19</v>
      </c>
      <c r="I247" s="205"/>
      <c r="J247" s="202"/>
      <c r="K247" s="202"/>
      <c r="L247" s="206"/>
      <c r="M247" s="207"/>
      <c r="N247" s="208"/>
      <c r="O247" s="208"/>
      <c r="P247" s="208"/>
      <c r="Q247" s="208"/>
      <c r="R247" s="208"/>
      <c r="S247" s="208"/>
      <c r="T247" s="209"/>
      <c r="AT247" s="210" t="s">
        <v>151</v>
      </c>
      <c r="AU247" s="210" t="s">
        <v>87</v>
      </c>
      <c r="AV247" s="13" t="s">
        <v>85</v>
      </c>
      <c r="AW247" s="13" t="s">
        <v>37</v>
      </c>
      <c r="AX247" s="13" t="s">
        <v>77</v>
      </c>
      <c r="AY247" s="210" t="s">
        <v>138</v>
      </c>
    </row>
    <row r="248" spans="1:65" s="13" customFormat="1" ht="11.25">
      <c r="B248" s="201"/>
      <c r="C248" s="202"/>
      <c r="D248" s="194" t="s">
        <v>151</v>
      </c>
      <c r="E248" s="203" t="s">
        <v>19</v>
      </c>
      <c r="F248" s="204" t="s">
        <v>658</v>
      </c>
      <c r="G248" s="202"/>
      <c r="H248" s="203" t="s">
        <v>19</v>
      </c>
      <c r="I248" s="205"/>
      <c r="J248" s="202"/>
      <c r="K248" s="202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151</v>
      </c>
      <c r="AU248" s="210" t="s">
        <v>87</v>
      </c>
      <c r="AV248" s="13" t="s">
        <v>85</v>
      </c>
      <c r="AW248" s="13" t="s">
        <v>37</v>
      </c>
      <c r="AX248" s="13" t="s">
        <v>77</v>
      </c>
      <c r="AY248" s="210" t="s">
        <v>138</v>
      </c>
    </row>
    <row r="249" spans="1:65" s="14" customFormat="1" ht="11.25">
      <c r="B249" s="211"/>
      <c r="C249" s="212"/>
      <c r="D249" s="194" t="s">
        <v>151</v>
      </c>
      <c r="E249" s="213" t="s">
        <v>19</v>
      </c>
      <c r="F249" s="214" t="s">
        <v>85</v>
      </c>
      <c r="G249" s="212"/>
      <c r="H249" s="215">
        <v>1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151</v>
      </c>
      <c r="AU249" s="221" t="s">
        <v>87</v>
      </c>
      <c r="AV249" s="14" t="s">
        <v>87</v>
      </c>
      <c r="AW249" s="14" t="s">
        <v>37</v>
      </c>
      <c r="AX249" s="14" t="s">
        <v>85</v>
      </c>
      <c r="AY249" s="221" t="s">
        <v>138</v>
      </c>
    </row>
    <row r="250" spans="1:65" s="2" customFormat="1" ht="24.2" customHeight="1">
      <c r="A250" s="37"/>
      <c r="B250" s="38"/>
      <c r="C250" s="237" t="s">
        <v>428</v>
      </c>
      <c r="D250" s="237" t="s">
        <v>327</v>
      </c>
      <c r="E250" s="238" t="s">
        <v>659</v>
      </c>
      <c r="F250" s="239" t="s">
        <v>660</v>
      </c>
      <c r="G250" s="240" t="s">
        <v>185</v>
      </c>
      <c r="H250" s="241">
        <v>1</v>
      </c>
      <c r="I250" s="242"/>
      <c r="J250" s="243">
        <f>ROUND(I250*H250,2)</f>
        <v>0</v>
      </c>
      <c r="K250" s="239" t="s">
        <v>144</v>
      </c>
      <c r="L250" s="244"/>
      <c r="M250" s="245" t="s">
        <v>19</v>
      </c>
      <c r="N250" s="246" t="s">
        <v>48</v>
      </c>
      <c r="O250" s="67"/>
      <c r="P250" s="190">
        <f>O250*H250</f>
        <v>0</v>
      </c>
      <c r="Q250" s="190">
        <v>7.1999999999999995E-2</v>
      </c>
      <c r="R250" s="190">
        <f>Q250*H250</f>
        <v>7.1999999999999995E-2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210</v>
      </c>
      <c r="AT250" s="192" t="s">
        <v>327</v>
      </c>
      <c r="AU250" s="192" t="s">
        <v>87</v>
      </c>
      <c r="AY250" s="20" t="s">
        <v>138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20" t="s">
        <v>85</v>
      </c>
      <c r="BK250" s="193">
        <f>ROUND(I250*H250,2)</f>
        <v>0</v>
      </c>
      <c r="BL250" s="20" t="s">
        <v>145</v>
      </c>
      <c r="BM250" s="192" t="s">
        <v>661</v>
      </c>
    </row>
    <row r="251" spans="1:65" s="2" customFormat="1" ht="11.25">
      <c r="A251" s="37"/>
      <c r="B251" s="38"/>
      <c r="C251" s="39"/>
      <c r="D251" s="194" t="s">
        <v>147</v>
      </c>
      <c r="E251" s="39"/>
      <c r="F251" s="195" t="s">
        <v>660</v>
      </c>
      <c r="G251" s="39"/>
      <c r="H251" s="39"/>
      <c r="I251" s="196"/>
      <c r="J251" s="39"/>
      <c r="K251" s="39"/>
      <c r="L251" s="42"/>
      <c r="M251" s="197"/>
      <c r="N251" s="19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147</v>
      </c>
      <c r="AU251" s="20" t="s">
        <v>87</v>
      </c>
    </row>
    <row r="252" spans="1:65" s="2" customFormat="1" ht="24.2" customHeight="1">
      <c r="A252" s="37"/>
      <c r="B252" s="38"/>
      <c r="C252" s="181" t="s">
        <v>437</v>
      </c>
      <c r="D252" s="181" t="s">
        <v>140</v>
      </c>
      <c r="E252" s="182" t="s">
        <v>662</v>
      </c>
      <c r="F252" s="183" t="s">
        <v>663</v>
      </c>
      <c r="G252" s="184" t="s">
        <v>185</v>
      </c>
      <c r="H252" s="185">
        <v>1</v>
      </c>
      <c r="I252" s="186"/>
      <c r="J252" s="187">
        <f>ROUND(I252*H252,2)</f>
        <v>0</v>
      </c>
      <c r="K252" s="183" t="s">
        <v>144</v>
      </c>
      <c r="L252" s="42"/>
      <c r="M252" s="188" t="s">
        <v>19</v>
      </c>
      <c r="N252" s="189" t="s">
        <v>48</v>
      </c>
      <c r="O252" s="67"/>
      <c r="P252" s="190">
        <f>O252*H252</f>
        <v>0</v>
      </c>
      <c r="Q252" s="190">
        <v>2.972E-2</v>
      </c>
      <c r="R252" s="190">
        <f>Q252*H252</f>
        <v>2.972E-2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145</v>
      </c>
      <c r="AT252" s="192" t="s">
        <v>140</v>
      </c>
      <c r="AU252" s="192" t="s">
        <v>87</v>
      </c>
      <c r="AY252" s="20" t="s">
        <v>138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85</v>
      </c>
      <c r="BK252" s="193">
        <f>ROUND(I252*H252,2)</f>
        <v>0</v>
      </c>
      <c r="BL252" s="20" t="s">
        <v>145</v>
      </c>
      <c r="BM252" s="192" t="s">
        <v>664</v>
      </c>
    </row>
    <row r="253" spans="1:65" s="2" customFormat="1" ht="19.5">
      <c r="A253" s="37"/>
      <c r="B253" s="38"/>
      <c r="C253" s="39"/>
      <c r="D253" s="194" t="s">
        <v>147</v>
      </c>
      <c r="E253" s="39"/>
      <c r="F253" s="195" t="s">
        <v>665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147</v>
      </c>
      <c r="AU253" s="20" t="s">
        <v>87</v>
      </c>
    </row>
    <row r="254" spans="1:65" s="2" customFormat="1" ht="11.25">
      <c r="A254" s="37"/>
      <c r="B254" s="38"/>
      <c r="C254" s="39"/>
      <c r="D254" s="199" t="s">
        <v>149</v>
      </c>
      <c r="E254" s="39"/>
      <c r="F254" s="200" t="s">
        <v>666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149</v>
      </c>
      <c r="AU254" s="20" t="s">
        <v>87</v>
      </c>
    </row>
    <row r="255" spans="1:65" s="13" customFormat="1" ht="11.25">
      <c r="B255" s="201"/>
      <c r="C255" s="202"/>
      <c r="D255" s="194" t="s">
        <v>151</v>
      </c>
      <c r="E255" s="203" t="s">
        <v>19</v>
      </c>
      <c r="F255" s="204" t="s">
        <v>657</v>
      </c>
      <c r="G255" s="202"/>
      <c r="H255" s="203" t="s">
        <v>19</v>
      </c>
      <c r="I255" s="205"/>
      <c r="J255" s="202"/>
      <c r="K255" s="202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151</v>
      </c>
      <c r="AU255" s="210" t="s">
        <v>87</v>
      </c>
      <c r="AV255" s="13" t="s">
        <v>85</v>
      </c>
      <c r="AW255" s="13" t="s">
        <v>37</v>
      </c>
      <c r="AX255" s="13" t="s">
        <v>77</v>
      </c>
      <c r="AY255" s="210" t="s">
        <v>138</v>
      </c>
    </row>
    <row r="256" spans="1:65" s="13" customFormat="1" ht="11.25">
      <c r="B256" s="201"/>
      <c r="C256" s="202"/>
      <c r="D256" s="194" t="s">
        <v>151</v>
      </c>
      <c r="E256" s="203" t="s">
        <v>19</v>
      </c>
      <c r="F256" s="204" t="s">
        <v>667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151</v>
      </c>
      <c r="AU256" s="210" t="s">
        <v>87</v>
      </c>
      <c r="AV256" s="13" t="s">
        <v>85</v>
      </c>
      <c r="AW256" s="13" t="s">
        <v>37</v>
      </c>
      <c r="AX256" s="13" t="s">
        <v>77</v>
      </c>
      <c r="AY256" s="210" t="s">
        <v>138</v>
      </c>
    </row>
    <row r="257" spans="1:65" s="14" customFormat="1" ht="11.25">
      <c r="B257" s="211"/>
      <c r="C257" s="212"/>
      <c r="D257" s="194" t="s">
        <v>151</v>
      </c>
      <c r="E257" s="213" t="s">
        <v>19</v>
      </c>
      <c r="F257" s="214" t="s">
        <v>85</v>
      </c>
      <c r="G257" s="212"/>
      <c r="H257" s="215">
        <v>1</v>
      </c>
      <c r="I257" s="216"/>
      <c r="J257" s="212"/>
      <c r="K257" s="212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151</v>
      </c>
      <c r="AU257" s="221" t="s">
        <v>87</v>
      </c>
      <c r="AV257" s="14" t="s">
        <v>87</v>
      </c>
      <c r="AW257" s="14" t="s">
        <v>37</v>
      </c>
      <c r="AX257" s="14" t="s">
        <v>85</v>
      </c>
      <c r="AY257" s="221" t="s">
        <v>138</v>
      </c>
    </row>
    <row r="258" spans="1:65" s="2" customFormat="1" ht="21.75" customHeight="1">
      <c r="A258" s="37"/>
      <c r="B258" s="38"/>
      <c r="C258" s="237" t="s">
        <v>442</v>
      </c>
      <c r="D258" s="237" t="s">
        <v>327</v>
      </c>
      <c r="E258" s="238" t="s">
        <v>668</v>
      </c>
      <c r="F258" s="239" t="s">
        <v>669</v>
      </c>
      <c r="G258" s="240" t="s">
        <v>185</v>
      </c>
      <c r="H258" s="241">
        <v>1</v>
      </c>
      <c r="I258" s="242"/>
      <c r="J258" s="243">
        <f>ROUND(I258*H258,2)</f>
        <v>0</v>
      </c>
      <c r="K258" s="239" t="s">
        <v>144</v>
      </c>
      <c r="L258" s="244"/>
      <c r="M258" s="245" t="s">
        <v>19</v>
      </c>
      <c r="N258" s="246" t="s">
        <v>48</v>
      </c>
      <c r="O258" s="67"/>
      <c r="P258" s="190">
        <f>O258*H258</f>
        <v>0</v>
      </c>
      <c r="Q258" s="190">
        <v>5.8000000000000003E-2</v>
      </c>
      <c r="R258" s="190">
        <f>Q258*H258</f>
        <v>5.8000000000000003E-2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210</v>
      </c>
      <c r="AT258" s="192" t="s">
        <v>327</v>
      </c>
      <c r="AU258" s="192" t="s">
        <v>87</v>
      </c>
      <c r="AY258" s="20" t="s">
        <v>138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85</v>
      </c>
      <c r="BK258" s="193">
        <f>ROUND(I258*H258,2)</f>
        <v>0</v>
      </c>
      <c r="BL258" s="20" t="s">
        <v>145</v>
      </c>
      <c r="BM258" s="192" t="s">
        <v>670</v>
      </c>
    </row>
    <row r="259" spans="1:65" s="2" customFormat="1" ht="11.25">
      <c r="A259" s="37"/>
      <c r="B259" s="38"/>
      <c r="C259" s="39"/>
      <c r="D259" s="194" t="s">
        <v>147</v>
      </c>
      <c r="E259" s="39"/>
      <c r="F259" s="195" t="s">
        <v>669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147</v>
      </c>
      <c r="AU259" s="20" t="s">
        <v>87</v>
      </c>
    </row>
    <row r="260" spans="1:65" s="2" customFormat="1" ht="24.2" customHeight="1">
      <c r="A260" s="37"/>
      <c r="B260" s="38"/>
      <c r="C260" s="237" t="s">
        <v>450</v>
      </c>
      <c r="D260" s="237" t="s">
        <v>327</v>
      </c>
      <c r="E260" s="238" t="s">
        <v>671</v>
      </c>
      <c r="F260" s="239" t="s">
        <v>672</v>
      </c>
      <c r="G260" s="240" t="s">
        <v>185</v>
      </c>
      <c r="H260" s="241">
        <v>1</v>
      </c>
      <c r="I260" s="242"/>
      <c r="J260" s="243">
        <f>ROUND(I260*H260,2)</f>
        <v>0</v>
      </c>
      <c r="K260" s="239" t="s">
        <v>144</v>
      </c>
      <c r="L260" s="244"/>
      <c r="M260" s="245" t="s">
        <v>19</v>
      </c>
      <c r="N260" s="246" t="s">
        <v>48</v>
      </c>
      <c r="O260" s="67"/>
      <c r="P260" s="190">
        <f>O260*H260</f>
        <v>0</v>
      </c>
      <c r="Q260" s="190">
        <v>2.7E-2</v>
      </c>
      <c r="R260" s="190">
        <f>Q260*H260</f>
        <v>2.7E-2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210</v>
      </c>
      <c r="AT260" s="192" t="s">
        <v>327</v>
      </c>
      <c r="AU260" s="192" t="s">
        <v>87</v>
      </c>
      <c r="AY260" s="20" t="s">
        <v>138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85</v>
      </c>
      <c r="BK260" s="193">
        <f>ROUND(I260*H260,2)</f>
        <v>0</v>
      </c>
      <c r="BL260" s="20" t="s">
        <v>145</v>
      </c>
      <c r="BM260" s="192" t="s">
        <v>673</v>
      </c>
    </row>
    <row r="261" spans="1:65" s="2" customFormat="1" ht="11.25">
      <c r="A261" s="37"/>
      <c r="B261" s="38"/>
      <c r="C261" s="39"/>
      <c r="D261" s="194" t="s">
        <v>147</v>
      </c>
      <c r="E261" s="39"/>
      <c r="F261" s="195" t="s">
        <v>672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147</v>
      </c>
      <c r="AU261" s="20" t="s">
        <v>87</v>
      </c>
    </row>
    <row r="262" spans="1:65" s="2" customFormat="1" ht="24.2" customHeight="1">
      <c r="A262" s="37"/>
      <c r="B262" s="38"/>
      <c r="C262" s="181" t="s">
        <v>455</v>
      </c>
      <c r="D262" s="181" t="s">
        <v>140</v>
      </c>
      <c r="E262" s="182" t="s">
        <v>674</v>
      </c>
      <c r="F262" s="183" t="s">
        <v>675</v>
      </c>
      <c r="G262" s="184" t="s">
        <v>185</v>
      </c>
      <c r="H262" s="185">
        <v>1</v>
      </c>
      <c r="I262" s="186"/>
      <c r="J262" s="187">
        <f>ROUND(I262*H262,2)</f>
        <v>0</v>
      </c>
      <c r="K262" s="183" t="s">
        <v>144</v>
      </c>
      <c r="L262" s="42"/>
      <c r="M262" s="188" t="s">
        <v>19</v>
      </c>
      <c r="N262" s="189" t="s">
        <v>48</v>
      </c>
      <c r="O262" s="67"/>
      <c r="P262" s="190">
        <f>O262*H262</f>
        <v>0</v>
      </c>
      <c r="Q262" s="190">
        <v>2.972E-2</v>
      </c>
      <c r="R262" s="190">
        <f>Q262*H262</f>
        <v>2.972E-2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145</v>
      </c>
      <c r="AT262" s="192" t="s">
        <v>140</v>
      </c>
      <c r="AU262" s="192" t="s">
        <v>87</v>
      </c>
      <c r="AY262" s="20" t="s">
        <v>138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85</v>
      </c>
      <c r="BK262" s="193">
        <f>ROUND(I262*H262,2)</f>
        <v>0</v>
      </c>
      <c r="BL262" s="20" t="s">
        <v>145</v>
      </c>
      <c r="BM262" s="192" t="s">
        <v>676</v>
      </c>
    </row>
    <row r="263" spans="1:65" s="2" customFormat="1" ht="19.5">
      <c r="A263" s="37"/>
      <c r="B263" s="38"/>
      <c r="C263" s="39"/>
      <c r="D263" s="194" t="s">
        <v>147</v>
      </c>
      <c r="E263" s="39"/>
      <c r="F263" s="195" t="s">
        <v>677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147</v>
      </c>
      <c r="AU263" s="20" t="s">
        <v>87</v>
      </c>
    </row>
    <row r="264" spans="1:65" s="2" customFormat="1" ht="11.25">
      <c r="A264" s="37"/>
      <c r="B264" s="38"/>
      <c r="C264" s="39"/>
      <c r="D264" s="199" t="s">
        <v>149</v>
      </c>
      <c r="E264" s="39"/>
      <c r="F264" s="200" t="s">
        <v>678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149</v>
      </c>
      <c r="AU264" s="20" t="s">
        <v>87</v>
      </c>
    </row>
    <row r="265" spans="1:65" s="13" customFormat="1" ht="11.25">
      <c r="B265" s="201"/>
      <c r="C265" s="202"/>
      <c r="D265" s="194" t="s">
        <v>151</v>
      </c>
      <c r="E265" s="203" t="s">
        <v>19</v>
      </c>
      <c r="F265" s="204" t="s">
        <v>657</v>
      </c>
      <c r="G265" s="202"/>
      <c r="H265" s="203" t="s">
        <v>19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151</v>
      </c>
      <c r="AU265" s="210" t="s">
        <v>87</v>
      </c>
      <c r="AV265" s="13" t="s">
        <v>85</v>
      </c>
      <c r="AW265" s="13" t="s">
        <v>37</v>
      </c>
      <c r="AX265" s="13" t="s">
        <v>77</v>
      </c>
      <c r="AY265" s="210" t="s">
        <v>138</v>
      </c>
    </row>
    <row r="266" spans="1:65" s="13" customFormat="1" ht="11.25">
      <c r="B266" s="201"/>
      <c r="C266" s="202"/>
      <c r="D266" s="194" t="s">
        <v>151</v>
      </c>
      <c r="E266" s="203" t="s">
        <v>19</v>
      </c>
      <c r="F266" s="204" t="s">
        <v>679</v>
      </c>
      <c r="G266" s="202"/>
      <c r="H266" s="203" t="s">
        <v>19</v>
      </c>
      <c r="I266" s="205"/>
      <c r="J266" s="202"/>
      <c r="K266" s="202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151</v>
      </c>
      <c r="AU266" s="210" t="s">
        <v>87</v>
      </c>
      <c r="AV266" s="13" t="s">
        <v>85</v>
      </c>
      <c r="AW266" s="13" t="s">
        <v>37</v>
      </c>
      <c r="AX266" s="13" t="s">
        <v>77</v>
      </c>
      <c r="AY266" s="210" t="s">
        <v>138</v>
      </c>
    </row>
    <row r="267" spans="1:65" s="14" customFormat="1" ht="11.25">
      <c r="B267" s="211"/>
      <c r="C267" s="212"/>
      <c r="D267" s="194" t="s">
        <v>151</v>
      </c>
      <c r="E267" s="213" t="s">
        <v>19</v>
      </c>
      <c r="F267" s="214" t="s">
        <v>85</v>
      </c>
      <c r="G267" s="212"/>
      <c r="H267" s="215">
        <v>1</v>
      </c>
      <c r="I267" s="216"/>
      <c r="J267" s="212"/>
      <c r="K267" s="212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151</v>
      </c>
      <c r="AU267" s="221" t="s">
        <v>87</v>
      </c>
      <c r="AV267" s="14" t="s">
        <v>87</v>
      </c>
      <c r="AW267" s="14" t="s">
        <v>37</v>
      </c>
      <c r="AX267" s="14" t="s">
        <v>85</v>
      </c>
      <c r="AY267" s="221" t="s">
        <v>138</v>
      </c>
    </row>
    <row r="268" spans="1:65" s="2" customFormat="1" ht="24.2" customHeight="1">
      <c r="A268" s="37"/>
      <c r="B268" s="38"/>
      <c r="C268" s="237" t="s">
        <v>466</v>
      </c>
      <c r="D268" s="237" t="s">
        <v>327</v>
      </c>
      <c r="E268" s="238" t="s">
        <v>680</v>
      </c>
      <c r="F268" s="239" t="s">
        <v>681</v>
      </c>
      <c r="G268" s="240" t="s">
        <v>185</v>
      </c>
      <c r="H268" s="241">
        <v>1</v>
      </c>
      <c r="I268" s="242"/>
      <c r="J268" s="243">
        <f>ROUND(I268*H268,2)</f>
        <v>0</v>
      </c>
      <c r="K268" s="239" t="s">
        <v>144</v>
      </c>
      <c r="L268" s="244"/>
      <c r="M268" s="245" t="s">
        <v>19</v>
      </c>
      <c r="N268" s="246" t="s">
        <v>48</v>
      </c>
      <c r="O268" s="67"/>
      <c r="P268" s="190">
        <f>O268*H268</f>
        <v>0</v>
      </c>
      <c r="Q268" s="190">
        <v>0.08</v>
      </c>
      <c r="R268" s="190">
        <f>Q268*H268</f>
        <v>0.08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210</v>
      </c>
      <c r="AT268" s="192" t="s">
        <v>327</v>
      </c>
      <c r="AU268" s="192" t="s">
        <v>87</v>
      </c>
      <c r="AY268" s="20" t="s">
        <v>138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85</v>
      </c>
      <c r="BK268" s="193">
        <f>ROUND(I268*H268,2)</f>
        <v>0</v>
      </c>
      <c r="BL268" s="20" t="s">
        <v>145</v>
      </c>
      <c r="BM268" s="192" t="s">
        <v>682</v>
      </c>
    </row>
    <row r="269" spans="1:65" s="2" customFormat="1" ht="19.5">
      <c r="A269" s="37"/>
      <c r="B269" s="38"/>
      <c r="C269" s="39"/>
      <c r="D269" s="194" t="s">
        <v>147</v>
      </c>
      <c r="E269" s="39"/>
      <c r="F269" s="195" t="s">
        <v>681</v>
      </c>
      <c r="G269" s="39"/>
      <c r="H269" s="39"/>
      <c r="I269" s="196"/>
      <c r="J269" s="39"/>
      <c r="K269" s="39"/>
      <c r="L269" s="42"/>
      <c r="M269" s="197"/>
      <c r="N269" s="19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147</v>
      </c>
      <c r="AU269" s="20" t="s">
        <v>87</v>
      </c>
    </row>
    <row r="270" spans="1:65" s="2" customFormat="1" ht="24.2" customHeight="1">
      <c r="A270" s="37"/>
      <c r="B270" s="38"/>
      <c r="C270" s="181" t="s">
        <v>469</v>
      </c>
      <c r="D270" s="181" t="s">
        <v>140</v>
      </c>
      <c r="E270" s="182" t="s">
        <v>683</v>
      </c>
      <c r="F270" s="183" t="s">
        <v>684</v>
      </c>
      <c r="G270" s="184" t="s">
        <v>185</v>
      </c>
      <c r="H270" s="185">
        <v>1</v>
      </c>
      <c r="I270" s="186"/>
      <c r="J270" s="187">
        <f>ROUND(I270*H270,2)</f>
        <v>0</v>
      </c>
      <c r="K270" s="183" t="s">
        <v>144</v>
      </c>
      <c r="L270" s="42"/>
      <c r="M270" s="188" t="s">
        <v>19</v>
      </c>
      <c r="N270" s="189" t="s">
        <v>48</v>
      </c>
      <c r="O270" s="67"/>
      <c r="P270" s="190">
        <f>O270*H270</f>
        <v>0</v>
      </c>
      <c r="Q270" s="190">
        <v>0.21734000000000001</v>
      </c>
      <c r="R270" s="190">
        <f>Q270*H270</f>
        <v>0.21734000000000001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145</v>
      </c>
      <c r="AT270" s="192" t="s">
        <v>140</v>
      </c>
      <c r="AU270" s="192" t="s">
        <v>87</v>
      </c>
      <c r="AY270" s="20" t="s">
        <v>138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20" t="s">
        <v>85</v>
      </c>
      <c r="BK270" s="193">
        <f>ROUND(I270*H270,2)</f>
        <v>0</v>
      </c>
      <c r="BL270" s="20" t="s">
        <v>145</v>
      </c>
      <c r="BM270" s="192" t="s">
        <v>685</v>
      </c>
    </row>
    <row r="271" spans="1:65" s="2" customFormat="1" ht="19.5">
      <c r="A271" s="37"/>
      <c r="B271" s="38"/>
      <c r="C271" s="39"/>
      <c r="D271" s="194" t="s">
        <v>147</v>
      </c>
      <c r="E271" s="39"/>
      <c r="F271" s="195" t="s">
        <v>684</v>
      </c>
      <c r="G271" s="39"/>
      <c r="H271" s="39"/>
      <c r="I271" s="196"/>
      <c r="J271" s="39"/>
      <c r="K271" s="39"/>
      <c r="L271" s="42"/>
      <c r="M271" s="197"/>
      <c r="N271" s="19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147</v>
      </c>
      <c r="AU271" s="20" t="s">
        <v>87</v>
      </c>
    </row>
    <row r="272" spans="1:65" s="2" customFormat="1" ht="11.25">
      <c r="A272" s="37"/>
      <c r="B272" s="38"/>
      <c r="C272" s="39"/>
      <c r="D272" s="199" t="s">
        <v>149</v>
      </c>
      <c r="E272" s="39"/>
      <c r="F272" s="200" t="s">
        <v>686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149</v>
      </c>
      <c r="AU272" s="20" t="s">
        <v>87</v>
      </c>
    </row>
    <row r="273" spans="1:65" s="13" customFormat="1" ht="11.25">
      <c r="B273" s="201"/>
      <c r="C273" s="202"/>
      <c r="D273" s="194" t="s">
        <v>151</v>
      </c>
      <c r="E273" s="203" t="s">
        <v>19</v>
      </c>
      <c r="F273" s="204" t="s">
        <v>657</v>
      </c>
      <c r="G273" s="202"/>
      <c r="H273" s="203" t="s">
        <v>19</v>
      </c>
      <c r="I273" s="205"/>
      <c r="J273" s="202"/>
      <c r="K273" s="202"/>
      <c r="L273" s="206"/>
      <c r="M273" s="207"/>
      <c r="N273" s="208"/>
      <c r="O273" s="208"/>
      <c r="P273" s="208"/>
      <c r="Q273" s="208"/>
      <c r="R273" s="208"/>
      <c r="S273" s="208"/>
      <c r="T273" s="209"/>
      <c r="AT273" s="210" t="s">
        <v>151</v>
      </c>
      <c r="AU273" s="210" t="s">
        <v>87</v>
      </c>
      <c r="AV273" s="13" t="s">
        <v>85</v>
      </c>
      <c r="AW273" s="13" t="s">
        <v>37</v>
      </c>
      <c r="AX273" s="13" t="s">
        <v>77</v>
      </c>
      <c r="AY273" s="210" t="s">
        <v>138</v>
      </c>
    </row>
    <row r="274" spans="1:65" s="13" customFormat="1" ht="11.25">
      <c r="B274" s="201"/>
      <c r="C274" s="202"/>
      <c r="D274" s="194" t="s">
        <v>151</v>
      </c>
      <c r="E274" s="203" t="s">
        <v>19</v>
      </c>
      <c r="F274" s="204" t="s">
        <v>687</v>
      </c>
      <c r="G274" s="202"/>
      <c r="H274" s="203" t="s">
        <v>19</v>
      </c>
      <c r="I274" s="205"/>
      <c r="J274" s="202"/>
      <c r="K274" s="202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151</v>
      </c>
      <c r="AU274" s="210" t="s">
        <v>87</v>
      </c>
      <c r="AV274" s="13" t="s">
        <v>85</v>
      </c>
      <c r="AW274" s="13" t="s">
        <v>37</v>
      </c>
      <c r="AX274" s="13" t="s">
        <v>77</v>
      </c>
      <c r="AY274" s="210" t="s">
        <v>138</v>
      </c>
    </row>
    <row r="275" spans="1:65" s="14" customFormat="1" ht="11.25">
      <c r="B275" s="211"/>
      <c r="C275" s="212"/>
      <c r="D275" s="194" t="s">
        <v>151</v>
      </c>
      <c r="E275" s="213" t="s">
        <v>19</v>
      </c>
      <c r="F275" s="214" t="s">
        <v>85</v>
      </c>
      <c r="G275" s="212"/>
      <c r="H275" s="215">
        <v>1</v>
      </c>
      <c r="I275" s="216"/>
      <c r="J275" s="212"/>
      <c r="K275" s="212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151</v>
      </c>
      <c r="AU275" s="221" t="s">
        <v>87</v>
      </c>
      <c r="AV275" s="14" t="s">
        <v>87</v>
      </c>
      <c r="AW275" s="14" t="s">
        <v>37</v>
      </c>
      <c r="AX275" s="14" t="s">
        <v>85</v>
      </c>
      <c r="AY275" s="221" t="s">
        <v>138</v>
      </c>
    </row>
    <row r="276" spans="1:65" s="2" customFormat="1" ht="16.5" customHeight="1">
      <c r="A276" s="37"/>
      <c r="B276" s="38"/>
      <c r="C276" s="237" t="s">
        <v>473</v>
      </c>
      <c r="D276" s="237" t="s">
        <v>327</v>
      </c>
      <c r="E276" s="238" t="s">
        <v>688</v>
      </c>
      <c r="F276" s="239" t="s">
        <v>689</v>
      </c>
      <c r="G276" s="240" t="s">
        <v>185</v>
      </c>
      <c r="H276" s="241">
        <v>1</v>
      </c>
      <c r="I276" s="242"/>
      <c r="J276" s="243">
        <f>ROUND(I276*H276,2)</f>
        <v>0</v>
      </c>
      <c r="K276" s="239" t="s">
        <v>144</v>
      </c>
      <c r="L276" s="244"/>
      <c r="M276" s="245" t="s">
        <v>19</v>
      </c>
      <c r="N276" s="246" t="s">
        <v>48</v>
      </c>
      <c r="O276" s="67"/>
      <c r="P276" s="190">
        <f>O276*H276</f>
        <v>0</v>
      </c>
      <c r="Q276" s="190">
        <v>5.0599999999999999E-2</v>
      </c>
      <c r="R276" s="190">
        <f>Q276*H276</f>
        <v>5.0599999999999999E-2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210</v>
      </c>
      <c r="AT276" s="192" t="s">
        <v>327</v>
      </c>
      <c r="AU276" s="192" t="s">
        <v>87</v>
      </c>
      <c r="AY276" s="20" t="s">
        <v>138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85</v>
      </c>
      <c r="BK276" s="193">
        <f>ROUND(I276*H276,2)</f>
        <v>0</v>
      </c>
      <c r="BL276" s="20" t="s">
        <v>145</v>
      </c>
      <c r="BM276" s="192" t="s">
        <v>690</v>
      </c>
    </row>
    <row r="277" spans="1:65" s="2" customFormat="1" ht="11.25">
      <c r="A277" s="37"/>
      <c r="B277" s="38"/>
      <c r="C277" s="39"/>
      <c r="D277" s="194" t="s">
        <v>147</v>
      </c>
      <c r="E277" s="39"/>
      <c r="F277" s="195" t="s">
        <v>689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147</v>
      </c>
      <c r="AU277" s="20" t="s">
        <v>87</v>
      </c>
    </row>
    <row r="278" spans="1:65" s="2" customFormat="1" ht="19.5">
      <c r="A278" s="37"/>
      <c r="B278" s="38"/>
      <c r="C278" s="39"/>
      <c r="D278" s="194" t="s">
        <v>274</v>
      </c>
      <c r="E278" s="39"/>
      <c r="F278" s="236" t="s">
        <v>691</v>
      </c>
      <c r="G278" s="39"/>
      <c r="H278" s="39"/>
      <c r="I278" s="196"/>
      <c r="J278" s="39"/>
      <c r="K278" s="39"/>
      <c r="L278" s="42"/>
      <c r="M278" s="197"/>
      <c r="N278" s="198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274</v>
      </c>
      <c r="AU278" s="20" t="s">
        <v>87</v>
      </c>
    </row>
    <row r="279" spans="1:65" s="2" customFormat="1" ht="24.2" customHeight="1">
      <c r="A279" s="37"/>
      <c r="B279" s="38"/>
      <c r="C279" s="237" t="s">
        <v>482</v>
      </c>
      <c r="D279" s="237" t="s">
        <v>327</v>
      </c>
      <c r="E279" s="238" t="s">
        <v>692</v>
      </c>
      <c r="F279" s="239" t="s">
        <v>693</v>
      </c>
      <c r="G279" s="240" t="s">
        <v>185</v>
      </c>
      <c r="H279" s="241">
        <v>1</v>
      </c>
      <c r="I279" s="242"/>
      <c r="J279" s="243">
        <f>ROUND(I279*H279,2)</f>
        <v>0</v>
      </c>
      <c r="K279" s="239" t="s">
        <v>144</v>
      </c>
      <c r="L279" s="244"/>
      <c r="M279" s="245" t="s">
        <v>19</v>
      </c>
      <c r="N279" s="246" t="s">
        <v>48</v>
      </c>
      <c r="O279" s="67"/>
      <c r="P279" s="190">
        <f>O279*H279</f>
        <v>0</v>
      </c>
      <c r="Q279" s="190">
        <v>6.0000000000000001E-3</v>
      </c>
      <c r="R279" s="190">
        <f>Q279*H279</f>
        <v>6.0000000000000001E-3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210</v>
      </c>
      <c r="AT279" s="192" t="s">
        <v>327</v>
      </c>
      <c r="AU279" s="192" t="s">
        <v>87</v>
      </c>
      <c r="AY279" s="20" t="s">
        <v>138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85</v>
      </c>
      <c r="BK279" s="193">
        <f>ROUND(I279*H279,2)</f>
        <v>0</v>
      </c>
      <c r="BL279" s="20" t="s">
        <v>145</v>
      </c>
      <c r="BM279" s="192" t="s">
        <v>694</v>
      </c>
    </row>
    <row r="280" spans="1:65" s="2" customFormat="1" ht="11.25">
      <c r="A280" s="37"/>
      <c r="B280" s="38"/>
      <c r="C280" s="39"/>
      <c r="D280" s="194" t="s">
        <v>147</v>
      </c>
      <c r="E280" s="39"/>
      <c r="F280" s="195" t="s">
        <v>693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147</v>
      </c>
      <c r="AU280" s="20" t="s">
        <v>87</v>
      </c>
    </row>
    <row r="281" spans="1:65" s="12" customFormat="1" ht="22.9" customHeight="1">
      <c r="B281" s="165"/>
      <c r="C281" s="166"/>
      <c r="D281" s="167" t="s">
        <v>76</v>
      </c>
      <c r="E281" s="179" t="s">
        <v>180</v>
      </c>
      <c r="F281" s="179" t="s">
        <v>181</v>
      </c>
      <c r="G281" s="166"/>
      <c r="H281" s="166"/>
      <c r="I281" s="169"/>
      <c r="J281" s="180">
        <f>BK281</f>
        <v>0</v>
      </c>
      <c r="K281" s="166"/>
      <c r="L281" s="171"/>
      <c r="M281" s="172"/>
      <c r="N281" s="173"/>
      <c r="O281" s="173"/>
      <c r="P281" s="174">
        <f>SUM(P282:P292)</f>
        <v>0</v>
      </c>
      <c r="Q281" s="173"/>
      <c r="R281" s="174">
        <f>SUM(R282:R292)</f>
        <v>0</v>
      </c>
      <c r="S281" s="173"/>
      <c r="T281" s="175">
        <f>SUM(T282:T292)</f>
        <v>0</v>
      </c>
      <c r="AR281" s="176" t="s">
        <v>85</v>
      </c>
      <c r="AT281" s="177" t="s">
        <v>76</v>
      </c>
      <c r="AU281" s="177" t="s">
        <v>85</v>
      </c>
      <c r="AY281" s="176" t="s">
        <v>138</v>
      </c>
      <c r="BK281" s="178">
        <f>SUM(BK282:BK292)</f>
        <v>0</v>
      </c>
    </row>
    <row r="282" spans="1:65" s="2" customFormat="1" ht="21.75" customHeight="1">
      <c r="A282" s="37"/>
      <c r="B282" s="38"/>
      <c r="C282" s="181" t="s">
        <v>695</v>
      </c>
      <c r="D282" s="181" t="s">
        <v>140</v>
      </c>
      <c r="E282" s="182" t="s">
        <v>402</v>
      </c>
      <c r="F282" s="183" t="s">
        <v>403</v>
      </c>
      <c r="G282" s="184" t="s">
        <v>196</v>
      </c>
      <c r="H282" s="185">
        <v>20</v>
      </c>
      <c r="I282" s="186"/>
      <c r="J282" s="187">
        <f>ROUND(I282*H282,2)</f>
        <v>0</v>
      </c>
      <c r="K282" s="183" t="s">
        <v>206</v>
      </c>
      <c r="L282" s="42"/>
      <c r="M282" s="188" t="s">
        <v>19</v>
      </c>
      <c r="N282" s="189" t="s">
        <v>48</v>
      </c>
      <c r="O282" s="67"/>
      <c r="P282" s="190">
        <f>O282*H282</f>
        <v>0</v>
      </c>
      <c r="Q282" s="190">
        <v>0</v>
      </c>
      <c r="R282" s="190">
        <f>Q282*H282</f>
        <v>0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145</v>
      </c>
      <c r="AT282" s="192" t="s">
        <v>140</v>
      </c>
      <c r="AU282" s="192" t="s">
        <v>87</v>
      </c>
      <c r="AY282" s="20" t="s">
        <v>138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0" t="s">
        <v>85</v>
      </c>
      <c r="BK282" s="193">
        <f>ROUND(I282*H282,2)</f>
        <v>0</v>
      </c>
      <c r="BL282" s="20" t="s">
        <v>145</v>
      </c>
      <c r="BM282" s="192" t="s">
        <v>696</v>
      </c>
    </row>
    <row r="283" spans="1:65" s="2" customFormat="1" ht="11.25">
      <c r="A283" s="37"/>
      <c r="B283" s="38"/>
      <c r="C283" s="39"/>
      <c r="D283" s="194" t="s">
        <v>147</v>
      </c>
      <c r="E283" s="39"/>
      <c r="F283" s="195" t="s">
        <v>403</v>
      </c>
      <c r="G283" s="39"/>
      <c r="H283" s="39"/>
      <c r="I283" s="196"/>
      <c r="J283" s="39"/>
      <c r="K283" s="39"/>
      <c r="L283" s="42"/>
      <c r="M283" s="197"/>
      <c r="N283" s="198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147</v>
      </c>
      <c r="AU283" s="20" t="s">
        <v>87</v>
      </c>
    </row>
    <row r="284" spans="1:65" s="2" customFormat="1" ht="24.2" customHeight="1">
      <c r="A284" s="37"/>
      <c r="B284" s="38"/>
      <c r="C284" s="181" t="s">
        <v>697</v>
      </c>
      <c r="D284" s="181" t="s">
        <v>140</v>
      </c>
      <c r="E284" s="182" t="s">
        <v>406</v>
      </c>
      <c r="F284" s="183" t="s">
        <v>407</v>
      </c>
      <c r="G284" s="184" t="s">
        <v>143</v>
      </c>
      <c r="H284" s="185">
        <v>30</v>
      </c>
      <c r="I284" s="186"/>
      <c r="J284" s="187">
        <f>ROUND(I284*H284,2)</f>
        <v>0</v>
      </c>
      <c r="K284" s="183" t="s">
        <v>206</v>
      </c>
      <c r="L284" s="42"/>
      <c r="M284" s="188" t="s">
        <v>19</v>
      </c>
      <c r="N284" s="189" t="s">
        <v>48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145</v>
      </c>
      <c r="AT284" s="192" t="s">
        <v>140</v>
      </c>
      <c r="AU284" s="192" t="s">
        <v>87</v>
      </c>
      <c r="AY284" s="20" t="s">
        <v>138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85</v>
      </c>
      <c r="BK284" s="193">
        <f>ROUND(I284*H284,2)</f>
        <v>0</v>
      </c>
      <c r="BL284" s="20" t="s">
        <v>145</v>
      </c>
      <c r="BM284" s="192" t="s">
        <v>698</v>
      </c>
    </row>
    <row r="285" spans="1:65" s="2" customFormat="1" ht="11.25">
      <c r="A285" s="37"/>
      <c r="B285" s="38"/>
      <c r="C285" s="39"/>
      <c r="D285" s="194" t="s">
        <v>147</v>
      </c>
      <c r="E285" s="39"/>
      <c r="F285" s="195" t="s">
        <v>407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147</v>
      </c>
      <c r="AU285" s="20" t="s">
        <v>87</v>
      </c>
    </row>
    <row r="286" spans="1:65" s="13" customFormat="1" ht="11.25">
      <c r="B286" s="201"/>
      <c r="C286" s="202"/>
      <c r="D286" s="194" t="s">
        <v>151</v>
      </c>
      <c r="E286" s="203" t="s">
        <v>19</v>
      </c>
      <c r="F286" s="204" t="s">
        <v>699</v>
      </c>
      <c r="G286" s="202"/>
      <c r="H286" s="203" t="s">
        <v>19</v>
      </c>
      <c r="I286" s="205"/>
      <c r="J286" s="202"/>
      <c r="K286" s="202"/>
      <c r="L286" s="206"/>
      <c r="M286" s="207"/>
      <c r="N286" s="208"/>
      <c r="O286" s="208"/>
      <c r="P286" s="208"/>
      <c r="Q286" s="208"/>
      <c r="R286" s="208"/>
      <c r="S286" s="208"/>
      <c r="T286" s="209"/>
      <c r="AT286" s="210" t="s">
        <v>151</v>
      </c>
      <c r="AU286" s="210" t="s">
        <v>87</v>
      </c>
      <c r="AV286" s="13" t="s">
        <v>85</v>
      </c>
      <c r="AW286" s="13" t="s">
        <v>37</v>
      </c>
      <c r="AX286" s="13" t="s">
        <v>77</v>
      </c>
      <c r="AY286" s="210" t="s">
        <v>138</v>
      </c>
    </row>
    <row r="287" spans="1:65" s="14" customFormat="1" ht="11.25">
      <c r="B287" s="211"/>
      <c r="C287" s="212"/>
      <c r="D287" s="194" t="s">
        <v>151</v>
      </c>
      <c r="E287" s="213" t="s">
        <v>19</v>
      </c>
      <c r="F287" s="214" t="s">
        <v>455</v>
      </c>
      <c r="G287" s="212"/>
      <c r="H287" s="215">
        <v>30</v>
      </c>
      <c r="I287" s="216"/>
      <c r="J287" s="212"/>
      <c r="K287" s="212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151</v>
      </c>
      <c r="AU287" s="221" t="s">
        <v>87</v>
      </c>
      <c r="AV287" s="14" t="s">
        <v>87</v>
      </c>
      <c r="AW287" s="14" t="s">
        <v>37</v>
      </c>
      <c r="AX287" s="14" t="s">
        <v>85</v>
      </c>
      <c r="AY287" s="221" t="s">
        <v>138</v>
      </c>
    </row>
    <row r="288" spans="1:65" s="2" customFormat="1" ht="24.2" customHeight="1">
      <c r="A288" s="37"/>
      <c r="B288" s="38"/>
      <c r="C288" s="181" t="s">
        <v>700</v>
      </c>
      <c r="D288" s="181" t="s">
        <v>140</v>
      </c>
      <c r="E288" s="182" t="s">
        <v>701</v>
      </c>
      <c r="F288" s="183" t="s">
        <v>702</v>
      </c>
      <c r="G288" s="184" t="s">
        <v>196</v>
      </c>
      <c r="H288" s="185">
        <v>3</v>
      </c>
      <c r="I288" s="186"/>
      <c r="J288" s="187">
        <f>ROUND(I288*H288,2)</f>
        <v>0</v>
      </c>
      <c r="K288" s="183" t="s">
        <v>144</v>
      </c>
      <c r="L288" s="42"/>
      <c r="M288" s="188" t="s">
        <v>19</v>
      </c>
      <c r="N288" s="189" t="s">
        <v>48</v>
      </c>
      <c r="O288" s="67"/>
      <c r="P288" s="190">
        <f>O288*H288</f>
        <v>0</v>
      </c>
      <c r="Q288" s="190">
        <v>0</v>
      </c>
      <c r="R288" s="190">
        <f>Q288*H288</f>
        <v>0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145</v>
      </c>
      <c r="AT288" s="192" t="s">
        <v>140</v>
      </c>
      <c r="AU288" s="192" t="s">
        <v>87</v>
      </c>
      <c r="AY288" s="20" t="s">
        <v>138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85</v>
      </c>
      <c r="BK288" s="193">
        <f>ROUND(I288*H288,2)</f>
        <v>0</v>
      </c>
      <c r="BL288" s="20" t="s">
        <v>145</v>
      </c>
      <c r="BM288" s="192" t="s">
        <v>703</v>
      </c>
    </row>
    <row r="289" spans="1:65" s="2" customFormat="1" ht="19.5">
      <c r="A289" s="37"/>
      <c r="B289" s="38"/>
      <c r="C289" s="39"/>
      <c r="D289" s="194" t="s">
        <v>147</v>
      </c>
      <c r="E289" s="39"/>
      <c r="F289" s="195" t="s">
        <v>704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147</v>
      </c>
      <c r="AU289" s="20" t="s">
        <v>87</v>
      </c>
    </row>
    <row r="290" spans="1:65" s="2" customFormat="1" ht="11.25">
      <c r="A290" s="37"/>
      <c r="B290" s="38"/>
      <c r="C290" s="39"/>
      <c r="D290" s="199" t="s">
        <v>149</v>
      </c>
      <c r="E290" s="39"/>
      <c r="F290" s="200" t="s">
        <v>705</v>
      </c>
      <c r="G290" s="39"/>
      <c r="H290" s="39"/>
      <c r="I290" s="196"/>
      <c r="J290" s="39"/>
      <c r="K290" s="39"/>
      <c r="L290" s="42"/>
      <c r="M290" s="197"/>
      <c r="N290" s="198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149</v>
      </c>
      <c r="AU290" s="20" t="s">
        <v>87</v>
      </c>
    </row>
    <row r="291" spans="1:65" s="13" customFormat="1" ht="33.75">
      <c r="B291" s="201"/>
      <c r="C291" s="202"/>
      <c r="D291" s="194" t="s">
        <v>151</v>
      </c>
      <c r="E291" s="203" t="s">
        <v>19</v>
      </c>
      <c r="F291" s="204" t="s">
        <v>706</v>
      </c>
      <c r="G291" s="202"/>
      <c r="H291" s="203" t="s">
        <v>19</v>
      </c>
      <c r="I291" s="205"/>
      <c r="J291" s="202"/>
      <c r="K291" s="202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151</v>
      </c>
      <c r="AU291" s="210" t="s">
        <v>87</v>
      </c>
      <c r="AV291" s="13" t="s">
        <v>85</v>
      </c>
      <c r="AW291" s="13" t="s">
        <v>37</v>
      </c>
      <c r="AX291" s="13" t="s">
        <v>77</v>
      </c>
      <c r="AY291" s="210" t="s">
        <v>138</v>
      </c>
    </row>
    <row r="292" spans="1:65" s="14" customFormat="1" ht="11.25">
      <c r="B292" s="211"/>
      <c r="C292" s="212"/>
      <c r="D292" s="194" t="s">
        <v>151</v>
      </c>
      <c r="E292" s="213" t="s">
        <v>19</v>
      </c>
      <c r="F292" s="214" t="s">
        <v>591</v>
      </c>
      <c r="G292" s="212"/>
      <c r="H292" s="215">
        <v>3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151</v>
      </c>
      <c r="AU292" s="221" t="s">
        <v>87</v>
      </c>
      <c r="AV292" s="14" t="s">
        <v>87</v>
      </c>
      <c r="AW292" s="14" t="s">
        <v>37</v>
      </c>
      <c r="AX292" s="14" t="s">
        <v>85</v>
      </c>
      <c r="AY292" s="221" t="s">
        <v>138</v>
      </c>
    </row>
    <row r="293" spans="1:65" s="12" customFormat="1" ht="22.9" customHeight="1">
      <c r="B293" s="165"/>
      <c r="C293" s="166"/>
      <c r="D293" s="167" t="s">
        <v>76</v>
      </c>
      <c r="E293" s="179" t="s">
        <v>217</v>
      </c>
      <c r="F293" s="179" t="s">
        <v>218</v>
      </c>
      <c r="G293" s="166"/>
      <c r="H293" s="166"/>
      <c r="I293" s="169"/>
      <c r="J293" s="180">
        <f>BK293</f>
        <v>0</v>
      </c>
      <c r="K293" s="166"/>
      <c r="L293" s="171"/>
      <c r="M293" s="172"/>
      <c r="N293" s="173"/>
      <c r="O293" s="173"/>
      <c r="P293" s="174">
        <f>SUM(P294:P316)</f>
        <v>0</v>
      </c>
      <c r="Q293" s="173"/>
      <c r="R293" s="174">
        <f>SUM(R294:R316)</f>
        <v>0</v>
      </c>
      <c r="S293" s="173"/>
      <c r="T293" s="175">
        <f>SUM(T294:T316)</f>
        <v>0</v>
      </c>
      <c r="AR293" s="176" t="s">
        <v>85</v>
      </c>
      <c r="AT293" s="177" t="s">
        <v>76</v>
      </c>
      <c r="AU293" s="177" t="s">
        <v>85</v>
      </c>
      <c r="AY293" s="176" t="s">
        <v>138</v>
      </c>
      <c r="BK293" s="178">
        <f>SUM(BK294:BK316)</f>
        <v>0</v>
      </c>
    </row>
    <row r="294" spans="1:65" s="2" customFormat="1" ht="21.75" customHeight="1">
      <c r="A294" s="37"/>
      <c r="B294" s="38"/>
      <c r="C294" s="181" t="s">
        <v>707</v>
      </c>
      <c r="D294" s="181" t="s">
        <v>140</v>
      </c>
      <c r="E294" s="182" t="s">
        <v>219</v>
      </c>
      <c r="F294" s="183" t="s">
        <v>220</v>
      </c>
      <c r="G294" s="184" t="s">
        <v>221</v>
      </c>
      <c r="H294" s="185">
        <v>4.6790000000000003</v>
      </c>
      <c r="I294" s="186"/>
      <c r="J294" s="187">
        <f>ROUND(I294*H294,2)</f>
        <v>0</v>
      </c>
      <c r="K294" s="183" t="s">
        <v>144</v>
      </c>
      <c r="L294" s="42"/>
      <c r="M294" s="188" t="s">
        <v>19</v>
      </c>
      <c r="N294" s="189" t="s">
        <v>48</v>
      </c>
      <c r="O294" s="67"/>
      <c r="P294" s="190">
        <f>O294*H294</f>
        <v>0</v>
      </c>
      <c r="Q294" s="190">
        <v>0</v>
      </c>
      <c r="R294" s="190">
        <f>Q294*H294</f>
        <v>0</v>
      </c>
      <c r="S294" s="190">
        <v>0</v>
      </c>
      <c r="T294" s="19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92" t="s">
        <v>145</v>
      </c>
      <c r="AT294" s="192" t="s">
        <v>140</v>
      </c>
      <c r="AU294" s="192" t="s">
        <v>87</v>
      </c>
      <c r="AY294" s="20" t="s">
        <v>138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20" t="s">
        <v>85</v>
      </c>
      <c r="BK294" s="193">
        <f>ROUND(I294*H294,2)</f>
        <v>0</v>
      </c>
      <c r="BL294" s="20" t="s">
        <v>145</v>
      </c>
      <c r="BM294" s="192" t="s">
        <v>708</v>
      </c>
    </row>
    <row r="295" spans="1:65" s="2" customFormat="1" ht="19.5">
      <c r="A295" s="37"/>
      <c r="B295" s="38"/>
      <c r="C295" s="39"/>
      <c r="D295" s="194" t="s">
        <v>147</v>
      </c>
      <c r="E295" s="39"/>
      <c r="F295" s="195" t="s">
        <v>223</v>
      </c>
      <c r="G295" s="39"/>
      <c r="H295" s="39"/>
      <c r="I295" s="196"/>
      <c r="J295" s="39"/>
      <c r="K295" s="39"/>
      <c r="L295" s="42"/>
      <c r="M295" s="197"/>
      <c r="N295" s="19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147</v>
      </c>
      <c r="AU295" s="20" t="s">
        <v>87</v>
      </c>
    </row>
    <row r="296" spans="1:65" s="2" customFormat="1" ht="11.25">
      <c r="A296" s="37"/>
      <c r="B296" s="38"/>
      <c r="C296" s="39"/>
      <c r="D296" s="199" t="s">
        <v>149</v>
      </c>
      <c r="E296" s="39"/>
      <c r="F296" s="200" t="s">
        <v>224</v>
      </c>
      <c r="G296" s="39"/>
      <c r="H296" s="39"/>
      <c r="I296" s="196"/>
      <c r="J296" s="39"/>
      <c r="K296" s="39"/>
      <c r="L296" s="42"/>
      <c r="M296" s="197"/>
      <c r="N296" s="198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149</v>
      </c>
      <c r="AU296" s="20" t="s">
        <v>87</v>
      </c>
    </row>
    <row r="297" spans="1:65" s="14" customFormat="1" ht="11.25">
      <c r="B297" s="211"/>
      <c r="C297" s="212"/>
      <c r="D297" s="194" t="s">
        <v>151</v>
      </c>
      <c r="E297" s="213" t="s">
        <v>19</v>
      </c>
      <c r="F297" s="214" t="s">
        <v>709</v>
      </c>
      <c r="G297" s="212"/>
      <c r="H297" s="215">
        <v>4.2050000000000001</v>
      </c>
      <c r="I297" s="216"/>
      <c r="J297" s="212"/>
      <c r="K297" s="212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151</v>
      </c>
      <c r="AU297" s="221" t="s">
        <v>87</v>
      </c>
      <c r="AV297" s="14" t="s">
        <v>87</v>
      </c>
      <c r="AW297" s="14" t="s">
        <v>37</v>
      </c>
      <c r="AX297" s="14" t="s">
        <v>77</v>
      </c>
      <c r="AY297" s="221" t="s">
        <v>138</v>
      </c>
    </row>
    <row r="298" spans="1:65" s="14" customFormat="1" ht="11.25">
      <c r="B298" s="211"/>
      <c r="C298" s="212"/>
      <c r="D298" s="194" t="s">
        <v>151</v>
      </c>
      <c r="E298" s="213" t="s">
        <v>19</v>
      </c>
      <c r="F298" s="214" t="s">
        <v>710</v>
      </c>
      <c r="G298" s="212"/>
      <c r="H298" s="215">
        <v>0.47399999999999998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151</v>
      </c>
      <c r="AU298" s="221" t="s">
        <v>87</v>
      </c>
      <c r="AV298" s="14" t="s">
        <v>87</v>
      </c>
      <c r="AW298" s="14" t="s">
        <v>37</v>
      </c>
      <c r="AX298" s="14" t="s">
        <v>77</v>
      </c>
      <c r="AY298" s="221" t="s">
        <v>138</v>
      </c>
    </row>
    <row r="299" spans="1:65" s="15" customFormat="1" ht="11.25">
      <c r="B299" s="222"/>
      <c r="C299" s="223"/>
      <c r="D299" s="194" t="s">
        <v>151</v>
      </c>
      <c r="E299" s="224" t="s">
        <v>19</v>
      </c>
      <c r="F299" s="225" t="s">
        <v>157</v>
      </c>
      <c r="G299" s="223"/>
      <c r="H299" s="226">
        <v>4.6790000000000003</v>
      </c>
      <c r="I299" s="227"/>
      <c r="J299" s="223"/>
      <c r="K299" s="223"/>
      <c r="L299" s="228"/>
      <c r="M299" s="229"/>
      <c r="N299" s="230"/>
      <c r="O299" s="230"/>
      <c r="P299" s="230"/>
      <c r="Q299" s="230"/>
      <c r="R299" s="230"/>
      <c r="S299" s="230"/>
      <c r="T299" s="231"/>
      <c r="AT299" s="232" t="s">
        <v>151</v>
      </c>
      <c r="AU299" s="232" t="s">
        <v>87</v>
      </c>
      <c r="AV299" s="15" t="s">
        <v>145</v>
      </c>
      <c r="AW299" s="15" t="s">
        <v>37</v>
      </c>
      <c r="AX299" s="15" t="s">
        <v>85</v>
      </c>
      <c r="AY299" s="232" t="s">
        <v>138</v>
      </c>
    </row>
    <row r="300" spans="1:65" s="2" customFormat="1" ht="24.2" customHeight="1">
      <c r="A300" s="37"/>
      <c r="B300" s="38"/>
      <c r="C300" s="181" t="s">
        <v>711</v>
      </c>
      <c r="D300" s="181" t="s">
        <v>140</v>
      </c>
      <c r="E300" s="182" t="s">
        <v>229</v>
      </c>
      <c r="F300" s="183" t="s">
        <v>230</v>
      </c>
      <c r="G300" s="184" t="s">
        <v>221</v>
      </c>
      <c r="H300" s="185">
        <v>88.900999999999996</v>
      </c>
      <c r="I300" s="186"/>
      <c r="J300" s="187">
        <f>ROUND(I300*H300,2)</f>
        <v>0</v>
      </c>
      <c r="K300" s="183" t="s">
        <v>144</v>
      </c>
      <c r="L300" s="42"/>
      <c r="M300" s="188" t="s">
        <v>19</v>
      </c>
      <c r="N300" s="189" t="s">
        <v>48</v>
      </c>
      <c r="O300" s="67"/>
      <c r="P300" s="190">
        <f>O300*H300</f>
        <v>0</v>
      </c>
      <c r="Q300" s="190">
        <v>0</v>
      </c>
      <c r="R300" s="190">
        <f>Q300*H300</f>
        <v>0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145</v>
      </c>
      <c r="AT300" s="192" t="s">
        <v>140</v>
      </c>
      <c r="AU300" s="192" t="s">
        <v>87</v>
      </c>
      <c r="AY300" s="20" t="s">
        <v>138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85</v>
      </c>
      <c r="BK300" s="193">
        <f>ROUND(I300*H300,2)</f>
        <v>0</v>
      </c>
      <c r="BL300" s="20" t="s">
        <v>145</v>
      </c>
      <c r="BM300" s="192" t="s">
        <v>712</v>
      </c>
    </row>
    <row r="301" spans="1:65" s="2" customFormat="1" ht="29.25">
      <c r="A301" s="37"/>
      <c r="B301" s="38"/>
      <c r="C301" s="39"/>
      <c r="D301" s="194" t="s">
        <v>147</v>
      </c>
      <c r="E301" s="39"/>
      <c r="F301" s="195" t="s">
        <v>232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147</v>
      </c>
      <c r="AU301" s="20" t="s">
        <v>87</v>
      </c>
    </row>
    <row r="302" spans="1:65" s="2" customFormat="1" ht="11.25">
      <c r="A302" s="37"/>
      <c r="B302" s="38"/>
      <c r="C302" s="39"/>
      <c r="D302" s="199" t="s">
        <v>149</v>
      </c>
      <c r="E302" s="39"/>
      <c r="F302" s="200" t="s">
        <v>233</v>
      </c>
      <c r="G302" s="39"/>
      <c r="H302" s="39"/>
      <c r="I302" s="196"/>
      <c r="J302" s="39"/>
      <c r="K302" s="39"/>
      <c r="L302" s="42"/>
      <c r="M302" s="197"/>
      <c r="N302" s="19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149</v>
      </c>
      <c r="AU302" s="20" t="s">
        <v>87</v>
      </c>
    </row>
    <row r="303" spans="1:65" s="13" customFormat="1" ht="11.25">
      <c r="B303" s="201"/>
      <c r="C303" s="202"/>
      <c r="D303" s="194" t="s">
        <v>151</v>
      </c>
      <c r="E303" s="203" t="s">
        <v>19</v>
      </c>
      <c r="F303" s="204" t="s">
        <v>713</v>
      </c>
      <c r="G303" s="202"/>
      <c r="H303" s="203" t="s">
        <v>19</v>
      </c>
      <c r="I303" s="205"/>
      <c r="J303" s="202"/>
      <c r="K303" s="202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151</v>
      </c>
      <c r="AU303" s="210" t="s">
        <v>87</v>
      </c>
      <c r="AV303" s="13" t="s">
        <v>85</v>
      </c>
      <c r="AW303" s="13" t="s">
        <v>37</v>
      </c>
      <c r="AX303" s="13" t="s">
        <v>77</v>
      </c>
      <c r="AY303" s="210" t="s">
        <v>138</v>
      </c>
    </row>
    <row r="304" spans="1:65" s="13" customFormat="1" ht="11.25">
      <c r="B304" s="201"/>
      <c r="C304" s="202"/>
      <c r="D304" s="194" t="s">
        <v>151</v>
      </c>
      <c r="E304" s="203" t="s">
        <v>19</v>
      </c>
      <c r="F304" s="204" t="s">
        <v>714</v>
      </c>
      <c r="G304" s="202"/>
      <c r="H304" s="203" t="s">
        <v>19</v>
      </c>
      <c r="I304" s="205"/>
      <c r="J304" s="202"/>
      <c r="K304" s="202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151</v>
      </c>
      <c r="AU304" s="210" t="s">
        <v>87</v>
      </c>
      <c r="AV304" s="13" t="s">
        <v>85</v>
      </c>
      <c r="AW304" s="13" t="s">
        <v>37</v>
      </c>
      <c r="AX304" s="13" t="s">
        <v>77</v>
      </c>
      <c r="AY304" s="210" t="s">
        <v>138</v>
      </c>
    </row>
    <row r="305" spans="1:65" s="14" customFormat="1" ht="11.25">
      <c r="B305" s="211"/>
      <c r="C305" s="212"/>
      <c r="D305" s="194" t="s">
        <v>151</v>
      </c>
      <c r="E305" s="213" t="s">
        <v>19</v>
      </c>
      <c r="F305" s="214" t="s">
        <v>715</v>
      </c>
      <c r="G305" s="212"/>
      <c r="H305" s="215">
        <v>88.900999999999996</v>
      </c>
      <c r="I305" s="216"/>
      <c r="J305" s="212"/>
      <c r="K305" s="212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151</v>
      </c>
      <c r="AU305" s="221" t="s">
        <v>87</v>
      </c>
      <c r="AV305" s="14" t="s">
        <v>87</v>
      </c>
      <c r="AW305" s="14" t="s">
        <v>37</v>
      </c>
      <c r="AX305" s="14" t="s">
        <v>85</v>
      </c>
      <c r="AY305" s="221" t="s">
        <v>138</v>
      </c>
    </row>
    <row r="306" spans="1:65" s="2" customFormat="1" ht="24.2" customHeight="1">
      <c r="A306" s="37"/>
      <c r="B306" s="38"/>
      <c r="C306" s="181" t="s">
        <v>716</v>
      </c>
      <c r="D306" s="181" t="s">
        <v>140</v>
      </c>
      <c r="E306" s="182" t="s">
        <v>241</v>
      </c>
      <c r="F306" s="183" t="s">
        <v>242</v>
      </c>
      <c r="G306" s="184" t="s">
        <v>221</v>
      </c>
      <c r="H306" s="185">
        <v>4.6790000000000003</v>
      </c>
      <c r="I306" s="186"/>
      <c r="J306" s="187">
        <f>ROUND(I306*H306,2)</f>
        <v>0</v>
      </c>
      <c r="K306" s="183" t="s">
        <v>144</v>
      </c>
      <c r="L306" s="42"/>
      <c r="M306" s="188" t="s">
        <v>19</v>
      </c>
      <c r="N306" s="189" t="s">
        <v>48</v>
      </c>
      <c r="O306" s="67"/>
      <c r="P306" s="190">
        <f>O306*H306</f>
        <v>0</v>
      </c>
      <c r="Q306" s="190">
        <v>0</v>
      </c>
      <c r="R306" s="190">
        <f>Q306*H306</f>
        <v>0</v>
      </c>
      <c r="S306" s="190">
        <v>0</v>
      </c>
      <c r="T306" s="19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2" t="s">
        <v>145</v>
      </c>
      <c r="AT306" s="192" t="s">
        <v>140</v>
      </c>
      <c r="AU306" s="192" t="s">
        <v>87</v>
      </c>
      <c r="AY306" s="20" t="s">
        <v>138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20" t="s">
        <v>85</v>
      </c>
      <c r="BK306" s="193">
        <f>ROUND(I306*H306,2)</f>
        <v>0</v>
      </c>
      <c r="BL306" s="20" t="s">
        <v>145</v>
      </c>
      <c r="BM306" s="192" t="s">
        <v>717</v>
      </c>
    </row>
    <row r="307" spans="1:65" s="2" customFormat="1" ht="29.25">
      <c r="A307" s="37"/>
      <c r="B307" s="38"/>
      <c r="C307" s="39"/>
      <c r="D307" s="194" t="s">
        <v>147</v>
      </c>
      <c r="E307" s="39"/>
      <c r="F307" s="195" t="s">
        <v>244</v>
      </c>
      <c r="G307" s="39"/>
      <c r="H307" s="39"/>
      <c r="I307" s="196"/>
      <c r="J307" s="39"/>
      <c r="K307" s="39"/>
      <c r="L307" s="42"/>
      <c r="M307" s="197"/>
      <c r="N307" s="198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147</v>
      </c>
      <c r="AU307" s="20" t="s">
        <v>87</v>
      </c>
    </row>
    <row r="308" spans="1:65" s="2" customFormat="1" ht="11.25">
      <c r="A308" s="37"/>
      <c r="B308" s="38"/>
      <c r="C308" s="39"/>
      <c r="D308" s="199" t="s">
        <v>149</v>
      </c>
      <c r="E308" s="39"/>
      <c r="F308" s="200" t="s">
        <v>245</v>
      </c>
      <c r="G308" s="39"/>
      <c r="H308" s="39"/>
      <c r="I308" s="196"/>
      <c r="J308" s="39"/>
      <c r="K308" s="39"/>
      <c r="L308" s="42"/>
      <c r="M308" s="197"/>
      <c r="N308" s="19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149</v>
      </c>
      <c r="AU308" s="20" t="s">
        <v>87</v>
      </c>
    </row>
    <row r="309" spans="1:65" s="2" customFormat="1" ht="44.25" customHeight="1">
      <c r="A309" s="37"/>
      <c r="B309" s="38"/>
      <c r="C309" s="181" t="s">
        <v>718</v>
      </c>
      <c r="D309" s="181" t="s">
        <v>140</v>
      </c>
      <c r="E309" s="182" t="s">
        <v>719</v>
      </c>
      <c r="F309" s="183" t="s">
        <v>302</v>
      </c>
      <c r="G309" s="184" t="s">
        <v>221</v>
      </c>
      <c r="H309" s="185">
        <v>4.2050000000000001</v>
      </c>
      <c r="I309" s="186"/>
      <c r="J309" s="187">
        <f>ROUND(I309*H309,2)</f>
        <v>0</v>
      </c>
      <c r="K309" s="183" t="s">
        <v>144</v>
      </c>
      <c r="L309" s="42"/>
      <c r="M309" s="188" t="s">
        <v>19</v>
      </c>
      <c r="N309" s="189" t="s">
        <v>48</v>
      </c>
      <c r="O309" s="67"/>
      <c r="P309" s="190">
        <f>O309*H309</f>
        <v>0</v>
      </c>
      <c r="Q309" s="190">
        <v>0</v>
      </c>
      <c r="R309" s="190">
        <f>Q309*H309</f>
        <v>0</v>
      </c>
      <c r="S309" s="190">
        <v>0</v>
      </c>
      <c r="T309" s="19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92" t="s">
        <v>145</v>
      </c>
      <c r="AT309" s="192" t="s">
        <v>140</v>
      </c>
      <c r="AU309" s="192" t="s">
        <v>87</v>
      </c>
      <c r="AY309" s="20" t="s">
        <v>138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20" t="s">
        <v>85</v>
      </c>
      <c r="BK309" s="193">
        <f>ROUND(I309*H309,2)</f>
        <v>0</v>
      </c>
      <c r="BL309" s="20" t="s">
        <v>145</v>
      </c>
      <c r="BM309" s="192" t="s">
        <v>720</v>
      </c>
    </row>
    <row r="310" spans="1:65" s="2" customFormat="1" ht="29.25">
      <c r="A310" s="37"/>
      <c r="B310" s="38"/>
      <c r="C310" s="39"/>
      <c r="D310" s="194" t="s">
        <v>147</v>
      </c>
      <c r="E310" s="39"/>
      <c r="F310" s="195" t="s">
        <v>302</v>
      </c>
      <c r="G310" s="39"/>
      <c r="H310" s="39"/>
      <c r="I310" s="196"/>
      <c r="J310" s="39"/>
      <c r="K310" s="39"/>
      <c r="L310" s="42"/>
      <c r="M310" s="197"/>
      <c r="N310" s="198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147</v>
      </c>
      <c r="AU310" s="20" t="s">
        <v>87</v>
      </c>
    </row>
    <row r="311" spans="1:65" s="2" customFormat="1" ht="11.25">
      <c r="A311" s="37"/>
      <c r="B311" s="38"/>
      <c r="C311" s="39"/>
      <c r="D311" s="199" t="s">
        <v>149</v>
      </c>
      <c r="E311" s="39"/>
      <c r="F311" s="200" t="s">
        <v>721</v>
      </c>
      <c r="G311" s="39"/>
      <c r="H311" s="39"/>
      <c r="I311" s="196"/>
      <c r="J311" s="39"/>
      <c r="K311" s="39"/>
      <c r="L311" s="42"/>
      <c r="M311" s="197"/>
      <c r="N311" s="198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149</v>
      </c>
      <c r="AU311" s="20" t="s">
        <v>87</v>
      </c>
    </row>
    <row r="312" spans="1:65" s="14" customFormat="1" ht="11.25">
      <c r="B312" s="211"/>
      <c r="C312" s="212"/>
      <c r="D312" s="194" t="s">
        <v>151</v>
      </c>
      <c r="E312" s="213" t="s">
        <v>19</v>
      </c>
      <c r="F312" s="214" t="s">
        <v>709</v>
      </c>
      <c r="G312" s="212"/>
      <c r="H312" s="215">
        <v>4.2050000000000001</v>
      </c>
      <c r="I312" s="216"/>
      <c r="J312" s="212"/>
      <c r="K312" s="212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151</v>
      </c>
      <c r="AU312" s="221" t="s">
        <v>87</v>
      </c>
      <c r="AV312" s="14" t="s">
        <v>87</v>
      </c>
      <c r="AW312" s="14" t="s">
        <v>37</v>
      </c>
      <c r="AX312" s="14" t="s">
        <v>85</v>
      </c>
      <c r="AY312" s="221" t="s">
        <v>138</v>
      </c>
    </row>
    <row r="313" spans="1:65" s="2" customFormat="1" ht="44.25" customHeight="1">
      <c r="A313" s="37"/>
      <c r="B313" s="38"/>
      <c r="C313" s="181" t="s">
        <v>722</v>
      </c>
      <c r="D313" s="181" t="s">
        <v>140</v>
      </c>
      <c r="E313" s="182" t="s">
        <v>723</v>
      </c>
      <c r="F313" s="183" t="s">
        <v>724</v>
      </c>
      <c r="G313" s="184" t="s">
        <v>221</v>
      </c>
      <c r="H313" s="185">
        <v>0.47399999999999998</v>
      </c>
      <c r="I313" s="186"/>
      <c r="J313" s="187">
        <f>ROUND(I313*H313,2)</f>
        <v>0</v>
      </c>
      <c r="K313" s="183" t="s">
        <v>144</v>
      </c>
      <c r="L313" s="42"/>
      <c r="M313" s="188" t="s">
        <v>19</v>
      </c>
      <c r="N313" s="189" t="s">
        <v>48</v>
      </c>
      <c r="O313" s="67"/>
      <c r="P313" s="190">
        <f>O313*H313</f>
        <v>0</v>
      </c>
      <c r="Q313" s="190">
        <v>0</v>
      </c>
      <c r="R313" s="190">
        <f>Q313*H313</f>
        <v>0</v>
      </c>
      <c r="S313" s="190">
        <v>0</v>
      </c>
      <c r="T313" s="19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2" t="s">
        <v>145</v>
      </c>
      <c r="AT313" s="192" t="s">
        <v>140</v>
      </c>
      <c r="AU313" s="192" t="s">
        <v>87</v>
      </c>
      <c r="AY313" s="20" t="s">
        <v>138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20" t="s">
        <v>85</v>
      </c>
      <c r="BK313" s="193">
        <f>ROUND(I313*H313,2)</f>
        <v>0</v>
      </c>
      <c r="BL313" s="20" t="s">
        <v>145</v>
      </c>
      <c r="BM313" s="192" t="s">
        <v>725</v>
      </c>
    </row>
    <row r="314" spans="1:65" s="2" customFormat="1" ht="29.25">
      <c r="A314" s="37"/>
      <c r="B314" s="38"/>
      <c r="C314" s="39"/>
      <c r="D314" s="194" t="s">
        <v>147</v>
      </c>
      <c r="E314" s="39"/>
      <c r="F314" s="195" t="s">
        <v>724</v>
      </c>
      <c r="G314" s="39"/>
      <c r="H314" s="39"/>
      <c r="I314" s="196"/>
      <c r="J314" s="39"/>
      <c r="K314" s="39"/>
      <c r="L314" s="42"/>
      <c r="M314" s="197"/>
      <c r="N314" s="198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147</v>
      </c>
      <c r="AU314" s="20" t="s">
        <v>87</v>
      </c>
    </row>
    <row r="315" spans="1:65" s="2" customFormat="1" ht="11.25">
      <c r="A315" s="37"/>
      <c r="B315" s="38"/>
      <c r="C315" s="39"/>
      <c r="D315" s="199" t="s">
        <v>149</v>
      </c>
      <c r="E315" s="39"/>
      <c r="F315" s="200" t="s">
        <v>726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149</v>
      </c>
      <c r="AU315" s="20" t="s">
        <v>87</v>
      </c>
    </row>
    <row r="316" spans="1:65" s="14" customFormat="1" ht="11.25">
      <c r="B316" s="211"/>
      <c r="C316" s="212"/>
      <c r="D316" s="194" t="s">
        <v>151</v>
      </c>
      <c r="E316" s="213" t="s">
        <v>19</v>
      </c>
      <c r="F316" s="214" t="s">
        <v>710</v>
      </c>
      <c r="G316" s="212"/>
      <c r="H316" s="215">
        <v>0.47399999999999998</v>
      </c>
      <c r="I316" s="216"/>
      <c r="J316" s="212"/>
      <c r="K316" s="212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151</v>
      </c>
      <c r="AU316" s="221" t="s">
        <v>87</v>
      </c>
      <c r="AV316" s="14" t="s">
        <v>87</v>
      </c>
      <c r="AW316" s="14" t="s">
        <v>37</v>
      </c>
      <c r="AX316" s="14" t="s">
        <v>85</v>
      </c>
      <c r="AY316" s="221" t="s">
        <v>138</v>
      </c>
    </row>
    <row r="317" spans="1:65" s="12" customFormat="1" ht="22.9" customHeight="1">
      <c r="B317" s="165"/>
      <c r="C317" s="166"/>
      <c r="D317" s="167" t="s">
        <v>76</v>
      </c>
      <c r="E317" s="179" t="s">
        <v>471</v>
      </c>
      <c r="F317" s="179" t="s">
        <v>472</v>
      </c>
      <c r="G317" s="166"/>
      <c r="H317" s="166"/>
      <c r="I317" s="169"/>
      <c r="J317" s="180">
        <f>BK317</f>
        <v>0</v>
      </c>
      <c r="K317" s="166"/>
      <c r="L317" s="171"/>
      <c r="M317" s="172"/>
      <c r="N317" s="173"/>
      <c r="O317" s="173"/>
      <c r="P317" s="174">
        <f>SUM(P318:P320)</f>
        <v>0</v>
      </c>
      <c r="Q317" s="173"/>
      <c r="R317" s="174">
        <f>SUM(R318:R320)</f>
        <v>0</v>
      </c>
      <c r="S317" s="173"/>
      <c r="T317" s="175">
        <f>SUM(T318:T320)</f>
        <v>0</v>
      </c>
      <c r="AR317" s="176" t="s">
        <v>85</v>
      </c>
      <c r="AT317" s="177" t="s">
        <v>76</v>
      </c>
      <c r="AU317" s="177" t="s">
        <v>85</v>
      </c>
      <c r="AY317" s="176" t="s">
        <v>138</v>
      </c>
      <c r="BK317" s="178">
        <f>SUM(BK318:BK320)</f>
        <v>0</v>
      </c>
    </row>
    <row r="318" spans="1:65" s="2" customFormat="1" ht="24.2" customHeight="1">
      <c r="A318" s="37"/>
      <c r="B318" s="38"/>
      <c r="C318" s="181" t="s">
        <v>727</v>
      </c>
      <c r="D318" s="181" t="s">
        <v>140</v>
      </c>
      <c r="E318" s="182" t="s">
        <v>728</v>
      </c>
      <c r="F318" s="183" t="s">
        <v>729</v>
      </c>
      <c r="G318" s="184" t="s">
        <v>221</v>
      </c>
      <c r="H318" s="185">
        <v>6.9930000000000003</v>
      </c>
      <c r="I318" s="186"/>
      <c r="J318" s="187">
        <f>ROUND(I318*H318,2)</f>
        <v>0</v>
      </c>
      <c r="K318" s="183" t="s">
        <v>144</v>
      </c>
      <c r="L318" s="42"/>
      <c r="M318" s="188" t="s">
        <v>19</v>
      </c>
      <c r="N318" s="189" t="s">
        <v>48</v>
      </c>
      <c r="O318" s="67"/>
      <c r="P318" s="190">
        <f>O318*H318</f>
        <v>0</v>
      </c>
      <c r="Q318" s="190">
        <v>0</v>
      </c>
      <c r="R318" s="190">
        <f>Q318*H318</f>
        <v>0</v>
      </c>
      <c r="S318" s="190">
        <v>0</v>
      </c>
      <c r="T318" s="19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92" t="s">
        <v>145</v>
      </c>
      <c r="AT318" s="192" t="s">
        <v>140</v>
      </c>
      <c r="AU318" s="192" t="s">
        <v>87</v>
      </c>
      <c r="AY318" s="20" t="s">
        <v>138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20" t="s">
        <v>85</v>
      </c>
      <c r="BK318" s="193">
        <f>ROUND(I318*H318,2)</f>
        <v>0</v>
      </c>
      <c r="BL318" s="20" t="s">
        <v>145</v>
      </c>
      <c r="BM318" s="192" t="s">
        <v>730</v>
      </c>
    </row>
    <row r="319" spans="1:65" s="2" customFormat="1" ht="29.25">
      <c r="A319" s="37"/>
      <c r="B319" s="38"/>
      <c r="C319" s="39"/>
      <c r="D319" s="194" t="s">
        <v>147</v>
      </c>
      <c r="E319" s="39"/>
      <c r="F319" s="195" t="s">
        <v>731</v>
      </c>
      <c r="G319" s="39"/>
      <c r="H319" s="39"/>
      <c r="I319" s="196"/>
      <c r="J319" s="39"/>
      <c r="K319" s="39"/>
      <c r="L319" s="42"/>
      <c r="M319" s="197"/>
      <c r="N319" s="198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147</v>
      </c>
      <c r="AU319" s="20" t="s">
        <v>87</v>
      </c>
    </row>
    <row r="320" spans="1:65" s="2" customFormat="1" ht="11.25">
      <c r="A320" s="37"/>
      <c r="B320" s="38"/>
      <c r="C320" s="39"/>
      <c r="D320" s="199" t="s">
        <v>149</v>
      </c>
      <c r="E320" s="39"/>
      <c r="F320" s="200" t="s">
        <v>732</v>
      </c>
      <c r="G320" s="39"/>
      <c r="H320" s="39"/>
      <c r="I320" s="196"/>
      <c r="J320" s="39"/>
      <c r="K320" s="39"/>
      <c r="L320" s="42"/>
      <c r="M320" s="247"/>
      <c r="N320" s="248"/>
      <c r="O320" s="249"/>
      <c r="P320" s="249"/>
      <c r="Q320" s="249"/>
      <c r="R320" s="249"/>
      <c r="S320" s="249"/>
      <c r="T320" s="250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149</v>
      </c>
      <c r="AU320" s="20" t="s">
        <v>87</v>
      </c>
    </row>
    <row r="321" spans="1:31" s="2" customFormat="1" ht="6.95" customHeight="1">
      <c r="A321" s="37"/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42"/>
      <c r="M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</row>
  </sheetData>
  <sheetProtection algorithmName="SHA-512" hashValue="YzecLIO2IqEm2ooAKMrV1hI4mPawx0S0vB8d0u1JcqhlTn+eF43Bc2ToDgF2tSBYP26Mt4cg+YdoxF37A6QZrQ==" saltValue="1u8Vr5yG1JcGESrdaSEvZGGFikZl6JOXrSamIwPiPURXut291SwpVuus8zDVtPTG53qRPo3UL2npCVKqV21wrA==" spinCount="100000" sheet="1" objects="1" scenarios="1" formatColumns="0" formatRows="0" autoFilter="0"/>
  <autoFilter ref="C92:K320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/>
    <hyperlink ref="F103" r:id="rId2"/>
    <hyperlink ref="F108" r:id="rId3"/>
    <hyperlink ref="F114" r:id="rId4"/>
    <hyperlink ref="F121" r:id="rId5"/>
    <hyperlink ref="F128" r:id="rId6"/>
    <hyperlink ref="F134" r:id="rId7"/>
    <hyperlink ref="F139" r:id="rId8"/>
    <hyperlink ref="F144" r:id="rId9"/>
    <hyperlink ref="F149" r:id="rId10"/>
    <hyperlink ref="F159" r:id="rId11"/>
    <hyperlink ref="F168" r:id="rId12"/>
    <hyperlink ref="F178" r:id="rId13"/>
    <hyperlink ref="F185" r:id="rId14"/>
    <hyperlink ref="F191" r:id="rId15"/>
    <hyperlink ref="F197" r:id="rId16"/>
    <hyperlink ref="F204" r:id="rId17"/>
    <hyperlink ref="F211" r:id="rId18"/>
    <hyperlink ref="F218" r:id="rId19"/>
    <hyperlink ref="F225" r:id="rId20"/>
    <hyperlink ref="F232" r:id="rId21"/>
    <hyperlink ref="F246" r:id="rId22"/>
    <hyperlink ref="F254" r:id="rId23"/>
    <hyperlink ref="F264" r:id="rId24"/>
    <hyperlink ref="F272" r:id="rId25"/>
    <hyperlink ref="F290" r:id="rId26"/>
    <hyperlink ref="F296" r:id="rId27"/>
    <hyperlink ref="F302" r:id="rId28"/>
    <hyperlink ref="F308" r:id="rId29"/>
    <hyperlink ref="F311" r:id="rId30"/>
    <hyperlink ref="F315" r:id="rId31"/>
    <hyperlink ref="F320" r:id="rId3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101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1" customFormat="1" ht="12" customHeight="1">
      <c r="B8" s="23"/>
      <c r="D8" s="115" t="s">
        <v>113</v>
      </c>
      <c r="L8" s="23"/>
    </row>
    <row r="9" spans="1:46" s="2" customFormat="1" ht="16.5" customHeight="1">
      <c r="A9" s="37"/>
      <c r="B9" s="42"/>
      <c r="C9" s="37"/>
      <c r="D9" s="37"/>
      <c r="E9" s="397" t="s">
        <v>257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490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9" t="s">
        <v>733</v>
      </c>
      <c r="F11" s="400"/>
      <c r="G11" s="400"/>
      <c r="H11" s="400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11. 7. 2024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401" t="str">
        <f>'Rekapitulace stavby'!E14</f>
        <v>Vyplň údaj</v>
      </c>
      <c r="F20" s="402"/>
      <c r="G20" s="402"/>
      <c r="H20" s="402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36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38</v>
      </c>
      <c r="E25" s="37"/>
      <c r="F25" s="37"/>
      <c r="G25" s="37"/>
      <c r="H25" s="37"/>
      <c r="I25" s="115" t="s">
        <v>26</v>
      </c>
      <c r="J25" s="106" t="s">
        <v>39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40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41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35.25" customHeight="1">
      <c r="A29" s="118"/>
      <c r="B29" s="119"/>
      <c r="C29" s="118"/>
      <c r="D29" s="118"/>
      <c r="E29" s="403" t="s">
        <v>734</v>
      </c>
      <c r="F29" s="403"/>
      <c r="G29" s="403"/>
      <c r="H29" s="40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43</v>
      </c>
      <c r="E32" s="37"/>
      <c r="F32" s="37"/>
      <c r="G32" s="37"/>
      <c r="H32" s="37"/>
      <c r="I32" s="37"/>
      <c r="J32" s="123">
        <f>ROUND(J90,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45</v>
      </c>
      <c r="G34" s="37"/>
      <c r="H34" s="37"/>
      <c r="I34" s="124" t="s">
        <v>44</v>
      </c>
      <c r="J34" s="124" t="s">
        <v>46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47</v>
      </c>
      <c r="E35" s="115" t="s">
        <v>48</v>
      </c>
      <c r="F35" s="126">
        <f>ROUND((SUM(BE90:BE177)),  2)</f>
        <v>0</v>
      </c>
      <c r="G35" s="37"/>
      <c r="H35" s="37"/>
      <c r="I35" s="127">
        <v>0.21</v>
      </c>
      <c r="J35" s="126">
        <f>ROUND(((SUM(BE90:BE177))*I35),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49</v>
      </c>
      <c r="F36" s="126">
        <f>ROUND((SUM(BF90:BF177)),  2)</f>
        <v>0</v>
      </c>
      <c r="G36" s="37"/>
      <c r="H36" s="37"/>
      <c r="I36" s="127">
        <v>0.12</v>
      </c>
      <c r="J36" s="126">
        <f>ROUND(((SUM(BF90:BF177))*I36),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50</v>
      </c>
      <c r="F37" s="126">
        <f>ROUND((SUM(BG90:BG177)),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51</v>
      </c>
      <c r="F38" s="126">
        <f>ROUND((SUM(BH90:BH177)),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52</v>
      </c>
      <c r="F39" s="126">
        <f>ROUND((SUM(BI90:BI177)),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53</v>
      </c>
      <c r="E41" s="130"/>
      <c r="F41" s="130"/>
      <c r="G41" s="131" t="s">
        <v>54</v>
      </c>
      <c r="H41" s="132" t="s">
        <v>55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115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4" t="str">
        <f>E7</f>
        <v>Pěší koridor do ulice Na Stráni, Zárybničná Lhota</v>
      </c>
      <c r="F50" s="405"/>
      <c r="G50" s="405"/>
      <c r="H50" s="40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113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4" t="s">
        <v>257</v>
      </c>
      <c r="F52" s="406"/>
      <c r="G52" s="406"/>
      <c r="H52" s="40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490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3" t="str">
        <f>E11</f>
        <v>103 - Ochrana stávajících kabelů NN (EG.D a.s.)</v>
      </c>
      <c r="F54" s="406"/>
      <c r="G54" s="406"/>
      <c r="H54" s="40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Zárybničná Lhota, parc. č. 72/5, 77/12, 74/1</v>
      </c>
      <c r="G56" s="39"/>
      <c r="H56" s="39"/>
      <c r="I56" s="32" t="s">
        <v>23</v>
      </c>
      <c r="J56" s="62" t="str">
        <f>IF(J14="","",J14)</f>
        <v>11. 7. 2024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5.2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Graphic PRO s.r.o.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38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116</v>
      </c>
      <c r="D61" s="140"/>
      <c r="E61" s="140"/>
      <c r="F61" s="140"/>
      <c r="G61" s="140"/>
      <c r="H61" s="140"/>
      <c r="I61" s="140"/>
      <c r="J61" s="141" t="s">
        <v>117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75</v>
      </c>
      <c r="D63" s="39"/>
      <c r="E63" s="39"/>
      <c r="F63" s="39"/>
      <c r="G63" s="39"/>
      <c r="H63" s="39"/>
      <c r="I63" s="39"/>
      <c r="J63" s="80">
        <f>J90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118</v>
      </c>
    </row>
    <row r="64" spans="1:47" s="9" customFormat="1" ht="24.95" customHeight="1">
      <c r="B64" s="143"/>
      <c r="C64" s="144"/>
      <c r="D64" s="145" t="s">
        <v>119</v>
      </c>
      <c r="E64" s="146"/>
      <c r="F64" s="146"/>
      <c r="G64" s="146"/>
      <c r="H64" s="146"/>
      <c r="I64" s="146"/>
      <c r="J64" s="147">
        <f>J91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120</v>
      </c>
      <c r="E65" s="151"/>
      <c r="F65" s="151"/>
      <c r="G65" s="151"/>
      <c r="H65" s="151"/>
      <c r="I65" s="151"/>
      <c r="J65" s="152">
        <f>J92</f>
        <v>0</v>
      </c>
      <c r="K65" s="100"/>
      <c r="L65" s="153"/>
    </row>
    <row r="66" spans="1:31" s="9" customFormat="1" ht="24.95" customHeight="1">
      <c r="B66" s="143"/>
      <c r="C66" s="144"/>
      <c r="D66" s="145" t="s">
        <v>735</v>
      </c>
      <c r="E66" s="146"/>
      <c r="F66" s="146"/>
      <c r="G66" s="146"/>
      <c r="H66" s="146"/>
      <c r="I66" s="146"/>
      <c r="J66" s="147">
        <f>J146</f>
        <v>0</v>
      </c>
      <c r="K66" s="144"/>
      <c r="L66" s="148"/>
    </row>
    <row r="67" spans="1:31" s="10" customFormat="1" ht="19.899999999999999" customHeight="1">
      <c r="B67" s="149"/>
      <c r="C67" s="100"/>
      <c r="D67" s="150" t="s">
        <v>736</v>
      </c>
      <c r="E67" s="151"/>
      <c r="F67" s="151"/>
      <c r="G67" s="151"/>
      <c r="H67" s="151"/>
      <c r="I67" s="151"/>
      <c r="J67" s="152">
        <f>J147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737</v>
      </c>
      <c r="E68" s="151"/>
      <c r="F68" s="151"/>
      <c r="G68" s="151"/>
      <c r="H68" s="151"/>
      <c r="I68" s="151"/>
      <c r="J68" s="152">
        <f>J153</f>
        <v>0</v>
      </c>
      <c r="K68" s="100"/>
      <c r="L68" s="153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6" t="s">
        <v>123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16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404" t="str">
        <f>E7</f>
        <v>Pěší koridor do ulice Na Stráni, Zárybničná Lhota</v>
      </c>
      <c r="F78" s="405"/>
      <c r="G78" s="405"/>
      <c r="H78" s="405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1" customFormat="1" ht="12" customHeight="1">
      <c r="B79" s="24"/>
      <c r="C79" s="32" t="s">
        <v>113</v>
      </c>
      <c r="D79" s="25"/>
      <c r="E79" s="25"/>
      <c r="F79" s="25"/>
      <c r="G79" s="25"/>
      <c r="H79" s="25"/>
      <c r="I79" s="25"/>
      <c r="J79" s="25"/>
      <c r="K79" s="25"/>
      <c r="L79" s="23"/>
    </row>
    <row r="80" spans="1:31" s="2" customFormat="1" ht="16.5" customHeight="1">
      <c r="A80" s="37"/>
      <c r="B80" s="38"/>
      <c r="C80" s="39"/>
      <c r="D80" s="39"/>
      <c r="E80" s="404" t="s">
        <v>257</v>
      </c>
      <c r="F80" s="406"/>
      <c r="G80" s="406"/>
      <c r="H80" s="406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490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6.5" customHeight="1">
      <c r="A82" s="37"/>
      <c r="B82" s="38"/>
      <c r="C82" s="39"/>
      <c r="D82" s="39"/>
      <c r="E82" s="353" t="str">
        <f>E11</f>
        <v>103 - Ochrana stávajících kabelů NN (EG.D a.s.)</v>
      </c>
      <c r="F82" s="406"/>
      <c r="G82" s="406"/>
      <c r="H82" s="406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>
      <c r="A84" s="37"/>
      <c r="B84" s="38"/>
      <c r="C84" s="32" t="s">
        <v>21</v>
      </c>
      <c r="D84" s="39"/>
      <c r="E84" s="39"/>
      <c r="F84" s="30" t="str">
        <f>F14</f>
        <v>k.ú. Zárybničná Lhota, parc. č. 72/5, 77/12, 74/1</v>
      </c>
      <c r="G84" s="39"/>
      <c r="H84" s="39"/>
      <c r="I84" s="32" t="s">
        <v>23</v>
      </c>
      <c r="J84" s="62" t="str">
        <f>IF(J14="","",J14)</f>
        <v>11. 7. 2024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25</v>
      </c>
      <c r="D86" s="39"/>
      <c r="E86" s="39"/>
      <c r="F86" s="30" t="str">
        <f>E17</f>
        <v>MĚSTO TÁBOR</v>
      </c>
      <c r="G86" s="39"/>
      <c r="H86" s="39"/>
      <c r="I86" s="32" t="s">
        <v>33</v>
      </c>
      <c r="J86" s="35" t="str">
        <f>E23</f>
        <v>Graphic PRO s.r.o.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5.2" customHeight="1">
      <c r="A87" s="37"/>
      <c r="B87" s="38"/>
      <c r="C87" s="32" t="s">
        <v>31</v>
      </c>
      <c r="D87" s="39"/>
      <c r="E87" s="39"/>
      <c r="F87" s="30" t="str">
        <f>IF(E20="","",E20)</f>
        <v>Vyplň údaj</v>
      </c>
      <c r="G87" s="39"/>
      <c r="H87" s="39"/>
      <c r="I87" s="32" t="s">
        <v>38</v>
      </c>
      <c r="J87" s="35" t="str">
        <f>E26</f>
        <v>Ing. Pavel Vochozka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0.3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11" customFormat="1" ht="29.25" customHeight="1">
      <c r="A89" s="154"/>
      <c r="B89" s="155"/>
      <c r="C89" s="156" t="s">
        <v>124</v>
      </c>
      <c r="D89" s="157" t="s">
        <v>62</v>
      </c>
      <c r="E89" s="157" t="s">
        <v>58</v>
      </c>
      <c r="F89" s="157" t="s">
        <v>59</v>
      </c>
      <c r="G89" s="157" t="s">
        <v>125</v>
      </c>
      <c r="H89" s="157" t="s">
        <v>126</v>
      </c>
      <c r="I89" s="157" t="s">
        <v>127</v>
      </c>
      <c r="J89" s="157" t="s">
        <v>117</v>
      </c>
      <c r="K89" s="158" t="s">
        <v>128</v>
      </c>
      <c r="L89" s="159"/>
      <c r="M89" s="71" t="s">
        <v>19</v>
      </c>
      <c r="N89" s="72" t="s">
        <v>47</v>
      </c>
      <c r="O89" s="72" t="s">
        <v>129</v>
      </c>
      <c r="P89" s="72" t="s">
        <v>130</v>
      </c>
      <c r="Q89" s="72" t="s">
        <v>131</v>
      </c>
      <c r="R89" s="72" t="s">
        <v>132</v>
      </c>
      <c r="S89" s="72" t="s">
        <v>133</v>
      </c>
      <c r="T89" s="73" t="s">
        <v>134</v>
      </c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</row>
    <row r="90" spans="1:65" s="2" customFormat="1" ht="22.9" customHeight="1">
      <c r="A90" s="37"/>
      <c r="B90" s="38"/>
      <c r="C90" s="78" t="s">
        <v>135</v>
      </c>
      <c r="D90" s="39"/>
      <c r="E90" s="39"/>
      <c r="F90" s="39"/>
      <c r="G90" s="39"/>
      <c r="H90" s="39"/>
      <c r="I90" s="39"/>
      <c r="J90" s="160">
        <f>BK90</f>
        <v>0</v>
      </c>
      <c r="K90" s="39"/>
      <c r="L90" s="42"/>
      <c r="M90" s="74"/>
      <c r="N90" s="161"/>
      <c r="O90" s="75"/>
      <c r="P90" s="162">
        <f>P91+P146</f>
        <v>0</v>
      </c>
      <c r="Q90" s="75"/>
      <c r="R90" s="162">
        <f>R91+R146</f>
        <v>4.5394200000000007</v>
      </c>
      <c r="S90" s="75"/>
      <c r="T90" s="163">
        <f>T91+T146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76</v>
      </c>
      <c r="AU90" s="20" t="s">
        <v>118</v>
      </c>
      <c r="BK90" s="164">
        <f>BK91+BK146</f>
        <v>0</v>
      </c>
    </row>
    <row r="91" spans="1:65" s="12" customFormat="1" ht="25.9" customHeight="1">
      <c r="B91" s="165"/>
      <c r="C91" s="166"/>
      <c r="D91" s="167" t="s">
        <v>76</v>
      </c>
      <c r="E91" s="168" t="s">
        <v>136</v>
      </c>
      <c r="F91" s="168" t="s">
        <v>137</v>
      </c>
      <c r="G91" s="166"/>
      <c r="H91" s="166"/>
      <c r="I91" s="169"/>
      <c r="J91" s="170">
        <f>BK91</f>
        <v>0</v>
      </c>
      <c r="K91" s="166"/>
      <c r="L91" s="171"/>
      <c r="M91" s="172"/>
      <c r="N91" s="173"/>
      <c r="O91" s="173"/>
      <c r="P91" s="174">
        <f>P92</f>
        <v>0</v>
      </c>
      <c r="Q91" s="173"/>
      <c r="R91" s="174">
        <f>R92</f>
        <v>4.1400000000000006</v>
      </c>
      <c r="S91" s="173"/>
      <c r="T91" s="175">
        <f>T92</f>
        <v>0</v>
      </c>
      <c r="AR91" s="176" t="s">
        <v>85</v>
      </c>
      <c r="AT91" s="177" t="s">
        <v>76</v>
      </c>
      <c r="AU91" s="177" t="s">
        <v>77</v>
      </c>
      <c r="AY91" s="176" t="s">
        <v>138</v>
      </c>
      <c r="BK91" s="178">
        <f>BK92</f>
        <v>0</v>
      </c>
    </row>
    <row r="92" spans="1:65" s="12" customFormat="1" ht="22.9" customHeight="1">
      <c r="B92" s="165"/>
      <c r="C92" s="166"/>
      <c r="D92" s="167" t="s">
        <v>76</v>
      </c>
      <c r="E92" s="179" t="s">
        <v>85</v>
      </c>
      <c r="F92" s="179" t="s">
        <v>139</v>
      </c>
      <c r="G92" s="166"/>
      <c r="H92" s="166"/>
      <c r="I92" s="169"/>
      <c r="J92" s="180">
        <f>BK92</f>
        <v>0</v>
      </c>
      <c r="K92" s="166"/>
      <c r="L92" s="171"/>
      <c r="M92" s="172"/>
      <c r="N92" s="173"/>
      <c r="O92" s="173"/>
      <c r="P92" s="174">
        <f>SUM(P93:P145)</f>
        <v>0</v>
      </c>
      <c r="Q92" s="173"/>
      <c r="R92" s="174">
        <f>SUM(R93:R145)</f>
        <v>4.1400000000000006</v>
      </c>
      <c r="S92" s="173"/>
      <c r="T92" s="175">
        <f>SUM(T93:T145)</f>
        <v>0</v>
      </c>
      <c r="AR92" s="176" t="s">
        <v>85</v>
      </c>
      <c r="AT92" s="177" t="s">
        <v>76</v>
      </c>
      <c r="AU92" s="177" t="s">
        <v>85</v>
      </c>
      <c r="AY92" s="176" t="s">
        <v>138</v>
      </c>
      <c r="BK92" s="178">
        <f>SUM(BK93:BK145)</f>
        <v>0</v>
      </c>
    </row>
    <row r="93" spans="1:65" s="2" customFormat="1" ht="33" customHeight="1">
      <c r="A93" s="37"/>
      <c r="B93" s="38"/>
      <c r="C93" s="181" t="s">
        <v>85</v>
      </c>
      <c r="D93" s="181" t="s">
        <v>140</v>
      </c>
      <c r="E93" s="182" t="s">
        <v>738</v>
      </c>
      <c r="F93" s="183" t="s">
        <v>739</v>
      </c>
      <c r="G93" s="184" t="s">
        <v>160</v>
      </c>
      <c r="H93" s="185">
        <v>2.25</v>
      </c>
      <c r="I93" s="186"/>
      <c r="J93" s="187">
        <f>ROUND(I93*H93,2)</f>
        <v>0</v>
      </c>
      <c r="K93" s="183" t="s">
        <v>144</v>
      </c>
      <c r="L93" s="42"/>
      <c r="M93" s="188" t="s">
        <v>19</v>
      </c>
      <c r="N93" s="189" t="s">
        <v>48</v>
      </c>
      <c r="O93" s="67"/>
      <c r="P93" s="190">
        <f>O93*H93</f>
        <v>0</v>
      </c>
      <c r="Q93" s="190">
        <v>0</v>
      </c>
      <c r="R93" s="190">
        <f>Q93*H93</f>
        <v>0</v>
      </c>
      <c r="S93" s="190">
        <v>0</v>
      </c>
      <c r="T93" s="191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92" t="s">
        <v>145</v>
      </c>
      <c r="AT93" s="192" t="s">
        <v>140</v>
      </c>
      <c r="AU93" s="192" t="s">
        <v>87</v>
      </c>
      <c r="AY93" s="20" t="s">
        <v>138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20" t="s">
        <v>85</v>
      </c>
      <c r="BK93" s="193">
        <f>ROUND(I93*H93,2)</f>
        <v>0</v>
      </c>
      <c r="BL93" s="20" t="s">
        <v>145</v>
      </c>
      <c r="BM93" s="192" t="s">
        <v>740</v>
      </c>
    </row>
    <row r="94" spans="1:65" s="2" customFormat="1" ht="29.25">
      <c r="A94" s="37"/>
      <c r="B94" s="38"/>
      <c r="C94" s="39"/>
      <c r="D94" s="194" t="s">
        <v>147</v>
      </c>
      <c r="E94" s="39"/>
      <c r="F94" s="195" t="s">
        <v>741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147</v>
      </c>
      <c r="AU94" s="20" t="s">
        <v>87</v>
      </c>
    </row>
    <row r="95" spans="1:65" s="2" customFormat="1" ht="11.25">
      <c r="A95" s="37"/>
      <c r="B95" s="38"/>
      <c r="C95" s="39"/>
      <c r="D95" s="199" t="s">
        <v>149</v>
      </c>
      <c r="E95" s="39"/>
      <c r="F95" s="200" t="s">
        <v>742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149</v>
      </c>
      <c r="AU95" s="20" t="s">
        <v>87</v>
      </c>
    </row>
    <row r="96" spans="1:65" s="13" customFormat="1" ht="33.75">
      <c r="B96" s="201"/>
      <c r="C96" s="202"/>
      <c r="D96" s="194" t="s">
        <v>151</v>
      </c>
      <c r="E96" s="203" t="s">
        <v>19</v>
      </c>
      <c r="F96" s="204" t="s">
        <v>743</v>
      </c>
      <c r="G96" s="202"/>
      <c r="H96" s="203" t="s">
        <v>19</v>
      </c>
      <c r="I96" s="205"/>
      <c r="J96" s="202"/>
      <c r="K96" s="202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151</v>
      </c>
      <c r="AU96" s="210" t="s">
        <v>87</v>
      </c>
      <c r="AV96" s="13" t="s">
        <v>85</v>
      </c>
      <c r="AW96" s="13" t="s">
        <v>37</v>
      </c>
      <c r="AX96" s="13" t="s">
        <v>77</v>
      </c>
      <c r="AY96" s="210" t="s">
        <v>138</v>
      </c>
    </row>
    <row r="97" spans="1:65" s="14" customFormat="1" ht="11.25">
      <c r="B97" s="211"/>
      <c r="C97" s="212"/>
      <c r="D97" s="194" t="s">
        <v>151</v>
      </c>
      <c r="E97" s="213" t="s">
        <v>19</v>
      </c>
      <c r="F97" s="214" t="s">
        <v>744</v>
      </c>
      <c r="G97" s="212"/>
      <c r="H97" s="215">
        <v>2.25</v>
      </c>
      <c r="I97" s="216"/>
      <c r="J97" s="212"/>
      <c r="K97" s="212"/>
      <c r="L97" s="217"/>
      <c r="M97" s="218"/>
      <c r="N97" s="219"/>
      <c r="O97" s="219"/>
      <c r="P97" s="219"/>
      <c r="Q97" s="219"/>
      <c r="R97" s="219"/>
      <c r="S97" s="219"/>
      <c r="T97" s="220"/>
      <c r="AT97" s="221" t="s">
        <v>151</v>
      </c>
      <c r="AU97" s="221" t="s">
        <v>87</v>
      </c>
      <c r="AV97" s="14" t="s">
        <v>87</v>
      </c>
      <c r="AW97" s="14" t="s">
        <v>37</v>
      </c>
      <c r="AX97" s="14" t="s">
        <v>85</v>
      </c>
      <c r="AY97" s="221" t="s">
        <v>138</v>
      </c>
    </row>
    <row r="98" spans="1:65" s="2" customFormat="1" ht="37.9" customHeight="1">
      <c r="A98" s="37"/>
      <c r="B98" s="38"/>
      <c r="C98" s="181" t="s">
        <v>87</v>
      </c>
      <c r="D98" s="181" t="s">
        <v>140</v>
      </c>
      <c r="E98" s="182" t="s">
        <v>158</v>
      </c>
      <c r="F98" s="183" t="s">
        <v>159</v>
      </c>
      <c r="G98" s="184" t="s">
        <v>160</v>
      </c>
      <c r="H98" s="185">
        <v>2.25</v>
      </c>
      <c r="I98" s="186"/>
      <c r="J98" s="187">
        <f>ROUND(I98*H98,2)</f>
        <v>0</v>
      </c>
      <c r="K98" s="183" t="s">
        <v>144</v>
      </c>
      <c r="L98" s="42"/>
      <c r="M98" s="188" t="s">
        <v>19</v>
      </c>
      <c r="N98" s="189" t="s">
        <v>48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145</v>
      </c>
      <c r="AT98" s="192" t="s">
        <v>140</v>
      </c>
      <c r="AU98" s="192" t="s">
        <v>87</v>
      </c>
      <c r="AY98" s="20" t="s">
        <v>138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85</v>
      </c>
      <c r="BK98" s="193">
        <f>ROUND(I98*H98,2)</f>
        <v>0</v>
      </c>
      <c r="BL98" s="20" t="s">
        <v>145</v>
      </c>
      <c r="BM98" s="192" t="s">
        <v>745</v>
      </c>
    </row>
    <row r="99" spans="1:65" s="2" customFormat="1" ht="39">
      <c r="A99" s="37"/>
      <c r="B99" s="38"/>
      <c r="C99" s="39"/>
      <c r="D99" s="194" t="s">
        <v>147</v>
      </c>
      <c r="E99" s="39"/>
      <c r="F99" s="195" t="s">
        <v>162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147</v>
      </c>
      <c r="AU99" s="20" t="s">
        <v>87</v>
      </c>
    </row>
    <row r="100" spans="1:65" s="2" customFormat="1" ht="11.25">
      <c r="A100" s="37"/>
      <c r="B100" s="38"/>
      <c r="C100" s="39"/>
      <c r="D100" s="199" t="s">
        <v>149</v>
      </c>
      <c r="E100" s="39"/>
      <c r="F100" s="200" t="s">
        <v>163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149</v>
      </c>
      <c r="AU100" s="20" t="s">
        <v>87</v>
      </c>
    </row>
    <row r="101" spans="1:65" s="13" customFormat="1" ht="22.5">
      <c r="B101" s="201"/>
      <c r="C101" s="202"/>
      <c r="D101" s="194" t="s">
        <v>151</v>
      </c>
      <c r="E101" s="203" t="s">
        <v>19</v>
      </c>
      <c r="F101" s="204" t="s">
        <v>746</v>
      </c>
      <c r="G101" s="202"/>
      <c r="H101" s="203" t="s">
        <v>19</v>
      </c>
      <c r="I101" s="205"/>
      <c r="J101" s="202"/>
      <c r="K101" s="202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151</v>
      </c>
      <c r="AU101" s="210" t="s">
        <v>87</v>
      </c>
      <c r="AV101" s="13" t="s">
        <v>85</v>
      </c>
      <c r="AW101" s="13" t="s">
        <v>37</v>
      </c>
      <c r="AX101" s="13" t="s">
        <v>77</v>
      </c>
      <c r="AY101" s="210" t="s">
        <v>138</v>
      </c>
    </row>
    <row r="102" spans="1:65" s="14" customFormat="1" ht="11.25">
      <c r="B102" s="211"/>
      <c r="C102" s="212"/>
      <c r="D102" s="194" t="s">
        <v>151</v>
      </c>
      <c r="E102" s="213" t="s">
        <v>19</v>
      </c>
      <c r="F102" s="214" t="s">
        <v>747</v>
      </c>
      <c r="G102" s="212"/>
      <c r="H102" s="215">
        <v>2.25</v>
      </c>
      <c r="I102" s="216"/>
      <c r="J102" s="212"/>
      <c r="K102" s="212"/>
      <c r="L102" s="217"/>
      <c r="M102" s="218"/>
      <c r="N102" s="219"/>
      <c r="O102" s="219"/>
      <c r="P102" s="219"/>
      <c r="Q102" s="219"/>
      <c r="R102" s="219"/>
      <c r="S102" s="219"/>
      <c r="T102" s="220"/>
      <c r="AT102" s="221" t="s">
        <v>151</v>
      </c>
      <c r="AU102" s="221" t="s">
        <v>87</v>
      </c>
      <c r="AV102" s="14" t="s">
        <v>87</v>
      </c>
      <c r="AW102" s="14" t="s">
        <v>37</v>
      </c>
      <c r="AX102" s="14" t="s">
        <v>85</v>
      </c>
      <c r="AY102" s="221" t="s">
        <v>138</v>
      </c>
    </row>
    <row r="103" spans="1:65" s="2" customFormat="1" ht="37.9" customHeight="1">
      <c r="A103" s="37"/>
      <c r="B103" s="38"/>
      <c r="C103" s="181" t="s">
        <v>166</v>
      </c>
      <c r="D103" s="181" t="s">
        <v>140</v>
      </c>
      <c r="E103" s="182" t="s">
        <v>280</v>
      </c>
      <c r="F103" s="183" t="s">
        <v>281</v>
      </c>
      <c r="G103" s="184" t="s">
        <v>160</v>
      </c>
      <c r="H103" s="185">
        <v>2.25</v>
      </c>
      <c r="I103" s="186"/>
      <c r="J103" s="187">
        <f>ROUND(I103*H103,2)</f>
        <v>0</v>
      </c>
      <c r="K103" s="183" t="s">
        <v>144</v>
      </c>
      <c r="L103" s="42"/>
      <c r="M103" s="188" t="s">
        <v>19</v>
      </c>
      <c r="N103" s="189" t="s">
        <v>48</v>
      </c>
      <c r="O103" s="67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145</v>
      </c>
      <c r="AT103" s="192" t="s">
        <v>140</v>
      </c>
      <c r="AU103" s="192" t="s">
        <v>87</v>
      </c>
      <c r="AY103" s="20" t="s">
        <v>138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85</v>
      </c>
      <c r="BK103" s="193">
        <f>ROUND(I103*H103,2)</f>
        <v>0</v>
      </c>
      <c r="BL103" s="20" t="s">
        <v>145</v>
      </c>
      <c r="BM103" s="192" t="s">
        <v>748</v>
      </c>
    </row>
    <row r="104" spans="1:65" s="2" customFormat="1" ht="39">
      <c r="A104" s="37"/>
      <c r="B104" s="38"/>
      <c r="C104" s="39"/>
      <c r="D104" s="194" t="s">
        <v>147</v>
      </c>
      <c r="E104" s="39"/>
      <c r="F104" s="195" t="s">
        <v>283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147</v>
      </c>
      <c r="AU104" s="20" t="s">
        <v>87</v>
      </c>
    </row>
    <row r="105" spans="1:65" s="2" customFormat="1" ht="11.25">
      <c r="A105" s="37"/>
      <c r="B105" s="38"/>
      <c r="C105" s="39"/>
      <c r="D105" s="199" t="s">
        <v>149</v>
      </c>
      <c r="E105" s="39"/>
      <c r="F105" s="200" t="s">
        <v>284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149</v>
      </c>
      <c r="AU105" s="20" t="s">
        <v>87</v>
      </c>
    </row>
    <row r="106" spans="1:65" s="13" customFormat="1" ht="11.25">
      <c r="B106" s="201"/>
      <c r="C106" s="202"/>
      <c r="D106" s="194" t="s">
        <v>151</v>
      </c>
      <c r="E106" s="203" t="s">
        <v>19</v>
      </c>
      <c r="F106" s="204" t="s">
        <v>749</v>
      </c>
      <c r="G106" s="202"/>
      <c r="H106" s="203" t="s">
        <v>19</v>
      </c>
      <c r="I106" s="205"/>
      <c r="J106" s="202"/>
      <c r="K106" s="202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151</v>
      </c>
      <c r="AU106" s="210" t="s">
        <v>87</v>
      </c>
      <c r="AV106" s="13" t="s">
        <v>85</v>
      </c>
      <c r="AW106" s="13" t="s">
        <v>37</v>
      </c>
      <c r="AX106" s="13" t="s">
        <v>77</v>
      </c>
      <c r="AY106" s="210" t="s">
        <v>138</v>
      </c>
    </row>
    <row r="107" spans="1:65" s="14" customFormat="1" ht="11.25">
      <c r="B107" s="211"/>
      <c r="C107" s="212"/>
      <c r="D107" s="194" t="s">
        <v>151</v>
      </c>
      <c r="E107" s="213" t="s">
        <v>19</v>
      </c>
      <c r="F107" s="214" t="s">
        <v>750</v>
      </c>
      <c r="G107" s="212"/>
      <c r="H107" s="215">
        <v>2.25</v>
      </c>
      <c r="I107" s="216"/>
      <c r="J107" s="212"/>
      <c r="K107" s="212"/>
      <c r="L107" s="217"/>
      <c r="M107" s="218"/>
      <c r="N107" s="219"/>
      <c r="O107" s="219"/>
      <c r="P107" s="219"/>
      <c r="Q107" s="219"/>
      <c r="R107" s="219"/>
      <c r="S107" s="219"/>
      <c r="T107" s="220"/>
      <c r="AT107" s="221" t="s">
        <v>151</v>
      </c>
      <c r="AU107" s="221" t="s">
        <v>87</v>
      </c>
      <c r="AV107" s="14" t="s">
        <v>87</v>
      </c>
      <c r="AW107" s="14" t="s">
        <v>37</v>
      </c>
      <c r="AX107" s="14" t="s">
        <v>85</v>
      </c>
      <c r="AY107" s="221" t="s">
        <v>138</v>
      </c>
    </row>
    <row r="108" spans="1:65" s="2" customFormat="1" ht="37.9" customHeight="1">
      <c r="A108" s="37"/>
      <c r="B108" s="38"/>
      <c r="C108" s="181" t="s">
        <v>145</v>
      </c>
      <c r="D108" s="181" t="s">
        <v>140</v>
      </c>
      <c r="E108" s="182" t="s">
        <v>287</v>
      </c>
      <c r="F108" s="183" t="s">
        <v>288</v>
      </c>
      <c r="G108" s="184" t="s">
        <v>160</v>
      </c>
      <c r="H108" s="185">
        <v>22.5</v>
      </c>
      <c r="I108" s="186"/>
      <c r="J108" s="187">
        <f>ROUND(I108*H108,2)</f>
        <v>0</v>
      </c>
      <c r="K108" s="183" t="s">
        <v>144</v>
      </c>
      <c r="L108" s="42"/>
      <c r="M108" s="188" t="s">
        <v>19</v>
      </c>
      <c r="N108" s="189" t="s">
        <v>48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145</v>
      </c>
      <c r="AT108" s="192" t="s">
        <v>140</v>
      </c>
      <c r="AU108" s="192" t="s">
        <v>87</v>
      </c>
      <c r="AY108" s="20" t="s">
        <v>138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85</v>
      </c>
      <c r="BK108" s="193">
        <f>ROUND(I108*H108,2)</f>
        <v>0</v>
      </c>
      <c r="BL108" s="20" t="s">
        <v>145</v>
      </c>
      <c r="BM108" s="192" t="s">
        <v>751</v>
      </c>
    </row>
    <row r="109" spans="1:65" s="2" customFormat="1" ht="48.75">
      <c r="A109" s="37"/>
      <c r="B109" s="38"/>
      <c r="C109" s="39"/>
      <c r="D109" s="194" t="s">
        <v>147</v>
      </c>
      <c r="E109" s="39"/>
      <c r="F109" s="195" t="s">
        <v>290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147</v>
      </c>
      <c r="AU109" s="20" t="s">
        <v>87</v>
      </c>
    </row>
    <row r="110" spans="1:65" s="2" customFormat="1" ht="11.25">
      <c r="A110" s="37"/>
      <c r="B110" s="38"/>
      <c r="C110" s="39"/>
      <c r="D110" s="199" t="s">
        <v>149</v>
      </c>
      <c r="E110" s="39"/>
      <c r="F110" s="200" t="s">
        <v>291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149</v>
      </c>
      <c r="AU110" s="20" t="s">
        <v>87</v>
      </c>
    </row>
    <row r="111" spans="1:65" s="13" customFormat="1" ht="22.5">
      <c r="B111" s="201"/>
      <c r="C111" s="202"/>
      <c r="D111" s="194" t="s">
        <v>151</v>
      </c>
      <c r="E111" s="203" t="s">
        <v>19</v>
      </c>
      <c r="F111" s="204" t="s">
        <v>292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151</v>
      </c>
      <c r="AU111" s="210" t="s">
        <v>87</v>
      </c>
      <c r="AV111" s="13" t="s">
        <v>85</v>
      </c>
      <c r="AW111" s="13" t="s">
        <v>37</v>
      </c>
      <c r="AX111" s="13" t="s">
        <v>77</v>
      </c>
      <c r="AY111" s="210" t="s">
        <v>138</v>
      </c>
    </row>
    <row r="112" spans="1:65" s="13" customFormat="1" ht="11.25">
      <c r="B112" s="201"/>
      <c r="C112" s="202"/>
      <c r="D112" s="194" t="s">
        <v>151</v>
      </c>
      <c r="E112" s="203" t="s">
        <v>19</v>
      </c>
      <c r="F112" s="204" t="s">
        <v>293</v>
      </c>
      <c r="G112" s="202"/>
      <c r="H112" s="203" t="s">
        <v>19</v>
      </c>
      <c r="I112" s="205"/>
      <c r="J112" s="202"/>
      <c r="K112" s="202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151</v>
      </c>
      <c r="AU112" s="210" t="s">
        <v>87</v>
      </c>
      <c r="AV112" s="13" t="s">
        <v>85</v>
      </c>
      <c r="AW112" s="13" t="s">
        <v>37</v>
      </c>
      <c r="AX112" s="13" t="s">
        <v>77</v>
      </c>
      <c r="AY112" s="210" t="s">
        <v>138</v>
      </c>
    </row>
    <row r="113" spans="1:65" s="14" customFormat="1" ht="11.25">
      <c r="B113" s="211"/>
      <c r="C113" s="212"/>
      <c r="D113" s="194" t="s">
        <v>151</v>
      </c>
      <c r="E113" s="213" t="s">
        <v>19</v>
      </c>
      <c r="F113" s="214" t="s">
        <v>752</v>
      </c>
      <c r="G113" s="212"/>
      <c r="H113" s="215">
        <v>22.5</v>
      </c>
      <c r="I113" s="216"/>
      <c r="J113" s="212"/>
      <c r="K113" s="212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151</v>
      </c>
      <c r="AU113" s="221" t="s">
        <v>87</v>
      </c>
      <c r="AV113" s="14" t="s">
        <v>87</v>
      </c>
      <c r="AW113" s="14" t="s">
        <v>37</v>
      </c>
      <c r="AX113" s="14" t="s">
        <v>85</v>
      </c>
      <c r="AY113" s="221" t="s">
        <v>138</v>
      </c>
    </row>
    <row r="114" spans="1:65" s="2" customFormat="1" ht="24.2" customHeight="1">
      <c r="A114" s="37"/>
      <c r="B114" s="38"/>
      <c r="C114" s="181" t="s">
        <v>182</v>
      </c>
      <c r="D114" s="181" t="s">
        <v>140</v>
      </c>
      <c r="E114" s="182" t="s">
        <v>167</v>
      </c>
      <c r="F114" s="183" t="s">
        <v>168</v>
      </c>
      <c r="G114" s="184" t="s">
        <v>160</v>
      </c>
      <c r="H114" s="185">
        <v>2.25</v>
      </c>
      <c r="I114" s="186"/>
      <c r="J114" s="187">
        <f>ROUND(I114*H114,2)</f>
        <v>0</v>
      </c>
      <c r="K114" s="183" t="s">
        <v>144</v>
      </c>
      <c r="L114" s="42"/>
      <c r="M114" s="188" t="s">
        <v>19</v>
      </c>
      <c r="N114" s="189" t="s">
        <v>48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145</v>
      </c>
      <c r="AT114" s="192" t="s">
        <v>140</v>
      </c>
      <c r="AU114" s="192" t="s">
        <v>87</v>
      </c>
      <c r="AY114" s="20" t="s">
        <v>138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85</v>
      </c>
      <c r="BK114" s="193">
        <f>ROUND(I114*H114,2)</f>
        <v>0</v>
      </c>
      <c r="BL114" s="20" t="s">
        <v>145</v>
      </c>
      <c r="BM114" s="192" t="s">
        <v>753</v>
      </c>
    </row>
    <row r="115" spans="1:65" s="2" customFormat="1" ht="29.25">
      <c r="A115" s="37"/>
      <c r="B115" s="38"/>
      <c r="C115" s="39"/>
      <c r="D115" s="194" t="s">
        <v>147</v>
      </c>
      <c r="E115" s="39"/>
      <c r="F115" s="195" t="s">
        <v>170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147</v>
      </c>
      <c r="AU115" s="20" t="s">
        <v>87</v>
      </c>
    </row>
    <row r="116" spans="1:65" s="2" customFormat="1" ht="11.25">
      <c r="A116" s="37"/>
      <c r="B116" s="38"/>
      <c r="C116" s="39"/>
      <c r="D116" s="199" t="s">
        <v>149</v>
      </c>
      <c r="E116" s="39"/>
      <c r="F116" s="200" t="s">
        <v>171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149</v>
      </c>
      <c r="AU116" s="20" t="s">
        <v>87</v>
      </c>
    </row>
    <row r="117" spans="1:65" s="13" customFormat="1" ht="11.25">
      <c r="B117" s="201"/>
      <c r="C117" s="202"/>
      <c r="D117" s="194" t="s">
        <v>151</v>
      </c>
      <c r="E117" s="203" t="s">
        <v>19</v>
      </c>
      <c r="F117" s="204" t="s">
        <v>754</v>
      </c>
      <c r="G117" s="202"/>
      <c r="H117" s="203" t="s">
        <v>19</v>
      </c>
      <c r="I117" s="205"/>
      <c r="J117" s="202"/>
      <c r="K117" s="202"/>
      <c r="L117" s="206"/>
      <c r="M117" s="207"/>
      <c r="N117" s="208"/>
      <c r="O117" s="208"/>
      <c r="P117" s="208"/>
      <c r="Q117" s="208"/>
      <c r="R117" s="208"/>
      <c r="S117" s="208"/>
      <c r="T117" s="209"/>
      <c r="AT117" s="210" t="s">
        <v>151</v>
      </c>
      <c r="AU117" s="210" t="s">
        <v>87</v>
      </c>
      <c r="AV117" s="13" t="s">
        <v>85</v>
      </c>
      <c r="AW117" s="13" t="s">
        <v>37</v>
      </c>
      <c r="AX117" s="13" t="s">
        <v>77</v>
      </c>
      <c r="AY117" s="210" t="s">
        <v>138</v>
      </c>
    </row>
    <row r="118" spans="1:65" s="14" customFormat="1" ht="11.25">
      <c r="B118" s="211"/>
      <c r="C118" s="212"/>
      <c r="D118" s="194" t="s">
        <v>151</v>
      </c>
      <c r="E118" s="213" t="s">
        <v>19</v>
      </c>
      <c r="F118" s="214" t="s">
        <v>750</v>
      </c>
      <c r="G118" s="212"/>
      <c r="H118" s="215">
        <v>2.25</v>
      </c>
      <c r="I118" s="216"/>
      <c r="J118" s="212"/>
      <c r="K118" s="212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151</v>
      </c>
      <c r="AU118" s="221" t="s">
        <v>87</v>
      </c>
      <c r="AV118" s="14" t="s">
        <v>87</v>
      </c>
      <c r="AW118" s="14" t="s">
        <v>37</v>
      </c>
      <c r="AX118" s="14" t="s">
        <v>85</v>
      </c>
      <c r="AY118" s="221" t="s">
        <v>138</v>
      </c>
    </row>
    <row r="119" spans="1:65" s="2" customFormat="1" ht="33" customHeight="1">
      <c r="A119" s="37"/>
      <c r="B119" s="38"/>
      <c r="C119" s="181" t="s">
        <v>193</v>
      </c>
      <c r="D119" s="181" t="s">
        <v>140</v>
      </c>
      <c r="E119" s="182" t="s">
        <v>299</v>
      </c>
      <c r="F119" s="183" t="s">
        <v>300</v>
      </c>
      <c r="G119" s="184" t="s">
        <v>221</v>
      </c>
      <c r="H119" s="185">
        <v>3.8250000000000002</v>
      </c>
      <c r="I119" s="186"/>
      <c r="J119" s="187">
        <f>ROUND(I119*H119,2)</f>
        <v>0</v>
      </c>
      <c r="K119" s="183" t="s">
        <v>144</v>
      </c>
      <c r="L119" s="42"/>
      <c r="M119" s="188" t="s">
        <v>19</v>
      </c>
      <c r="N119" s="189" t="s">
        <v>48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145</v>
      </c>
      <c r="AT119" s="192" t="s">
        <v>140</v>
      </c>
      <c r="AU119" s="192" t="s">
        <v>87</v>
      </c>
      <c r="AY119" s="20" t="s">
        <v>138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85</v>
      </c>
      <c r="BK119" s="193">
        <f>ROUND(I119*H119,2)</f>
        <v>0</v>
      </c>
      <c r="BL119" s="20" t="s">
        <v>145</v>
      </c>
      <c r="BM119" s="192" t="s">
        <v>755</v>
      </c>
    </row>
    <row r="120" spans="1:65" s="2" customFormat="1" ht="29.25">
      <c r="A120" s="37"/>
      <c r="B120" s="38"/>
      <c r="C120" s="39"/>
      <c r="D120" s="194" t="s">
        <v>147</v>
      </c>
      <c r="E120" s="39"/>
      <c r="F120" s="195" t="s">
        <v>302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147</v>
      </c>
      <c r="AU120" s="20" t="s">
        <v>87</v>
      </c>
    </row>
    <row r="121" spans="1:65" s="2" customFormat="1" ht="11.25">
      <c r="A121" s="37"/>
      <c r="B121" s="38"/>
      <c r="C121" s="39"/>
      <c r="D121" s="199" t="s">
        <v>149</v>
      </c>
      <c r="E121" s="39"/>
      <c r="F121" s="200" t="s">
        <v>303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149</v>
      </c>
      <c r="AU121" s="20" t="s">
        <v>87</v>
      </c>
    </row>
    <row r="122" spans="1:65" s="13" customFormat="1" ht="11.25">
      <c r="B122" s="201"/>
      <c r="C122" s="202"/>
      <c r="D122" s="194" t="s">
        <v>151</v>
      </c>
      <c r="E122" s="203" t="s">
        <v>19</v>
      </c>
      <c r="F122" s="204" t="s">
        <v>304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151</v>
      </c>
      <c r="AU122" s="210" t="s">
        <v>87</v>
      </c>
      <c r="AV122" s="13" t="s">
        <v>85</v>
      </c>
      <c r="AW122" s="13" t="s">
        <v>37</v>
      </c>
      <c r="AX122" s="13" t="s">
        <v>77</v>
      </c>
      <c r="AY122" s="210" t="s">
        <v>138</v>
      </c>
    </row>
    <row r="123" spans="1:65" s="14" customFormat="1" ht="11.25">
      <c r="B123" s="211"/>
      <c r="C123" s="212"/>
      <c r="D123" s="194" t="s">
        <v>151</v>
      </c>
      <c r="E123" s="213" t="s">
        <v>19</v>
      </c>
      <c r="F123" s="214" t="s">
        <v>756</v>
      </c>
      <c r="G123" s="212"/>
      <c r="H123" s="215">
        <v>3.8250000000000002</v>
      </c>
      <c r="I123" s="216"/>
      <c r="J123" s="212"/>
      <c r="K123" s="212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151</v>
      </c>
      <c r="AU123" s="221" t="s">
        <v>87</v>
      </c>
      <c r="AV123" s="14" t="s">
        <v>87</v>
      </c>
      <c r="AW123" s="14" t="s">
        <v>37</v>
      </c>
      <c r="AX123" s="14" t="s">
        <v>85</v>
      </c>
      <c r="AY123" s="221" t="s">
        <v>138</v>
      </c>
    </row>
    <row r="124" spans="1:65" s="2" customFormat="1" ht="16.5" customHeight="1">
      <c r="A124" s="37"/>
      <c r="B124" s="38"/>
      <c r="C124" s="181" t="s">
        <v>203</v>
      </c>
      <c r="D124" s="181" t="s">
        <v>140</v>
      </c>
      <c r="E124" s="182" t="s">
        <v>173</v>
      </c>
      <c r="F124" s="183" t="s">
        <v>174</v>
      </c>
      <c r="G124" s="184" t="s">
        <v>160</v>
      </c>
      <c r="H124" s="185">
        <v>2.25</v>
      </c>
      <c r="I124" s="186"/>
      <c r="J124" s="187">
        <f>ROUND(I124*H124,2)</f>
        <v>0</v>
      </c>
      <c r="K124" s="183" t="s">
        <v>144</v>
      </c>
      <c r="L124" s="42"/>
      <c r="M124" s="188" t="s">
        <v>19</v>
      </c>
      <c r="N124" s="189" t="s">
        <v>48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145</v>
      </c>
      <c r="AT124" s="192" t="s">
        <v>140</v>
      </c>
      <c r="AU124" s="192" t="s">
        <v>87</v>
      </c>
      <c r="AY124" s="20" t="s">
        <v>138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85</v>
      </c>
      <c r="BK124" s="193">
        <f>ROUND(I124*H124,2)</f>
        <v>0</v>
      </c>
      <c r="BL124" s="20" t="s">
        <v>145</v>
      </c>
      <c r="BM124" s="192" t="s">
        <v>757</v>
      </c>
    </row>
    <row r="125" spans="1:65" s="2" customFormat="1" ht="19.5">
      <c r="A125" s="37"/>
      <c r="B125" s="38"/>
      <c r="C125" s="39"/>
      <c r="D125" s="194" t="s">
        <v>147</v>
      </c>
      <c r="E125" s="39"/>
      <c r="F125" s="195" t="s">
        <v>176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147</v>
      </c>
      <c r="AU125" s="20" t="s">
        <v>87</v>
      </c>
    </row>
    <row r="126" spans="1:65" s="2" customFormat="1" ht="11.25">
      <c r="A126" s="37"/>
      <c r="B126" s="38"/>
      <c r="C126" s="39"/>
      <c r="D126" s="199" t="s">
        <v>149</v>
      </c>
      <c r="E126" s="39"/>
      <c r="F126" s="200" t="s">
        <v>177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149</v>
      </c>
      <c r="AU126" s="20" t="s">
        <v>87</v>
      </c>
    </row>
    <row r="127" spans="1:65" s="13" customFormat="1" ht="11.25">
      <c r="B127" s="201"/>
      <c r="C127" s="202"/>
      <c r="D127" s="194" t="s">
        <v>151</v>
      </c>
      <c r="E127" s="203" t="s">
        <v>19</v>
      </c>
      <c r="F127" s="204" t="s">
        <v>758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151</v>
      </c>
      <c r="AU127" s="210" t="s">
        <v>87</v>
      </c>
      <c r="AV127" s="13" t="s">
        <v>85</v>
      </c>
      <c r="AW127" s="13" t="s">
        <v>37</v>
      </c>
      <c r="AX127" s="13" t="s">
        <v>77</v>
      </c>
      <c r="AY127" s="210" t="s">
        <v>138</v>
      </c>
    </row>
    <row r="128" spans="1:65" s="14" customFormat="1" ht="11.25">
      <c r="B128" s="211"/>
      <c r="C128" s="212"/>
      <c r="D128" s="194" t="s">
        <v>151</v>
      </c>
      <c r="E128" s="213" t="s">
        <v>19</v>
      </c>
      <c r="F128" s="214" t="s">
        <v>750</v>
      </c>
      <c r="G128" s="212"/>
      <c r="H128" s="215">
        <v>2.25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151</v>
      </c>
      <c r="AU128" s="221" t="s">
        <v>87</v>
      </c>
      <c r="AV128" s="14" t="s">
        <v>87</v>
      </c>
      <c r="AW128" s="14" t="s">
        <v>37</v>
      </c>
      <c r="AX128" s="14" t="s">
        <v>85</v>
      </c>
      <c r="AY128" s="221" t="s">
        <v>138</v>
      </c>
    </row>
    <row r="129" spans="1:65" s="2" customFormat="1" ht="24.2" customHeight="1">
      <c r="A129" s="37"/>
      <c r="B129" s="38"/>
      <c r="C129" s="181" t="s">
        <v>210</v>
      </c>
      <c r="D129" s="181" t="s">
        <v>140</v>
      </c>
      <c r="E129" s="182" t="s">
        <v>505</v>
      </c>
      <c r="F129" s="183" t="s">
        <v>506</v>
      </c>
      <c r="G129" s="184" t="s">
        <v>160</v>
      </c>
      <c r="H129" s="185">
        <v>0.72</v>
      </c>
      <c r="I129" s="186"/>
      <c r="J129" s="187">
        <f>ROUND(I129*H129,2)</f>
        <v>0</v>
      </c>
      <c r="K129" s="183" t="s">
        <v>144</v>
      </c>
      <c r="L129" s="42"/>
      <c r="M129" s="188" t="s">
        <v>19</v>
      </c>
      <c r="N129" s="189" t="s">
        <v>48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145</v>
      </c>
      <c r="AT129" s="192" t="s">
        <v>140</v>
      </c>
      <c r="AU129" s="192" t="s">
        <v>87</v>
      </c>
      <c r="AY129" s="20" t="s">
        <v>138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85</v>
      </c>
      <c r="BK129" s="193">
        <f>ROUND(I129*H129,2)</f>
        <v>0</v>
      </c>
      <c r="BL129" s="20" t="s">
        <v>145</v>
      </c>
      <c r="BM129" s="192" t="s">
        <v>759</v>
      </c>
    </row>
    <row r="130" spans="1:65" s="2" customFormat="1" ht="29.25">
      <c r="A130" s="37"/>
      <c r="B130" s="38"/>
      <c r="C130" s="39"/>
      <c r="D130" s="194" t="s">
        <v>147</v>
      </c>
      <c r="E130" s="39"/>
      <c r="F130" s="195" t="s">
        <v>508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147</v>
      </c>
      <c r="AU130" s="20" t="s">
        <v>87</v>
      </c>
    </row>
    <row r="131" spans="1:65" s="2" customFormat="1" ht="11.25">
      <c r="A131" s="37"/>
      <c r="B131" s="38"/>
      <c r="C131" s="39"/>
      <c r="D131" s="199" t="s">
        <v>149</v>
      </c>
      <c r="E131" s="39"/>
      <c r="F131" s="200" t="s">
        <v>509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149</v>
      </c>
      <c r="AU131" s="20" t="s">
        <v>87</v>
      </c>
    </row>
    <row r="132" spans="1:65" s="13" customFormat="1" ht="22.5">
      <c r="B132" s="201"/>
      <c r="C132" s="202"/>
      <c r="D132" s="194" t="s">
        <v>151</v>
      </c>
      <c r="E132" s="203" t="s">
        <v>19</v>
      </c>
      <c r="F132" s="204" t="s">
        <v>760</v>
      </c>
      <c r="G132" s="202"/>
      <c r="H132" s="203" t="s">
        <v>19</v>
      </c>
      <c r="I132" s="205"/>
      <c r="J132" s="202"/>
      <c r="K132" s="202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151</v>
      </c>
      <c r="AU132" s="210" t="s">
        <v>87</v>
      </c>
      <c r="AV132" s="13" t="s">
        <v>85</v>
      </c>
      <c r="AW132" s="13" t="s">
        <v>37</v>
      </c>
      <c r="AX132" s="13" t="s">
        <v>77</v>
      </c>
      <c r="AY132" s="210" t="s">
        <v>138</v>
      </c>
    </row>
    <row r="133" spans="1:65" s="13" customFormat="1" ht="22.5">
      <c r="B133" s="201"/>
      <c r="C133" s="202"/>
      <c r="D133" s="194" t="s">
        <v>151</v>
      </c>
      <c r="E133" s="203" t="s">
        <v>19</v>
      </c>
      <c r="F133" s="204" t="s">
        <v>761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151</v>
      </c>
      <c r="AU133" s="210" t="s">
        <v>87</v>
      </c>
      <c r="AV133" s="13" t="s">
        <v>85</v>
      </c>
      <c r="AW133" s="13" t="s">
        <v>37</v>
      </c>
      <c r="AX133" s="13" t="s">
        <v>77</v>
      </c>
      <c r="AY133" s="210" t="s">
        <v>138</v>
      </c>
    </row>
    <row r="134" spans="1:65" s="14" customFormat="1" ht="11.25">
      <c r="B134" s="211"/>
      <c r="C134" s="212"/>
      <c r="D134" s="194" t="s">
        <v>151</v>
      </c>
      <c r="E134" s="213" t="s">
        <v>19</v>
      </c>
      <c r="F134" s="214" t="s">
        <v>762</v>
      </c>
      <c r="G134" s="212"/>
      <c r="H134" s="215">
        <v>0.72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151</v>
      </c>
      <c r="AU134" s="221" t="s">
        <v>87</v>
      </c>
      <c r="AV134" s="14" t="s">
        <v>87</v>
      </c>
      <c r="AW134" s="14" t="s">
        <v>37</v>
      </c>
      <c r="AX134" s="14" t="s">
        <v>85</v>
      </c>
      <c r="AY134" s="221" t="s">
        <v>138</v>
      </c>
    </row>
    <row r="135" spans="1:65" s="2" customFormat="1" ht="16.5" customHeight="1">
      <c r="A135" s="37"/>
      <c r="B135" s="38"/>
      <c r="C135" s="237" t="s">
        <v>180</v>
      </c>
      <c r="D135" s="237" t="s">
        <v>327</v>
      </c>
      <c r="E135" s="238" t="s">
        <v>512</v>
      </c>
      <c r="F135" s="239" t="s">
        <v>513</v>
      </c>
      <c r="G135" s="240" t="s">
        <v>221</v>
      </c>
      <c r="H135" s="241">
        <v>1.44</v>
      </c>
      <c r="I135" s="242"/>
      <c r="J135" s="243">
        <f>ROUND(I135*H135,2)</f>
        <v>0</v>
      </c>
      <c r="K135" s="239" t="s">
        <v>144</v>
      </c>
      <c r="L135" s="244"/>
      <c r="M135" s="245" t="s">
        <v>19</v>
      </c>
      <c r="N135" s="246" t="s">
        <v>48</v>
      </c>
      <c r="O135" s="67"/>
      <c r="P135" s="190">
        <f>O135*H135</f>
        <v>0</v>
      </c>
      <c r="Q135" s="190">
        <v>1</v>
      </c>
      <c r="R135" s="190">
        <f>Q135*H135</f>
        <v>1.44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210</v>
      </c>
      <c r="AT135" s="192" t="s">
        <v>327</v>
      </c>
      <c r="AU135" s="192" t="s">
        <v>87</v>
      </c>
      <c r="AY135" s="20" t="s">
        <v>138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85</v>
      </c>
      <c r="BK135" s="193">
        <f>ROUND(I135*H135,2)</f>
        <v>0</v>
      </c>
      <c r="BL135" s="20" t="s">
        <v>145</v>
      </c>
      <c r="BM135" s="192" t="s">
        <v>763</v>
      </c>
    </row>
    <row r="136" spans="1:65" s="2" customFormat="1" ht="11.25">
      <c r="A136" s="37"/>
      <c r="B136" s="38"/>
      <c r="C136" s="39"/>
      <c r="D136" s="194" t="s">
        <v>147</v>
      </c>
      <c r="E136" s="39"/>
      <c r="F136" s="195" t="s">
        <v>513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147</v>
      </c>
      <c r="AU136" s="20" t="s">
        <v>87</v>
      </c>
    </row>
    <row r="137" spans="1:65" s="14" customFormat="1" ht="11.25">
      <c r="B137" s="211"/>
      <c r="C137" s="212"/>
      <c r="D137" s="194" t="s">
        <v>151</v>
      </c>
      <c r="E137" s="212"/>
      <c r="F137" s="214" t="s">
        <v>764</v>
      </c>
      <c r="G137" s="212"/>
      <c r="H137" s="215">
        <v>1.44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151</v>
      </c>
      <c r="AU137" s="221" t="s">
        <v>87</v>
      </c>
      <c r="AV137" s="14" t="s">
        <v>87</v>
      </c>
      <c r="AW137" s="14" t="s">
        <v>4</v>
      </c>
      <c r="AX137" s="14" t="s">
        <v>85</v>
      </c>
      <c r="AY137" s="221" t="s">
        <v>138</v>
      </c>
    </row>
    <row r="138" spans="1:65" s="2" customFormat="1" ht="33" customHeight="1">
      <c r="A138" s="37"/>
      <c r="B138" s="38"/>
      <c r="C138" s="181" t="s">
        <v>228</v>
      </c>
      <c r="D138" s="181" t="s">
        <v>140</v>
      </c>
      <c r="E138" s="182" t="s">
        <v>765</v>
      </c>
      <c r="F138" s="183" t="s">
        <v>766</v>
      </c>
      <c r="G138" s="184" t="s">
        <v>160</v>
      </c>
      <c r="H138" s="185">
        <v>1.35</v>
      </c>
      <c r="I138" s="186"/>
      <c r="J138" s="187">
        <f>ROUND(I138*H138,2)</f>
        <v>0</v>
      </c>
      <c r="K138" s="183" t="s">
        <v>144</v>
      </c>
      <c r="L138" s="42"/>
      <c r="M138" s="188" t="s">
        <v>19</v>
      </c>
      <c r="N138" s="189" t="s">
        <v>48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145</v>
      </c>
      <c r="AT138" s="192" t="s">
        <v>140</v>
      </c>
      <c r="AU138" s="192" t="s">
        <v>87</v>
      </c>
      <c r="AY138" s="20" t="s">
        <v>138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85</v>
      </c>
      <c r="BK138" s="193">
        <f>ROUND(I138*H138,2)</f>
        <v>0</v>
      </c>
      <c r="BL138" s="20" t="s">
        <v>145</v>
      </c>
      <c r="BM138" s="192" t="s">
        <v>767</v>
      </c>
    </row>
    <row r="139" spans="1:65" s="2" customFormat="1" ht="39">
      <c r="A139" s="37"/>
      <c r="B139" s="38"/>
      <c r="C139" s="39"/>
      <c r="D139" s="194" t="s">
        <v>147</v>
      </c>
      <c r="E139" s="39"/>
      <c r="F139" s="195" t="s">
        <v>768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147</v>
      </c>
      <c r="AU139" s="20" t="s">
        <v>87</v>
      </c>
    </row>
    <row r="140" spans="1:65" s="2" customFormat="1" ht="11.25">
      <c r="A140" s="37"/>
      <c r="B140" s="38"/>
      <c r="C140" s="39"/>
      <c r="D140" s="199" t="s">
        <v>149</v>
      </c>
      <c r="E140" s="39"/>
      <c r="F140" s="200" t="s">
        <v>769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149</v>
      </c>
      <c r="AU140" s="20" t="s">
        <v>87</v>
      </c>
    </row>
    <row r="141" spans="1:65" s="13" customFormat="1" ht="22.5">
      <c r="B141" s="201"/>
      <c r="C141" s="202"/>
      <c r="D141" s="194" t="s">
        <v>151</v>
      </c>
      <c r="E141" s="203" t="s">
        <v>19</v>
      </c>
      <c r="F141" s="204" t="s">
        <v>770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151</v>
      </c>
      <c r="AU141" s="210" t="s">
        <v>87</v>
      </c>
      <c r="AV141" s="13" t="s">
        <v>85</v>
      </c>
      <c r="AW141" s="13" t="s">
        <v>37</v>
      </c>
      <c r="AX141" s="13" t="s">
        <v>77</v>
      </c>
      <c r="AY141" s="210" t="s">
        <v>138</v>
      </c>
    </row>
    <row r="142" spans="1:65" s="14" customFormat="1" ht="11.25">
      <c r="B142" s="211"/>
      <c r="C142" s="212"/>
      <c r="D142" s="194" t="s">
        <v>151</v>
      </c>
      <c r="E142" s="213" t="s">
        <v>19</v>
      </c>
      <c r="F142" s="214" t="s">
        <v>771</v>
      </c>
      <c r="G142" s="212"/>
      <c r="H142" s="215">
        <v>1.35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151</v>
      </c>
      <c r="AU142" s="221" t="s">
        <v>87</v>
      </c>
      <c r="AV142" s="14" t="s">
        <v>87</v>
      </c>
      <c r="AW142" s="14" t="s">
        <v>37</v>
      </c>
      <c r="AX142" s="14" t="s">
        <v>85</v>
      </c>
      <c r="AY142" s="221" t="s">
        <v>138</v>
      </c>
    </row>
    <row r="143" spans="1:65" s="2" customFormat="1" ht="16.5" customHeight="1">
      <c r="A143" s="37"/>
      <c r="B143" s="38"/>
      <c r="C143" s="237" t="s">
        <v>240</v>
      </c>
      <c r="D143" s="237" t="s">
        <v>327</v>
      </c>
      <c r="E143" s="238" t="s">
        <v>772</v>
      </c>
      <c r="F143" s="239" t="s">
        <v>773</v>
      </c>
      <c r="G143" s="240" t="s">
        <v>221</v>
      </c>
      <c r="H143" s="241">
        <v>2.7</v>
      </c>
      <c r="I143" s="242"/>
      <c r="J143" s="243">
        <f>ROUND(I143*H143,2)</f>
        <v>0</v>
      </c>
      <c r="K143" s="239" t="s">
        <v>144</v>
      </c>
      <c r="L143" s="244"/>
      <c r="M143" s="245" t="s">
        <v>19</v>
      </c>
      <c r="N143" s="246" t="s">
        <v>48</v>
      </c>
      <c r="O143" s="67"/>
      <c r="P143" s="190">
        <f>O143*H143</f>
        <v>0</v>
      </c>
      <c r="Q143" s="190">
        <v>1</v>
      </c>
      <c r="R143" s="190">
        <f>Q143*H143</f>
        <v>2.7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210</v>
      </c>
      <c r="AT143" s="192" t="s">
        <v>327</v>
      </c>
      <c r="AU143" s="192" t="s">
        <v>87</v>
      </c>
      <c r="AY143" s="20" t="s">
        <v>138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85</v>
      </c>
      <c r="BK143" s="193">
        <f>ROUND(I143*H143,2)</f>
        <v>0</v>
      </c>
      <c r="BL143" s="20" t="s">
        <v>145</v>
      </c>
      <c r="BM143" s="192" t="s">
        <v>774</v>
      </c>
    </row>
    <row r="144" spans="1:65" s="2" customFormat="1" ht="11.25">
      <c r="A144" s="37"/>
      <c r="B144" s="38"/>
      <c r="C144" s="39"/>
      <c r="D144" s="194" t="s">
        <v>147</v>
      </c>
      <c r="E144" s="39"/>
      <c r="F144" s="195" t="s">
        <v>773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147</v>
      </c>
      <c r="AU144" s="20" t="s">
        <v>87</v>
      </c>
    </row>
    <row r="145" spans="1:65" s="14" customFormat="1" ht="11.25">
      <c r="B145" s="211"/>
      <c r="C145" s="212"/>
      <c r="D145" s="194" t="s">
        <v>151</v>
      </c>
      <c r="E145" s="212"/>
      <c r="F145" s="214" t="s">
        <v>775</v>
      </c>
      <c r="G145" s="212"/>
      <c r="H145" s="215">
        <v>2.7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151</v>
      </c>
      <c r="AU145" s="221" t="s">
        <v>87</v>
      </c>
      <c r="AV145" s="14" t="s">
        <v>87</v>
      </c>
      <c r="AW145" s="14" t="s">
        <v>4</v>
      </c>
      <c r="AX145" s="14" t="s">
        <v>85</v>
      </c>
      <c r="AY145" s="221" t="s">
        <v>138</v>
      </c>
    </row>
    <row r="146" spans="1:65" s="12" customFormat="1" ht="25.9" customHeight="1">
      <c r="B146" s="165"/>
      <c r="C146" s="166"/>
      <c r="D146" s="167" t="s">
        <v>76</v>
      </c>
      <c r="E146" s="168" t="s">
        <v>327</v>
      </c>
      <c r="F146" s="168" t="s">
        <v>776</v>
      </c>
      <c r="G146" s="166"/>
      <c r="H146" s="166"/>
      <c r="I146" s="169"/>
      <c r="J146" s="170">
        <f>BK146</f>
        <v>0</v>
      </c>
      <c r="K146" s="166"/>
      <c r="L146" s="171"/>
      <c r="M146" s="172"/>
      <c r="N146" s="173"/>
      <c r="O146" s="173"/>
      <c r="P146" s="174">
        <f>P147+P153</f>
        <v>0</v>
      </c>
      <c r="Q146" s="173"/>
      <c r="R146" s="174">
        <f>R147+R153</f>
        <v>0.39941999999999994</v>
      </c>
      <c r="S146" s="173"/>
      <c r="T146" s="175">
        <f>T147+T153</f>
        <v>0</v>
      </c>
      <c r="AR146" s="176" t="s">
        <v>166</v>
      </c>
      <c r="AT146" s="177" t="s">
        <v>76</v>
      </c>
      <c r="AU146" s="177" t="s">
        <v>77</v>
      </c>
      <c r="AY146" s="176" t="s">
        <v>138</v>
      </c>
      <c r="BK146" s="178">
        <f>BK147+BK153</f>
        <v>0</v>
      </c>
    </row>
    <row r="147" spans="1:65" s="12" customFormat="1" ht="22.9" customHeight="1">
      <c r="B147" s="165"/>
      <c r="C147" s="166"/>
      <c r="D147" s="167" t="s">
        <v>76</v>
      </c>
      <c r="E147" s="179" t="s">
        <v>777</v>
      </c>
      <c r="F147" s="179" t="s">
        <v>778</v>
      </c>
      <c r="G147" s="166"/>
      <c r="H147" s="166"/>
      <c r="I147" s="169"/>
      <c r="J147" s="180">
        <f>BK147</f>
        <v>0</v>
      </c>
      <c r="K147" s="166"/>
      <c r="L147" s="171"/>
      <c r="M147" s="172"/>
      <c r="N147" s="173"/>
      <c r="O147" s="173"/>
      <c r="P147" s="174">
        <f>SUM(P148:P152)</f>
        <v>0</v>
      </c>
      <c r="Q147" s="173"/>
      <c r="R147" s="174">
        <f>SUM(R148:R152)</f>
        <v>0</v>
      </c>
      <c r="S147" s="173"/>
      <c r="T147" s="175">
        <f>SUM(T148:T152)</f>
        <v>0</v>
      </c>
      <c r="AR147" s="176" t="s">
        <v>166</v>
      </c>
      <c r="AT147" s="177" t="s">
        <v>76</v>
      </c>
      <c r="AU147" s="177" t="s">
        <v>85</v>
      </c>
      <c r="AY147" s="176" t="s">
        <v>138</v>
      </c>
      <c r="BK147" s="178">
        <f>SUM(BK148:BK152)</f>
        <v>0</v>
      </c>
    </row>
    <row r="148" spans="1:65" s="2" customFormat="1" ht="24.2" customHeight="1">
      <c r="A148" s="37"/>
      <c r="B148" s="38"/>
      <c r="C148" s="181" t="s">
        <v>8</v>
      </c>
      <c r="D148" s="181" t="s">
        <v>140</v>
      </c>
      <c r="E148" s="182" t="s">
        <v>779</v>
      </c>
      <c r="F148" s="183" t="s">
        <v>780</v>
      </c>
      <c r="G148" s="184" t="s">
        <v>196</v>
      </c>
      <c r="H148" s="185">
        <v>9</v>
      </c>
      <c r="I148" s="186"/>
      <c r="J148" s="187">
        <f>ROUND(I148*H148,2)</f>
        <v>0</v>
      </c>
      <c r="K148" s="183" t="s">
        <v>206</v>
      </c>
      <c r="L148" s="42"/>
      <c r="M148" s="188" t="s">
        <v>19</v>
      </c>
      <c r="N148" s="189" t="s">
        <v>48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781</v>
      </c>
      <c r="AT148" s="192" t="s">
        <v>140</v>
      </c>
      <c r="AU148" s="192" t="s">
        <v>87</v>
      </c>
      <c r="AY148" s="20" t="s">
        <v>138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85</v>
      </c>
      <c r="BK148" s="193">
        <f>ROUND(I148*H148,2)</f>
        <v>0</v>
      </c>
      <c r="BL148" s="20" t="s">
        <v>781</v>
      </c>
      <c r="BM148" s="192" t="s">
        <v>782</v>
      </c>
    </row>
    <row r="149" spans="1:65" s="2" customFormat="1" ht="11.25">
      <c r="A149" s="37"/>
      <c r="B149" s="38"/>
      <c r="C149" s="39"/>
      <c r="D149" s="194" t="s">
        <v>147</v>
      </c>
      <c r="E149" s="39"/>
      <c r="F149" s="195" t="s">
        <v>780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147</v>
      </c>
      <c r="AU149" s="20" t="s">
        <v>87</v>
      </c>
    </row>
    <row r="150" spans="1:65" s="2" customFormat="1" ht="29.25">
      <c r="A150" s="37"/>
      <c r="B150" s="38"/>
      <c r="C150" s="39"/>
      <c r="D150" s="194" t="s">
        <v>274</v>
      </c>
      <c r="E150" s="39"/>
      <c r="F150" s="236" t="s">
        <v>783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274</v>
      </c>
      <c r="AU150" s="20" t="s">
        <v>87</v>
      </c>
    </row>
    <row r="151" spans="1:65" s="13" customFormat="1" ht="22.5">
      <c r="B151" s="201"/>
      <c r="C151" s="202"/>
      <c r="D151" s="194" t="s">
        <v>151</v>
      </c>
      <c r="E151" s="203" t="s">
        <v>19</v>
      </c>
      <c r="F151" s="204" t="s">
        <v>784</v>
      </c>
      <c r="G151" s="202"/>
      <c r="H151" s="203" t="s">
        <v>19</v>
      </c>
      <c r="I151" s="205"/>
      <c r="J151" s="202"/>
      <c r="K151" s="202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151</v>
      </c>
      <c r="AU151" s="210" t="s">
        <v>87</v>
      </c>
      <c r="AV151" s="13" t="s">
        <v>85</v>
      </c>
      <c r="AW151" s="13" t="s">
        <v>37</v>
      </c>
      <c r="AX151" s="13" t="s">
        <v>77</v>
      </c>
      <c r="AY151" s="210" t="s">
        <v>138</v>
      </c>
    </row>
    <row r="152" spans="1:65" s="14" customFormat="1" ht="11.25">
      <c r="B152" s="211"/>
      <c r="C152" s="212"/>
      <c r="D152" s="194" t="s">
        <v>151</v>
      </c>
      <c r="E152" s="213" t="s">
        <v>19</v>
      </c>
      <c r="F152" s="214" t="s">
        <v>785</v>
      </c>
      <c r="G152" s="212"/>
      <c r="H152" s="215">
        <v>9</v>
      </c>
      <c r="I152" s="216"/>
      <c r="J152" s="212"/>
      <c r="K152" s="212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151</v>
      </c>
      <c r="AU152" s="221" t="s">
        <v>87</v>
      </c>
      <c r="AV152" s="14" t="s">
        <v>87</v>
      </c>
      <c r="AW152" s="14" t="s">
        <v>37</v>
      </c>
      <c r="AX152" s="14" t="s">
        <v>85</v>
      </c>
      <c r="AY152" s="221" t="s">
        <v>138</v>
      </c>
    </row>
    <row r="153" spans="1:65" s="12" customFormat="1" ht="22.9" customHeight="1">
      <c r="B153" s="165"/>
      <c r="C153" s="166"/>
      <c r="D153" s="167" t="s">
        <v>76</v>
      </c>
      <c r="E153" s="179" t="s">
        <v>786</v>
      </c>
      <c r="F153" s="179" t="s">
        <v>787</v>
      </c>
      <c r="G153" s="166"/>
      <c r="H153" s="166"/>
      <c r="I153" s="169"/>
      <c r="J153" s="180">
        <f>BK153</f>
        <v>0</v>
      </c>
      <c r="K153" s="166"/>
      <c r="L153" s="171"/>
      <c r="M153" s="172"/>
      <c r="N153" s="173"/>
      <c r="O153" s="173"/>
      <c r="P153" s="174">
        <f>SUM(P154:P177)</f>
        <v>0</v>
      </c>
      <c r="Q153" s="173"/>
      <c r="R153" s="174">
        <f>SUM(R154:R177)</f>
        <v>0.39941999999999994</v>
      </c>
      <c r="S153" s="173"/>
      <c r="T153" s="175">
        <f>SUM(T154:T177)</f>
        <v>0</v>
      </c>
      <c r="AR153" s="176" t="s">
        <v>166</v>
      </c>
      <c r="AT153" s="177" t="s">
        <v>76</v>
      </c>
      <c r="AU153" s="177" t="s">
        <v>85</v>
      </c>
      <c r="AY153" s="176" t="s">
        <v>138</v>
      </c>
      <c r="BK153" s="178">
        <f>SUM(BK154:BK177)</f>
        <v>0</v>
      </c>
    </row>
    <row r="154" spans="1:65" s="2" customFormat="1" ht="21.75" customHeight="1">
      <c r="A154" s="37"/>
      <c r="B154" s="38"/>
      <c r="C154" s="181" t="s">
        <v>251</v>
      </c>
      <c r="D154" s="181" t="s">
        <v>140</v>
      </c>
      <c r="E154" s="182" t="s">
        <v>788</v>
      </c>
      <c r="F154" s="183" t="s">
        <v>789</v>
      </c>
      <c r="G154" s="184" t="s">
        <v>196</v>
      </c>
      <c r="H154" s="185">
        <v>9</v>
      </c>
      <c r="I154" s="186"/>
      <c r="J154" s="187">
        <f>ROUND(I154*H154,2)</f>
        <v>0</v>
      </c>
      <c r="K154" s="183" t="s">
        <v>144</v>
      </c>
      <c r="L154" s="42"/>
      <c r="M154" s="188" t="s">
        <v>19</v>
      </c>
      <c r="N154" s="189" t="s">
        <v>48</v>
      </c>
      <c r="O154" s="67"/>
      <c r="P154" s="190">
        <f>O154*H154</f>
        <v>0</v>
      </c>
      <c r="Q154" s="190">
        <v>9.0000000000000006E-5</v>
      </c>
      <c r="R154" s="190">
        <f>Q154*H154</f>
        <v>8.1000000000000006E-4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781</v>
      </c>
      <c r="AT154" s="192" t="s">
        <v>140</v>
      </c>
      <c r="AU154" s="192" t="s">
        <v>87</v>
      </c>
      <c r="AY154" s="20" t="s">
        <v>138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85</v>
      </c>
      <c r="BK154" s="193">
        <f>ROUND(I154*H154,2)</f>
        <v>0</v>
      </c>
      <c r="BL154" s="20" t="s">
        <v>781</v>
      </c>
      <c r="BM154" s="192" t="s">
        <v>790</v>
      </c>
    </row>
    <row r="155" spans="1:65" s="2" customFormat="1" ht="19.5">
      <c r="A155" s="37"/>
      <c r="B155" s="38"/>
      <c r="C155" s="39"/>
      <c r="D155" s="194" t="s">
        <v>147</v>
      </c>
      <c r="E155" s="39"/>
      <c r="F155" s="195" t="s">
        <v>791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147</v>
      </c>
      <c r="AU155" s="20" t="s">
        <v>87</v>
      </c>
    </row>
    <row r="156" spans="1:65" s="2" customFormat="1" ht="11.25">
      <c r="A156" s="37"/>
      <c r="B156" s="38"/>
      <c r="C156" s="39"/>
      <c r="D156" s="199" t="s">
        <v>149</v>
      </c>
      <c r="E156" s="39"/>
      <c r="F156" s="200" t="s">
        <v>792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149</v>
      </c>
      <c r="AU156" s="20" t="s">
        <v>87</v>
      </c>
    </row>
    <row r="157" spans="1:65" s="13" customFormat="1" ht="11.25">
      <c r="B157" s="201"/>
      <c r="C157" s="202"/>
      <c r="D157" s="194" t="s">
        <v>151</v>
      </c>
      <c r="E157" s="203" t="s">
        <v>19</v>
      </c>
      <c r="F157" s="204" t="s">
        <v>793</v>
      </c>
      <c r="G157" s="202"/>
      <c r="H157" s="203" t="s">
        <v>19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151</v>
      </c>
      <c r="AU157" s="210" t="s">
        <v>87</v>
      </c>
      <c r="AV157" s="13" t="s">
        <v>85</v>
      </c>
      <c r="AW157" s="13" t="s">
        <v>37</v>
      </c>
      <c r="AX157" s="13" t="s">
        <v>77</v>
      </c>
      <c r="AY157" s="210" t="s">
        <v>138</v>
      </c>
    </row>
    <row r="158" spans="1:65" s="14" customFormat="1" ht="11.25">
      <c r="B158" s="211"/>
      <c r="C158" s="212"/>
      <c r="D158" s="194" t="s">
        <v>151</v>
      </c>
      <c r="E158" s="213" t="s">
        <v>19</v>
      </c>
      <c r="F158" s="214" t="s">
        <v>785</v>
      </c>
      <c r="G158" s="212"/>
      <c r="H158" s="215">
        <v>9</v>
      </c>
      <c r="I158" s="216"/>
      <c r="J158" s="212"/>
      <c r="K158" s="212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151</v>
      </c>
      <c r="AU158" s="221" t="s">
        <v>87</v>
      </c>
      <c r="AV158" s="14" t="s">
        <v>87</v>
      </c>
      <c r="AW158" s="14" t="s">
        <v>37</v>
      </c>
      <c r="AX158" s="14" t="s">
        <v>85</v>
      </c>
      <c r="AY158" s="221" t="s">
        <v>138</v>
      </c>
    </row>
    <row r="159" spans="1:65" s="2" customFormat="1" ht="33" customHeight="1">
      <c r="A159" s="37"/>
      <c r="B159" s="38"/>
      <c r="C159" s="181" t="s">
        <v>347</v>
      </c>
      <c r="D159" s="181" t="s">
        <v>140</v>
      </c>
      <c r="E159" s="182" t="s">
        <v>794</v>
      </c>
      <c r="F159" s="183" t="s">
        <v>795</v>
      </c>
      <c r="G159" s="184" t="s">
        <v>196</v>
      </c>
      <c r="H159" s="185">
        <v>9</v>
      </c>
      <c r="I159" s="186"/>
      <c r="J159" s="187">
        <f>ROUND(I159*H159,2)</f>
        <v>0</v>
      </c>
      <c r="K159" s="183" t="s">
        <v>144</v>
      </c>
      <c r="L159" s="42"/>
      <c r="M159" s="188" t="s">
        <v>19</v>
      </c>
      <c r="N159" s="189" t="s">
        <v>48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781</v>
      </c>
      <c r="AT159" s="192" t="s">
        <v>140</v>
      </c>
      <c r="AU159" s="192" t="s">
        <v>87</v>
      </c>
      <c r="AY159" s="20" t="s">
        <v>138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85</v>
      </c>
      <c r="BK159" s="193">
        <f>ROUND(I159*H159,2)</f>
        <v>0</v>
      </c>
      <c r="BL159" s="20" t="s">
        <v>781</v>
      </c>
      <c r="BM159" s="192" t="s">
        <v>796</v>
      </c>
    </row>
    <row r="160" spans="1:65" s="2" customFormat="1" ht="29.25">
      <c r="A160" s="37"/>
      <c r="B160" s="38"/>
      <c r="C160" s="39"/>
      <c r="D160" s="194" t="s">
        <v>147</v>
      </c>
      <c r="E160" s="39"/>
      <c r="F160" s="195" t="s">
        <v>797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147</v>
      </c>
      <c r="AU160" s="20" t="s">
        <v>87</v>
      </c>
    </row>
    <row r="161" spans="1:65" s="2" customFormat="1" ht="11.25">
      <c r="A161" s="37"/>
      <c r="B161" s="38"/>
      <c r="C161" s="39"/>
      <c r="D161" s="199" t="s">
        <v>149</v>
      </c>
      <c r="E161" s="39"/>
      <c r="F161" s="200" t="s">
        <v>798</v>
      </c>
      <c r="G161" s="39"/>
      <c r="H161" s="39"/>
      <c r="I161" s="196"/>
      <c r="J161" s="39"/>
      <c r="K161" s="39"/>
      <c r="L161" s="42"/>
      <c r="M161" s="197"/>
      <c r="N161" s="198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149</v>
      </c>
      <c r="AU161" s="20" t="s">
        <v>87</v>
      </c>
    </row>
    <row r="162" spans="1:65" s="13" customFormat="1" ht="22.5">
      <c r="B162" s="201"/>
      <c r="C162" s="202"/>
      <c r="D162" s="194" t="s">
        <v>151</v>
      </c>
      <c r="E162" s="203" t="s">
        <v>19</v>
      </c>
      <c r="F162" s="204" t="s">
        <v>799</v>
      </c>
      <c r="G162" s="202"/>
      <c r="H162" s="203" t="s">
        <v>19</v>
      </c>
      <c r="I162" s="205"/>
      <c r="J162" s="202"/>
      <c r="K162" s="202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151</v>
      </c>
      <c r="AU162" s="210" t="s">
        <v>87</v>
      </c>
      <c r="AV162" s="13" t="s">
        <v>85</v>
      </c>
      <c r="AW162" s="13" t="s">
        <v>37</v>
      </c>
      <c r="AX162" s="13" t="s">
        <v>77</v>
      </c>
      <c r="AY162" s="210" t="s">
        <v>138</v>
      </c>
    </row>
    <row r="163" spans="1:65" s="13" customFormat="1" ht="22.5">
      <c r="B163" s="201"/>
      <c r="C163" s="202"/>
      <c r="D163" s="194" t="s">
        <v>151</v>
      </c>
      <c r="E163" s="203" t="s">
        <v>19</v>
      </c>
      <c r="F163" s="204" t="s">
        <v>800</v>
      </c>
      <c r="G163" s="202"/>
      <c r="H163" s="203" t="s">
        <v>19</v>
      </c>
      <c r="I163" s="205"/>
      <c r="J163" s="202"/>
      <c r="K163" s="202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151</v>
      </c>
      <c r="AU163" s="210" t="s">
        <v>87</v>
      </c>
      <c r="AV163" s="13" t="s">
        <v>85</v>
      </c>
      <c r="AW163" s="13" t="s">
        <v>37</v>
      </c>
      <c r="AX163" s="13" t="s">
        <v>77</v>
      </c>
      <c r="AY163" s="210" t="s">
        <v>138</v>
      </c>
    </row>
    <row r="164" spans="1:65" s="14" customFormat="1" ht="11.25">
      <c r="B164" s="211"/>
      <c r="C164" s="212"/>
      <c r="D164" s="194" t="s">
        <v>151</v>
      </c>
      <c r="E164" s="213" t="s">
        <v>19</v>
      </c>
      <c r="F164" s="214" t="s">
        <v>785</v>
      </c>
      <c r="G164" s="212"/>
      <c r="H164" s="215">
        <v>9</v>
      </c>
      <c r="I164" s="216"/>
      <c r="J164" s="212"/>
      <c r="K164" s="212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151</v>
      </c>
      <c r="AU164" s="221" t="s">
        <v>87</v>
      </c>
      <c r="AV164" s="14" t="s">
        <v>87</v>
      </c>
      <c r="AW164" s="14" t="s">
        <v>37</v>
      </c>
      <c r="AX164" s="14" t="s">
        <v>85</v>
      </c>
      <c r="AY164" s="221" t="s">
        <v>138</v>
      </c>
    </row>
    <row r="165" spans="1:65" s="2" customFormat="1" ht="24.2" customHeight="1">
      <c r="A165" s="37"/>
      <c r="B165" s="38"/>
      <c r="C165" s="237" t="s">
        <v>356</v>
      </c>
      <c r="D165" s="237" t="s">
        <v>327</v>
      </c>
      <c r="E165" s="238" t="s">
        <v>801</v>
      </c>
      <c r="F165" s="239" t="s">
        <v>802</v>
      </c>
      <c r="G165" s="240" t="s">
        <v>196</v>
      </c>
      <c r="H165" s="241">
        <v>9.27</v>
      </c>
      <c r="I165" s="242"/>
      <c r="J165" s="243">
        <f>ROUND(I165*H165,2)</f>
        <v>0</v>
      </c>
      <c r="K165" s="239" t="s">
        <v>144</v>
      </c>
      <c r="L165" s="244"/>
      <c r="M165" s="245" t="s">
        <v>19</v>
      </c>
      <c r="N165" s="246" t="s">
        <v>48</v>
      </c>
      <c r="O165" s="67"/>
      <c r="P165" s="190">
        <f>O165*H165</f>
        <v>0</v>
      </c>
      <c r="Q165" s="190">
        <v>3.1E-2</v>
      </c>
      <c r="R165" s="190">
        <f>Q165*H165</f>
        <v>0.28736999999999996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803</v>
      </c>
      <c r="AT165" s="192" t="s">
        <v>327</v>
      </c>
      <c r="AU165" s="192" t="s">
        <v>87</v>
      </c>
      <c r="AY165" s="20" t="s">
        <v>138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85</v>
      </c>
      <c r="BK165" s="193">
        <f>ROUND(I165*H165,2)</f>
        <v>0</v>
      </c>
      <c r="BL165" s="20" t="s">
        <v>803</v>
      </c>
      <c r="BM165" s="192" t="s">
        <v>804</v>
      </c>
    </row>
    <row r="166" spans="1:65" s="2" customFormat="1" ht="19.5">
      <c r="A166" s="37"/>
      <c r="B166" s="38"/>
      <c r="C166" s="39"/>
      <c r="D166" s="194" t="s">
        <v>147</v>
      </c>
      <c r="E166" s="39"/>
      <c r="F166" s="195" t="s">
        <v>802</v>
      </c>
      <c r="G166" s="39"/>
      <c r="H166" s="39"/>
      <c r="I166" s="196"/>
      <c r="J166" s="39"/>
      <c r="K166" s="39"/>
      <c r="L166" s="42"/>
      <c r="M166" s="197"/>
      <c r="N166" s="198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147</v>
      </c>
      <c r="AU166" s="20" t="s">
        <v>87</v>
      </c>
    </row>
    <row r="167" spans="1:65" s="13" customFormat="1" ht="11.25">
      <c r="B167" s="201"/>
      <c r="C167" s="202"/>
      <c r="D167" s="194" t="s">
        <v>151</v>
      </c>
      <c r="E167" s="203" t="s">
        <v>19</v>
      </c>
      <c r="F167" s="204" t="s">
        <v>805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151</v>
      </c>
      <c r="AU167" s="210" t="s">
        <v>87</v>
      </c>
      <c r="AV167" s="13" t="s">
        <v>85</v>
      </c>
      <c r="AW167" s="13" t="s">
        <v>37</v>
      </c>
      <c r="AX167" s="13" t="s">
        <v>77</v>
      </c>
      <c r="AY167" s="210" t="s">
        <v>138</v>
      </c>
    </row>
    <row r="168" spans="1:65" s="13" customFormat="1" ht="11.25">
      <c r="B168" s="201"/>
      <c r="C168" s="202"/>
      <c r="D168" s="194" t="s">
        <v>151</v>
      </c>
      <c r="E168" s="203" t="s">
        <v>19</v>
      </c>
      <c r="F168" s="204" t="s">
        <v>806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151</v>
      </c>
      <c r="AU168" s="210" t="s">
        <v>87</v>
      </c>
      <c r="AV168" s="13" t="s">
        <v>85</v>
      </c>
      <c r="AW168" s="13" t="s">
        <v>37</v>
      </c>
      <c r="AX168" s="13" t="s">
        <v>77</v>
      </c>
      <c r="AY168" s="210" t="s">
        <v>138</v>
      </c>
    </row>
    <row r="169" spans="1:65" s="14" customFormat="1" ht="11.25">
      <c r="B169" s="211"/>
      <c r="C169" s="212"/>
      <c r="D169" s="194" t="s">
        <v>151</v>
      </c>
      <c r="E169" s="213" t="s">
        <v>19</v>
      </c>
      <c r="F169" s="214" t="s">
        <v>807</v>
      </c>
      <c r="G169" s="212"/>
      <c r="H169" s="215">
        <v>9.27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151</v>
      </c>
      <c r="AU169" s="221" t="s">
        <v>87</v>
      </c>
      <c r="AV169" s="14" t="s">
        <v>87</v>
      </c>
      <c r="AW169" s="14" t="s">
        <v>37</v>
      </c>
      <c r="AX169" s="14" t="s">
        <v>85</v>
      </c>
      <c r="AY169" s="221" t="s">
        <v>138</v>
      </c>
    </row>
    <row r="170" spans="1:65" s="2" customFormat="1" ht="21.75" customHeight="1">
      <c r="A170" s="37"/>
      <c r="B170" s="38"/>
      <c r="C170" s="237" t="s">
        <v>362</v>
      </c>
      <c r="D170" s="237" t="s">
        <v>327</v>
      </c>
      <c r="E170" s="238" t="s">
        <v>808</v>
      </c>
      <c r="F170" s="239" t="s">
        <v>809</v>
      </c>
      <c r="G170" s="240" t="s">
        <v>185</v>
      </c>
      <c r="H170" s="241">
        <v>18.54</v>
      </c>
      <c r="I170" s="242"/>
      <c r="J170" s="243">
        <f>ROUND(I170*H170,2)</f>
        <v>0</v>
      </c>
      <c r="K170" s="239" t="s">
        <v>144</v>
      </c>
      <c r="L170" s="244"/>
      <c r="M170" s="245" t="s">
        <v>19</v>
      </c>
      <c r="N170" s="246" t="s">
        <v>48</v>
      </c>
      <c r="O170" s="67"/>
      <c r="P170" s="190">
        <f>O170*H170</f>
        <v>0</v>
      </c>
      <c r="Q170" s="190">
        <v>6.0000000000000001E-3</v>
      </c>
      <c r="R170" s="190">
        <f>Q170*H170</f>
        <v>0.11123999999999999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803</v>
      </c>
      <c r="AT170" s="192" t="s">
        <v>327</v>
      </c>
      <c r="AU170" s="192" t="s">
        <v>87</v>
      </c>
      <c r="AY170" s="20" t="s">
        <v>138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85</v>
      </c>
      <c r="BK170" s="193">
        <f>ROUND(I170*H170,2)</f>
        <v>0</v>
      </c>
      <c r="BL170" s="20" t="s">
        <v>803</v>
      </c>
      <c r="BM170" s="192" t="s">
        <v>810</v>
      </c>
    </row>
    <row r="171" spans="1:65" s="2" customFormat="1" ht="11.25">
      <c r="A171" s="37"/>
      <c r="B171" s="38"/>
      <c r="C171" s="39"/>
      <c r="D171" s="194" t="s">
        <v>147</v>
      </c>
      <c r="E171" s="39"/>
      <c r="F171" s="195" t="s">
        <v>809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147</v>
      </c>
      <c r="AU171" s="20" t="s">
        <v>87</v>
      </c>
    </row>
    <row r="172" spans="1:65" s="13" customFormat="1" ht="11.25">
      <c r="B172" s="201"/>
      <c r="C172" s="202"/>
      <c r="D172" s="194" t="s">
        <v>151</v>
      </c>
      <c r="E172" s="203" t="s">
        <v>19</v>
      </c>
      <c r="F172" s="204" t="s">
        <v>805</v>
      </c>
      <c r="G172" s="202"/>
      <c r="H172" s="203" t="s">
        <v>19</v>
      </c>
      <c r="I172" s="205"/>
      <c r="J172" s="202"/>
      <c r="K172" s="202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151</v>
      </c>
      <c r="AU172" s="210" t="s">
        <v>87</v>
      </c>
      <c r="AV172" s="13" t="s">
        <v>85</v>
      </c>
      <c r="AW172" s="13" t="s">
        <v>37</v>
      </c>
      <c r="AX172" s="13" t="s">
        <v>77</v>
      </c>
      <c r="AY172" s="210" t="s">
        <v>138</v>
      </c>
    </row>
    <row r="173" spans="1:65" s="13" customFormat="1" ht="11.25">
      <c r="B173" s="201"/>
      <c r="C173" s="202"/>
      <c r="D173" s="194" t="s">
        <v>151</v>
      </c>
      <c r="E173" s="203" t="s">
        <v>19</v>
      </c>
      <c r="F173" s="204" t="s">
        <v>806</v>
      </c>
      <c r="G173" s="202"/>
      <c r="H173" s="203" t="s">
        <v>19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151</v>
      </c>
      <c r="AU173" s="210" t="s">
        <v>87</v>
      </c>
      <c r="AV173" s="13" t="s">
        <v>85</v>
      </c>
      <c r="AW173" s="13" t="s">
        <v>37</v>
      </c>
      <c r="AX173" s="13" t="s">
        <v>77</v>
      </c>
      <c r="AY173" s="210" t="s">
        <v>138</v>
      </c>
    </row>
    <row r="174" spans="1:65" s="14" customFormat="1" ht="11.25">
      <c r="B174" s="211"/>
      <c r="C174" s="212"/>
      <c r="D174" s="194" t="s">
        <v>151</v>
      </c>
      <c r="E174" s="213" t="s">
        <v>19</v>
      </c>
      <c r="F174" s="214" t="s">
        <v>811</v>
      </c>
      <c r="G174" s="212"/>
      <c r="H174" s="215">
        <v>18.54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151</v>
      </c>
      <c r="AU174" s="221" t="s">
        <v>87</v>
      </c>
      <c r="AV174" s="14" t="s">
        <v>87</v>
      </c>
      <c r="AW174" s="14" t="s">
        <v>37</v>
      </c>
      <c r="AX174" s="14" t="s">
        <v>85</v>
      </c>
      <c r="AY174" s="221" t="s">
        <v>138</v>
      </c>
    </row>
    <row r="175" spans="1:65" s="2" customFormat="1" ht="24.2" customHeight="1">
      <c r="A175" s="37"/>
      <c r="B175" s="38"/>
      <c r="C175" s="181" t="s">
        <v>372</v>
      </c>
      <c r="D175" s="181" t="s">
        <v>140</v>
      </c>
      <c r="E175" s="182" t="s">
        <v>812</v>
      </c>
      <c r="F175" s="183" t="s">
        <v>813</v>
      </c>
      <c r="G175" s="184" t="s">
        <v>221</v>
      </c>
      <c r="H175" s="185">
        <v>4.5389999999999997</v>
      </c>
      <c r="I175" s="186"/>
      <c r="J175" s="187">
        <f>ROUND(I175*H175,2)</f>
        <v>0</v>
      </c>
      <c r="K175" s="183" t="s">
        <v>144</v>
      </c>
      <c r="L175" s="42"/>
      <c r="M175" s="188" t="s">
        <v>19</v>
      </c>
      <c r="N175" s="189" t="s">
        <v>48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781</v>
      </c>
      <c r="AT175" s="192" t="s">
        <v>140</v>
      </c>
      <c r="AU175" s="192" t="s">
        <v>87</v>
      </c>
      <c r="AY175" s="20" t="s">
        <v>138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85</v>
      </c>
      <c r="BK175" s="193">
        <f>ROUND(I175*H175,2)</f>
        <v>0</v>
      </c>
      <c r="BL175" s="20" t="s">
        <v>781</v>
      </c>
      <c r="BM175" s="192" t="s">
        <v>814</v>
      </c>
    </row>
    <row r="176" spans="1:65" s="2" customFormat="1" ht="19.5">
      <c r="A176" s="37"/>
      <c r="B176" s="38"/>
      <c r="C176" s="39"/>
      <c r="D176" s="194" t="s">
        <v>147</v>
      </c>
      <c r="E176" s="39"/>
      <c r="F176" s="195" t="s">
        <v>815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147</v>
      </c>
      <c r="AU176" s="20" t="s">
        <v>87</v>
      </c>
    </row>
    <row r="177" spans="1:47" s="2" customFormat="1" ht="11.25">
      <c r="A177" s="37"/>
      <c r="B177" s="38"/>
      <c r="C177" s="39"/>
      <c r="D177" s="199" t="s">
        <v>149</v>
      </c>
      <c r="E177" s="39"/>
      <c r="F177" s="200" t="s">
        <v>816</v>
      </c>
      <c r="G177" s="39"/>
      <c r="H177" s="39"/>
      <c r="I177" s="196"/>
      <c r="J177" s="39"/>
      <c r="K177" s="39"/>
      <c r="L177" s="42"/>
      <c r="M177" s="247"/>
      <c r="N177" s="248"/>
      <c r="O177" s="249"/>
      <c r="P177" s="249"/>
      <c r="Q177" s="249"/>
      <c r="R177" s="249"/>
      <c r="S177" s="249"/>
      <c r="T177" s="250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149</v>
      </c>
      <c r="AU177" s="20" t="s">
        <v>87</v>
      </c>
    </row>
    <row r="178" spans="1:47" s="2" customFormat="1" ht="6.95" customHeight="1">
      <c r="A178" s="37"/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42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algorithmName="SHA-512" hashValue="Q6m6Y8Tseu6O9jx3aYi3iPjOlm5bPTT7f+dpZ/3hxYnagW59mH85Tr0z1Vt+DJfHZz+hO+wZlUIg26/a52zbDA==" saltValue="d+zejPgFr6RegSOQgcFSdUUg/kJtbnKpI4E5i2rTbKjHYRQe0lHroBg1hg+Vii8bgXpyLaDv/17t2EbmOs/Ymw==" spinCount="100000" sheet="1" objects="1" scenarios="1" formatColumns="0" formatRows="0" autoFilter="0"/>
  <autoFilter ref="C89:K177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/>
    <hyperlink ref="F100" r:id="rId2"/>
    <hyperlink ref="F105" r:id="rId3"/>
    <hyperlink ref="F110" r:id="rId4"/>
    <hyperlink ref="F116" r:id="rId5"/>
    <hyperlink ref="F121" r:id="rId6"/>
    <hyperlink ref="F126" r:id="rId7"/>
    <hyperlink ref="F131" r:id="rId8"/>
    <hyperlink ref="F140" r:id="rId9"/>
    <hyperlink ref="F156" r:id="rId10"/>
    <hyperlink ref="F161" r:id="rId11"/>
    <hyperlink ref="F177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104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113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817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11. 7. 2024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ROUND(J89,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ROUND((SUM(BE89:BE353)),  2)</f>
        <v>0</v>
      </c>
      <c r="G33" s="37"/>
      <c r="H33" s="37"/>
      <c r="I33" s="127">
        <v>0.21</v>
      </c>
      <c r="J33" s="126">
        <f>ROUND(((SUM(BE89:BE353))*I33),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ROUND((SUM(BF89:BF353)),  2)</f>
        <v>0</v>
      </c>
      <c r="G34" s="37"/>
      <c r="H34" s="37"/>
      <c r="I34" s="127">
        <v>0.12</v>
      </c>
      <c r="J34" s="126">
        <f>ROUND(((SUM(BF89:BF353))*I34),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ROUND((SUM(BG89:BG353)),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ROUND((SUM(BH89:BH353)),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ROUND((SUM(BI89:BI353)),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115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Pěší koridor do ulice Na Stráni, Zárybničná Lhota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113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3" t="str">
        <f>E9</f>
        <v>002 - SO-700 Oplocení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Zárybničná Lhota, parc. č. 72/5, 77/12, 74/1</v>
      </c>
      <c r="G52" s="39"/>
      <c r="H52" s="39"/>
      <c r="I52" s="32" t="s">
        <v>23</v>
      </c>
      <c r="J52" s="62" t="str">
        <f>IF(J12="","",J12)</f>
        <v>11. 7. 2024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Graphic PRO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116</v>
      </c>
      <c r="D57" s="140"/>
      <c r="E57" s="140"/>
      <c r="F57" s="140"/>
      <c r="G57" s="140"/>
      <c r="H57" s="140"/>
      <c r="I57" s="140"/>
      <c r="J57" s="141" t="s">
        <v>117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118</v>
      </c>
    </row>
    <row r="60" spans="1:47" s="9" customFormat="1" ht="24.95" customHeight="1">
      <c r="B60" s="143"/>
      <c r="C60" s="144"/>
      <c r="D60" s="145" t="s">
        <v>119</v>
      </c>
      <c r="E60" s="146"/>
      <c r="F60" s="146"/>
      <c r="G60" s="146"/>
      <c r="H60" s="146"/>
      <c r="I60" s="146"/>
      <c r="J60" s="147">
        <f>J90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120</v>
      </c>
      <c r="E61" s="151"/>
      <c r="F61" s="151"/>
      <c r="G61" s="151"/>
      <c r="H61" s="151"/>
      <c r="I61" s="151"/>
      <c r="J61" s="152">
        <f>J91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818</v>
      </c>
      <c r="E62" s="151"/>
      <c r="F62" s="151"/>
      <c r="G62" s="151"/>
      <c r="H62" s="151"/>
      <c r="I62" s="151"/>
      <c r="J62" s="152">
        <f>J161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819</v>
      </c>
      <c r="E63" s="151"/>
      <c r="F63" s="151"/>
      <c r="G63" s="151"/>
      <c r="H63" s="151"/>
      <c r="I63" s="151"/>
      <c r="J63" s="152">
        <f>J191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820</v>
      </c>
      <c r="E64" s="151"/>
      <c r="F64" s="151"/>
      <c r="G64" s="151"/>
      <c r="H64" s="151"/>
      <c r="I64" s="151"/>
      <c r="J64" s="152">
        <f>J287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121</v>
      </c>
      <c r="E65" s="151"/>
      <c r="F65" s="151"/>
      <c r="G65" s="151"/>
      <c r="H65" s="151"/>
      <c r="I65" s="151"/>
      <c r="J65" s="152">
        <f>J301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261</v>
      </c>
      <c r="E66" s="151"/>
      <c r="F66" s="151"/>
      <c r="G66" s="151"/>
      <c r="H66" s="151"/>
      <c r="I66" s="151"/>
      <c r="J66" s="152">
        <f>J313</f>
        <v>0</v>
      </c>
      <c r="K66" s="100"/>
      <c r="L66" s="153"/>
    </row>
    <row r="67" spans="1:31" s="9" customFormat="1" ht="24.95" customHeight="1">
      <c r="B67" s="143"/>
      <c r="C67" s="144"/>
      <c r="D67" s="145" t="s">
        <v>821</v>
      </c>
      <c r="E67" s="146"/>
      <c r="F67" s="146"/>
      <c r="G67" s="146"/>
      <c r="H67" s="146"/>
      <c r="I67" s="146"/>
      <c r="J67" s="147">
        <f>J317</f>
        <v>0</v>
      </c>
      <c r="K67" s="144"/>
      <c r="L67" s="148"/>
    </row>
    <row r="68" spans="1:31" s="10" customFormat="1" ht="19.899999999999999" customHeight="1">
      <c r="B68" s="149"/>
      <c r="C68" s="100"/>
      <c r="D68" s="150" t="s">
        <v>822</v>
      </c>
      <c r="E68" s="151"/>
      <c r="F68" s="151"/>
      <c r="G68" s="151"/>
      <c r="H68" s="151"/>
      <c r="I68" s="151"/>
      <c r="J68" s="152">
        <f>J318</f>
        <v>0</v>
      </c>
      <c r="K68" s="100"/>
      <c r="L68" s="153"/>
    </row>
    <row r="69" spans="1:31" s="10" customFormat="1" ht="19.899999999999999" customHeight="1">
      <c r="B69" s="149"/>
      <c r="C69" s="100"/>
      <c r="D69" s="150" t="s">
        <v>823</v>
      </c>
      <c r="E69" s="151"/>
      <c r="F69" s="151"/>
      <c r="G69" s="151"/>
      <c r="H69" s="151"/>
      <c r="I69" s="151"/>
      <c r="J69" s="152">
        <f>J344</f>
        <v>0</v>
      </c>
      <c r="K69" s="100"/>
      <c r="L69" s="153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123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404" t="str">
        <f>E7</f>
        <v>Pěší koridor do ulice Na Stráni, Zárybničná Lhota</v>
      </c>
      <c r="F79" s="405"/>
      <c r="G79" s="405"/>
      <c r="H79" s="405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113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3" t="str">
        <f>E9</f>
        <v>002 - SO-700 Oplocení</v>
      </c>
      <c r="F81" s="406"/>
      <c r="G81" s="406"/>
      <c r="H81" s="406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k.ú. Zárybničná Lhota, parc. č. 72/5, 77/12, 74/1</v>
      </c>
      <c r="G83" s="39"/>
      <c r="H83" s="39"/>
      <c r="I83" s="32" t="s">
        <v>23</v>
      </c>
      <c r="J83" s="62" t="str">
        <f>IF(J12="","",J12)</f>
        <v>11. 7. 2024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2" t="s">
        <v>25</v>
      </c>
      <c r="D85" s="39"/>
      <c r="E85" s="39"/>
      <c r="F85" s="30" t="str">
        <f>E15</f>
        <v>MĚSTO TÁBOR</v>
      </c>
      <c r="G85" s="39"/>
      <c r="H85" s="39"/>
      <c r="I85" s="32" t="s">
        <v>33</v>
      </c>
      <c r="J85" s="35" t="str">
        <f>E21</f>
        <v>Graphic PRO s.r.o.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Pavel Vochozka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4"/>
      <c r="B88" s="155"/>
      <c r="C88" s="156" t="s">
        <v>124</v>
      </c>
      <c r="D88" s="157" t="s">
        <v>62</v>
      </c>
      <c r="E88" s="157" t="s">
        <v>58</v>
      </c>
      <c r="F88" s="157" t="s">
        <v>59</v>
      </c>
      <c r="G88" s="157" t="s">
        <v>125</v>
      </c>
      <c r="H88" s="157" t="s">
        <v>126</v>
      </c>
      <c r="I88" s="157" t="s">
        <v>127</v>
      </c>
      <c r="J88" s="157" t="s">
        <v>117</v>
      </c>
      <c r="K88" s="158" t="s">
        <v>128</v>
      </c>
      <c r="L88" s="159"/>
      <c r="M88" s="71" t="s">
        <v>19</v>
      </c>
      <c r="N88" s="72" t="s">
        <v>47</v>
      </c>
      <c r="O88" s="72" t="s">
        <v>129</v>
      </c>
      <c r="P88" s="72" t="s">
        <v>130</v>
      </c>
      <c r="Q88" s="72" t="s">
        <v>131</v>
      </c>
      <c r="R88" s="72" t="s">
        <v>132</v>
      </c>
      <c r="S88" s="72" t="s">
        <v>133</v>
      </c>
      <c r="T88" s="73" t="s">
        <v>134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7"/>
      <c r="B89" s="38"/>
      <c r="C89" s="78" t="s">
        <v>135</v>
      </c>
      <c r="D89" s="39"/>
      <c r="E89" s="39"/>
      <c r="F89" s="39"/>
      <c r="G89" s="39"/>
      <c r="H89" s="39"/>
      <c r="I89" s="39"/>
      <c r="J89" s="160">
        <f>BK89</f>
        <v>0</v>
      </c>
      <c r="K89" s="39"/>
      <c r="L89" s="42"/>
      <c r="M89" s="74"/>
      <c r="N89" s="161"/>
      <c r="O89" s="75"/>
      <c r="P89" s="162">
        <f>P90+P317</f>
        <v>0</v>
      </c>
      <c r="Q89" s="75"/>
      <c r="R89" s="162">
        <f>R90+R317</f>
        <v>45.846572560000006</v>
      </c>
      <c r="S89" s="75"/>
      <c r="T89" s="163">
        <f>T90+T317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118</v>
      </c>
      <c r="BK89" s="164">
        <f>BK90+BK317</f>
        <v>0</v>
      </c>
    </row>
    <row r="90" spans="1:65" s="12" customFormat="1" ht="25.9" customHeight="1">
      <c r="B90" s="165"/>
      <c r="C90" s="166"/>
      <c r="D90" s="167" t="s">
        <v>76</v>
      </c>
      <c r="E90" s="168" t="s">
        <v>136</v>
      </c>
      <c r="F90" s="168" t="s">
        <v>137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P91+P161+P191+P287+P301+P313</f>
        <v>0</v>
      </c>
      <c r="Q90" s="173"/>
      <c r="R90" s="174">
        <f>R91+R161+R191+R287+R301+R313</f>
        <v>45.716847920000006</v>
      </c>
      <c r="S90" s="173"/>
      <c r="T90" s="175">
        <f>T91+T161+T191+T287+T301+T313</f>
        <v>0</v>
      </c>
      <c r="AR90" s="176" t="s">
        <v>85</v>
      </c>
      <c r="AT90" s="177" t="s">
        <v>76</v>
      </c>
      <c r="AU90" s="177" t="s">
        <v>77</v>
      </c>
      <c r="AY90" s="176" t="s">
        <v>138</v>
      </c>
      <c r="BK90" s="178">
        <f>BK91+BK161+BK191+BK287+BK301+BK313</f>
        <v>0</v>
      </c>
    </row>
    <row r="91" spans="1:65" s="12" customFormat="1" ht="22.9" customHeight="1">
      <c r="B91" s="165"/>
      <c r="C91" s="166"/>
      <c r="D91" s="167" t="s">
        <v>76</v>
      </c>
      <c r="E91" s="179" t="s">
        <v>85</v>
      </c>
      <c r="F91" s="179" t="s">
        <v>139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SUM(P92:P160)</f>
        <v>0</v>
      </c>
      <c r="Q91" s="173"/>
      <c r="R91" s="174">
        <f>SUM(R92:R160)</f>
        <v>0</v>
      </c>
      <c r="S91" s="173"/>
      <c r="T91" s="175">
        <f>SUM(T92:T160)</f>
        <v>0</v>
      </c>
      <c r="AR91" s="176" t="s">
        <v>85</v>
      </c>
      <c r="AT91" s="177" t="s">
        <v>76</v>
      </c>
      <c r="AU91" s="177" t="s">
        <v>85</v>
      </c>
      <c r="AY91" s="176" t="s">
        <v>138</v>
      </c>
      <c r="BK91" s="178">
        <f>SUM(BK92:BK160)</f>
        <v>0</v>
      </c>
    </row>
    <row r="92" spans="1:65" s="2" customFormat="1" ht="33" customHeight="1">
      <c r="A92" s="37"/>
      <c r="B92" s="38"/>
      <c r="C92" s="181" t="s">
        <v>85</v>
      </c>
      <c r="D92" s="181" t="s">
        <v>140</v>
      </c>
      <c r="E92" s="182" t="s">
        <v>534</v>
      </c>
      <c r="F92" s="183" t="s">
        <v>535</v>
      </c>
      <c r="G92" s="184" t="s">
        <v>160</v>
      </c>
      <c r="H92" s="185">
        <v>13.824</v>
      </c>
      <c r="I92" s="186"/>
      <c r="J92" s="187">
        <f>ROUND(I92*H92,2)</f>
        <v>0</v>
      </c>
      <c r="K92" s="183" t="s">
        <v>144</v>
      </c>
      <c r="L92" s="42"/>
      <c r="M92" s="188" t="s">
        <v>19</v>
      </c>
      <c r="N92" s="189" t="s">
        <v>48</v>
      </c>
      <c r="O92" s="67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92" t="s">
        <v>145</v>
      </c>
      <c r="AT92" s="192" t="s">
        <v>140</v>
      </c>
      <c r="AU92" s="192" t="s">
        <v>87</v>
      </c>
      <c r="AY92" s="20" t="s">
        <v>138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0" t="s">
        <v>85</v>
      </c>
      <c r="BK92" s="193">
        <f>ROUND(I92*H92,2)</f>
        <v>0</v>
      </c>
      <c r="BL92" s="20" t="s">
        <v>145</v>
      </c>
      <c r="BM92" s="192" t="s">
        <v>824</v>
      </c>
    </row>
    <row r="93" spans="1:65" s="2" customFormat="1" ht="29.25">
      <c r="A93" s="37"/>
      <c r="B93" s="38"/>
      <c r="C93" s="39"/>
      <c r="D93" s="194" t="s">
        <v>147</v>
      </c>
      <c r="E93" s="39"/>
      <c r="F93" s="195" t="s">
        <v>537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147</v>
      </c>
      <c r="AU93" s="20" t="s">
        <v>87</v>
      </c>
    </row>
    <row r="94" spans="1:65" s="2" customFormat="1" ht="11.25">
      <c r="A94" s="37"/>
      <c r="B94" s="38"/>
      <c r="C94" s="39"/>
      <c r="D94" s="199" t="s">
        <v>149</v>
      </c>
      <c r="E94" s="39"/>
      <c r="F94" s="200" t="s">
        <v>538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149</v>
      </c>
      <c r="AU94" s="20" t="s">
        <v>87</v>
      </c>
    </row>
    <row r="95" spans="1:65" s="13" customFormat="1" ht="11.25">
      <c r="B95" s="201"/>
      <c r="C95" s="202"/>
      <c r="D95" s="194" t="s">
        <v>151</v>
      </c>
      <c r="E95" s="203" t="s">
        <v>19</v>
      </c>
      <c r="F95" s="204" t="s">
        <v>825</v>
      </c>
      <c r="G95" s="202"/>
      <c r="H95" s="203" t="s">
        <v>19</v>
      </c>
      <c r="I95" s="205"/>
      <c r="J95" s="202"/>
      <c r="K95" s="202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151</v>
      </c>
      <c r="AU95" s="210" t="s">
        <v>87</v>
      </c>
      <c r="AV95" s="13" t="s">
        <v>85</v>
      </c>
      <c r="AW95" s="13" t="s">
        <v>37</v>
      </c>
      <c r="AX95" s="13" t="s">
        <v>77</v>
      </c>
      <c r="AY95" s="210" t="s">
        <v>138</v>
      </c>
    </row>
    <row r="96" spans="1:65" s="13" customFormat="1" ht="11.25">
      <c r="B96" s="201"/>
      <c r="C96" s="202"/>
      <c r="D96" s="194" t="s">
        <v>151</v>
      </c>
      <c r="E96" s="203" t="s">
        <v>19</v>
      </c>
      <c r="F96" s="204" t="s">
        <v>826</v>
      </c>
      <c r="G96" s="202"/>
      <c r="H96" s="203" t="s">
        <v>19</v>
      </c>
      <c r="I96" s="205"/>
      <c r="J96" s="202"/>
      <c r="K96" s="202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151</v>
      </c>
      <c r="AU96" s="210" t="s">
        <v>87</v>
      </c>
      <c r="AV96" s="13" t="s">
        <v>85</v>
      </c>
      <c r="AW96" s="13" t="s">
        <v>37</v>
      </c>
      <c r="AX96" s="13" t="s">
        <v>77</v>
      </c>
      <c r="AY96" s="210" t="s">
        <v>138</v>
      </c>
    </row>
    <row r="97" spans="1:65" s="14" customFormat="1" ht="11.25">
      <c r="B97" s="211"/>
      <c r="C97" s="212"/>
      <c r="D97" s="194" t="s">
        <v>151</v>
      </c>
      <c r="E97" s="213" t="s">
        <v>19</v>
      </c>
      <c r="F97" s="214" t="s">
        <v>827</v>
      </c>
      <c r="G97" s="212"/>
      <c r="H97" s="215">
        <v>8.8800000000000008</v>
      </c>
      <c r="I97" s="216"/>
      <c r="J97" s="212"/>
      <c r="K97" s="212"/>
      <c r="L97" s="217"/>
      <c r="M97" s="218"/>
      <c r="N97" s="219"/>
      <c r="O97" s="219"/>
      <c r="P97" s="219"/>
      <c r="Q97" s="219"/>
      <c r="R97" s="219"/>
      <c r="S97" s="219"/>
      <c r="T97" s="220"/>
      <c r="AT97" s="221" t="s">
        <v>151</v>
      </c>
      <c r="AU97" s="221" t="s">
        <v>87</v>
      </c>
      <c r="AV97" s="14" t="s">
        <v>87</v>
      </c>
      <c r="AW97" s="14" t="s">
        <v>37</v>
      </c>
      <c r="AX97" s="14" t="s">
        <v>77</v>
      </c>
      <c r="AY97" s="221" t="s">
        <v>138</v>
      </c>
    </row>
    <row r="98" spans="1:65" s="13" customFormat="1" ht="11.25">
      <c r="B98" s="201"/>
      <c r="C98" s="202"/>
      <c r="D98" s="194" t="s">
        <v>151</v>
      </c>
      <c r="E98" s="203" t="s">
        <v>19</v>
      </c>
      <c r="F98" s="204" t="s">
        <v>828</v>
      </c>
      <c r="G98" s="202"/>
      <c r="H98" s="203" t="s">
        <v>19</v>
      </c>
      <c r="I98" s="205"/>
      <c r="J98" s="202"/>
      <c r="K98" s="202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151</v>
      </c>
      <c r="AU98" s="210" t="s">
        <v>87</v>
      </c>
      <c r="AV98" s="13" t="s">
        <v>85</v>
      </c>
      <c r="AW98" s="13" t="s">
        <v>37</v>
      </c>
      <c r="AX98" s="13" t="s">
        <v>77</v>
      </c>
      <c r="AY98" s="210" t="s">
        <v>138</v>
      </c>
    </row>
    <row r="99" spans="1:65" s="14" customFormat="1" ht="11.25">
      <c r="B99" s="211"/>
      <c r="C99" s="212"/>
      <c r="D99" s="194" t="s">
        <v>151</v>
      </c>
      <c r="E99" s="213" t="s">
        <v>19</v>
      </c>
      <c r="F99" s="214" t="s">
        <v>829</v>
      </c>
      <c r="G99" s="212"/>
      <c r="H99" s="215">
        <v>4.944</v>
      </c>
      <c r="I99" s="216"/>
      <c r="J99" s="212"/>
      <c r="K99" s="212"/>
      <c r="L99" s="217"/>
      <c r="M99" s="218"/>
      <c r="N99" s="219"/>
      <c r="O99" s="219"/>
      <c r="P99" s="219"/>
      <c r="Q99" s="219"/>
      <c r="R99" s="219"/>
      <c r="S99" s="219"/>
      <c r="T99" s="220"/>
      <c r="AT99" s="221" t="s">
        <v>151</v>
      </c>
      <c r="AU99" s="221" t="s">
        <v>87</v>
      </c>
      <c r="AV99" s="14" t="s">
        <v>87</v>
      </c>
      <c r="AW99" s="14" t="s">
        <v>37</v>
      </c>
      <c r="AX99" s="14" t="s">
        <v>77</v>
      </c>
      <c r="AY99" s="221" t="s">
        <v>138</v>
      </c>
    </row>
    <row r="100" spans="1:65" s="15" customFormat="1" ht="11.25">
      <c r="B100" s="222"/>
      <c r="C100" s="223"/>
      <c r="D100" s="194" t="s">
        <v>151</v>
      </c>
      <c r="E100" s="224" t="s">
        <v>19</v>
      </c>
      <c r="F100" s="225" t="s">
        <v>157</v>
      </c>
      <c r="G100" s="223"/>
      <c r="H100" s="226">
        <v>13.824</v>
      </c>
      <c r="I100" s="227"/>
      <c r="J100" s="223"/>
      <c r="K100" s="223"/>
      <c r="L100" s="228"/>
      <c r="M100" s="229"/>
      <c r="N100" s="230"/>
      <c r="O100" s="230"/>
      <c r="P100" s="230"/>
      <c r="Q100" s="230"/>
      <c r="R100" s="230"/>
      <c r="S100" s="230"/>
      <c r="T100" s="231"/>
      <c r="AT100" s="232" t="s">
        <v>151</v>
      </c>
      <c r="AU100" s="232" t="s">
        <v>87</v>
      </c>
      <c r="AV100" s="15" t="s">
        <v>145</v>
      </c>
      <c r="AW100" s="15" t="s">
        <v>37</v>
      </c>
      <c r="AX100" s="15" t="s">
        <v>85</v>
      </c>
      <c r="AY100" s="232" t="s">
        <v>138</v>
      </c>
    </row>
    <row r="101" spans="1:65" s="2" customFormat="1" ht="37.9" customHeight="1">
      <c r="A101" s="37"/>
      <c r="B101" s="38"/>
      <c r="C101" s="181" t="s">
        <v>87</v>
      </c>
      <c r="D101" s="181" t="s">
        <v>140</v>
      </c>
      <c r="E101" s="182" t="s">
        <v>158</v>
      </c>
      <c r="F101" s="183" t="s">
        <v>159</v>
      </c>
      <c r="G101" s="184" t="s">
        <v>160</v>
      </c>
      <c r="H101" s="185">
        <v>13.824</v>
      </c>
      <c r="I101" s="186"/>
      <c r="J101" s="187">
        <f>ROUND(I101*H101,2)</f>
        <v>0</v>
      </c>
      <c r="K101" s="183" t="s">
        <v>144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145</v>
      </c>
      <c r="AT101" s="192" t="s">
        <v>140</v>
      </c>
      <c r="AU101" s="192" t="s">
        <v>87</v>
      </c>
      <c r="AY101" s="20" t="s">
        <v>138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145</v>
      </c>
      <c r="BM101" s="192" t="s">
        <v>830</v>
      </c>
    </row>
    <row r="102" spans="1:65" s="2" customFormat="1" ht="39">
      <c r="A102" s="37"/>
      <c r="B102" s="38"/>
      <c r="C102" s="39"/>
      <c r="D102" s="194" t="s">
        <v>147</v>
      </c>
      <c r="E102" s="39"/>
      <c r="F102" s="195" t="s">
        <v>162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147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149</v>
      </c>
      <c r="E103" s="39"/>
      <c r="F103" s="200" t="s">
        <v>163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149</v>
      </c>
      <c r="AU103" s="20" t="s">
        <v>87</v>
      </c>
    </row>
    <row r="104" spans="1:65" s="13" customFormat="1" ht="22.5">
      <c r="B104" s="201"/>
      <c r="C104" s="202"/>
      <c r="D104" s="194" t="s">
        <v>151</v>
      </c>
      <c r="E104" s="203" t="s">
        <v>19</v>
      </c>
      <c r="F104" s="204" t="s">
        <v>831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151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138</v>
      </c>
    </row>
    <row r="105" spans="1:65" s="13" customFormat="1" ht="22.5">
      <c r="B105" s="201"/>
      <c r="C105" s="202"/>
      <c r="D105" s="194" t="s">
        <v>151</v>
      </c>
      <c r="E105" s="203" t="s">
        <v>19</v>
      </c>
      <c r="F105" s="204" t="s">
        <v>832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151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138</v>
      </c>
    </row>
    <row r="106" spans="1:65" s="14" customFormat="1" ht="11.25">
      <c r="B106" s="211"/>
      <c r="C106" s="212"/>
      <c r="D106" s="194" t="s">
        <v>151</v>
      </c>
      <c r="E106" s="213" t="s">
        <v>19</v>
      </c>
      <c r="F106" s="214" t="s">
        <v>833</v>
      </c>
      <c r="G106" s="212"/>
      <c r="H106" s="215">
        <v>3.024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151</v>
      </c>
      <c r="AU106" s="221" t="s">
        <v>87</v>
      </c>
      <c r="AV106" s="14" t="s">
        <v>87</v>
      </c>
      <c r="AW106" s="14" t="s">
        <v>37</v>
      </c>
      <c r="AX106" s="14" t="s">
        <v>77</v>
      </c>
      <c r="AY106" s="221" t="s">
        <v>138</v>
      </c>
    </row>
    <row r="107" spans="1:65" s="13" customFormat="1" ht="22.5">
      <c r="B107" s="201"/>
      <c r="C107" s="202"/>
      <c r="D107" s="194" t="s">
        <v>151</v>
      </c>
      <c r="E107" s="203" t="s">
        <v>19</v>
      </c>
      <c r="F107" s="204" t="s">
        <v>834</v>
      </c>
      <c r="G107" s="202"/>
      <c r="H107" s="203" t="s">
        <v>19</v>
      </c>
      <c r="I107" s="205"/>
      <c r="J107" s="202"/>
      <c r="K107" s="202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151</v>
      </c>
      <c r="AU107" s="210" t="s">
        <v>87</v>
      </c>
      <c r="AV107" s="13" t="s">
        <v>85</v>
      </c>
      <c r="AW107" s="13" t="s">
        <v>37</v>
      </c>
      <c r="AX107" s="13" t="s">
        <v>77</v>
      </c>
      <c r="AY107" s="210" t="s">
        <v>138</v>
      </c>
    </row>
    <row r="108" spans="1:65" s="14" customFormat="1" ht="11.25">
      <c r="B108" s="211"/>
      <c r="C108" s="212"/>
      <c r="D108" s="194" t="s">
        <v>151</v>
      </c>
      <c r="E108" s="213" t="s">
        <v>19</v>
      </c>
      <c r="F108" s="214" t="s">
        <v>835</v>
      </c>
      <c r="G108" s="212"/>
      <c r="H108" s="215">
        <v>10.8</v>
      </c>
      <c r="I108" s="216"/>
      <c r="J108" s="212"/>
      <c r="K108" s="212"/>
      <c r="L108" s="217"/>
      <c r="M108" s="218"/>
      <c r="N108" s="219"/>
      <c r="O108" s="219"/>
      <c r="P108" s="219"/>
      <c r="Q108" s="219"/>
      <c r="R108" s="219"/>
      <c r="S108" s="219"/>
      <c r="T108" s="220"/>
      <c r="AT108" s="221" t="s">
        <v>151</v>
      </c>
      <c r="AU108" s="221" t="s">
        <v>87</v>
      </c>
      <c r="AV108" s="14" t="s">
        <v>87</v>
      </c>
      <c r="AW108" s="14" t="s">
        <v>37</v>
      </c>
      <c r="AX108" s="14" t="s">
        <v>77</v>
      </c>
      <c r="AY108" s="221" t="s">
        <v>138</v>
      </c>
    </row>
    <row r="109" spans="1:65" s="15" customFormat="1" ht="11.25">
      <c r="B109" s="222"/>
      <c r="C109" s="223"/>
      <c r="D109" s="194" t="s">
        <v>151</v>
      </c>
      <c r="E109" s="224" t="s">
        <v>19</v>
      </c>
      <c r="F109" s="225" t="s">
        <v>157</v>
      </c>
      <c r="G109" s="223"/>
      <c r="H109" s="226">
        <v>13.824</v>
      </c>
      <c r="I109" s="227"/>
      <c r="J109" s="223"/>
      <c r="K109" s="223"/>
      <c r="L109" s="228"/>
      <c r="M109" s="229"/>
      <c r="N109" s="230"/>
      <c r="O109" s="230"/>
      <c r="P109" s="230"/>
      <c r="Q109" s="230"/>
      <c r="R109" s="230"/>
      <c r="S109" s="230"/>
      <c r="T109" s="231"/>
      <c r="AT109" s="232" t="s">
        <v>151</v>
      </c>
      <c r="AU109" s="232" t="s">
        <v>87</v>
      </c>
      <c r="AV109" s="15" t="s">
        <v>145</v>
      </c>
      <c r="AW109" s="15" t="s">
        <v>37</v>
      </c>
      <c r="AX109" s="15" t="s">
        <v>85</v>
      </c>
      <c r="AY109" s="232" t="s">
        <v>138</v>
      </c>
    </row>
    <row r="110" spans="1:65" s="2" customFormat="1" ht="37.9" customHeight="1">
      <c r="A110" s="37"/>
      <c r="B110" s="38"/>
      <c r="C110" s="181" t="s">
        <v>166</v>
      </c>
      <c r="D110" s="181" t="s">
        <v>140</v>
      </c>
      <c r="E110" s="182" t="s">
        <v>280</v>
      </c>
      <c r="F110" s="183" t="s">
        <v>281</v>
      </c>
      <c r="G110" s="184" t="s">
        <v>160</v>
      </c>
      <c r="H110" s="185">
        <v>10.8</v>
      </c>
      <c r="I110" s="186"/>
      <c r="J110" s="187">
        <f>ROUND(I110*H110,2)</f>
        <v>0</v>
      </c>
      <c r="K110" s="183" t="s">
        <v>144</v>
      </c>
      <c r="L110" s="42"/>
      <c r="M110" s="188" t="s">
        <v>19</v>
      </c>
      <c r="N110" s="189" t="s">
        <v>48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145</v>
      </c>
      <c r="AT110" s="192" t="s">
        <v>140</v>
      </c>
      <c r="AU110" s="192" t="s">
        <v>87</v>
      </c>
      <c r="AY110" s="20" t="s">
        <v>138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85</v>
      </c>
      <c r="BK110" s="193">
        <f>ROUND(I110*H110,2)</f>
        <v>0</v>
      </c>
      <c r="BL110" s="20" t="s">
        <v>145</v>
      </c>
      <c r="BM110" s="192" t="s">
        <v>836</v>
      </c>
    </row>
    <row r="111" spans="1:65" s="2" customFormat="1" ht="39">
      <c r="A111" s="37"/>
      <c r="B111" s="38"/>
      <c r="C111" s="39"/>
      <c r="D111" s="194" t="s">
        <v>147</v>
      </c>
      <c r="E111" s="39"/>
      <c r="F111" s="195" t="s">
        <v>283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147</v>
      </c>
      <c r="AU111" s="20" t="s">
        <v>87</v>
      </c>
    </row>
    <row r="112" spans="1:65" s="2" customFormat="1" ht="11.25">
      <c r="A112" s="37"/>
      <c r="B112" s="38"/>
      <c r="C112" s="39"/>
      <c r="D112" s="199" t="s">
        <v>149</v>
      </c>
      <c r="E112" s="39"/>
      <c r="F112" s="200" t="s">
        <v>284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149</v>
      </c>
      <c r="AU112" s="20" t="s">
        <v>87</v>
      </c>
    </row>
    <row r="113" spans="1:65" s="13" customFormat="1" ht="11.25">
      <c r="B113" s="201"/>
      <c r="C113" s="202"/>
      <c r="D113" s="194" t="s">
        <v>151</v>
      </c>
      <c r="E113" s="203" t="s">
        <v>19</v>
      </c>
      <c r="F113" s="204" t="s">
        <v>285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151</v>
      </c>
      <c r="AU113" s="210" t="s">
        <v>87</v>
      </c>
      <c r="AV113" s="13" t="s">
        <v>85</v>
      </c>
      <c r="AW113" s="13" t="s">
        <v>37</v>
      </c>
      <c r="AX113" s="13" t="s">
        <v>77</v>
      </c>
      <c r="AY113" s="210" t="s">
        <v>138</v>
      </c>
    </row>
    <row r="114" spans="1:65" s="14" customFormat="1" ht="11.25">
      <c r="B114" s="211"/>
      <c r="C114" s="212"/>
      <c r="D114" s="194" t="s">
        <v>151</v>
      </c>
      <c r="E114" s="213" t="s">
        <v>19</v>
      </c>
      <c r="F114" s="214" t="s">
        <v>835</v>
      </c>
      <c r="G114" s="212"/>
      <c r="H114" s="215">
        <v>10.8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151</v>
      </c>
      <c r="AU114" s="221" t="s">
        <v>87</v>
      </c>
      <c r="AV114" s="14" t="s">
        <v>87</v>
      </c>
      <c r="AW114" s="14" t="s">
        <v>37</v>
      </c>
      <c r="AX114" s="14" t="s">
        <v>85</v>
      </c>
      <c r="AY114" s="221" t="s">
        <v>138</v>
      </c>
    </row>
    <row r="115" spans="1:65" s="2" customFormat="1" ht="37.9" customHeight="1">
      <c r="A115" s="37"/>
      <c r="B115" s="38"/>
      <c r="C115" s="181" t="s">
        <v>145</v>
      </c>
      <c r="D115" s="181" t="s">
        <v>140</v>
      </c>
      <c r="E115" s="182" t="s">
        <v>287</v>
      </c>
      <c r="F115" s="183" t="s">
        <v>288</v>
      </c>
      <c r="G115" s="184" t="s">
        <v>160</v>
      </c>
      <c r="H115" s="185">
        <v>108</v>
      </c>
      <c r="I115" s="186"/>
      <c r="J115" s="187">
        <f>ROUND(I115*H115,2)</f>
        <v>0</v>
      </c>
      <c r="K115" s="183" t="s">
        <v>144</v>
      </c>
      <c r="L115" s="42"/>
      <c r="M115" s="188" t="s">
        <v>19</v>
      </c>
      <c r="N115" s="189" t="s">
        <v>48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145</v>
      </c>
      <c r="AT115" s="192" t="s">
        <v>140</v>
      </c>
      <c r="AU115" s="192" t="s">
        <v>87</v>
      </c>
      <c r="AY115" s="20" t="s">
        <v>138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85</v>
      </c>
      <c r="BK115" s="193">
        <f>ROUND(I115*H115,2)</f>
        <v>0</v>
      </c>
      <c r="BL115" s="20" t="s">
        <v>145</v>
      </c>
      <c r="BM115" s="192" t="s">
        <v>837</v>
      </c>
    </row>
    <row r="116" spans="1:65" s="2" customFormat="1" ht="48.75">
      <c r="A116" s="37"/>
      <c r="B116" s="38"/>
      <c r="C116" s="39"/>
      <c r="D116" s="194" t="s">
        <v>147</v>
      </c>
      <c r="E116" s="39"/>
      <c r="F116" s="195" t="s">
        <v>290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147</v>
      </c>
      <c r="AU116" s="20" t="s">
        <v>87</v>
      </c>
    </row>
    <row r="117" spans="1:65" s="2" customFormat="1" ht="11.25">
      <c r="A117" s="37"/>
      <c r="B117" s="38"/>
      <c r="C117" s="39"/>
      <c r="D117" s="199" t="s">
        <v>149</v>
      </c>
      <c r="E117" s="39"/>
      <c r="F117" s="200" t="s">
        <v>291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149</v>
      </c>
      <c r="AU117" s="20" t="s">
        <v>87</v>
      </c>
    </row>
    <row r="118" spans="1:65" s="13" customFormat="1" ht="22.5">
      <c r="B118" s="201"/>
      <c r="C118" s="202"/>
      <c r="D118" s="194" t="s">
        <v>151</v>
      </c>
      <c r="E118" s="203" t="s">
        <v>19</v>
      </c>
      <c r="F118" s="204" t="s">
        <v>292</v>
      </c>
      <c r="G118" s="202"/>
      <c r="H118" s="203" t="s">
        <v>19</v>
      </c>
      <c r="I118" s="205"/>
      <c r="J118" s="202"/>
      <c r="K118" s="202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151</v>
      </c>
      <c r="AU118" s="210" t="s">
        <v>87</v>
      </c>
      <c r="AV118" s="13" t="s">
        <v>85</v>
      </c>
      <c r="AW118" s="13" t="s">
        <v>37</v>
      </c>
      <c r="AX118" s="13" t="s">
        <v>77</v>
      </c>
      <c r="AY118" s="210" t="s">
        <v>138</v>
      </c>
    </row>
    <row r="119" spans="1:65" s="13" customFormat="1" ht="11.25">
      <c r="B119" s="201"/>
      <c r="C119" s="202"/>
      <c r="D119" s="194" t="s">
        <v>151</v>
      </c>
      <c r="E119" s="203" t="s">
        <v>19</v>
      </c>
      <c r="F119" s="204" t="s">
        <v>293</v>
      </c>
      <c r="G119" s="202"/>
      <c r="H119" s="203" t="s">
        <v>19</v>
      </c>
      <c r="I119" s="205"/>
      <c r="J119" s="202"/>
      <c r="K119" s="202"/>
      <c r="L119" s="206"/>
      <c r="M119" s="207"/>
      <c r="N119" s="208"/>
      <c r="O119" s="208"/>
      <c r="P119" s="208"/>
      <c r="Q119" s="208"/>
      <c r="R119" s="208"/>
      <c r="S119" s="208"/>
      <c r="T119" s="209"/>
      <c r="AT119" s="210" t="s">
        <v>151</v>
      </c>
      <c r="AU119" s="210" t="s">
        <v>87</v>
      </c>
      <c r="AV119" s="13" t="s">
        <v>85</v>
      </c>
      <c r="AW119" s="13" t="s">
        <v>37</v>
      </c>
      <c r="AX119" s="13" t="s">
        <v>77</v>
      </c>
      <c r="AY119" s="210" t="s">
        <v>138</v>
      </c>
    </row>
    <row r="120" spans="1:65" s="14" customFormat="1" ht="11.25">
      <c r="B120" s="211"/>
      <c r="C120" s="212"/>
      <c r="D120" s="194" t="s">
        <v>151</v>
      </c>
      <c r="E120" s="213" t="s">
        <v>19</v>
      </c>
      <c r="F120" s="214" t="s">
        <v>838</v>
      </c>
      <c r="G120" s="212"/>
      <c r="H120" s="215">
        <v>108</v>
      </c>
      <c r="I120" s="216"/>
      <c r="J120" s="212"/>
      <c r="K120" s="212"/>
      <c r="L120" s="217"/>
      <c r="M120" s="218"/>
      <c r="N120" s="219"/>
      <c r="O120" s="219"/>
      <c r="P120" s="219"/>
      <c r="Q120" s="219"/>
      <c r="R120" s="219"/>
      <c r="S120" s="219"/>
      <c r="T120" s="220"/>
      <c r="AT120" s="221" t="s">
        <v>151</v>
      </c>
      <c r="AU120" s="221" t="s">
        <v>87</v>
      </c>
      <c r="AV120" s="14" t="s">
        <v>87</v>
      </c>
      <c r="AW120" s="14" t="s">
        <v>37</v>
      </c>
      <c r="AX120" s="14" t="s">
        <v>85</v>
      </c>
      <c r="AY120" s="221" t="s">
        <v>138</v>
      </c>
    </row>
    <row r="121" spans="1:65" s="2" customFormat="1" ht="24.2" customHeight="1">
      <c r="A121" s="37"/>
      <c r="B121" s="38"/>
      <c r="C121" s="181" t="s">
        <v>182</v>
      </c>
      <c r="D121" s="181" t="s">
        <v>140</v>
      </c>
      <c r="E121" s="182" t="s">
        <v>167</v>
      </c>
      <c r="F121" s="183" t="s">
        <v>168</v>
      </c>
      <c r="G121" s="184" t="s">
        <v>160</v>
      </c>
      <c r="H121" s="185">
        <v>13.824</v>
      </c>
      <c r="I121" s="186"/>
      <c r="J121" s="187">
        <f>ROUND(I121*H121,2)</f>
        <v>0</v>
      </c>
      <c r="K121" s="183" t="s">
        <v>144</v>
      </c>
      <c r="L121" s="42"/>
      <c r="M121" s="188" t="s">
        <v>19</v>
      </c>
      <c r="N121" s="189" t="s">
        <v>48</v>
      </c>
      <c r="O121" s="6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2" t="s">
        <v>145</v>
      </c>
      <c r="AT121" s="192" t="s">
        <v>140</v>
      </c>
      <c r="AU121" s="192" t="s">
        <v>87</v>
      </c>
      <c r="AY121" s="20" t="s">
        <v>138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0" t="s">
        <v>85</v>
      </c>
      <c r="BK121" s="193">
        <f>ROUND(I121*H121,2)</f>
        <v>0</v>
      </c>
      <c r="BL121" s="20" t="s">
        <v>145</v>
      </c>
      <c r="BM121" s="192" t="s">
        <v>839</v>
      </c>
    </row>
    <row r="122" spans="1:65" s="2" customFormat="1" ht="29.25">
      <c r="A122" s="37"/>
      <c r="B122" s="38"/>
      <c r="C122" s="39"/>
      <c r="D122" s="194" t="s">
        <v>147</v>
      </c>
      <c r="E122" s="39"/>
      <c r="F122" s="195" t="s">
        <v>170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147</v>
      </c>
      <c r="AU122" s="20" t="s">
        <v>87</v>
      </c>
    </row>
    <row r="123" spans="1:65" s="2" customFormat="1" ht="11.25">
      <c r="A123" s="37"/>
      <c r="B123" s="38"/>
      <c r="C123" s="39"/>
      <c r="D123" s="199" t="s">
        <v>149</v>
      </c>
      <c r="E123" s="39"/>
      <c r="F123" s="200" t="s">
        <v>171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149</v>
      </c>
      <c r="AU123" s="20" t="s">
        <v>87</v>
      </c>
    </row>
    <row r="124" spans="1:65" s="13" customFormat="1" ht="11.25">
      <c r="B124" s="201"/>
      <c r="C124" s="202"/>
      <c r="D124" s="194" t="s">
        <v>151</v>
      </c>
      <c r="E124" s="203" t="s">
        <v>19</v>
      </c>
      <c r="F124" s="204" t="s">
        <v>840</v>
      </c>
      <c r="G124" s="202"/>
      <c r="H124" s="203" t="s">
        <v>19</v>
      </c>
      <c r="I124" s="205"/>
      <c r="J124" s="202"/>
      <c r="K124" s="202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151</v>
      </c>
      <c r="AU124" s="210" t="s">
        <v>87</v>
      </c>
      <c r="AV124" s="13" t="s">
        <v>85</v>
      </c>
      <c r="AW124" s="13" t="s">
        <v>37</v>
      </c>
      <c r="AX124" s="13" t="s">
        <v>77</v>
      </c>
      <c r="AY124" s="210" t="s">
        <v>138</v>
      </c>
    </row>
    <row r="125" spans="1:65" s="13" customFormat="1" ht="22.5">
      <c r="B125" s="201"/>
      <c r="C125" s="202"/>
      <c r="D125" s="194" t="s">
        <v>151</v>
      </c>
      <c r="E125" s="203" t="s">
        <v>19</v>
      </c>
      <c r="F125" s="204" t="s">
        <v>832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151</v>
      </c>
      <c r="AU125" s="210" t="s">
        <v>87</v>
      </c>
      <c r="AV125" s="13" t="s">
        <v>85</v>
      </c>
      <c r="AW125" s="13" t="s">
        <v>37</v>
      </c>
      <c r="AX125" s="13" t="s">
        <v>77</v>
      </c>
      <c r="AY125" s="210" t="s">
        <v>138</v>
      </c>
    </row>
    <row r="126" spans="1:65" s="14" customFormat="1" ht="11.25">
      <c r="B126" s="211"/>
      <c r="C126" s="212"/>
      <c r="D126" s="194" t="s">
        <v>151</v>
      </c>
      <c r="E126" s="213" t="s">
        <v>19</v>
      </c>
      <c r="F126" s="214" t="s">
        <v>833</v>
      </c>
      <c r="G126" s="212"/>
      <c r="H126" s="215">
        <v>3.024</v>
      </c>
      <c r="I126" s="216"/>
      <c r="J126" s="212"/>
      <c r="K126" s="212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151</v>
      </c>
      <c r="AU126" s="221" t="s">
        <v>87</v>
      </c>
      <c r="AV126" s="14" t="s">
        <v>87</v>
      </c>
      <c r="AW126" s="14" t="s">
        <v>37</v>
      </c>
      <c r="AX126" s="14" t="s">
        <v>77</v>
      </c>
      <c r="AY126" s="221" t="s">
        <v>138</v>
      </c>
    </row>
    <row r="127" spans="1:65" s="13" customFormat="1" ht="11.25">
      <c r="B127" s="201"/>
      <c r="C127" s="202"/>
      <c r="D127" s="194" t="s">
        <v>151</v>
      </c>
      <c r="E127" s="203" t="s">
        <v>19</v>
      </c>
      <c r="F127" s="204" t="s">
        <v>298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151</v>
      </c>
      <c r="AU127" s="210" t="s">
        <v>87</v>
      </c>
      <c r="AV127" s="13" t="s">
        <v>85</v>
      </c>
      <c r="AW127" s="13" t="s">
        <v>37</v>
      </c>
      <c r="AX127" s="13" t="s">
        <v>77</v>
      </c>
      <c r="AY127" s="210" t="s">
        <v>138</v>
      </c>
    </row>
    <row r="128" spans="1:65" s="14" customFormat="1" ht="11.25">
      <c r="B128" s="211"/>
      <c r="C128" s="212"/>
      <c r="D128" s="194" t="s">
        <v>151</v>
      </c>
      <c r="E128" s="213" t="s">
        <v>19</v>
      </c>
      <c r="F128" s="214" t="s">
        <v>835</v>
      </c>
      <c r="G128" s="212"/>
      <c r="H128" s="215">
        <v>10.8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151</v>
      </c>
      <c r="AU128" s="221" t="s">
        <v>87</v>
      </c>
      <c r="AV128" s="14" t="s">
        <v>87</v>
      </c>
      <c r="AW128" s="14" t="s">
        <v>37</v>
      </c>
      <c r="AX128" s="14" t="s">
        <v>77</v>
      </c>
      <c r="AY128" s="221" t="s">
        <v>138</v>
      </c>
    </row>
    <row r="129" spans="1:65" s="15" customFormat="1" ht="11.25">
      <c r="B129" s="222"/>
      <c r="C129" s="223"/>
      <c r="D129" s="194" t="s">
        <v>151</v>
      </c>
      <c r="E129" s="224" t="s">
        <v>19</v>
      </c>
      <c r="F129" s="225" t="s">
        <v>157</v>
      </c>
      <c r="G129" s="223"/>
      <c r="H129" s="226">
        <v>13.824</v>
      </c>
      <c r="I129" s="227"/>
      <c r="J129" s="223"/>
      <c r="K129" s="223"/>
      <c r="L129" s="228"/>
      <c r="M129" s="229"/>
      <c r="N129" s="230"/>
      <c r="O129" s="230"/>
      <c r="P129" s="230"/>
      <c r="Q129" s="230"/>
      <c r="R129" s="230"/>
      <c r="S129" s="230"/>
      <c r="T129" s="231"/>
      <c r="AT129" s="232" t="s">
        <v>151</v>
      </c>
      <c r="AU129" s="232" t="s">
        <v>87</v>
      </c>
      <c r="AV129" s="15" t="s">
        <v>145</v>
      </c>
      <c r="AW129" s="15" t="s">
        <v>37</v>
      </c>
      <c r="AX129" s="15" t="s">
        <v>85</v>
      </c>
      <c r="AY129" s="232" t="s">
        <v>138</v>
      </c>
    </row>
    <row r="130" spans="1:65" s="2" customFormat="1" ht="33" customHeight="1">
      <c r="A130" s="37"/>
      <c r="B130" s="38"/>
      <c r="C130" s="181" t="s">
        <v>193</v>
      </c>
      <c r="D130" s="181" t="s">
        <v>140</v>
      </c>
      <c r="E130" s="182" t="s">
        <v>299</v>
      </c>
      <c r="F130" s="183" t="s">
        <v>300</v>
      </c>
      <c r="G130" s="184" t="s">
        <v>221</v>
      </c>
      <c r="H130" s="185">
        <v>18.36</v>
      </c>
      <c r="I130" s="186"/>
      <c r="J130" s="187">
        <f>ROUND(I130*H130,2)</f>
        <v>0</v>
      </c>
      <c r="K130" s="183" t="s">
        <v>144</v>
      </c>
      <c r="L130" s="42"/>
      <c r="M130" s="188" t="s">
        <v>19</v>
      </c>
      <c r="N130" s="189" t="s">
        <v>48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145</v>
      </c>
      <c r="AT130" s="192" t="s">
        <v>140</v>
      </c>
      <c r="AU130" s="192" t="s">
        <v>87</v>
      </c>
      <c r="AY130" s="20" t="s">
        <v>138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85</v>
      </c>
      <c r="BK130" s="193">
        <f>ROUND(I130*H130,2)</f>
        <v>0</v>
      </c>
      <c r="BL130" s="20" t="s">
        <v>145</v>
      </c>
      <c r="BM130" s="192" t="s">
        <v>841</v>
      </c>
    </row>
    <row r="131" spans="1:65" s="2" customFormat="1" ht="29.25">
      <c r="A131" s="37"/>
      <c r="B131" s="38"/>
      <c r="C131" s="39"/>
      <c r="D131" s="194" t="s">
        <v>147</v>
      </c>
      <c r="E131" s="39"/>
      <c r="F131" s="195" t="s">
        <v>302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147</v>
      </c>
      <c r="AU131" s="20" t="s">
        <v>87</v>
      </c>
    </row>
    <row r="132" spans="1:65" s="2" customFormat="1" ht="11.25">
      <c r="A132" s="37"/>
      <c r="B132" s="38"/>
      <c r="C132" s="39"/>
      <c r="D132" s="199" t="s">
        <v>149</v>
      </c>
      <c r="E132" s="39"/>
      <c r="F132" s="200" t="s">
        <v>303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149</v>
      </c>
      <c r="AU132" s="20" t="s">
        <v>87</v>
      </c>
    </row>
    <row r="133" spans="1:65" s="13" customFormat="1" ht="11.25">
      <c r="B133" s="201"/>
      <c r="C133" s="202"/>
      <c r="D133" s="194" t="s">
        <v>151</v>
      </c>
      <c r="E133" s="203" t="s">
        <v>19</v>
      </c>
      <c r="F133" s="204" t="s">
        <v>304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151</v>
      </c>
      <c r="AU133" s="210" t="s">
        <v>87</v>
      </c>
      <c r="AV133" s="13" t="s">
        <v>85</v>
      </c>
      <c r="AW133" s="13" t="s">
        <v>37</v>
      </c>
      <c r="AX133" s="13" t="s">
        <v>77</v>
      </c>
      <c r="AY133" s="210" t="s">
        <v>138</v>
      </c>
    </row>
    <row r="134" spans="1:65" s="14" customFormat="1" ht="11.25">
      <c r="B134" s="211"/>
      <c r="C134" s="212"/>
      <c r="D134" s="194" t="s">
        <v>151</v>
      </c>
      <c r="E134" s="213" t="s">
        <v>19</v>
      </c>
      <c r="F134" s="214" t="s">
        <v>842</v>
      </c>
      <c r="G134" s="212"/>
      <c r="H134" s="215">
        <v>18.36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151</v>
      </c>
      <c r="AU134" s="221" t="s">
        <v>87</v>
      </c>
      <c r="AV134" s="14" t="s">
        <v>87</v>
      </c>
      <c r="AW134" s="14" t="s">
        <v>37</v>
      </c>
      <c r="AX134" s="14" t="s">
        <v>85</v>
      </c>
      <c r="AY134" s="221" t="s">
        <v>138</v>
      </c>
    </row>
    <row r="135" spans="1:65" s="2" customFormat="1" ht="16.5" customHeight="1">
      <c r="A135" s="37"/>
      <c r="B135" s="38"/>
      <c r="C135" s="181" t="s">
        <v>203</v>
      </c>
      <c r="D135" s="181" t="s">
        <v>140</v>
      </c>
      <c r="E135" s="182" t="s">
        <v>173</v>
      </c>
      <c r="F135" s="183" t="s">
        <v>174</v>
      </c>
      <c r="G135" s="184" t="s">
        <v>160</v>
      </c>
      <c r="H135" s="185">
        <v>13.824</v>
      </c>
      <c r="I135" s="186"/>
      <c r="J135" s="187">
        <f>ROUND(I135*H135,2)</f>
        <v>0</v>
      </c>
      <c r="K135" s="183" t="s">
        <v>144</v>
      </c>
      <c r="L135" s="42"/>
      <c r="M135" s="188" t="s">
        <v>19</v>
      </c>
      <c r="N135" s="189" t="s">
        <v>48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145</v>
      </c>
      <c r="AT135" s="192" t="s">
        <v>140</v>
      </c>
      <c r="AU135" s="192" t="s">
        <v>87</v>
      </c>
      <c r="AY135" s="20" t="s">
        <v>138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85</v>
      </c>
      <c r="BK135" s="193">
        <f>ROUND(I135*H135,2)</f>
        <v>0</v>
      </c>
      <c r="BL135" s="20" t="s">
        <v>145</v>
      </c>
      <c r="BM135" s="192" t="s">
        <v>843</v>
      </c>
    </row>
    <row r="136" spans="1:65" s="2" customFormat="1" ht="19.5">
      <c r="A136" s="37"/>
      <c r="B136" s="38"/>
      <c r="C136" s="39"/>
      <c r="D136" s="194" t="s">
        <v>147</v>
      </c>
      <c r="E136" s="39"/>
      <c r="F136" s="195" t="s">
        <v>176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147</v>
      </c>
      <c r="AU136" s="20" t="s">
        <v>87</v>
      </c>
    </row>
    <row r="137" spans="1:65" s="2" customFormat="1" ht="11.25">
      <c r="A137" s="37"/>
      <c r="B137" s="38"/>
      <c r="C137" s="39"/>
      <c r="D137" s="199" t="s">
        <v>149</v>
      </c>
      <c r="E137" s="39"/>
      <c r="F137" s="200" t="s">
        <v>177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149</v>
      </c>
      <c r="AU137" s="20" t="s">
        <v>87</v>
      </c>
    </row>
    <row r="138" spans="1:65" s="13" customFormat="1" ht="11.25">
      <c r="B138" s="201"/>
      <c r="C138" s="202"/>
      <c r="D138" s="194" t="s">
        <v>151</v>
      </c>
      <c r="E138" s="203" t="s">
        <v>19</v>
      </c>
      <c r="F138" s="204" t="s">
        <v>844</v>
      </c>
      <c r="G138" s="202"/>
      <c r="H138" s="203" t="s">
        <v>19</v>
      </c>
      <c r="I138" s="205"/>
      <c r="J138" s="202"/>
      <c r="K138" s="202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151</v>
      </c>
      <c r="AU138" s="210" t="s">
        <v>87</v>
      </c>
      <c r="AV138" s="13" t="s">
        <v>85</v>
      </c>
      <c r="AW138" s="13" t="s">
        <v>37</v>
      </c>
      <c r="AX138" s="13" t="s">
        <v>77</v>
      </c>
      <c r="AY138" s="210" t="s">
        <v>138</v>
      </c>
    </row>
    <row r="139" spans="1:65" s="13" customFormat="1" ht="22.5">
      <c r="B139" s="201"/>
      <c r="C139" s="202"/>
      <c r="D139" s="194" t="s">
        <v>151</v>
      </c>
      <c r="E139" s="203" t="s">
        <v>19</v>
      </c>
      <c r="F139" s="204" t="s">
        <v>832</v>
      </c>
      <c r="G139" s="202"/>
      <c r="H139" s="203" t="s">
        <v>19</v>
      </c>
      <c r="I139" s="205"/>
      <c r="J139" s="202"/>
      <c r="K139" s="202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151</v>
      </c>
      <c r="AU139" s="210" t="s">
        <v>87</v>
      </c>
      <c r="AV139" s="13" t="s">
        <v>85</v>
      </c>
      <c r="AW139" s="13" t="s">
        <v>37</v>
      </c>
      <c r="AX139" s="13" t="s">
        <v>77</v>
      </c>
      <c r="AY139" s="210" t="s">
        <v>138</v>
      </c>
    </row>
    <row r="140" spans="1:65" s="14" customFormat="1" ht="11.25">
      <c r="B140" s="211"/>
      <c r="C140" s="212"/>
      <c r="D140" s="194" t="s">
        <v>151</v>
      </c>
      <c r="E140" s="213" t="s">
        <v>19</v>
      </c>
      <c r="F140" s="214" t="s">
        <v>833</v>
      </c>
      <c r="G140" s="212"/>
      <c r="H140" s="215">
        <v>3.024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151</v>
      </c>
      <c r="AU140" s="221" t="s">
        <v>87</v>
      </c>
      <c r="AV140" s="14" t="s">
        <v>87</v>
      </c>
      <c r="AW140" s="14" t="s">
        <v>37</v>
      </c>
      <c r="AX140" s="14" t="s">
        <v>77</v>
      </c>
      <c r="AY140" s="221" t="s">
        <v>138</v>
      </c>
    </row>
    <row r="141" spans="1:65" s="13" customFormat="1" ht="11.25">
      <c r="B141" s="201"/>
      <c r="C141" s="202"/>
      <c r="D141" s="194" t="s">
        <v>151</v>
      </c>
      <c r="E141" s="203" t="s">
        <v>19</v>
      </c>
      <c r="F141" s="204" t="s">
        <v>845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151</v>
      </c>
      <c r="AU141" s="210" t="s">
        <v>87</v>
      </c>
      <c r="AV141" s="13" t="s">
        <v>85</v>
      </c>
      <c r="AW141" s="13" t="s">
        <v>37</v>
      </c>
      <c r="AX141" s="13" t="s">
        <v>77</v>
      </c>
      <c r="AY141" s="210" t="s">
        <v>138</v>
      </c>
    </row>
    <row r="142" spans="1:65" s="14" customFormat="1" ht="11.25">
      <c r="B142" s="211"/>
      <c r="C142" s="212"/>
      <c r="D142" s="194" t="s">
        <v>151</v>
      </c>
      <c r="E142" s="213" t="s">
        <v>19</v>
      </c>
      <c r="F142" s="214" t="s">
        <v>835</v>
      </c>
      <c r="G142" s="212"/>
      <c r="H142" s="215">
        <v>10.8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151</v>
      </c>
      <c r="AU142" s="221" t="s">
        <v>87</v>
      </c>
      <c r="AV142" s="14" t="s">
        <v>87</v>
      </c>
      <c r="AW142" s="14" t="s">
        <v>37</v>
      </c>
      <c r="AX142" s="14" t="s">
        <v>77</v>
      </c>
      <c r="AY142" s="221" t="s">
        <v>138</v>
      </c>
    </row>
    <row r="143" spans="1:65" s="15" customFormat="1" ht="11.25">
      <c r="B143" s="222"/>
      <c r="C143" s="223"/>
      <c r="D143" s="194" t="s">
        <v>151</v>
      </c>
      <c r="E143" s="224" t="s">
        <v>19</v>
      </c>
      <c r="F143" s="225" t="s">
        <v>157</v>
      </c>
      <c r="G143" s="223"/>
      <c r="H143" s="226">
        <v>13.824</v>
      </c>
      <c r="I143" s="227"/>
      <c r="J143" s="223"/>
      <c r="K143" s="223"/>
      <c r="L143" s="228"/>
      <c r="M143" s="229"/>
      <c r="N143" s="230"/>
      <c r="O143" s="230"/>
      <c r="P143" s="230"/>
      <c r="Q143" s="230"/>
      <c r="R143" s="230"/>
      <c r="S143" s="230"/>
      <c r="T143" s="231"/>
      <c r="AT143" s="232" t="s">
        <v>151</v>
      </c>
      <c r="AU143" s="232" t="s">
        <v>87</v>
      </c>
      <c r="AV143" s="15" t="s">
        <v>145</v>
      </c>
      <c r="AW143" s="15" t="s">
        <v>37</v>
      </c>
      <c r="AX143" s="15" t="s">
        <v>85</v>
      </c>
      <c r="AY143" s="232" t="s">
        <v>138</v>
      </c>
    </row>
    <row r="144" spans="1:65" s="2" customFormat="1" ht="24.2" customHeight="1">
      <c r="A144" s="37"/>
      <c r="B144" s="38"/>
      <c r="C144" s="181" t="s">
        <v>210</v>
      </c>
      <c r="D144" s="181" t="s">
        <v>140</v>
      </c>
      <c r="E144" s="182" t="s">
        <v>505</v>
      </c>
      <c r="F144" s="183" t="s">
        <v>506</v>
      </c>
      <c r="G144" s="184" t="s">
        <v>160</v>
      </c>
      <c r="H144" s="185">
        <v>3.024</v>
      </c>
      <c r="I144" s="186"/>
      <c r="J144" s="187">
        <f>ROUND(I144*H144,2)</f>
        <v>0</v>
      </c>
      <c r="K144" s="183" t="s">
        <v>144</v>
      </c>
      <c r="L144" s="42"/>
      <c r="M144" s="188" t="s">
        <v>19</v>
      </c>
      <c r="N144" s="189" t="s">
        <v>48</v>
      </c>
      <c r="O144" s="6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145</v>
      </c>
      <c r="AT144" s="192" t="s">
        <v>140</v>
      </c>
      <c r="AU144" s="192" t="s">
        <v>87</v>
      </c>
      <c r="AY144" s="20" t="s">
        <v>138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85</v>
      </c>
      <c r="BK144" s="193">
        <f>ROUND(I144*H144,2)</f>
        <v>0</v>
      </c>
      <c r="BL144" s="20" t="s">
        <v>145</v>
      </c>
      <c r="BM144" s="192" t="s">
        <v>846</v>
      </c>
    </row>
    <row r="145" spans="1:65" s="2" customFormat="1" ht="29.25">
      <c r="A145" s="37"/>
      <c r="B145" s="38"/>
      <c r="C145" s="39"/>
      <c r="D145" s="194" t="s">
        <v>147</v>
      </c>
      <c r="E145" s="39"/>
      <c r="F145" s="195" t="s">
        <v>508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147</v>
      </c>
      <c r="AU145" s="20" t="s">
        <v>87</v>
      </c>
    </row>
    <row r="146" spans="1:65" s="2" customFormat="1" ht="11.25">
      <c r="A146" s="37"/>
      <c r="B146" s="38"/>
      <c r="C146" s="39"/>
      <c r="D146" s="199" t="s">
        <v>149</v>
      </c>
      <c r="E146" s="39"/>
      <c r="F146" s="200" t="s">
        <v>509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149</v>
      </c>
      <c r="AU146" s="20" t="s">
        <v>87</v>
      </c>
    </row>
    <row r="147" spans="1:65" s="13" customFormat="1" ht="22.5">
      <c r="B147" s="201"/>
      <c r="C147" s="202"/>
      <c r="D147" s="194" t="s">
        <v>151</v>
      </c>
      <c r="E147" s="203" t="s">
        <v>19</v>
      </c>
      <c r="F147" s="204" t="s">
        <v>847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151</v>
      </c>
      <c r="AU147" s="210" t="s">
        <v>87</v>
      </c>
      <c r="AV147" s="13" t="s">
        <v>85</v>
      </c>
      <c r="AW147" s="13" t="s">
        <v>37</v>
      </c>
      <c r="AX147" s="13" t="s">
        <v>77</v>
      </c>
      <c r="AY147" s="210" t="s">
        <v>138</v>
      </c>
    </row>
    <row r="148" spans="1:65" s="14" customFormat="1" ht="11.25">
      <c r="B148" s="211"/>
      <c r="C148" s="212"/>
      <c r="D148" s="194" t="s">
        <v>151</v>
      </c>
      <c r="E148" s="213" t="s">
        <v>19</v>
      </c>
      <c r="F148" s="214" t="s">
        <v>848</v>
      </c>
      <c r="G148" s="212"/>
      <c r="H148" s="215">
        <v>13.824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151</v>
      </c>
      <c r="AU148" s="221" t="s">
        <v>87</v>
      </c>
      <c r="AV148" s="14" t="s">
        <v>87</v>
      </c>
      <c r="AW148" s="14" t="s">
        <v>37</v>
      </c>
      <c r="AX148" s="14" t="s">
        <v>77</v>
      </c>
      <c r="AY148" s="221" t="s">
        <v>138</v>
      </c>
    </row>
    <row r="149" spans="1:65" s="14" customFormat="1" ht="22.5">
      <c r="B149" s="211"/>
      <c r="C149" s="212"/>
      <c r="D149" s="194" t="s">
        <v>151</v>
      </c>
      <c r="E149" s="213" t="s">
        <v>19</v>
      </c>
      <c r="F149" s="214" t="s">
        <v>849</v>
      </c>
      <c r="G149" s="212"/>
      <c r="H149" s="215">
        <v>-10.8</v>
      </c>
      <c r="I149" s="216"/>
      <c r="J149" s="212"/>
      <c r="K149" s="212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151</v>
      </c>
      <c r="AU149" s="221" t="s">
        <v>87</v>
      </c>
      <c r="AV149" s="14" t="s">
        <v>87</v>
      </c>
      <c r="AW149" s="14" t="s">
        <v>37</v>
      </c>
      <c r="AX149" s="14" t="s">
        <v>77</v>
      </c>
      <c r="AY149" s="221" t="s">
        <v>138</v>
      </c>
    </row>
    <row r="150" spans="1:65" s="15" customFormat="1" ht="11.25">
      <c r="B150" s="222"/>
      <c r="C150" s="223"/>
      <c r="D150" s="194" t="s">
        <v>151</v>
      </c>
      <c r="E150" s="224" t="s">
        <v>19</v>
      </c>
      <c r="F150" s="225" t="s">
        <v>157</v>
      </c>
      <c r="G150" s="223"/>
      <c r="H150" s="226">
        <v>3.024</v>
      </c>
      <c r="I150" s="227"/>
      <c r="J150" s="223"/>
      <c r="K150" s="223"/>
      <c r="L150" s="228"/>
      <c r="M150" s="229"/>
      <c r="N150" s="230"/>
      <c r="O150" s="230"/>
      <c r="P150" s="230"/>
      <c r="Q150" s="230"/>
      <c r="R150" s="230"/>
      <c r="S150" s="230"/>
      <c r="T150" s="231"/>
      <c r="AT150" s="232" t="s">
        <v>151</v>
      </c>
      <c r="AU150" s="232" t="s">
        <v>87</v>
      </c>
      <c r="AV150" s="15" t="s">
        <v>145</v>
      </c>
      <c r="AW150" s="15" t="s">
        <v>37</v>
      </c>
      <c r="AX150" s="15" t="s">
        <v>85</v>
      </c>
      <c r="AY150" s="232" t="s">
        <v>138</v>
      </c>
    </row>
    <row r="151" spans="1:65" s="2" customFormat="1" ht="24.2" customHeight="1">
      <c r="A151" s="37"/>
      <c r="B151" s="38"/>
      <c r="C151" s="181" t="s">
        <v>180</v>
      </c>
      <c r="D151" s="181" t="s">
        <v>140</v>
      </c>
      <c r="E151" s="182" t="s">
        <v>850</v>
      </c>
      <c r="F151" s="183" t="s">
        <v>851</v>
      </c>
      <c r="G151" s="184" t="s">
        <v>143</v>
      </c>
      <c r="H151" s="185">
        <v>17.28</v>
      </c>
      <c r="I151" s="186"/>
      <c r="J151" s="187">
        <f>ROUND(I151*H151,2)</f>
        <v>0</v>
      </c>
      <c r="K151" s="183" t="s">
        <v>144</v>
      </c>
      <c r="L151" s="42"/>
      <c r="M151" s="188" t="s">
        <v>19</v>
      </c>
      <c r="N151" s="189" t="s">
        <v>48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145</v>
      </c>
      <c r="AT151" s="192" t="s">
        <v>140</v>
      </c>
      <c r="AU151" s="192" t="s">
        <v>87</v>
      </c>
      <c r="AY151" s="20" t="s">
        <v>138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85</v>
      </c>
      <c r="BK151" s="193">
        <f>ROUND(I151*H151,2)</f>
        <v>0</v>
      </c>
      <c r="BL151" s="20" t="s">
        <v>145</v>
      </c>
      <c r="BM151" s="192" t="s">
        <v>852</v>
      </c>
    </row>
    <row r="152" spans="1:65" s="2" customFormat="1" ht="19.5">
      <c r="A152" s="37"/>
      <c r="B152" s="38"/>
      <c r="C152" s="39"/>
      <c r="D152" s="194" t="s">
        <v>147</v>
      </c>
      <c r="E152" s="39"/>
      <c r="F152" s="195" t="s">
        <v>853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147</v>
      </c>
      <c r="AU152" s="20" t="s">
        <v>87</v>
      </c>
    </row>
    <row r="153" spans="1:65" s="2" customFormat="1" ht="11.25">
      <c r="A153" s="37"/>
      <c r="B153" s="38"/>
      <c r="C153" s="39"/>
      <c r="D153" s="199" t="s">
        <v>149</v>
      </c>
      <c r="E153" s="39"/>
      <c r="F153" s="200" t="s">
        <v>854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149</v>
      </c>
      <c r="AU153" s="20" t="s">
        <v>87</v>
      </c>
    </row>
    <row r="154" spans="1:65" s="13" customFormat="1" ht="22.5">
      <c r="B154" s="201"/>
      <c r="C154" s="202"/>
      <c r="D154" s="194" t="s">
        <v>151</v>
      </c>
      <c r="E154" s="203" t="s">
        <v>19</v>
      </c>
      <c r="F154" s="204" t="s">
        <v>855</v>
      </c>
      <c r="G154" s="202"/>
      <c r="H154" s="203" t="s">
        <v>19</v>
      </c>
      <c r="I154" s="205"/>
      <c r="J154" s="202"/>
      <c r="K154" s="202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151</v>
      </c>
      <c r="AU154" s="210" t="s">
        <v>87</v>
      </c>
      <c r="AV154" s="13" t="s">
        <v>85</v>
      </c>
      <c r="AW154" s="13" t="s">
        <v>37</v>
      </c>
      <c r="AX154" s="13" t="s">
        <v>77</v>
      </c>
      <c r="AY154" s="210" t="s">
        <v>138</v>
      </c>
    </row>
    <row r="155" spans="1:65" s="13" customFormat="1" ht="11.25">
      <c r="B155" s="201"/>
      <c r="C155" s="202"/>
      <c r="D155" s="194" t="s">
        <v>151</v>
      </c>
      <c r="E155" s="203" t="s">
        <v>19</v>
      </c>
      <c r="F155" s="204" t="s">
        <v>856</v>
      </c>
      <c r="G155" s="202"/>
      <c r="H155" s="203" t="s">
        <v>19</v>
      </c>
      <c r="I155" s="205"/>
      <c r="J155" s="202"/>
      <c r="K155" s="202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151</v>
      </c>
      <c r="AU155" s="210" t="s">
        <v>87</v>
      </c>
      <c r="AV155" s="13" t="s">
        <v>85</v>
      </c>
      <c r="AW155" s="13" t="s">
        <v>37</v>
      </c>
      <c r="AX155" s="13" t="s">
        <v>77</v>
      </c>
      <c r="AY155" s="210" t="s">
        <v>138</v>
      </c>
    </row>
    <row r="156" spans="1:65" s="13" customFormat="1" ht="11.25">
      <c r="B156" s="201"/>
      <c r="C156" s="202"/>
      <c r="D156" s="194" t="s">
        <v>151</v>
      </c>
      <c r="E156" s="203" t="s">
        <v>19</v>
      </c>
      <c r="F156" s="204" t="s">
        <v>826</v>
      </c>
      <c r="G156" s="202"/>
      <c r="H156" s="203" t="s">
        <v>19</v>
      </c>
      <c r="I156" s="205"/>
      <c r="J156" s="202"/>
      <c r="K156" s="202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151</v>
      </c>
      <c r="AU156" s="210" t="s">
        <v>87</v>
      </c>
      <c r="AV156" s="13" t="s">
        <v>85</v>
      </c>
      <c r="AW156" s="13" t="s">
        <v>37</v>
      </c>
      <c r="AX156" s="13" t="s">
        <v>77</v>
      </c>
      <c r="AY156" s="210" t="s">
        <v>138</v>
      </c>
    </row>
    <row r="157" spans="1:65" s="14" customFormat="1" ht="11.25">
      <c r="B157" s="211"/>
      <c r="C157" s="212"/>
      <c r="D157" s="194" t="s">
        <v>151</v>
      </c>
      <c r="E157" s="213" t="s">
        <v>19</v>
      </c>
      <c r="F157" s="214" t="s">
        <v>857</v>
      </c>
      <c r="G157" s="212"/>
      <c r="H157" s="215">
        <v>11.1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151</v>
      </c>
      <c r="AU157" s="221" t="s">
        <v>87</v>
      </c>
      <c r="AV157" s="14" t="s">
        <v>87</v>
      </c>
      <c r="AW157" s="14" t="s">
        <v>37</v>
      </c>
      <c r="AX157" s="14" t="s">
        <v>77</v>
      </c>
      <c r="AY157" s="221" t="s">
        <v>138</v>
      </c>
    </row>
    <row r="158" spans="1:65" s="13" customFormat="1" ht="11.25">
      <c r="B158" s="201"/>
      <c r="C158" s="202"/>
      <c r="D158" s="194" t="s">
        <v>151</v>
      </c>
      <c r="E158" s="203" t="s">
        <v>19</v>
      </c>
      <c r="F158" s="204" t="s">
        <v>828</v>
      </c>
      <c r="G158" s="202"/>
      <c r="H158" s="203" t="s">
        <v>19</v>
      </c>
      <c r="I158" s="205"/>
      <c r="J158" s="202"/>
      <c r="K158" s="202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151</v>
      </c>
      <c r="AU158" s="210" t="s">
        <v>87</v>
      </c>
      <c r="AV158" s="13" t="s">
        <v>85</v>
      </c>
      <c r="AW158" s="13" t="s">
        <v>37</v>
      </c>
      <c r="AX158" s="13" t="s">
        <v>77</v>
      </c>
      <c r="AY158" s="210" t="s">
        <v>138</v>
      </c>
    </row>
    <row r="159" spans="1:65" s="14" customFormat="1" ht="11.25">
      <c r="B159" s="211"/>
      <c r="C159" s="212"/>
      <c r="D159" s="194" t="s">
        <v>151</v>
      </c>
      <c r="E159" s="213" t="s">
        <v>19</v>
      </c>
      <c r="F159" s="214" t="s">
        <v>858</v>
      </c>
      <c r="G159" s="212"/>
      <c r="H159" s="215">
        <v>6.18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151</v>
      </c>
      <c r="AU159" s="221" t="s">
        <v>87</v>
      </c>
      <c r="AV159" s="14" t="s">
        <v>87</v>
      </c>
      <c r="AW159" s="14" t="s">
        <v>37</v>
      </c>
      <c r="AX159" s="14" t="s">
        <v>77</v>
      </c>
      <c r="AY159" s="221" t="s">
        <v>138</v>
      </c>
    </row>
    <row r="160" spans="1:65" s="15" customFormat="1" ht="11.25">
      <c r="B160" s="222"/>
      <c r="C160" s="223"/>
      <c r="D160" s="194" t="s">
        <v>151</v>
      </c>
      <c r="E160" s="224" t="s">
        <v>19</v>
      </c>
      <c r="F160" s="225" t="s">
        <v>157</v>
      </c>
      <c r="G160" s="223"/>
      <c r="H160" s="226">
        <v>17.28</v>
      </c>
      <c r="I160" s="227"/>
      <c r="J160" s="223"/>
      <c r="K160" s="223"/>
      <c r="L160" s="228"/>
      <c r="M160" s="229"/>
      <c r="N160" s="230"/>
      <c r="O160" s="230"/>
      <c r="P160" s="230"/>
      <c r="Q160" s="230"/>
      <c r="R160" s="230"/>
      <c r="S160" s="230"/>
      <c r="T160" s="231"/>
      <c r="AT160" s="232" t="s">
        <v>151</v>
      </c>
      <c r="AU160" s="232" t="s">
        <v>87</v>
      </c>
      <c r="AV160" s="15" t="s">
        <v>145</v>
      </c>
      <c r="AW160" s="15" t="s">
        <v>37</v>
      </c>
      <c r="AX160" s="15" t="s">
        <v>85</v>
      </c>
      <c r="AY160" s="232" t="s">
        <v>138</v>
      </c>
    </row>
    <row r="161" spans="1:65" s="12" customFormat="1" ht="22.9" customHeight="1">
      <c r="B161" s="165"/>
      <c r="C161" s="166"/>
      <c r="D161" s="167" t="s">
        <v>76</v>
      </c>
      <c r="E161" s="179" t="s">
        <v>87</v>
      </c>
      <c r="F161" s="179" t="s">
        <v>859</v>
      </c>
      <c r="G161" s="166"/>
      <c r="H161" s="166"/>
      <c r="I161" s="169"/>
      <c r="J161" s="180">
        <f>BK161</f>
        <v>0</v>
      </c>
      <c r="K161" s="166"/>
      <c r="L161" s="171"/>
      <c r="M161" s="172"/>
      <c r="N161" s="173"/>
      <c r="O161" s="173"/>
      <c r="P161" s="174">
        <f>SUM(P162:P190)</f>
        <v>0</v>
      </c>
      <c r="Q161" s="173"/>
      <c r="R161" s="174">
        <f>SUM(R162:R190)</f>
        <v>25.368135800000005</v>
      </c>
      <c r="S161" s="173"/>
      <c r="T161" s="175">
        <f>SUM(T162:T190)</f>
        <v>0</v>
      </c>
      <c r="AR161" s="176" t="s">
        <v>85</v>
      </c>
      <c r="AT161" s="177" t="s">
        <v>76</v>
      </c>
      <c r="AU161" s="177" t="s">
        <v>85</v>
      </c>
      <c r="AY161" s="176" t="s">
        <v>138</v>
      </c>
      <c r="BK161" s="178">
        <f>SUM(BK162:BK190)</f>
        <v>0</v>
      </c>
    </row>
    <row r="162" spans="1:65" s="2" customFormat="1" ht="33" customHeight="1">
      <c r="A162" s="37"/>
      <c r="B162" s="38"/>
      <c r="C162" s="181" t="s">
        <v>228</v>
      </c>
      <c r="D162" s="181" t="s">
        <v>140</v>
      </c>
      <c r="E162" s="182" t="s">
        <v>860</v>
      </c>
      <c r="F162" s="183" t="s">
        <v>861</v>
      </c>
      <c r="G162" s="184" t="s">
        <v>143</v>
      </c>
      <c r="H162" s="185">
        <v>21.6</v>
      </c>
      <c r="I162" s="186"/>
      <c r="J162" s="187">
        <f>ROUND(I162*H162,2)</f>
        <v>0</v>
      </c>
      <c r="K162" s="183" t="s">
        <v>144</v>
      </c>
      <c r="L162" s="42"/>
      <c r="M162" s="188" t="s">
        <v>19</v>
      </c>
      <c r="N162" s="189" t="s">
        <v>48</v>
      </c>
      <c r="O162" s="67"/>
      <c r="P162" s="190">
        <f>O162*H162</f>
        <v>0</v>
      </c>
      <c r="Q162" s="190">
        <v>1.1662600000000001</v>
      </c>
      <c r="R162" s="190">
        <f>Q162*H162</f>
        <v>25.191216000000004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145</v>
      </c>
      <c r="AT162" s="192" t="s">
        <v>140</v>
      </c>
      <c r="AU162" s="192" t="s">
        <v>87</v>
      </c>
      <c r="AY162" s="20" t="s">
        <v>138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85</v>
      </c>
      <c r="BK162" s="193">
        <f>ROUND(I162*H162,2)</f>
        <v>0</v>
      </c>
      <c r="BL162" s="20" t="s">
        <v>145</v>
      </c>
      <c r="BM162" s="192" t="s">
        <v>862</v>
      </c>
    </row>
    <row r="163" spans="1:65" s="2" customFormat="1" ht="29.25">
      <c r="A163" s="37"/>
      <c r="B163" s="38"/>
      <c r="C163" s="39"/>
      <c r="D163" s="194" t="s">
        <v>147</v>
      </c>
      <c r="E163" s="39"/>
      <c r="F163" s="195" t="s">
        <v>863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147</v>
      </c>
      <c r="AU163" s="20" t="s">
        <v>87</v>
      </c>
    </row>
    <row r="164" spans="1:65" s="2" customFormat="1" ht="11.25">
      <c r="A164" s="37"/>
      <c r="B164" s="38"/>
      <c r="C164" s="39"/>
      <c r="D164" s="199" t="s">
        <v>149</v>
      </c>
      <c r="E164" s="39"/>
      <c r="F164" s="200" t="s">
        <v>864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149</v>
      </c>
      <c r="AU164" s="20" t="s">
        <v>87</v>
      </c>
    </row>
    <row r="165" spans="1:65" s="13" customFormat="1" ht="22.5">
      <c r="B165" s="201"/>
      <c r="C165" s="202"/>
      <c r="D165" s="194" t="s">
        <v>151</v>
      </c>
      <c r="E165" s="203" t="s">
        <v>19</v>
      </c>
      <c r="F165" s="204" t="s">
        <v>865</v>
      </c>
      <c r="G165" s="202"/>
      <c r="H165" s="203" t="s">
        <v>19</v>
      </c>
      <c r="I165" s="205"/>
      <c r="J165" s="202"/>
      <c r="K165" s="202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151</v>
      </c>
      <c r="AU165" s="210" t="s">
        <v>87</v>
      </c>
      <c r="AV165" s="13" t="s">
        <v>85</v>
      </c>
      <c r="AW165" s="13" t="s">
        <v>37</v>
      </c>
      <c r="AX165" s="13" t="s">
        <v>77</v>
      </c>
      <c r="AY165" s="210" t="s">
        <v>138</v>
      </c>
    </row>
    <row r="166" spans="1:65" s="13" customFormat="1" ht="11.25">
      <c r="B166" s="201"/>
      <c r="C166" s="202"/>
      <c r="D166" s="194" t="s">
        <v>151</v>
      </c>
      <c r="E166" s="203" t="s">
        <v>19</v>
      </c>
      <c r="F166" s="204" t="s">
        <v>826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151</v>
      </c>
      <c r="AU166" s="210" t="s">
        <v>87</v>
      </c>
      <c r="AV166" s="13" t="s">
        <v>85</v>
      </c>
      <c r="AW166" s="13" t="s">
        <v>37</v>
      </c>
      <c r="AX166" s="13" t="s">
        <v>77</v>
      </c>
      <c r="AY166" s="210" t="s">
        <v>138</v>
      </c>
    </row>
    <row r="167" spans="1:65" s="14" customFormat="1" ht="11.25">
      <c r="B167" s="211"/>
      <c r="C167" s="212"/>
      <c r="D167" s="194" t="s">
        <v>151</v>
      </c>
      <c r="E167" s="213" t="s">
        <v>19</v>
      </c>
      <c r="F167" s="214" t="s">
        <v>866</v>
      </c>
      <c r="G167" s="212"/>
      <c r="H167" s="215">
        <v>13.875</v>
      </c>
      <c r="I167" s="216"/>
      <c r="J167" s="212"/>
      <c r="K167" s="212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151</v>
      </c>
      <c r="AU167" s="221" t="s">
        <v>87</v>
      </c>
      <c r="AV167" s="14" t="s">
        <v>87</v>
      </c>
      <c r="AW167" s="14" t="s">
        <v>37</v>
      </c>
      <c r="AX167" s="14" t="s">
        <v>77</v>
      </c>
      <c r="AY167" s="221" t="s">
        <v>138</v>
      </c>
    </row>
    <row r="168" spans="1:65" s="13" customFormat="1" ht="11.25">
      <c r="B168" s="201"/>
      <c r="C168" s="202"/>
      <c r="D168" s="194" t="s">
        <v>151</v>
      </c>
      <c r="E168" s="203" t="s">
        <v>19</v>
      </c>
      <c r="F168" s="204" t="s">
        <v>828</v>
      </c>
      <c r="G168" s="202"/>
      <c r="H168" s="203" t="s">
        <v>19</v>
      </c>
      <c r="I168" s="205"/>
      <c r="J168" s="202"/>
      <c r="K168" s="202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151</v>
      </c>
      <c r="AU168" s="210" t="s">
        <v>87</v>
      </c>
      <c r="AV168" s="13" t="s">
        <v>85</v>
      </c>
      <c r="AW168" s="13" t="s">
        <v>37</v>
      </c>
      <c r="AX168" s="13" t="s">
        <v>77</v>
      </c>
      <c r="AY168" s="210" t="s">
        <v>138</v>
      </c>
    </row>
    <row r="169" spans="1:65" s="14" customFormat="1" ht="11.25">
      <c r="B169" s="211"/>
      <c r="C169" s="212"/>
      <c r="D169" s="194" t="s">
        <v>151</v>
      </c>
      <c r="E169" s="213" t="s">
        <v>19</v>
      </c>
      <c r="F169" s="214" t="s">
        <v>867</v>
      </c>
      <c r="G169" s="212"/>
      <c r="H169" s="215">
        <v>7.7249999999999996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151</v>
      </c>
      <c r="AU169" s="221" t="s">
        <v>87</v>
      </c>
      <c r="AV169" s="14" t="s">
        <v>87</v>
      </c>
      <c r="AW169" s="14" t="s">
        <v>37</v>
      </c>
      <c r="AX169" s="14" t="s">
        <v>77</v>
      </c>
      <c r="AY169" s="221" t="s">
        <v>138</v>
      </c>
    </row>
    <row r="170" spans="1:65" s="15" customFormat="1" ht="11.25">
      <c r="B170" s="222"/>
      <c r="C170" s="223"/>
      <c r="D170" s="194" t="s">
        <v>151</v>
      </c>
      <c r="E170" s="224" t="s">
        <v>19</v>
      </c>
      <c r="F170" s="225" t="s">
        <v>157</v>
      </c>
      <c r="G170" s="223"/>
      <c r="H170" s="226">
        <v>21.6</v>
      </c>
      <c r="I170" s="227"/>
      <c r="J170" s="223"/>
      <c r="K170" s="223"/>
      <c r="L170" s="228"/>
      <c r="M170" s="229"/>
      <c r="N170" s="230"/>
      <c r="O170" s="230"/>
      <c r="P170" s="230"/>
      <c r="Q170" s="230"/>
      <c r="R170" s="230"/>
      <c r="S170" s="230"/>
      <c r="T170" s="231"/>
      <c r="AT170" s="232" t="s">
        <v>151</v>
      </c>
      <c r="AU170" s="232" t="s">
        <v>87</v>
      </c>
      <c r="AV170" s="15" t="s">
        <v>145</v>
      </c>
      <c r="AW170" s="15" t="s">
        <v>37</v>
      </c>
      <c r="AX170" s="15" t="s">
        <v>85</v>
      </c>
      <c r="AY170" s="232" t="s">
        <v>138</v>
      </c>
    </row>
    <row r="171" spans="1:65" s="2" customFormat="1" ht="24.2" customHeight="1">
      <c r="A171" s="37"/>
      <c r="B171" s="38"/>
      <c r="C171" s="181" t="s">
        <v>240</v>
      </c>
      <c r="D171" s="181" t="s">
        <v>140</v>
      </c>
      <c r="E171" s="182" t="s">
        <v>868</v>
      </c>
      <c r="F171" s="183" t="s">
        <v>869</v>
      </c>
      <c r="G171" s="184" t="s">
        <v>221</v>
      </c>
      <c r="H171" s="185">
        <v>0.16700000000000001</v>
      </c>
      <c r="I171" s="186"/>
      <c r="J171" s="187">
        <f>ROUND(I171*H171,2)</f>
        <v>0</v>
      </c>
      <c r="K171" s="183" t="s">
        <v>144</v>
      </c>
      <c r="L171" s="42"/>
      <c r="M171" s="188" t="s">
        <v>19</v>
      </c>
      <c r="N171" s="189" t="s">
        <v>48</v>
      </c>
      <c r="O171" s="67"/>
      <c r="P171" s="190">
        <f>O171*H171</f>
        <v>0</v>
      </c>
      <c r="Q171" s="190">
        <v>1.0593999999999999</v>
      </c>
      <c r="R171" s="190">
        <f>Q171*H171</f>
        <v>0.17691979999999999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145</v>
      </c>
      <c r="AT171" s="192" t="s">
        <v>140</v>
      </c>
      <c r="AU171" s="192" t="s">
        <v>87</v>
      </c>
      <c r="AY171" s="20" t="s">
        <v>138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85</v>
      </c>
      <c r="BK171" s="193">
        <f>ROUND(I171*H171,2)</f>
        <v>0</v>
      </c>
      <c r="BL171" s="20" t="s">
        <v>145</v>
      </c>
      <c r="BM171" s="192" t="s">
        <v>870</v>
      </c>
    </row>
    <row r="172" spans="1:65" s="2" customFormat="1" ht="29.25">
      <c r="A172" s="37"/>
      <c r="B172" s="38"/>
      <c r="C172" s="39"/>
      <c r="D172" s="194" t="s">
        <v>147</v>
      </c>
      <c r="E172" s="39"/>
      <c r="F172" s="195" t="s">
        <v>871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147</v>
      </c>
      <c r="AU172" s="20" t="s">
        <v>87</v>
      </c>
    </row>
    <row r="173" spans="1:65" s="2" customFormat="1" ht="11.25">
      <c r="A173" s="37"/>
      <c r="B173" s="38"/>
      <c r="C173" s="39"/>
      <c r="D173" s="199" t="s">
        <v>149</v>
      </c>
      <c r="E173" s="39"/>
      <c r="F173" s="200" t="s">
        <v>872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149</v>
      </c>
      <c r="AU173" s="20" t="s">
        <v>87</v>
      </c>
    </row>
    <row r="174" spans="1:65" s="13" customFormat="1" ht="22.5">
      <c r="B174" s="201"/>
      <c r="C174" s="202"/>
      <c r="D174" s="194" t="s">
        <v>151</v>
      </c>
      <c r="E174" s="203" t="s">
        <v>19</v>
      </c>
      <c r="F174" s="204" t="s">
        <v>865</v>
      </c>
      <c r="G174" s="202"/>
      <c r="H174" s="203" t="s">
        <v>19</v>
      </c>
      <c r="I174" s="205"/>
      <c r="J174" s="202"/>
      <c r="K174" s="202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151</v>
      </c>
      <c r="AU174" s="210" t="s">
        <v>87</v>
      </c>
      <c r="AV174" s="13" t="s">
        <v>85</v>
      </c>
      <c r="AW174" s="13" t="s">
        <v>37</v>
      </c>
      <c r="AX174" s="13" t="s">
        <v>77</v>
      </c>
      <c r="AY174" s="210" t="s">
        <v>138</v>
      </c>
    </row>
    <row r="175" spans="1:65" s="13" customFormat="1" ht="11.25">
      <c r="B175" s="201"/>
      <c r="C175" s="202"/>
      <c r="D175" s="194" t="s">
        <v>151</v>
      </c>
      <c r="E175" s="203" t="s">
        <v>19</v>
      </c>
      <c r="F175" s="204" t="s">
        <v>873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151</v>
      </c>
      <c r="AU175" s="210" t="s">
        <v>87</v>
      </c>
      <c r="AV175" s="13" t="s">
        <v>85</v>
      </c>
      <c r="AW175" s="13" t="s">
        <v>37</v>
      </c>
      <c r="AX175" s="13" t="s">
        <v>77</v>
      </c>
      <c r="AY175" s="210" t="s">
        <v>138</v>
      </c>
    </row>
    <row r="176" spans="1:65" s="13" customFormat="1" ht="11.25">
      <c r="B176" s="201"/>
      <c r="C176" s="202"/>
      <c r="D176" s="194" t="s">
        <v>151</v>
      </c>
      <c r="E176" s="203" t="s">
        <v>19</v>
      </c>
      <c r="F176" s="204" t="s">
        <v>874</v>
      </c>
      <c r="G176" s="202"/>
      <c r="H176" s="203" t="s">
        <v>19</v>
      </c>
      <c r="I176" s="205"/>
      <c r="J176" s="202"/>
      <c r="K176" s="202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151</v>
      </c>
      <c r="AU176" s="210" t="s">
        <v>87</v>
      </c>
      <c r="AV176" s="13" t="s">
        <v>85</v>
      </c>
      <c r="AW176" s="13" t="s">
        <v>37</v>
      </c>
      <c r="AX176" s="13" t="s">
        <v>77</v>
      </c>
      <c r="AY176" s="210" t="s">
        <v>138</v>
      </c>
    </row>
    <row r="177" spans="1:65" s="13" customFormat="1" ht="11.25">
      <c r="B177" s="201"/>
      <c r="C177" s="202"/>
      <c r="D177" s="194" t="s">
        <v>151</v>
      </c>
      <c r="E177" s="203" t="s">
        <v>19</v>
      </c>
      <c r="F177" s="204" t="s">
        <v>875</v>
      </c>
      <c r="G177" s="202"/>
      <c r="H177" s="203" t="s">
        <v>19</v>
      </c>
      <c r="I177" s="205"/>
      <c r="J177" s="202"/>
      <c r="K177" s="202"/>
      <c r="L177" s="206"/>
      <c r="M177" s="207"/>
      <c r="N177" s="208"/>
      <c r="O177" s="208"/>
      <c r="P177" s="208"/>
      <c r="Q177" s="208"/>
      <c r="R177" s="208"/>
      <c r="S177" s="208"/>
      <c r="T177" s="209"/>
      <c r="AT177" s="210" t="s">
        <v>151</v>
      </c>
      <c r="AU177" s="210" t="s">
        <v>87</v>
      </c>
      <c r="AV177" s="13" t="s">
        <v>85</v>
      </c>
      <c r="AW177" s="13" t="s">
        <v>37</v>
      </c>
      <c r="AX177" s="13" t="s">
        <v>77</v>
      </c>
      <c r="AY177" s="210" t="s">
        <v>138</v>
      </c>
    </row>
    <row r="178" spans="1:65" s="13" customFormat="1" ht="11.25">
      <c r="B178" s="201"/>
      <c r="C178" s="202"/>
      <c r="D178" s="194" t="s">
        <v>151</v>
      </c>
      <c r="E178" s="203" t="s">
        <v>19</v>
      </c>
      <c r="F178" s="204" t="s">
        <v>826</v>
      </c>
      <c r="G178" s="202"/>
      <c r="H178" s="203" t="s">
        <v>19</v>
      </c>
      <c r="I178" s="205"/>
      <c r="J178" s="202"/>
      <c r="K178" s="202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151</v>
      </c>
      <c r="AU178" s="210" t="s">
        <v>87</v>
      </c>
      <c r="AV178" s="13" t="s">
        <v>85</v>
      </c>
      <c r="AW178" s="13" t="s">
        <v>37</v>
      </c>
      <c r="AX178" s="13" t="s">
        <v>77</v>
      </c>
      <c r="AY178" s="210" t="s">
        <v>138</v>
      </c>
    </row>
    <row r="179" spans="1:65" s="13" customFormat="1" ht="11.25">
      <c r="B179" s="201"/>
      <c r="C179" s="202"/>
      <c r="D179" s="194" t="s">
        <v>151</v>
      </c>
      <c r="E179" s="203" t="s">
        <v>19</v>
      </c>
      <c r="F179" s="204" t="s">
        <v>876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151</v>
      </c>
      <c r="AU179" s="210" t="s">
        <v>87</v>
      </c>
      <c r="AV179" s="13" t="s">
        <v>85</v>
      </c>
      <c r="AW179" s="13" t="s">
        <v>37</v>
      </c>
      <c r="AX179" s="13" t="s">
        <v>77</v>
      </c>
      <c r="AY179" s="210" t="s">
        <v>138</v>
      </c>
    </row>
    <row r="180" spans="1:65" s="14" customFormat="1" ht="11.25">
      <c r="B180" s="211"/>
      <c r="C180" s="212"/>
      <c r="D180" s="194" t="s">
        <v>151</v>
      </c>
      <c r="E180" s="213" t="s">
        <v>19</v>
      </c>
      <c r="F180" s="214" t="s">
        <v>877</v>
      </c>
      <c r="G180" s="212"/>
      <c r="H180" s="215">
        <v>7.4999999999999997E-2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151</v>
      </c>
      <c r="AU180" s="221" t="s">
        <v>87</v>
      </c>
      <c r="AV180" s="14" t="s">
        <v>87</v>
      </c>
      <c r="AW180" s="14" t="s">
        <v>37</v>
      </c>
      <c r="AX180" s="14" t="s">
        <v>77</v>
      </c>
      <c r="AY180" s="221" t="s">
        <v>138</v>
      </c>
    </row>
    <row r="181" spans="1:65" s="13" customFormat="1" ht="22.5">
      <c r="B181" s="201"/>
      <c r="C181" s="202"/>
      <c r="D181" s="194" t="s">
        <v>151</v>
      </c>
      <c r="E181" s="203" t="s">
        <v>19</v>
      </c>
      <c r="F181" s="204" t="s">
        <v>878</v>
      </c>
      <c r="G181" s="202"/>
      <c r="H181" s="203" t="s">
        <v>19</v>
      </c>
      <c r="I181" s="205"/>
      <c r="J181" s="202"/>
      <c r="K181" s="202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151</v>
      </c>
      <c r="AU181" s="210" t="s">
        <v>87</v>
      </c>
      <c r="AV181" s="13" t="s">
        <v>85</v>
      </c>
      <c r="AW181" s="13" t="s">
        <v>37</v>
      </c>
      <c r="AX181" s="13" t="s">
        <v>77</v>
      </c>
      <c r="AY181" s="210" t="s">
        <v>138</v>
      </c>
    </row>
    <row r="182" spans="1:65" s="14" customFormat="1" ht="11.25">
      <c r="B182" s="211"/>
      <c r="C182" s="212"/>
      <c r="D182" s="194" t="s">
        <v>151</v>
      </c>
      <c r="E182" s="213" t="s">
        <v>19</v>
      </c>
      <c r="F182" s="214" t="s">
        <v>879</v>
      </c>
      <c r="G182" s="212"/>
      <c r="H182" s="215">
        <v>3.2000000000000001E-2</v>
      </c>
      <c r="I182" s="216"/>
      <c r="J182" s="212"/>
      <c r="K182" s="212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151</v>
      </c>
      <c r="AU182" s="221" t="s">
        <v>87</v>
      </c>
      <c r="AV182" s="14" t="s">
        <v>87</v>
      </c>
      <c r="AW182" s="14" t="s">
        <v>37</v>
      </c>
      <c r="AX182" s="14" t="s">
        <v>77</v>
      </c>
      <c r="AY182" s="221" t="s">
        <v>138</v>
      </c>
    </row>
    <row r="183" spans="1:65" s="16" customFormat="1" ht="11.25">
      <c r="B183" s="251"/>
      <c r="C183" s="252"/>
      <c r="D183" s="194" t="s">
        <v>151</v>
      </c>
      <c r="E183" s="253" t="s">
        <v>19</v>
      </c>
      <c r="F183" s="254" t="s">
        <v>880</v>
      </c>
      <c r="G183" s="252"/>
      <c r="H183" s="255">
        <v>0.107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AT183" s="261" t="s">
        <v>151</v>
      </c>
      <c r="AU183" s="261" t="s">
        <v>87</v>
      </c>
      <c r="AV183" s="16" t="s">
        <v>166</v>
      </c>
      <c r="AW183" s="16" t="s">
        <v>37</v>
      </c>
      <c r="AX183" s="16" t="s">
        <v>77</v>
      </c>
      <c r="AY183" s="261" t="s">
        <v>138</v>
      </c>
    </row>
    <row r="184" spans="1:65" s="13" customFormat="1" ht="11.25">
      <c r="B184" s="201"/>
      <c r="C184" s="202"/>
      <c r="D184" s="194" t="s">
        <v>151</v>
      </c>
      <c r="E184" s="203" t="s">
        <v>19</v>
      </c>
      <c r="F184" s="204" t="s">
        <v>828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151</v>
      </c>
      <c r="AU184" s="210" t="s">
        <v>87</v>
      </c>
      <c r="AV184" s="13" t="s">
        <v>85</v>
      </c>
      <c r="AW184" s="13" t="s">
        <v>37</v>
      </c>
      <c r="AX184" s="13" t="s">
        <v>77</v>
      </c>
      <c r="AY184" s="210" t="s">
        <v>138</v>
      </c>
    </row>
    <row r="185" spans="1:65" s="13" customFormat="1" ht="11.25">
      <c r="B185" s="201"/>
      <c r="C185" s="202"/>
      <c r="D185" s="194" t="s">
        <v>151</v>
      </c>
      <c r="E185" s="203" t="s">
        <v>19</v>
      </c>
      <c r="F185" s="204" t="s">
        <v>876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151</v>
      </c>
      <c r="AU185" s="210" t="s">
        <v>87</v>
      </c>
      <c r="AV185" s="13" t="s">
        <v>85</v>
      </c>
      <c r="AW185" s="13" t="s">
        <v>37</v>
      </c>
      <c r="AX185" s="13" t="s">
        <v>77</v>
      </c>
      <c r="AY185" s="210" t="s">
        <v>138</v>
      </c>
    </row>
    <row r="186" spans="1:65" s="14" customFormat="1" ht="11.25">
      <c r="B186" s="211"/>
      <c r="C186" s="212"/>
      <c r="D186" s="194" t="s">
        <v>151</v>
      </c>
      <c r="E186" s="213" t="s">
        <v>19</v>
      </c>
      <c r="F186" s="214" t="s">
        <v>881</v>
      </c>
      <c r="G186" s="212"/>
      <c r="H186" s="215">
        <v>4.2000000000000003E-2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151</v>
      </c>
      <c r="AU186" s="221" t="s">
        <v>87</v>
      </c>
      <c r="AV186" s="14" t="s">
        <v>87</v>
      </c>
      <c r="AW186" s="14" t="s">
        <v>37</v>
      </c>
      <c r="AX186" s="14" t="s">
        <v>77</v>
      </c>
      <c r="AY186" s="221" t="s">
        <v>138</v>
      </c>
    </row>
    <row r="187" spans="1:65" s="13" customFormat="1" ht="22.5">
      <c r="B187" s="201"/>
      <c r="C187" s="202"/>
      <c r="D187" s="194" t="s">
        <v>151</v>
      </c>
      <c r="E187" s="203" t="s">
        <v>19</v>
      </c>
      <c r="F187" s="204" t="s">
        <v>882</v>
      </c>
      <c r="G187" s="202"/>
      <c r="H187" s="203" t="s">
        <v>19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151</v>
      </c>
      <c r="AU187" s="210" t="s">
        <v>87</v>
      </c>
      <c r="AV187" s="13" t="s">
        <v>85</v>
      </c>
      <c r="AW187" s="13" t="s">
        <v>37</v>
      </c>
      <c r="AX187" s="13" t="s">
        <v>77</v>
      </c>
      <c r="AY187" s="210" t="s">
        <v>138</v>
      </c>
    </row>
    <row r="188" spans="1:65" s="14" customFormat="1" ht="11.25">
      <c r="B188" s="211"/>
      <c r="C188" s="212"/>
      <c r="D188" s="194" t="s">
        <v>151</v>
      </c>
      <c r="E188" s="213" t="s">
        <v>19</v>
      </c>
      <c r="F188" s="214" t="s">
        <v>883</v>
      </c>
      <c r="G188" s="212"/>
      <c r="H188" s="215">
        <v>1.7999999999999999E-2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151</v>
      </c>
      <c r="AU188" s="221" t="s">
        <v>87</v>
      </c>
      <c r="AV188" s="14" t="s">
        <v>87</v>
      </c>
      <c r="AW188" s="14" t="s">
        <v>37</v>
      </c>
      <c r="AX188" s="14" t="s">
        <v>77</v>
      </c>
      <c r="AY188" s="221" t="s">
        <v>138</v>
      </c>
    </row>
    <row r="189" spans="1:65" s="16" customFormat="1" ht="11.25">
      <c r="B189" s="251"/>
      <c r="C189" s="252"/>
      <c r="D189" s="194" t="s">
        <v>151</v>
      </c>
      <c r="E189" s="253" t="s">
        <v>19</v>
      </c>
      <c r="F189" s="254" t="s">
        <v>880</v>
      </c>
      <c r="G189" s="252"/>
      <c r="H189" s="255">
        <v>0.06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AT189" s="261" t="s">
        <v>151</v>
      </c>
      <c r="AU189" s="261" t="s">
        <v>87</v>
      </c>
      <c r="AV189" s="16" t="s">
        <v>166</v>
      </c>
      <c r="AW189" s="16" t="s">
        <v>37</v>
      </c>
      <c r="AX189" s="16" t="s">
        <v>77</v>
      </c>
      <c r="AY189" s="261" t="s">
        <v>138</v>
      </c>
    </row>
    <row r="190" spans="1:65" s="15" customFormat="1" ht="11.25">
      <c r="B190" s="222"/>
      <c r="C190" s="223"/>
      <c r="D190" s="194" t="s">
        <v>151</v>
      </c>
      <c r="E190" s="224" t="s">
        <v>19</v>
      </c>
      <c r="F190" s="225" t="s">
        <v>157</v>
      </c>
      <c r="G190" s="223"/>
      <c r="H190" s="226">
        <v>0.16700000000000001</v>
      </c>
      <c r="I190" s="227"/>
      <c r="J190" s="223"/>
      <c r="K190" s="223"/>
      <c r="L190" s="228"/>
      <c r="M190" s="229"/>
      <c r="N190" s="230"/>
      <c r="O190" s="230"/>
      <c r="P190" s="230"/>
      <c r="Q190" s="230"/>
      <c r="R190" s="230"/>
      <c r="S190" s="230"/>
      <c r="T190" s="231"/>
      <c r="AT190" s="232" t="s">
        <v>151</v>
      </c>
      <c r="AU190" s="232" t="s">
        <v>87</v>
      </c>
      <c r="AV190" s="15" t="s">
        <v>145</v>
      </c>
      <c r="AW190" s="15" t="s">
        <v>37</v>
      </c>
      <c r="AX190" s="15" t="s">
        <v>85</v>
      </c>
      <c r="AY190" s="232" t="s">
        <v>138</v>
      </c>
    </row>
    <row r="191" spans="1:65" s="12" customFormat="1" ht="22.9" customHeight="1">
      <c r="B191" s="165"/>
      <c r="C191" s="166"/>
      <c r="D191" s="167" t="s">
        <v>76</v>
      </c>
      <c r="E191" s="179" t="s">
        <v>166</v>
      </c>
      <c r="F191" s="179" t="s">
        <v>884</v>
      </c>
      <c r="G191" s="166"/>
      <c r="H191" s="166"/>
      <c r="I191" s="169"/>
      <c r="J191" s="180">
        <f>BK191</f>
        <v>0</v>
      </c>
      <c r="K191" s="166"/>
      <c r="L191" s="171"/>
      <c r="M191" s="172"/>
      <c r="N191" s="173"/>
      <c r="O191" s="173"/>
      <c r="P191" s="174">
        <f>SUM(P192:P286)</f>
        <v>0</v>
      </c>
      <c r="Q191" s="173"/>
      <c r="R191" s="174">
        <f>SUM(R192:R286)</f>
        <v>20.343096120000002</v>
      </c>
      <c r="S191" s="173"/>
      <c r="T191" s="175">
        <f>SUM(T192:T286)</f>
        <v>0</v>
      </c>
      <c r="AR191" s="176" t="s">
        <v>85</v>
      </c>
      <c r="AT191" s="177" t="s">
        <v>76</v>
      </c>
      <c r="AU191" s="177" t="s">
        <v>85</v>
      </c>
      <c r="AY191" s="176" t="s">
        <v>138</v>
      </c>
      <c r="BK191" s="178">
        <f>SUM(BK192:BK286)</f>
        <v>0</v>
      </c>
    </row>
    <row r="192" spans="1:65" s="2" customFormat="1" ht="49.15" customHeight="1">
      <c r="A192" s="37"/>
      <c r="B192" s="38"/>
      <c r="C192" s="181" t="s">
        <v>8</v>
      </c>
      <c r="D192" s="181" t="s">
        <v>140</v>
      </c>
      <c r="E192" s="182" t="s">
        <v>885</v>
      </c>
      <c r="F192" s="183" t="s">
        <v>886</v>
      </c>
      <c r="G192" s="184" t="s">
        <v>143</v>
      </c>
      <c r="H192" s="185">
        <v>34.124000000000002</v>
      </c>
      <c r="I192" s="186"/>
      <c r="J192" s="187">
        <f>ROUND(I192*H192,2)</f>
        <v>0</v>
      </c>
      <c r="K192" s="183" t="s">
        <v>206</v>
      </c>
      <c r="L192" s="42"/>
      <c r="M192" s="188" t="s">
        <v>19</v>
      </c>
      <c r="N192" s="189" t="s">
        <v>48</v>
      </c>
      <c r="O192" s="67"/>
      <c r="P192" s="190">
        <f>O192*H192</f>
        <v>0</v>
      </c>
      <c r="Q192" s="190">
        <v>1.6799999999999999E-2</v>
      </c>
      <c r="R192" s="190">
        <f>Q192*H192</f>
        <v>0.57328319999999999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145</v>
      </c>
      <c r="AT192" s="192" t="s">
        <v>140</v>
      </c>
      <c r="AU192" s="192" t="s">
        <v>87</v>
      </c>
      <c r="AY192" s="20" t="s">
        <v>138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85</v>
      </c>
      <c r="BK192" s="193">
        <f>ROUND(I192*H192,2)</f>
        <v>0</v>
      </c>
      <c r="BL192" s="20" t="s">
        <v>145</v>
      </c>
      <c r="BM192" s="192" t="s">
        <v>887</v>
      </c>
    </row>
    <row r="193" spans="1:65" s="2" customFormat="1" ht="29.25">
      <c r="A193" s="37"/>
      <c r="B193" s="38"/>
      <c r="C193" s="39"/>
      <c r="D193" s="194" t="s">
        <v>147</v>
      </c>
      <c r="E193" s="39"/>
      <c r="F193" s="195" t="s">
        <v>886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147</v>
      </c>
      <c r="AU193" s="20" t="s">
        <v>87</v>
      </c>
    </row>
    <row r="194" spans="1:65" s="2" customFormat="1" ht="156">
      <c r="A194" s="37"/>
      <c r="B194" s="38"/>
      <c r="C194" s="39"/>
      <c r="D194" s="194" t="s">
        <v>274</v>
      </c>
      <c r="E194" s="39"/>
      <c r="F194" s="236" t="s">
        <v>888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274</v>
      </c>
      <c r="AU194" s="20" t="s">
        <v>87</v>
      </c>
    </row>
    <row r="195" spans="1:65" s="13" customFormat="1" ht="11.25">
      <c r="B195" s="201"/>
      <c r="C195" s="202"/>
      <c r="D195" s="194" t="s">
        <v>151</v>
      </c>
      <c r="E195" s="203" t="s">
        <v>19</v>
      </c>
      <c r="F195" s="204" t="s">
        <v>889</v>
      </c>
      <c r="G195" s="202"/>
      <c r="H195" s="203" t="s">
        <v>19</v>
      </c>
      <c r="I195" s="205"/>
      <c r="J195" s="202"/>
      <c r="K195" s="202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151</v>
      </c>
      <c r="AU195" s="210" t="s">
        <v>87</v>
      </c>
      <c r="AV195" s="13" t="s">
        <v>85</v>
      </c>
      <c r="AW195" s="13" t="s">
        <v>37</v>
      </c>
      <c r="AX195" s="13" t="s">
        <v>77</v>
      </c>
      <c r="AY195" s="210" t="s">
        <v>138</v>
      </c>
    </row>
    <row r="196" spans="1:65" s="13" customFormat="1" ht="11.25">
      <c r="B196" s="201"/>
      <c r="C196" s="202"/>
      <c r="D196" s="194" t="s">
        <v>151</v>
      </c>
      <c r="E196" s="203" t="s">
        <v>19</v>
      </c>
      <c r="F196" s="204" t="s">
        <v>890</v>
      </c>
      <c r="G196" s="202"/>
      <c r="H196" s="203" t="s">
        <v>19</v>
      </c>
      <c r="I196" s="205"/>
      <c r="J196" s="202"/>
      <c r="K196" s="202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151</v>
      </c>
      <c r="AU196" s="210" t="s">
        <v>87</v>
      </c>
      <c r="AV196" s="13" t="s">
        <v>85</v>
      </c>
      <c r="AW196" s="13" t="s">
        <v>37</v>
      </c>
      <c r="AX196" s="13" t="s">
        <v>77</v>
      </c>
      <c r="AY196" s="210" t="s">
        <v>138</v>
      </c>
    </row>
    <row r="197" spans="1:65" s="14" customFormat="1" ht="11.25">
      <c r="B197" s="211"/>
      <c r="C197" s="212"/>
      <c r="D197" s="194" t="s">
        <v>151</v>
      </c>
      <c r="E197" s="213" t="s">
        <v>19</v>
      </c>
      <c r="F197" s="214" t="s">
        <v>891</v>
      </c>
      <c r="G197" s="212"/>
      <c r="H197" s="215">
        <v>16.600000000000001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151</v>
      </c>
      <c r="AU197" s="221" t="s">
        <v>87</v>
      </c>
      <c r="AV197" s="14" t="s">
        <v>87</v>
      </c>
      <c r="AW197" s="14" t="s">
        <v>37</v>
      </c>
      <c r="AX197" s="14" t="s">
        <v>77</v>
      </c>
      <c r="AY197" s="221" t="s">
        <v>138</v>
      </c>
    </row>
    <row r="198" spans="1:65" s="13" customFormat="1" ht="11.25">
      <c r="B198" s="201"/>
      <c r="C198" s="202"/>
      <c r="D198" s="194" t="s">
        <v>151</v>
      </c>
      <c r="E198" s="203" t="s">
        <v>19</v>
      </c>
      <c r="F198" s="204" t="s">
        <v>892</v>
      </c>
      <c r="G198" s="202"/>
      <c r="H198" s="203" t="s">
        <v>19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151</v>
      </c>
      <c r="AU198" s="210" t="s">
        <v>87</v>
      </c>
      <c r="AV198" s="13" t="s">
        <v>85</v>
      </c>
      <c r="AW198" s="13" t="s">
        <v>37</v>
      </c>
      <c r="AX198" s="13" t="s">
        <v>77</v>
      </c>
      <c r="AY198" s="210" t="s">
        <v>138</v>
      </c>
    </row>
    <row r="199" spans="1:65" s="14" customFormat="1" ht="11.25">
      <c r="B199" s="211"/>
      <c r="C199" s="212"/>
      <c r="D199" s="194" t="s">
        <v>151</v>
      </c>
      <c r="E199" s="213" t="s">
        <v>19</v>
      </c>
      <c r="F199" s="214" t="s">
        <v>893</v>
      </c>
      <c r="G199" s="212"/>
      <c r="H199" s="215">
        <v>5.2</v>
      </c>
      <c r="I199" s="216"/>
      <c r="J199" s="212"/>
      <c r="K199" s="212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151</v>
      </c>
      <c r="AU199" s="221" t="s">
        <v>87</v>
      </c>
      <c r="AV199" s="14" t="s">
        <v>87</v>
      </c>
      <c r="AW199" s="14" t="s">
        <v>37</v>
      </c>
      <c r="AX199" s="14" t="s">
        <v>77</v>
      </c>
      <c r="AY199" s="221" t="s">
        <v>138</v>
      </c>
    </row>
    <row r="200" spans="1:65" s="16" customFormat="1" ht="11.25">
      <c r="B200" s="251"/>
      <c r="C200" s="252"/>
      <c r="D200" s="194" t="s">
        <v>151</v>
      </c>
      <c r="E200" s="253" t="s">
        <v>19</v>
      </c>
      <c r="F200" s="254" t="s">
        <v>880</v>
      </c>
      <c r="G200" s="252"/>
      <c r="H200" s="255">
        <v>21.8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AT200" s="261" t="s">
        <v>151</v>
      </c>
      <c r="AU200" s="261" t="s">
        <v>87</v>
      </c>
      <c r="AV200" s="16" t="s">
        <v>166</v>
      </c>
      <c r="AW200" s="16" t="s">
        <v>37</v>
      </c>
      <c r="AX200" s="16" t="s">
        <v>77</v>
      </c>
      <c r="AY200" s="261" t="s">
        <v>138</v>
      </c>
    </row>
    <row r="201" spans="1:65" s="13" customFormat="1" ht="22.5">
      <c r="B201" s="201"/>
      <c r="C201" s="202"/>
      <c r="D201" s="194" t="s">
        <v>151</v>
      </c>
      <c r="E201" s="203" t="s">
        <v>19</v>
      </c>
      <c r="F201" s="204" t="s">
        <v>894</v>
      </c>
      <c r="G201" s="202"/>
      <c r="H201" s="203" t="s">
        <v>19</v>
      </c>
      <c r="I201" s="205"/>
      <c r="J201" s="202"/>
      <c r="K201" s="202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151</v>
      </c>
      <c r="AU201" s="210" t="s">
        <v>87</v>
      </c>
      <c r="AV201" s="13" t="s">
        <v>85</v>
      </c>
      <c r="AW201" s="13" t="s">
        <v>37</v>
      </c>
      <c r="AX201" s="13" t="s">
        <v>77</v>
      </c>
      <c r="AY201" s="210" t="s">
        <v>138</v>
      </c>
    </row>
    <row r="202" spans="1:65" s="13" customFormat="1" ht="11.25">
      <c r="B202" s="201"/>
      <c r="C202" s="202"/>
      <c r="D202" s="194" t="s">
        <v>151</v>
      </c>
      <c r="E202" s="203" t="s">
        <v>19</v>
      </c>
      <c r="F202" s="204" t="s">
        <v>895</v>
      </c>
      <c r="G202" s="202"/>
      <c r="H202" s="203" t="s">
        <v>19</v>
      </c>
      <c r="I202" s="205"/>
      <c r="J202" s="202"/>
      <c r="K202" s="202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151</v>
      </c>
      <c r="AU202" s="210" t="s">
        <v>87</v>
      </c>
      <c r="AV202" s="13" t="s">
        <v>85</v>
      </c>
      <c r="AW202" s="13" t="s">
        <v>37</v>
      </c>
      <c r="AX202" s="13" t="s">
        <v>77</v>
      </c>
      <c r="AY202" s="210" t="s">
        <v>138</v>
      </c>
    </row>
    <row r="203" spans="1:65" s="14" customFormat="1" ht="11.25">
      <c r="B203" s="211"/>
      <c r="C203" s="212"/>
      <c r="D203" s="194" t="s">
        <v>151</v>
      </c>
      <c r="E203" s="213" t="s">
        <v>19</v>
      </c>
      <c r="F203" s="214" t="s">
        <v>896</v>
      </c>
      <c r="G203" s="212"/>
      <c r="H203" s="215">
        <v>8.16</v>
      </c>
      <c r="I203" s="216"/>
      <c r="J203" s="212"/>
      <c r="K203" s="212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151</v>
      </c>
      <c r="AU203" s="221" t="s">
        <v>87</v>
      </c>
      <c r="AV203" s="14" t="s">
        <v>87</v>
      </c>
      <c r="AW203" s="14" t="s">
        <v>37</v>
      </c>
      <c r="AX203" s="14" t="s">
        <v>77</v>
      </c>
      <c r="AY203" s="221" t="s">
        <v>138</v>
      </c>
    </row>
    <row r="204" spans="1:65" s="13" customFormat="1" ht="11.25">
      <c r="B204" s="201"/>
      <c r="C204" s="202"/>
      <c r="D204" s="194" t="s">
        <v>151</v>
      </c>
      <c r="E204" s="203" t="s">
        <v>19</v>
      </c>
      <c r="F204" s="204" t="s">
        <v>892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151</v>
      </c>
      <c r="AU204" s="210" t="s">
        <v>87</v>
      </c>
      <c r="AV204" s="13" t="s">
        <v>85</v>
      </c>
      <c r="AW204" s="13" t="s">
        <v>37</v>
      </c>
      <c r="AX204" s="13" t="s">
        <v>77</v>
      </c>
      <c r="AY204" s="210" t="s">
        <v>138</v>
      </c>
    </row>
    <row r="205" spans="1:65" s="14" customFormat="1" ht="11.25">
      <c r="B205" s="211"/>
      <c r="C205" s="212"/>
      <c r="D205" s="194" t="s">
        <v>151</v>
      </c>
      <c r="E205" s="213" t="s">
        <v>19</v>
      </c>
      <c r="F205" s="214" t="s">
        <v>897</v>
      </c>
      <c r="G205" s="212"/>
      <c r="H205" s="215">
        <v>4.1639999999999997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151</v>
      </c>
      <c r="AU205" s="221" t="s">
        <v>87</v>
      </c>
      <c r="AV205" s="14" t="s">
        <v>87</v>
      </c>
      <c r="AW205" s="14" t="s">
        <v>37</v>
      </c>
      <c r="AX205" s="14" t="s">
        <v>77</v>
      </c>
      <c r="AY205" s="221" t="s">
        <v>138</v>
      </c>
    </row>
    <row r="206" spans="1:65" s="16" customFormat="1" ht="11.25">
      <c r="B206" s="251"/>
      <c r="C206" s="252"/>
      <c r="D206" s="194" t="s">
        <v>151</v>
      </c>
      <c r="E206" s="253" t="s">
        <v>19</v>
      </c>
      <c r="F206" s="254" t="s">
        <v>880</v>
      </c>
      <c r="G206" s="252"/>
      <c r="H206" s="255">
        <v>12.324</v>
      </c>
      <c r="I206" s="256"/>
      <c r="J206" s="252"/>
      <c r="K206" s="252"/>
      <c r="L206" s="257"/>
      <c r="M206" s="258"/>
      <c r="N206" s="259"/>
      <c r="O206" s="259"/>
      <c r="P206" s="259"/>
      <c r="Q206" s="259"/>
      <c r="R206" s="259"/>
      <c r="S206" s="259"/>
      <c r="T206" s="260"/>
      <c r="AT206" s="261" t="s">
        <v>151</v>
      </c>
      <c r="AU206" s="261" t="s">
        <v>87</v>
      </c>
      <c r="AV206" s="16" t="s">
        <v>166</v>
      </c>
      <c r="AW206" s="16" t="s">
        <v>37</v>
      </c>
      <c r="AX206" s="16" t="s">
        <v>77</v>
      </c>
      <c r="AY206" s="261" t="s">
        <v>138</v>
      </c>
    </row>
    <row r="207" spans="1:65" s="15" customFormat="1" ht="11.25">
      <c r="B207" s="222"/>
      <c r="C207" s="223"/>
      <c r="D207" s="194" t="s">
        <v>151</v>
      </c>
      <c r="E207" s="224" t="s">
        <v>19</v>
      </c>
      <c r="F207" s="225" t="s">
        <v>157</v>
      </c>
      <c r="G207" s="223"/>
      <c r="H207" s="226">
        <v>34.124000000000002</v>
      </c>
      <c r="I207" s="227"/>
      <c r="J207" s="223"/>
      <c r="K207" s="223"/>
      <c r="L207" s="228"/>
      <c r="M207" s="229"/>
      <c r="N207" s="230"/>
      <c r="O207" s="230"/>
      <c r="P207" s="230"/>
      <c r="Q207" s="230"/>
      <c r="R207" s="230"/>
      <c r="S207" s="230"/>
      <c r="T207" s="231"/>
      <c r="AT207" s="232" t="s">
        <v>151</v>
      </c>
      <c r="AU207" s="232" t="s">
        <v>87</v>
      </c>
      <c r="AV207" s="15" t="s">
        <v>145</v>
      </c>
      <c r="AW207" s="15" t="s">
        <v>37</v>
      </c>
      <c r="AX207" s="15" t="s">
        <v>85</v>
      </c>
      <c r="AY207" s="232" t="s">
        <v>138</v>
      </c>
    </row>
    <row r="208" spans="1:65" s="2" customFormat="1" ht="49.15" customHeight="1">
      <c r="A208" s="37"/>
      <c r="B208" s="38"/>
      <c r="C208" s="181" t="s">
        <v>251</v>
      </c>
      <c r="D208" s="181" t="s">
        <v>140</v>
      </c>
      <c r="E208" s="182" t="s">
        <v>898</v>
      </c>
      <c r="F208" s="183" t="s">
        <v>899</v>
      </c>
      <c r="G208" s="184" t="s">
        <v>196</v>
      </c>
      <c r="H208" s="185">
        <v>2.2000000000000002</v>
      </c>
      <c r="I208" s="186"/>
      <c r="J208" s="187">
        <f>ROUND(I208*H208,2)</f>
        <v>0</v>
      </c>
      <c r="K208" s="183" t="s">
        <v>206</v>
      </c>
      <c r="L208" s="42"/>
      <c r="M208" s="188" t="s">
        <v>19</v>
      </c>
      <c r="N208" s="189" t="s">
        <v>48</v>
      </c>
      <c r="O208" s="67"/>
      <c r="P208" s="190">
        <f>O208*H208</f>
        <v>0</v>
      </c>
      <c r="Q208" s="190">
        <v>1.176E-2</v>
      </c>
      <c r="R208" s="190">
        <f>Q208*H208</f>
        <v>2.5872000000000003E-2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145</v>
      </c>
      <c r="AT208" s="192" t="s">
        <v>140</v>
      </c>
      <c r="AU208" s="192" t="s">
        <v>87</v>
      </c>
      <c r="AY208" s="20" t="s">
        <v>138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20" t="s">
        <v>85</v>
      </c>
      <c r="BK208" s="193">
        <f>ROUND(I208*H208,2)</f>
        <v>0</v>
      </c>
      <c r="BL208" s="20" t="s">
        <v>145</v>
      </c>
      <c r="BM208" s="192" t="s">
        <v>900</v>
      </c>
    </row>
    <row r="209" spans="1:65" s="2" customFormat="1" ht="29.25">
      <c r="A209" s="37"/>
      <c r="B209" s="38"/>
      <c r="C209" s="39"/>
      <c r="D209" s="194" t="s">
        <v>147</v>
      </c>
      <c r="E209" s="39"/>
      <c r="F209" s="195" t="s">
        <v>899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147</v>
      </c>
      <c r="AU209" s="20" t="s">
        <v>87</v>
      </c>
    </row>
    <row r="210" spans="1:65" s="2" customFormat="1" ht="126.75">
      <c r="A210" s="37"/>
      <c r="B210" s="38"/>
      <c r="C210" s="39"/>
      <c r="D210" s="194" t="s">
        <v>274</v>
      </c>
      <c r="E210" s="39"/>
      <c r="F210" s="236" t="s">
        <v>901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274</v>
      </c>
      <c r="AU210" s="20" t="s">
        <v>87</v>
      </c>
    </row>
    <row r="211" spans="1:65" s="13" customFormat="1" ht="22.5">
      <c r="B211" s="201"/>
      <c r="C211" s="202"/>
      <c r="D211" s="194" t="s">
        <v>151</v>
      </c>
      <c r="E211" s="203" t="s">
        <v>19</v>
      </c>
      <c r="F211" s="204" t="s">
        <v>902</v>
      </c>
      <c r="G211" s="202"/>
      <c r="H211" s="203" t="s">
        <v>19</v>
      </c>
      <c r="I211" s="205"/>
      <c r="J211" s="202"/>
      <c r="K211" s="202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151</v>
      </c>
      <c r="AU211" s="210" t="s">
        <v>87</v>
      </c>
      <c r="AV211" s="13" t="s">
        <v>85</v>
      </c>
      <c r="AW211" s="13" t="s">
        <v>37</v>
      </c>
      <c r="AX211" s="13" t="s">
        <v>77</v>
      </c>
      <c r="AY211" s="210" t="s">
        <v>138</v>
      </c>
    </row>
    <row r="212" spans="1:65" s="14" customFormat="1" ht="11.25">
      <c r="B212" s="211"/>
      <c r="C212" s="212"/>
      <c r="D212" s="194" t="s">
        <v>151</v>
      </c>
      <c r="E212" s="213" t="s">
        <v>19</v>
      </c>
      <c r="F212" s="214" t="s">
        <v>903</v>
      </c>
      <c r="G212" s="212"/>
      <c r="H212" s="215">
        <v>2.2000000000000002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151</v>
      </c>
      <c r="AU212" s="221" t="s">
        <v>87</v>
      </c>
      <c r="AV212" s="14" t="s">
        <v>87</v>
      </c>
      <c r="AW212" s="14" t="s">
        <v>37</v>
      </c>
      <c r="AX212" s="14" t="s">
        <v>85</v>
      </c>
      <c r="AY212" s="221" t="s">
        <v>138</v>
      </c>
    </row>
    <row r="213" spans="1:65" s="2" customFormat="1" ht="24.2" customHeight="1">
      <c r="A213" s="37"/>
      <c r="B213" s="38"/>
      <c r="C213" s="237" t="s">
        <v>347</v>
      </c>
      <c r="D213" s="237" t="s">
        <v>327</v>
      </c>
      <c r="E213" s="238" t="s">
        <v>904</v>
      </c>
      <c r="F213" s="239" t="s">
        <v>905</v>
      </c>
      <c r="G213" s="240" t="s">
        <v>185</v>
      </c>
      <c r="H213" s="241">
        <v>437.85</v>
      </c>
      <c r="I213" s="242"/>
      <c r="J213" s="243">
        <f>ROUND(I213*H213,2)</f>
        <v>0</v>
      </c>
      <c r="K213" s="239" t="s">
        <v>431</v>
      </c>
      <c r="L213" s="244"/>
      <c r="M213" s="245" t="s">
        <v>19</v>
      </c>
      <c r="N213" s="246" t="s">
        <v>48</v>
      </c>
      <c r="O213" s="67"/>
      <c r="P213" s="190">
        <f>O213*H213</f>
        <v>0</v>
      </c>
      <c r="Q213" s="190">
        <v>1.95E-2</v>
      </c>
      <c r="R213" s="190">
        <f>Q213*H213</f>
        <v>8.538075000000001</v>
      </c>
      <c r="S213" s="190">
        <v>0</v>
      </c>
      <c r="T213" s="19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2" t="s">
        <v>210</v>
      </c>
      <c r="AT213" s="192" t="s">
        <v>327</v>
      </c>
      <c r="AU213" s="192" t="s">
        <v>87</v>
      </c>
      <c r="AY213" s="20" t="s">
        <v>138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20" t="s">
        <v>85</v>
      </c>
      <c r="BK213" s="193">
        <f>ROUND(I213*H213,2)</f>
        <v>0</v>
      </c>
      <c r="BL213" s="20" t="s">
        <v>145</v>
      </c>
      <c r="BM213" s="192" t="s">
        <v>906</v>
      </c>
    </row>
    <row r="214" spans="1:65" s="2" customFormat="1" ht="19.5">
      <c r="A214" s="37"/>
      <c r="B214" s="38"/>
      <c r="C214" s="39"/>
      <c r="D214" s="194" t="s">
        <v>147</v>
      </c>
      <c r="E214" s="39"/>
      <c r="F214" s="195" t="s">
        <v>905</v>
      </c>
      <c r="G214" s="39"/>
      <c r="H214" s="39"/>
      <c r="I214" s="196"/>
      <c r="J214" s="39"/>
      <c r="K214" s="39"/>
      <c r="L214" s="42"/>
      <c r="M214" s="197"/>
      <c r="N214" s="198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147</v>
      </c>
      <c r="AU214" s="20" t="s">
        <v>87</v>
      </c>
    </row>
    <row r="215" spans="1:65" s="2" customFormat="1" ht="48.75">
      <c r="A215" s="37"/>
      <c r="B215" s="38"/>
      <c r="C215" s="39"/>
      <c r="D215" s="194" t="s">
        <v>274</v>
      </c>
      <c r="E215" s="39"/>
      <c r="F215" s="236" t="s">
        <v>907</v>
      </c>
      <c r="G215" s="39"/>
      <c r="H215" s="39"/>
      <c r="I215" s="196"/>
      <c r="J215" s="39"/>
      <c r="K215" s="39"/>
      <c r="L215" s="42"/>
      <c r="M215" s="197"/>
      <c r="N215" s="198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274</v>
      </c>
      <c r="AU215" s="20" t="s">
        <v>87</v>
      </c>
    </row>
    <row r="216" spans="1:65" s="13" customFormat="1" ht="11.25">
      <c r="B216" s="201"/>
      <c r="C216" s="202"/>
      <c r="D216" s="194" t="s">
        <v>151</v>
      </c>
      <c r="E216" s="203" t="s">
        <v>19</v>
      </c>
      <c r="F216" s="204" t="s">
        <v>908</v>
      </c>
      <c r="G216" s="202"/>
      <c r="H216" s="203" t="s">
        <v>19</v>
      </c>
      <c r="I216" s="205"/>
      <c r="J216" s="202"/>
      <c r="K216" s="202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151</v>
      </c>
      <c r="AU216" s="210" t="s">
        <v>87</v>
      </c>
      <c r="AV216" s="13" t="s">
        <v>85</v>
      </c>
      <c r="AW216" s="13" t="s">
        <v>37</v>
      </c>
      <c r="AX216" s="13" t="s">
        <v>77</v>
      </c>
      <c r="AY216" s="210" t="s">
        <v>138</v>
      </c>
    </row>
    <row r="217" spans="1:65" s="13" customFormat="1" ht="11.25">
      <c r="B217" s="201"/>
      <c r="C217" s="202"/>
      <c r="D217" s="194" t="s">
        <v>151</v>
      </c>
      <c r="E217" s="203" t="s">
        <v>19</v>
      </c>
      <c r="F217" s="204" t="s">
        <v>909</v>
      </c>
      <c r="G217" s="202"/>
      <c r="H217" s="203" t="s">
        <v>19</v>
      </c>
      <c r="I217" s="205"/>
      <c r="J217" s="202"/>
      <c r="K217" s="202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151</v>
      </c>
      <c r="AU217" s="210" t="s">
        <v>87</v>
      </c>
      <c r="AV217" s="13" t="s">
        <v>85</v>
      </c>
      <c r="AW217" s="13" t="s">
        <v>37</v>
      </c>
      <c r="AX217" s="13" t="s">
        <v>77</v>
      </c>
      <c r="AY217" s="210" t="s">
        <v>138</v>
      </c>
    </row>
    <row r="218" spans="1:65" s="14" customFormat="1" ht="11.25">
      <c r="B218" s="211"/>
      <c r="C218" s="212"/>
      <c r="D218" s="194" t="s">
        <v>151</v>
      </c>
      <c r="E218" s="213" t="s">
        <v>19</v>
      </c>
      <c r="F218" s="214" t="s">
        <v>910</v>
      </c>
      <c r="G218" s="212"/>
      <c r="H218" s="215">
        <v>44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151</v>
      </c>
      <c r="AU218" s="221" t="s">
        <v>87</v>
      </c>
      <c r="AV218" s="14" t="s">
        <v>87</v>
      </c>
      <c r="AW218" s="14" t="s">
        <v>37</v>
      </c>
      <c r="AX218" s="14" t="s">
        <v>77</v>
      </c>
      <c r="AY218" s="221" t="s">
        <v>138</v>
      </c>
    </row>
    <row r="219" spans="1:65" s="13" customFormat="1" ht="11.25">
      <c r="B219" s="201"/>
      <c r="C219" s="202"/>
      <c r="D219" s="194" t="s">
        <v>151</v>
      </c>
      <c r="E219" s="203" t="s">
        <v>19</v>
      </c>
      <c r="F219" s="204" t="s">
        <v>911</v>
      </c>
      <c r="G219" s="202"/>
      <c r="H219" s="203" t="s">
        <v>19</v>
      </c>
      <c r="I219" s="205"/>
      <c r="J219" s="202"/>
      <c r="K219" s="202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151</v>
      </c>
      <c r="AU219" s="210" t="s">
        <v>87</v>
      </c>
      <c r="AV219" s="13" t="s">
        <v>85</v>
      </c>
      <c r="AW219" s="13" t="s">
        <v>37</v>
      </c>
      <c r="AX219" s="13" t="s">
        <v>77</v>
      </c>
      <c r="AY219" s="210" t="s">
        <v>138</v>
      </c>
    </row>
    <row r="220" spans="1:65" s="14" customFormat="1" ht="11.25">
      <c r="B220" s="211"/>
      <c r="C220" s="212"/>
      <c r="D220" s="194" t="s">
        <v>151</v>
      </c>
      <c r="E220" s="213" t="s">
        <v>19</v>
      </c>
      <c r="F220" s="214" t="s">
        <v>912</v>
      </c>
      <c r="G220" s="212"/>
      <c r="H220" s="215">
        <v>347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151</v>
      </c>
      <c r="AU220" s="221" t="s">
        <v>87</v>
      </c>
      <c r="AV220" s="14" t="s">
        <v>87</v>
      </c>
      <c r="AW220" s="14" t="s">
        <v>37</v>
      </c>
      <c r="AX220" s="14" t="s">
        <v>77</v>
      </c>
      <c r="AY220" s="221" t="s">
        <v>138</v>
      </c>
    </row>
    <row r="221" spans="1:65" s="13" customFormat="1" ht="11.25">
      <c r="B221" s="201"/>
      <c r="C221" s="202"/>
      <c r="D221" s="194" t="s">
        <v>151</v>
      </c>
      <c r="E221" s="203" t="s">
        <v>19</v>
      </c>
      <c r="F221" s="204" t="s">
        <v>913</v>
      </c>
      <c r="G221" s="202"/>
      <c r="H221" s="203" t="s">
        <v>19</v>
      </c>
      <c r="I221" s="205"/>
      <c r="J221" s="202"/>
      <c r="K221" s="202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151</v>
      </c>
      <c r="AU221" s="210" t="s">
        <v>87</v>
      </c>
      <c r="AV221" s="13" t="s">
        <v>85</v>
      </c>
      <c r="AW221" s="13" t="s">
        <v>37</v>
      </c>
      <c r="AX221" s="13" t="s">
        <v>77</v>
      </c>
      <c r="AY221" s="210" t="s">
        <v>138</v>
      </c>
    </row>
    <row r="222" spans="1:65" s="14" customFormat="1" ht="11.25">
      <c r="B222" s="211"/>
      <c r="C222" s="212"/>
      <c r="D222" s="194" t="s">
        <v>151</v>
      </c>
      <c r="E222" s="213" t="s">
        <v>19</v>
      </c>
      <c r="F222" s="214" t="s">
        <v>428</v>
      </c>
      <c r="G222" s="212"/>
      <c r="H222" s="215">
        <v>26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151</v>
      </c>
      <c r="AU222" s="221" t="s">
        <v>87</v>
      </c>
      <c r="AV222" s="14" t="s">
        <v>87</v>
      </c>
      <c r="AW222" s="14" t="s">
        <v>37</v>
      </c>
      <c r="AX222" s="14" t="s">
        <v>77</v>
      </c>
      <c r="AY222" s="221" t="s">
        <v>138</v>
      </c>
    </row>
    <row r="223" spans="1:65" s="16" customFormat="1" ht="11.25">
      <c r="B223" s="251"/>
      <c r="C223" s="252"/>
      <c r="D223" s="194" t="s">
        <v>151</v>
      </c>
      <c r="E223" s="253" t="s">
        <v>19</v>
      </c>
      <c r="F223" s="254" t="s">
        <v>880</v>
      </c>
      <c r="G223" s="252"/>
      <c r="H223" s="255">
        <v>417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AT223" s="261" t="s">
        <v>151</v>
      </c>
      <c r="AU223" s="261" t="s">
        <v>87</v>
      </c>
      <c r="AV223" s="16" t="s">
        <v>166</v>
      </c>
      <c r="AW223" s="16" t="s">
        <v>37</v>
      </c>
      <c r="AX223" s="16" t="s">
        <v>77</v>
      </c>
      <c r="AY223" s="261" t="s">
        <v>138</v>
      </c>
    </row>
    <row r="224" spans="1:65" s="13" customFormat="1" ht="11.25">
      <c r="B224" s="201"/>
      <c r="C224" s="202"/>
      <c r="D224" s="194" t="s">
        <v>151</v>
      </c>
      <c r="E224" s="203" t="s">
        <v>19</v>
      </c>
      <c r="F224" s="204" t="s">
        <v>377</v>
      </c>
      <c r="G224" s="202"/>
      <c r="H224" s="203" t="s">
        <v>19</v>
      </c>
      <c r="I224" s="205"/>
      <c r="J224" s="202"/>
      <c r="K224" s="202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151</v>
      </c>
      <c r="AU224" s="210" t="s">
        <v>87</v>
      </c>
      <c r="AV224" s="13" t="s">
        <v>85</v>
      </c>
      <c r="AW224" s="13" t="s">
        <v>37</v>
      </c>
      <c r="AX224" s="13" t="s">
        <v>77</v>
      </c>
      <c r="AY224" s="210" t="s">
        <v>138</v>
      </c>
    </row>
    <row r="225" spans="1:65" s="14" customFormat="1" ht="11.25">
      <c r="B225" s="211"/>
      <c r="C225" s="212"/>
      <c r="D225" s="194" t="s">
        <v>151</v>
      </c>
      <c r="E225" s="213" t="s">
        <v>19</v>
      </c>
      <c r="F225" s="214" t="s">
        <v>914</v>
      </c>
      <c r="G225" s="212"/>
      <c r="H225" s="215">
        <v>20.85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151</v>
      </c>
      <c r="AU225" s="221" t="s">
        <v>87</v>
      </c>
      <c r="AV225" s="14" t="s">
        <v>87</v>
      </c>
      <c r="AW225" s="14" t="s">
        <v>37</v>
      </c>
      <c r="AX225" s="14" t="s">
        <v>77</v>
      </c>
      <c r="AY225" s="221" t="s">
        <v>138</v>
      </c>
    </row>
    <row r="226" spans="1:65" s="15" customFormat="1" ht="11.25">
      <c r="B226" s="222"/>
      <c r="C226" s="223"/>
      <c r="D226" s="194" t="s">
        <v>151</v>
      </c>
      <c r="E226" s="224" t="s">
        <v>19</v>
      </c>
      <c r="F226" s="225" t="s">
        <v>157</v>
      </c>
      <c r="G226" s="223"/>
      <c r="H226" s="226">
        <v>437.85</v>
      </c>
      <c r="I226" s="227"/>
      <c r="J226" s="223"/>
      <c r="K226" s="223"/>
      <c r="L226" s="228"/>
      <c r="M226" s="229"/>
      <c r="N226" s="230"/>
      <c r="O226" s="230"/>
      <c r="P226" s="230"/>
      <c r="Q226" s="230"/>
      <c r="R226" s="230"/>
      <c r="S226" s="230"/>
      <c r="T226" s="231"/>
      <c r="AT226" s="232" t="s">
        <v>151</v>
      </c>
      <c r="AU226" s="232" t="s">
        <v>87</v>
      </c>
      <c r="AV226" s="15" t="s">
        <v>145</v>
      </c>
      <c r="AW226" s="15" t="s">
        <v>37</v>
      </c>
      <c r="AX226" s="15" t="s">
        <v>85</v>
      </c>
      <c r="AY226" s="232" t="s">
        <v>138</v>
      </c>
    </row>
    <row r="227" spans="1:65" s="2" customFormat="1" ht="24.2" customHeight="1">
      <c r="A227" s="37"/>
      <c r="B227" s="38"/>
      <c r="C227" s="237" t="s">
        <v>356</v>
      </c>
      <c r="D227" s="237" t="s">
        <v>327</v>
      </c>
      <c r="E227" s="238" t="s">
        <v>915</v>
      </c>
      <c r="F227" s="239" t="s">
        <v>916</v>
      </c>
      <c r="G227" s="240" t="s">
        <v>185</v>
      </c>
      <c r="H227" s="241">
        <v>74.55</v>
      </c>
      <c r="I227" s="242"/>
      <c r="J227" s="243">
        <f>ROUND(I227*H227,2)</f>
        <v>0</v>
      </c>
      <c r="K227" s="239" t="s">
        <v>431</v>
      </c>
      <c r="L227" s="244"/>
      <c r="M227" s="245" t="s">
        <v>19</v>
      </c>
      <c r="N227" s="246" t="s">
        <v>48</v>
      </c>
      <c r="O227" s="67"/>
      <c r="P227" s="190">
        <f>O227*H227</f>
        <v>0</v>
      </c>
      <c r="Q227" s="190">
        <v>1.2E-2</v>
      </c>
      <c r="R227" s="190">
        <f>Q227*H227</f>
        <v>0.89459999999999995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210</v>
      </c>
      <c r="AT227" s="192" t="s">
        <v>327</v>
      </c>
      <c r="AU227" s="192" t="s">
        <v>87</v>
      </c>
      <c r="AY227" s="20" t="s">
        <v>138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20" t="s">
        <v>85</v>
      </c>
      <c r="BK227" s="193">
        <f>ROUND(I227*H227,2)</f>
        <v>0</v>
      </c>
      <c r="BL227" s="20" t="s">
        <v>145</v>
      </c>
      <c r="BM227" s="192" t="s">
        <v>917</v>
      </c>
    </row>
    <row r="228" spans="1:65" s="2" customFormat="1" ht="19.5">
      <c r="A228" s="37"/>
      <c r="B228" s="38"/>
      <c r="C228" s="39"/>
      <c r="D228" s="194" t="s">
        <v>147</v>
      </c>
      <c r="E228" s="39"/>
      <c r="F228" s="195" t="s">
        <v>916</v>
      </c>
      <c r="G228" s="39"/>
      <c r="H228" s="39"/>
      <c r="I228" s="196"/>
      <c r="J228" s="39"/>
      <c r="K228" s="39"/>
      <c r="L228" s="42"/>
      <c r="M228" s="197"/>
      <c r="N228" s="198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147</v>
      </c>
      <c r="AU228" s="20" t="s">
        <v>87</v>
      </c>
    </row>
    <row r="229" spans="1:65" s="2" customFormat="1" ht="39">
      <c r="A229" s="37"/>
      <c r="B229" s="38"/>
      <c r="C229" s="39"/>
      <c r="D229" s="194" t="s">
        <v>274</v>
      </c>
      <c r="E229" s="39"/>
      <c r="F229" s="236" t="s">
        <v>918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274</v>
      </c>
      <c r="AU229" s="20" t="s">
        <v>87</v>
      </c>
    </row>
    <row r="230" spans="1:65" s="13" customFormat="1" ht="11.25">
      <c r="B230" s="201"/>
      <c r="C230" s="202"/>
      <c r="D230" s="194" t="s">
        <v>151</v>
      </c>
      <c r="E230" s="203" t="s">
        <v>19</v>
      </c>
      <c r="F230" s="204" t="s">
        <v>908</v>
      </c>
      <c r="G230" s="202"/>
      <c r="H230" s="203" t="s">
        <v>19</v>
      </c>
      <c r="I230" s="205"/>
      <c r="J230" s="202"/>
      <c r="K230" s="202"/>
      <c r="L230" s="206"/>
      <c r="M230" s="207"/>
      <c r="N230" s="208"/>
      <c r="O230" s="208"/>
      <c r="P230" s="208"/>
      <c r="Q230" s="208"/>
      <c r="R230" s="208"/>
      <c r="S230" s="208"/>
      <c r="T230" s="209"/>
      <c r="AT230" s="210" t="s">
        <v>151</v>
      </c>
      <c r="AU230" s="210" t="s">
        <v>87</v>
      </c>
      <c r="AV230" s="13" t="s">
        <v>85</v>
      </c>
      <c r="AW230" s="13" t="s">
        <v>37</v>
      </c>
      <c r="AX230" s="13" t="s">
        <v>77</v>
      </c>
      <c r="AY230" s="210" t="s">
        <v>138</v>
      </c>
    </row>
    <row r="231" spans="1:65" s="13" customFormat="1" ht="11.25">
      <c r="B231" s="201"/>
      <c r="C231" s="202"/>
      <c r="D231" s="194" t="s">
        <v>151</v>
      </c>
      <c r="E231" s="203" t="s">
        <v>19</v>
      </c>
      <c r="F231" s="204" t="s">
        <v>377</v>
      </c>
      <c r="G231" s="202"/>
      <c r="H231" s="203" t="s">
        <v>19</v>
      </c>
      <c r="I231" s="205"/>
      <c r="J231" s="202"/>
      <c r="K231" s="202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151</v>
      </c>
      <c r="AU231" s="210" t="s">
        <v>87</v>
      </c>
      <c r="AV231" s="13" t="s">
        <v>85</v>
      </c>
      <c r="AW231" s="13" t="s">
        <v>37</v>
      </c>
      <c r="AX231" s="13" t="s">
        <v>77</v>
      </c>
      <c r="AY231" s="210" t="s">
        <v>138</v>
      </c>
    </row>
    <row r="232" spans="1:65" s="13" customFormat="1" ht="11.25">
      <c r="B232" s="201"/>
      <c r="C232" s="202"/>
      <c r="D232" s="194" t="s">
        <v>151</v>
      </c>
      <c r="E232" s="203" t="s">
        <v>19</v>
      </c>
      <c r="F232" s="204" t="s">
        <v>919</v>
      </c>
      <c r="G232" s="202"/>
      <c r="H232" s="203" t="s">
        <v>19</v>
      </c>
      <c r="I232" s="205"/>
      <c r="J232" s="202"/>
      <c r="K232" s="202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151</v>
      </c>
      <c r="AU232" s="210" t="s">
        <v>87</v>
      </c>
      <c r="AV232" s="13" t="s">
        <v>85</v>
      </c>
      <c r="AW232" s="13" t="s">
        <v>37</v>
      </c>
      <c r="AX232" s="13" t="s">
        <v>77</v>
      </c>
      <c r="AY232" s="210" t="s">
        <v>138</v>
      </c>
    </row>
    <row r="233" spans="1:65" s="14" customFormat="1" ht="11.25">
      <c r="B233" s="211"/>
      <c r="C233" s="212"/>
      <c r="D233" s="194" t="s">
        <v>151</v>
      </c>
      <c r="E233" s="213" t="s">
        <v>19</v>
      </c>
      <c r="F233" s="214" t="s">
        <v>920</v>
      </c>
      <c r="G233" s="212"/>
      <c r="H233" s="215">
        <v>74.55</v>
      </c>
      <c r="I233" s="216"/>
      <c r="J233" s="212"/>
      <c r="K233" s="212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151</v>
      </c>
      <c r="AU233" s="221" t="s">
        <v>87</v>
      </c>
      <c r="AV233" s="14" t="s">
        <v>87</v>
      </c>
      <c r="AW233" s="14" t="s">
        <v>37</v>
      </c>
      <c r="AX233" s="14" t="s">
        <v>85</v>
      </c>
      <c r="AY233" s="221" t="s">
        <v>138</v>
      </c>
    </row>
    <row r="234" spans="1:65" s="2" customFormat="1" ht="16.5" customHeight="1">
      <c r="A234" s="37"/>
      <c r="B234" s="38"/>
      <c r="C234" s="237" t="s">
        <v>362</v>
      </c>
      <c r="D234" s="237" t="s">
        <v>327</v>
      </c>
      <c r="E234" s="238" t="s">
        <v>921</v>
      </c>
      <c r="F234" s="239" t="s">
        <v>922</v>
      </c>
      <c r="G234" s="240" t="s">
        <v>160</v>
      </c>
      <c r="H234" s="241">
        <v>3.5880000000000001</v>
      </c>
      <c r="I234" s="242"/>
      <c r="J234" s="243">
        <f>ROUND(I234*H234,2)</f>
        <v>0</v>
      </c>
      <c r="K234" s="239" t="s">
        <v>144</v>
      </c>
      <c r="L234" s="244"/>
      <c r="M234" s="245" t="s">
        <v>19</v>
      </c>
      <c r="N234" s="246" t="s">
        <v>48</v>
      </c>
      <c r="O234" s="67"/>
      <c r="P234" s="190">
        <f>O234*H234</f>
        <v>0</v>
      </c>
      <c r="Q234" s="190">
        <v>2.4289999999999998</v>
      </c>
      <c r="R234" s="190">
        <f>Q234*H234</f>
        <v>8.7152519999999996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210</v>
      </c>
      <c r="AT234" s="192" t="s">
        <v>327</v>
      </c>
      <c r="AU234" s="192" t="s">
        <v>87</v>
      </c>
      <c r="AY234" s="20" t="s">
        <v>138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85</v>
      </c>
      <c r="BK234" s="193">
        <f>ROUND(I234*H234,2)</f>
        <v>0</v>
      </c>
      <c r="BL234" s="20" t="s">
        <v>145</v>
      </c>
      <c r="BM234" s="192" t="s">
        <v>923</v>
      </c>
    </row>
    <row r="235" spans="1:65" s="2" customFormat="1" ht="11.25">
      <c r="A235" s="37"/>
      <c r="B235" s="38"/>
      <c r="C235" s="39"/>
      <c r="D235" s="194" t="s">
        <v>147</v>
      </c>
      <c r="E235" s="39"/>
      <c r="F235" s="195" t="s">
        <v>922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147</v>
      </c>
      <c r="AU235" s="20" t="s">
        <v>87</v>
      </c>
    </row>
    <row r="236" spans="1:65" s="13" customFormat="1" ht="11.25">
      <c r="B236" s="201"/>
      <c r="C236" s="202"/>
      <c r="D236" s="194" t="s">
        <v>151</v>
      </c>
      <c r="E236" s="203" t="s">
        <v>19</v>
      </c>
      <c r="F236" s="204" t="s">
        <v>924</v>
      </c>
      <c r="G236" s="202"/>
      <c r="H236" s="203" t="s">
        <v>19</v>
      </c>
      <c r="I236" s="205"/>
      <c r="J236" s="202"/>
      <c r="K236" s="202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151</v>
      </c>
      <c r="AU236" s="210" t="s">
        <v>87</v>
      </c>
      <c r="AV236" s="13" t="s">
        <v>85</v>
      </c>
      <c r="AW236" s="13" t="s">
        <v>37</v>
      </c>
      <c r="AX236" s="13" t="s">
        <v>77</v>
      </c>
      <c r="AY236" s="210" t="s">
        <v>138</v>
      </c>
    </row>
    <row r="237" spans="1:65" s="13" customFormat="1" ht="22.5">
      <c r="B237" s="201"/>
      <c r="C237" s="202"/>
      <c r="D237" s="194" t="s">
        <v>151</v>
      </c>
      <c r="E237" s="203" t="s">
        <v>19</v>
      </c>
      <c r="F237" s="204" t="s">
        <v>925</v>
      </c>
      <c r="G237" s="202"/>
      <c r="H237" s="203" t="s">
        <v>19</v>
      </c>
      <c r="I237" s="205"/>
      <c r="J237" s="202"/>
      <c r="K237" s="202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151</v>
      </c>
      <c r="AU237" s="210" t="s">
        <v>87</v>
      </c>
      <c r="AV237" s="13" t="s">
        <v>85</v>
      </c>
      <c r="AW237" s="13" t="s">
        <v>37</v>
      </c>
      <c r="AX237" s="13" t="s">
        <v>77</v>
      </c>
      <c r="AY237" s="210" t="s">
        <v>138</v>
      </c>
    </row>
    <row r="238" spans="1:65" s="14" customFormat="1" ht="11.25">
      <c r="B238" s="211"/>
      <c r="C238" s="212"/>
      <c r="D238" s="194" t="s">
        <v>151</v>
      </c>
      <c r="E238" s="213" t="s">
        <v>19</v>
      </c>
      <c r="F238" s="214" t="s">
        <v>926</v>
      </c>
      <c r="G238" s="212"/>
      <c r="H238" s="215">
        <v>3.4119999999999999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151</v>
      </c>
      <c r="AU238" s="221" t="s">
        <v>87</v>
      </c>
      <c r="AV238" s="14" t="s">
        <v>87</v>
      </c>
      <c r="AW238" s="14" t="s">
        <v>37</v>
      </c>
      <c r="AX238" s="14" t="s">
        <v>77</v>
      </c>
      <c r="AY238" s="221" t="s">
        <v>138</v>
      </c>
    </row>
    <row r="239" spans="1:65" s="13" customFormat="1" ht="33.75">
      <c r="B239" s="201"/>
      <c r="C239" s="202"/>
      <c r="D239" s="194" t="s">
        <v>151</v>
      </c>
      <c r="E239" s="203" t="s">
        <v>19</v>
      </c>
      <c r="F239" s="204" t="s">
        <v>927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151</v>
      </c>
      <c r="AU239" s="210" t="s">
        <v>87</v>
      </c>
      <c r="AV239" s="13" t="s">
        <v>85</v>
      </c>
      <c r="AW239" s="13" t="s">
        <v>37</v>
      </c>
      <c r="AX239" s="13" t="s">
        <v>77</v>
      </c>
      <c r="AY239" s="210" t="s">
        <v>138</v>
      </c>
    </row>
    <row r="240" spans="1:65" s="14" customFormat="1" ht="11.25">
      <c r="B240" s="211"/>
      <c r="C240" s="212"/>
      <c r="D240" s="194" t="s">
        <v>151</v>
      </c>
      <c r="E240" s="213" t="s">
        <v>19</v>
      </c>
      <c r="F240" s="214" t="s">
        <v>928</v>
      </c>
      <c r="G240" s="212"/>
      <c r="H240" s="215">
        <v>0.17599999999999999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151</v>
      </c>
      <c r="AU240" s="221" t="s">
        <v>87</v>
      </c>
      <c r="AV240" s="14" t="s">
        <v>87</v>
      </c>
      <c r="AW240" s="14" t="s">
        <v>37</v>
      </c>
      <c r="AX240" s="14" t="s">
        <v>77</v>
      </c>
      <c r="AY240" s="221" t="s">
        <v>138</v>
      </c>
    </row>
    <row r="241" spans="1:65" s="15" customFormat="1" ht="11.25">
      <c r="B241" s="222"/>
      <c r="C241" s="223"/>
      <c r="D241" s="194" t="s">
        <v>151</v>
      </c>
      <c r="E241" s="224" t="s">
        <v>19</v>
      </c>
      <c r="F241" s="225" t="s">
        <v>157</v>
      </c>
      <c r="G241" s="223"/>
      <c r="H241" s="226">
        <v>3.5880000000000001</v>
      </c>
      <c r="I241" s="227"/>
      <c r="J241" s="223"/>
      <c r="K241" s="223"/>
      <c r="L241" s="228"/>
      <c r="M241" s="229"/>
      <c r="N241" s="230"/>
      <c r="O241" s="230"/>
      <c r="P241" s="230"/>
      <c r="Q241" s="230"/>
      <c r="R241" s="230"/>
      <c r="S241" s="230"/>
      <c r="T241" s="231"/>
      <c r="AT241" s="232" t="s">
        <v>151</v>
      </c>
      <c r="AU241" s="232" t="s">
        <v>87</v>
      </c>
      <c r="AV241" s="15" t="s">
        <v>145</v>
      </c>
      <c r="AW241" s="15" t="s">
        <v>37</v>
      </c>
      <c r="AX241" s="15" t="s">
        <v>85</v>
      </c>
      <c r="AY241" s="232" t="s">
        <v>138</v>
      </c>
    </row>
    <row r="242" spans="1:65" s="2" customFormat="1" ht="24.2" customHeight="1">
      <c r="A242" s="37"/>
      <c r="B242" s="38"/>
      <c r="C242" s="181" t="s">
        <v>372</v>
      </c>
      <c r="D242" s="181" t="s">
        <v>140</v>
      </c>
      <c r="E242" s="182" t="s">
        <v>929</v>
      </c>
      <c r="F242" s="183" t="s">
        <v>930</v>
      </c>
      <c r="G242" s="184" t="s">
        <v>196</v>
      </c>
      <c r="H242" s="185">
        <v>23.2</v>
      </c>
      <c r="I242" s="186"/>
      <c r="J242" s="187">
        <f>ROUND(I242*H242,2)</f>
        <v>0</v>
      </c>
      <c r="K242" s="183" t="s">
        <v>206</v>
      </c>
      <c r="L242" s="42"/>
      <c r="M242" s="188" t="s">
        <v>19</v>
      </c>
      <c r="N242" s="189" t="s">
        <v>48</v>
      </c>
      <c r="O242" s="67"/>
      <c r="P242" s="190">
        <f>O242*H242</f>
        <v>0</v>
      </c>
      <c r="Q242" s="190">
        <v>2.8E-3</v>
      </c>
      <c r="R242" s="190">
        <f>Q242*H242</f>
        <v>6.4960000000000004E-2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145</v>
      </c>
      <c r="AT242" s="192" t="s">
        <v>140</v>
      </c>
      <c r="AU242" s="192" t="s">
        <v>87</v>
      </c>
      <c r="AY242" s="20" t="s">
        <v>138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85</v>
      </c>
      <c r="BK242" s="193">
        <f>ROUND(I242*H242,2)</f>
        <v>0</v>
      </c>
      <c r="BL242" s="20" t="s">
        <v>145</v>
      </c>
      <c r="BM242" s="192" t="s">
        <v>931</v>
      </c>
    </row>
    <row r="243" spans="1:65" s="2" customFormat="1" ht="19.5">
      <c r="A243" s="37"/>
      <c r="B243" s="38"/>
      <c r="C243" s="39"/>
      <c r="D243" s="194" t="s">
        <v>147</v>
      </c>
      <c r="E243" s="39"/>
      <c r="F243" s="195" t="s">
        <v>930</v>
      </c>
      <c r="G243" s="39"/>
      <c r="H243" s="39"/>
      <c r="I243" s="196"/>
      <c r="J243" s="39"/>
      <c r="K243" s="39"/>
      <c r="L243" s="42"/>
      <c r="M243" s="197"/>
      <c r="N243" s="19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147</v>
      </c>
      <c r="AU243" s="20" t="s">
        <v>87</v>
      </c>
    </row>
    <row r="244" spans="1:65" s="2" customFormat="1" ht="48.75">
      <c r="A244" s="37"/>
      <c r="B244" s="38"/>
      <c r="C244" s="39"/>
      <c r="D244" s="194" t="s">
        <v>274</v>
      </c>
      <c r="E244" s="39"/>
      <c r="F244" s="236" t="s">
        <v>932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274</v>
      </c>
      <c r="AU244" s="20" t="s">
        <v>87</v>
      </c>
    </row>
    <row r="245" spans="1:65" s="13" customFormat="1" ht="11.25">
      <c r="B245" s="201"/>
      <c r="C245" s="202"/>
      <c r="D245" s="194" t="s">
        <v>151</v>
      </c>
      <c r="E245" s="203" t="s">
        <v>19</v>
      </c>
      <c r="F245" s="204" t="s">
        <v>933</v>
      </c>
      <c r="G245" s="202"/>
      <c r="H245" s="203" t="s">
        <v>19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151</v>
      </c>
      <c r="AU245" s="210" t="s">
        <v>87</v>
      </c>
      <c r="AV245" s="13" t="s">
        <v>85</v>
      </c>
      <c r="AW245" s="13" t="s">
        <v>37</v>
      </c>
      <c r="AX245" s="13" t="s">
        <v>77</v>
      </c>
      <c r="AY245" s="210" t="s">
        <v>138</v>
      </c>
    </row>
    <row r="246" spans="1:65" s="13" customFormat="1" ht="11.25">
      <c r="B246" s="201"/>
      <c r="C246" s="202"/>
      <c r="D246" s="194" t="s">
        <v>151</v>
      </c>
      <c r="E246" s="203" t="s">
        <v>19</v>
      </c>
      <c r="F246" s="204" t="s">
        <v>889</v>
      </c>
      <c r="G246" s="202"/>
      <c r="H246" s="203" t="s">
        <v>19</v>
      </c>
      <c r="I246" s="205"/>
      <c r="J246" s="202"/>
      <c r="K246" s="202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151</v>
      </c>
      <c r="AU246" s="210" t="s">
        <v>87</v>
      </c>
      <c r="AV246" s="13" t="s">
        <v>85</v>
      </c>
      <c r="AW246" s="13" t="s">
        <v>37</v>
      </c>
      <c r="AX246" s="13" t="s">
        <v>77</v>
      </c>
      <c r="AY246" s="210" t="s">
        <v>138</v>
      </c>
    </row>
    <row r="247" spans="1:65" s="13" customFormat="1" ht="11.25">
      <c r="B247" s="201"/>
      <c r="C247" s="202"/>
      <c r="D247" s="194" t="s">
        <v>151</v>
      </c>
      <c r="E247" s="203" t="s">
        <v>19</v>
      </c>
      <c r="F247" s="204" t="s">
        <v>934</v>
      </c>
      <c r="G247" s="202"/>
      <c r="H247" s="203" t="s">
        <v>19</v>
      </c>
      <c r="I247" s="205"/>
      <c r="J247" s="202"/>
      <c r="K247" s="202"/>
      <c r="L247" s="206"/>
      <c r="M247" s="207"/>
      <c r="N247" s="208"/>
      <c r="O247" s="208"/>
      <c r="P247" s="208"/>
      <c r="Q247" s="208"/>
      <c r="R247" s="208"/>
      <c r="S247" s="208"/>
      <c r="T247" s="209"/>
      <c r="AT247" s="210" t="s">
        <v>151</v>
      </c>
      <c r="AU247" s="210" t="s">
        <v>87</v>
      </c>
      <c r="AV247" s="13" t="s">
        <v>85</v>
      </c>
      <c r="AW247" s="13" t="s">
        <v>37</v>
      </c>
      <c r="AX247" s="13" t="s">
        <v>77</v>
      </c>
      <c r="AY247" s="210" t="s">
        <v>138</v>
      </c>
    </row>
    <row r="248" spans="1:65" s="14" customFormat="1" ht="11.25">
      <c r="B248" s="211"/>
      <c r="C248" s="212"/>
      <c r="D248" s="194" t="s">
        <v>151</v>
      </c>
      <c r="E248" s="213" t="s">
        <v>19</v>
      </c>
      <c r="F248" s="214" t="s">
        <v>935</v>
      </c>
      <c r="G248" s="212"/>
      <c r="H248" s="215">
        <v>15.4</v>
      </c>
      <c r="I248" s="216"/>
      <c r="J248" s="212"/>
      <c r="K248" s="212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151</v>
      </c>
      <c r="AU248" s="221" t="s">
        <v>87</v>
      </c>
      <c r="AV248" s="14" t="s">
        <v>87</v>
      </c>
      <c r="AW248" s="14" t="s">
        <v>37</v>
      </c>
      <c r="AX248" s="14" t="s">
        <v>77</v>
      </c>
      <c r="AY248" s="221" t="s">
        <v>138</v>
      </c>
    </row>
    <row r="249" spans="1:65" s="13" customFormat="1" ht="22.5">
      <c r="B249" s="201"/>
      <c r="C249" s="202"/>
      <c r="D249" s="194" t="s">
        <v>151</v>
      </c>
      <c r="E249" s="203" t="s">
        <v>19</v>
      </c>
      <c r="F249" s="204" t="s">
        <v>894</v>
      </c>
      <c r="G249" s="202"/>
      <c r="H249" s="203" t="s">
        <v>19</v>
      </c>
      <c r="I249" s="205"/>
      <c r="J249" s="202"/>
      <c r="K249" s="202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151</v>
      </c>
      <c r="AU249" s="210" t="s">
        <v>87</v>
      </c>
      <c r="AV249" s="13" t="s">
        <v>85</v>
      </c>
      <c r="AW249" s="13" t="s">
        <v>37</v>
      </c>
      <c r="AX249" s="13" t="s">
        <v>77</v>
      </c>
      <c r="AY249" s="210" t="s">
        <v>138</v>
      </c>
    </row>
    <row r="250" spans="1:65" s="13" customFormat="1" ht="11.25">
      <c r="B250" s="201"/>
      <c r="C250" s="202"/>
      <c r="D250" s="194" t="s">
        <v>151</v>
      </c>
      <c r="E250" s="203" t="s">
        <v>19</v>
      </c>
      <c r="F250" s="204" t="s">
        <v>895</v>
      </c>
      <c r="G250" s="202"/>
      <c r="H250" s="203" t="s">
        <v>19</v>
      </c>
      <c r="I250" s="205"/>
      <c r="J250" s="202"/>
      <c r="K250" s="202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151</v>
      </c>
      <c r="AU250" s="210" t="s">
        <v>87</v>
      </c>
      <c r="AV250" s="13" t="s">
        <v>85</v>
      </c>
      <c r="AW250" s="13" t="s">
        <v>37</v>
      </c>
      <c r="AX250" s="13" t="s">
        <v>77</v>
      </c>
      <c r="AY250" s="210" t="s">
        <v>138</v>
      </c>
    </row>
    <row r="251" spans="1:65" s="14" customFormat="1" ht="11.25">
      <c r="B251" s="211"/>
      <c r="C251" s="212"/>
      <c r="D251" s="194" t="s">
        <v>151</v>
      </c>
      <c r="E251" s="213" t="s">
        <v>19</v>
      </c>
      <c r="F251" s="214" t="s">
        <v>936</v>
      </c>
      <c r="G251" s="212"/>
      <c r="H251" s="215">
        <v>7.8</v>
      </c>
      <c r="I251" s="216"/>
      <c r="J251" s="212"/>
      <c r="K251" s="212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151</v>
      </c>
      <c r="AU251" s="221" t="s">
        <v>87</v>
      </c>
      <c r="AV251" s="14" t="s">
        <v>87</v>
      </c>
      <c r="AW251" s="14" t="s">
        <v>37</v>
      </c>
      <c r="AX251" s="14" t="s">
        <v>77</v>
      </c>
      <c r="AY251" s="221" t="s">
        <v>138</v>
      </c>
    </row>
    <row r="252" spans="1:65" s="15" customFormat="1" ht="11.25">
      <c r="B252" s="222"/>
      <c r="C252" s="223"/>
      <c r="D252" s="194" t="s">
        <v>151</v>
      </c>
      <c r="E252" s="224" t="s">
        <v>19</v>
      </c>
      <c r="F252" s="225" t="s">
        <v>157</v>
      </c>
      <c r="G252" s="223"/>
      <c r="H252" s="226">
        <v>23.2</v>
      </c>
      <c r="I252" s="227"/>
      <c r="J252" s="223"/>
      <c r="K252" s="223"/>
      <c r="L252" s="228"/>
      <c r="M252" s="229"/>
      <c r="N252" s="230"/>
      <c r="O252" s="230"/>
      <c r="P252" s="230"/>
      <c r="Q252" s="230"/>
      <c r="R252" s="230"/>
      <c r="S252" s="230"/>
      <c r="T252" s="231"/>
      <c r="AT252" s="232" t="s">
        <v>151</v>
      </c>
      <c r="AU252" s="232" t="s">
        <v>87</v>
      </c>
      <c r="AV252" s="15" t="s">
        <v>145</v>
      </c>
      <c r="AW252" s="15" t="s">
        <v>37</v>
      </c>
      <c r="AX252" s="15" t="s">
        <v>85</v>
      </c>
      <c r="AY252" s="232" t="s">
        <v>138</v>
      </c>
    </row>
    <row r="253" spans="1:65" s="2" customFormat="1" ht="24.2" customHeight="1">
      <c r="A253" s="37"/>
      <c r="B253" s="38"/>
      <c r="C253" s="237" t="s">
        <v>379</v>
      </c>
      <c r="D253" s="237" t="s">
        <v>327</v>
      </c>
      <c r="E253" s="238" t="s">
        <v>937</v>
      </c>
      <c r="F253" s="239" t="s">
        <v>938</v>
      </c>
      <c r="G253" s="240" t="s">
        <v>185</v>
      </c>
      <c r="H253" s="241">
        <v>64</v>
      </c>
      <c r="I253" s="242"/>
      <c r="J253" s="243">
        <f>ROUND(I253*H253,2)</f>
        <v>0</v>
      </c>
      <c r="K253" s="239" t="s">
        <v>431</v>
      </c>
      <c r="L253" s="244"/>
      <c r="M253" s="245" t="s">
        <v>19</v>
      </c>
      <c r="N253" s="246" t="s">
        <v>48</v>
      </c>
      <c r="O253" s="67"/>
      <c r="P253" s="190">
        <f>O253*H253</f>
        <v>0</v>
      </c>
      <c r="Q253" s="190">
        <v>1.6E-2</v>
      </c>
      <c r="R253" s="190">
        <f>Q253*H253</f>
        <v>1.024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210</v>
      </c>
      <c r="AT253" s="192" t="s">
        <v>327</v>
      </c>
      <c r="AU253" s="192" t="s">
        <v>87</v>
      </c>
      <c r="AY253" s="20" t="s">
        <v>138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85</v>
      </c>
      <c r="BK253" s="193">
        <f>ROUND(I253*H253,2)</f>
        <v>0</v>
      </c>
      <c r="BL253" s="20" t="s">
        <v>145</v>
      </c>
      <c r="BM253" s="192" t="s">
        <v>939</v>
      </c>
    </row>
    <row r="254" spans="1:65" s="2" customFormat="1" ht="19.5">
      <c r="A254" s="37"/>
      <c r="B254" s="38"/>
      <c r="C254" s="39"/>
      <c r="D254" s="194" t="s">
        <v>147</v>
      </c>
      <c r="E254" s="39"/>
      <c r="F254" s="195" t="s">
        <v>938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147</v>
      </c>
      <c r="AU254" s="20" t="s">
        <v>87</v>
      </c>
    </row>
    <row r="255" spans="1:65" s="2" customFormat="1" ht="29.25">
      <c r="A255" s="37"/>
      <c r="B255" s="38"/>
      <c r="C255" s="39"/>
      <c r="D255" s="194" t="s">
        <v>274</v>
      </c>
      <c r="E255" s="39"/>
      <c r="F255" s="236" t="s">
        <v>940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274</v>
      </c>
      <c r="AU255" s="20" t="s">
        <v>87</v>
      </c>
    </row>
    <row r="256" spans="1:65" s="13" customFormat="1" ht="11.25">
      <c r="B256" s="201"/>
      <c r="C256" s="202"/>
      <c r="D256" s="194" t="s">
        <v>151</v>
      </c>
      <c r="E256" s="203" t="s">
        <v>19</v>
      </c>
      <c r="F256" s="204" t="s">
        <v>941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151</v>
      </c>
      <c r="AU256" s="210" t="s">
        <v>87</v>
      </c>
      <c r="AV256" s="13" t="s">
        <v>85</v>
      </c>
      <c r="AW256" s="13" t="s">
        <v>37</v>
      </c>
      <c r="AX256" s="13" t="s">
        <v>77</v>
      </c>
      <c r="AY256" s="210" t="s">
        <v>138</v>
      </c>
    </row>
    <row r="257" spans="1:65" s="13" customFormat="1" ht="11.25">
      <c r="B257" s="201"/>
      <c r="C257" s="202"/>
      <c r="D257" s="194" t="s">
        <v>151</v>
      </c>
      <c r="E257" s="203" t="s">
        <v>19</v>
      </c>
      <c r="F257" s="204" t="s">
        <v>385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151</v>
      </c>
      <c r="AU257" s="210" t="s">
        <v>87</v>
      </c>
      <c r="AV257" s="13" t="s">
        <v>85</v>
      </c>
      <c r="AW257" s="13" t="s">
        <v>37</v>
      </c>
      <c r="AX257" s="13" t="s">
        <v>77</v>
      </c>
      <c r="AY257" s="210" t="s">
        <v>138</v>
      </c>
    </row>
    <row r="258" spans="1:65" s="13" customFormat="1" ht="11.25">
      <c r="B258" s="201"/>
      <c r="C258" s="202"/>
      <c r="D258" s="194" t="s">
        <v>151</v>
      </c>
      <c r="E258" s="203" t="s">
        <v>19</v>
      </c>
      <c r="F258" s="204" t="s">
        <v>942</v>
      </c>
      <c r="G258" s="202"/>
      <c r="H258" s="203" t="s">
        <v>19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151</v>
      </c>
      <c r="AU258" s="210" t="s">
        <v>87</v>
      </c>
      <c r="AV258" s="13" t="s">
        <v>85</v>
      </c>
      <c r="AW258" s="13" t="s">
        <v>37</v>
      </c>
      <c r="AX258" s="13" t="s">
        <v>77</v>
      </c>
      <c r="AY258" s="210" t="s">
        <v>138</v>
      </c>
    </row>
    <row r="259" spans="1:65" s="14" customFormat="1" ht="11.25">
      <c r="B259" s="211"/>
      <c r="C259" s="212"/>
      <c r="D259" s="194" t="s">
        <v>151</v>
      </c>
      <c r="E259" s="213" t="s">
        <v>19</v>
      </c>
      <c r="F259" s="214" t="s">
        <v>781</v>
      </c>
      <c r="G259" s="212"/>
      <c r="H259" s="215">
        <v>64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151</v>
      </c>
      <c r="AU259" s="221" t="s">
        <v>87</v>
      </c>
      <c r="AV259" s="14" t="s">
        <v>87</v>
      </c>
      <c r="AW259" s="14" t="s">
        <v>37</v>
      </c>
      <c r="AX259" s="14" t="s">
        <v>85</v>
      </c>
      <c r="AY259" s="221" t="s">
        <v>138</v>
      </c>
    </row>
    <row r="260" spans="1:65" s="2" customFormat="1" ht="33" customHeight="1">
      <c r="A260" s="37"/>
      <c r="B260" s="38"/>
      <c r="C260" s="181" t="s">
        <v>388</v>
      </c>
      <c r="D260" s="181" t="s">
        <v>140</v>
      </c>
      <c r="E260" s="182" t="s">
        <v>943</v>
      </c>
      <c r="F260" s="183" t="s">
        <v>944</v>
      </c>
      <c r="G260" s="184" t="s">
        <v>185</v>
      </c>
      <c r="H260" s="185">
        <v>13</v>
      </c>
      <c r="I260" s="186"/>
      <c r="J260" s="187">
        <f>ROUND(I260*H260,2)</f>
        <v>0</v>
      </c>
      <c r="K260" s="183" t="s">
        <v>206</v>
      </c>
      <c r="L260" s="42"/>
      <c r="M260" s="188" t="s">
        <v>19</v>
      </c>
      <c r="N260" s="189" t="s">
        <v>48</v>
      </c>
      <c r="O260" s="67"/>
      <c r="P260" s="190">
        <f>O260*H260</f>
        <v>0</v>
      </c>
      <c r="Q260" s="190">
        <v>1.67E-3</v>
      </c>
      <c r="R260" s="190">
        <f>Q260*H260</f>
        <v>2.171E-2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145</v>
      </c>
      <c r="AT260" s="192" t="s">
        <v>140</v>
      </c>
      <c r="AU260" s="192" t="s">
        <v>87</v>
      </c>
      <c r="AY260" s="20" t="s">
        <v>138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85</v>
      </c>
      <c r="BK260" s="193">
        <f>ROUND(I260*H260,2)</f>
        <v>0</v>
      </c>
      <c r="BL260" s="20" t="s">
        <v>145</v>
      </c>
      <c r="BM260" s="192" t="s">
        <v>945</v>
      </c>
    </row>
    <row r="261" spans="1:65" s="2" customFormat="1" ht="19.5">
      <c r="A261" s="37"/>
      <c r="B261" s="38"/>
      <c r="C261" s="39"/>
      <c r="D261" s="194" t="s">
        <v>147</v>
      </c>
      <c r="E261" s="39"/>
      <c r="F261" s="195" t="s">
        <v>944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147</v>
      </c>
      <c r="AU261" s="20" t="s">
        <v>87</v>
      </c>
    </row>
    <row r="262" spans="1:65" s="13" customFormat="1" ht="11.25">
      <c r="B262" s="201"/>
      <c r="C262" s="202"/>
      <c r="D262" s="194" t="s">
        <v>151</v>
      </c>
      <c r="E262" s="203" t="s">
        <v>19</v>
      </c>
      <c r="F262" s="204" t="s">
        <v>946</v>
      </c>
      <c r="G262" s="202"/>
      <c r="H262" s="203" t="s">
        <v>19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151</v>
      </c>
      <c r="AU262" s="210" t="s">
        <v>87</v>
      </c>
      <c r="AV262" s="13" t="s">
        <v>85</v>
      </c>
      <c r="AW262" s="13" t="s">
        <v>37</v>
      </c>
      <c r="AX262" s="13" t="s">
        <v>77</v>
      </c>
      <c r="AY262" s="210" t="s">
        <v>138</v>
      </c>
    </row>
    <row r="263" spans="1:65" s="13" customFormat="1" ht="11.25">
      <c r="B263" s="201"/>
      <c r="C263" s="202"/>
      <c r="D263" s="194" t="s">
        <v>151</v>
      </c>
      <c r="E263" s="203" t="s">
        <v>19</v>
      </c>
      <c r="F263" s="204" t="s">
        <v>889</v>
      </c>
      <c r="G263" s="202"/>
      <c r="H263" s="203" t="s">
        <v>19</v>
      </c>
      <c r="I263" s="205"/>
      <c r="J263" s="202"/>
      <c r="K263" s="202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151</v>
      </c>
      <c r="AU263" s="210" t="s">
        <v>87</v>
      </c>
      <c r="AV263" s="13" t="s">
        <v>85</v>
      </c>
      <c r="AW263" s="13" t="s">
        <v>37</v>
      </c>
      <c r="AX263" s="13" t="s">
        <v>77</v>
      </c>
      <c r="AY263" s="210" t="s">
        <v>138</v>
      </c>
    </row>
    <row r="264" spans="1:65" s="13" customFormat="1" ht="11.25">
      <c r="B264" s="201"/>
      <c r="C264" s="202"/>
      <c r="D264" s="194" t="s">
        <v>151</v>
      </c>
      <c r="E264" s="203" t="s">
        <v>19</v>
      </c>
      <c r="F264" s="204" t="s">
        <v>892</v>
      </c>
      <c r="G264" s="202"/>
      <c r="H264" s="203" t="s">
        <v>19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151</v>
      </c>
      <c r="AU264" s="210" t="s">
        <v>87</v>
      </c>
      <c r="AV264" s="13" t="s">
        <v>85</v>
      </c>
      <c r="AW264" s="13" t="s">
        <v>37</v>
      </c>
      <c r="AX264" s="13" t="s">
        <v>77</v>
      </c>
      <c r="AY264" s="210" t="s">
        <v>138</v>
      </c>
    </row>
    <row r="265" spans="1:65" s="14" customFormat="1" ht="11.25">
      <c r="B265" s="211"/>
      <c r="C265" s="212"/>
      <c r="D265" s="194" t="s">
        <v>151</v>
      </c>
      <c r="E265" s="213" t="s">
        <v>19</v>
      </c>
      <c r="F265" s="214" t="s">
        <v>193</v>
      </c>
      <c r="G265" s="212"/>
      <c r="H265" s="215">
        <v>6</v>
      </c>
      <c r="I265" s="216"/>
      <c r="J265" s="212"/>
      <c r="K265" s="212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151</v>
      </c>
      <c r="AU265" s="221" t="s">
        <v>87</v>
      </c>
      <c r="AV265" s="14" t="s">
        <v>87</v>
      </c>
      <c r="AW265" s="14" t="s">
        <v>37</v>
      </c>
      <c r="AX265" s="14" t="s">
        <v>77</v>
      </c>
      <c r="AY265" s="221" t="s">
        <v>138</v>
      </c>
    </row>
    <row r="266" spans="1:65" s="13" customFormat="1" ht="11.25">
      <c r="B266" s="201"/>
      <c r="C266" s="202"/>
      <c r="D266" s="194" t="s">
        <v>151</v>
      </c>
      <c r="E266" s="203" t="s">
        <v>19</v>
      </c>
      <c r="F266" s="204" t="s">
        <v>947</v>
      </c>
      <c r="G266" s="202"/>
      <c r="H266" s="203" t="s">
        <v>19</v>
      </c>
      <c r="I266" s="205"/>
      <c r="J266" s="202"/>
      <c r="K266" s="202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151</v>
      </c>
      <c r="AU266" s="210" t="s">
        <v>87</v>
      </c>
      <c r="AV266" s="13" t="s">
        <v>85</v>
      </c>
      <c r="AW266" s="13" t="s">
        <v>37</v>
      </c>
      <c r="AX266" s="13" t="s">
        <v>77</v>
      </c>
      <c r="AY266" s="210" t="s">
        <v>138</v>
      </c>
    </row>
    <row r="267" spans="1:65" s="13" customFormat="1" ht="11.25">
      <c r="B267" s="201"/>
      <c r="C267" s="202"/>
      <c r="D267" s="194" t="s">
        <v>151</v>
      </c>
      <c r="E267" s="203" t="s">
        <v>19</v>
      </c>
      <c r="F267" s="204" t="s">
        <v>892</v>
      </c>
      <c r="G267" s="202"/>
      <c r="H267" s="203" t="s">
        <v>19</v>
      </c>
      <c r="I267" s="205"/>
      <c r="J267" s="202"/>
      <c r="K267" s="202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151</v>
      </c>
      <c r="AU267" s="210" t="s">
        <v>87</v>
      </c>
      <c r="AV267" s="13" t="s">
        <v>85</v>
      </c>
      <c r="AW267" s="13" t="s">
        <v>37</v>
      </c>
      <c r="AX267" s="13" t="s">
        <v>77</v>
      </c>
      <c r="AY267" s="210" t="s">
        <v>138</v>
      </c>
    </row>
    <row r="268" spans="1:65" s="14" customFormat="1" ht="11.25">
      <c r="B268" s="211"/>
      <c r="C268" s="212"/>
      <c r="D268" s="194" t="s">
        <v>151</v>
      </c>
      <c r="E268" s="213" t="s">
        <v>19</v>
      </c>
      <c r="F268" s="214" t="s">
        <v>182</v>
      </c>
      <c r="G268" s="212"/>
      <c r="H268" s="215">
        <v>5</v>
      </c>
      <c r="I268" s="216"/>
      <c r="J268" s="212"/>
      <c r="K268" s="212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151</v>
      </c>
      <c r="AU268" s="221" t="s">
        <v>87</v>
      </c>
      <c r="AV268" s="14" t="s">
        <v>87</v>
      </c>
      <c r="AW268" s="14" t="s">
        <v>37</v>
      </c>
      <c r="AX268" s="14" t="s">
        <v>77</v>
      </c>
      <c r="AY268" s="221" t="s">
        <v>138</v>
      </c>
    </row>
    <row r="269" spans="1:65" s="14" customFormat="1" ht="11.25">
      <c r="B269" s="211"/>
      <c r="C269" s="212"/>
      <c r="D269" s="194" t="s">
        <v>151</v>
      </c>
      <c r="E269" s="213" t="s">
        <v>19</v>
      </c>
      <c r="F269" s="214" t="s">
        <v>948</v>
      </c>
      <c r="G269" s="212"/>
      <c r="H269" s="215">
        <v>2</v>
      </c>
      <c r="I269" s="216"/>
      <c r="J269" s="212"/>
      <c r="K269" s="212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151</v>
      </c>
      <c r="AU269" s="221" t="s">
        <v>87</v>
      </c>
      <c r="AV269" s="14" t="s">
        <v>87</v>
      </c>
      <c r="AW269" s="14" t="s">
        <v>37</v>
      </c>
      <c r="AX269" s="14" t="s">
        <v>77</v>
      </c>
      <c r="AY269" s="221" t="s">
        <v>138</v>
      </c>
    </row>
    <row r="270" spans="1:65" s="15" customFormat="1" ht="11.25">
      <c r="B270" s="222"/>
      <c r="C270" s="223"/>
      <c r="D270" s="194" t="s">
        <v>151</v>
      </c>
      <c r="E270" s="224" t="s">
        <v>19</v>
      </c>
      <c r="F270" s="225" t="s">
        <v>157</v>
      </c>
      <c r="G270" s="223"/>
      <c r="H270" s="226">
        <v>13</v>
      </c>
      <c r="I270" s="227"/>
      <c r="J270" s="223"/>
      <c r="K270" s="223"/>
      <c r="L270" s="228"/>
      <c r="M270" s="229"/>
      <c r="N270" s="230"/>
      <c r="O270" s="230"/>
      <c r="P270" s="230"/>
      <c r="Q270" s="230"/>
      <c r="R270" s="230"/>
      <c r="S270" s="230"/>
      <c r="T270" s="231"/>
      <c r="AT270" s="232" t="s">
        <v>151</v>
      </c>
      <c r="AU270" s="232" t="s">
        <v>87</v>
      </c>
      <c r="AV270" s="15" t="s">
        <v>145</v>
      </c>
      <c r="AW270" s="15" t="s">
        <v>37</v>
      </c>
      <c r="AX270" s="15" t="s">
        <v>85</v>
      </c>
      <c r="AY270" s="232" t="s">
        <v>138</v>
      </c>
    </row>
    <row r="271" spans="1:65" s="2" customFormat="1" ht="24.2" customHeight="1">
      <c r="A271" s="37"/>
      <c r="B271" s="38"/>
      <c r="C271" s="237" t="s">
        <v>395</v>
      </c>
      <c r="D271" s="237" t="s">
        <v>327</v>
      </c>
      <c r="E271" s="238" t="s">
        <v>949</v>
      </c>
      <c r="F271" s="239" t="s">
        <v>950</v>
      </c>
      <c r="G271" s="240" t="s">
        <v>185</v>
      </c>
      <c r="H271" s="241">
        <v>14.3</v>
      </c>
      <c r="I271" s="242"/>
      <c r="J271" s="243">
        <f>ROUND(I271*H271,2)</f>
        <v>0</v>
      </c>
      <c r="K271" s="239" t="s">
        <v>431</v>
      </c>
      <c r="L271" s="244"/>
      <c r="M271" s="245" t="s">
        <v>19</v>
      </c>
      <c r="N271" s="246" t="s">
        <v>48</v>
      </c>
      <c r="O271" s="67"/>
      <c r="P271" s="190">
        <f>O271*H271</f>
        <v>0</v>
      </c>
      <c r="Q271" s="190">
        <v>2.0500000000000001E-2</v>
      </c>
      <c r="R271" s="190">
        <f>Q271*H271</f>
        <v>0.29315000000000002</v>
      </c>
      <c r="S271" s="190">
        <v>0</v>
      </c>
      <c r="T271" s="19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92" t="s">
        <v>210</v>
      </c>
      <c r="AT271" s="192" t="s">
        <v>327</v>
      </c>
      <c r="AU271" s="192" t="s">
        <v>87</v>
      </c>
      <c r="AY271" s="20" t="s">
        <v>138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0" t="s">
        <v>85</v>
      </c>
      <c r="BK271" s="193">
        <f>ROUND(I271*H271,2)</f>
        <v>0</v>
      </c>
      <c r="BL271" s="20" t="s">
        <v>145</v>
      </c>
      <c r="BM271" s="192" t="s">
        <v>951</v>
      </c>
    </row>
    <row r="272" spans="1:65" s="2" customFormat="1" ht="19.5">
      <c r="A272" s="37"/>
      <c r="B272" s="38"/>
      <c r="C272" s="39"/>
      <c r="D272" s="194" t="s">
        <v>147</v>
      </c>
      <c r="E272" s="39"/>
      <c r="F272" s="195" t="s">
        <v>950</v>
      </c>
      <c r="G272" s="39"/>
      <c r="H272" s="39"/>
      <c r="I272" s="196"/>
      <c r="J272" s="39"/>
      <c r="K272" s="39"/>
      <c r="L272" s="42"/>
      <c r="M272" s="197"/>
      <c r="N272" s="19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147</v>
      </c>
      <c r="AU272" s="20" t="s">
        <v>87</v>
      </c>
    </row>
    <row r="273" spans="1:65" s="14" customFormat="1" ht="11.25">
      <c r="B273" s="211"/>
      <c r="C273" s="212"/>
      <c r="D273" s="194" t="s">
        <v>151</v>
      </c>
      <c r="E273" s="212"/>
      <c r="F273" s="214" t="s">
        <v>952</v>
      </c>
      <c r="G273" s="212"/>
      <c r="H273" s="215">
        <v>14.3</v>
      </c>
      <c r="I273" s="216"/>
      <c r="J273" s="212"/>
      <c r="K273" s="212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151</v>
      </c>
      <c r="AU273" s="221" t="s">
        <v>87</v>
      </c>
      <c r="AV273" s="14" t="s">
        <v>87</v>
      </c>
      <c r="AW273" s="14" t="s">
        <v>4</v>
      </c>
      <c r="AX273" s="14" t="s">
        <v>85</v>
      </c>
      <c r="AY273" s="221" t="s">
        <v>138</v>
      </c>
    </row>
    <row r="274" spans="1:65" s="2" customFormat="1" ht="24.2" customHeight="1">
      <c r="A274" s="37"/>
      <c r="B274" s="38"/>
      <c r="C274" s="181" t="s">
        <v>7</v>
      </c>
      <c r="D274" s="181" t="s">
        <v>140</v>
      </c>
      <c r="E274" s="182" t="s">
        <v>953</v>
      </c>
      <c r="F274" s="183" t="s">
        <v>954</v>
      </c>
      <c r="G274" s="184" t="s">
        <v>221</v>
      </c>
      <c r="H274" s="185">
        <v>0.183</v>
      </c>
      <c r="I274" s="186"/>
      <c r="J274" s="187">
        <f>ROUND(I274*H274,2)</f>
        <v>0</v>
      </c>
      <c r="K274" s="183" t="s">
        <v>144</v>
      </c>
      <c r="L274" s="42"/>
      <c r="M274" s="188" t="s">
        <v>19</v>
      </c>
      <c r="N274" s="189" t="s">
        <v>48</v>
      </c>
      <c r="O274" s="67"/>
      <c r="P274" s="190">
        <f>O274*H274</f>
        <v>0</v>
      </c>
      <c r="Q274" s="190">
        <v>1.0502400000000001</v>
      </c>
      <c r="R274" s="190">
        <f>Q274*H274</f>
        <v>0.19219392000000002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145</v>
      </c>
      <c r="AT274" s="192" t="s">
        <v>140</v>
      </c>
      <c r="AU274" s="192" t="s">
        <v>87</v>
      </c>
      <c r="AY274" s="20" t="s">
        <v>138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85</v>
      </c>
      <c r="BK274" s="193">
        <f>ROUND(I274*H274,2)</f>
        <v>0</v>
      </c>
      <c r="BL274" s="20" t="s">
        <v>145</v>
      </c>
      <c r="BM274" s="192" t="s">
        <v>955</v>
      </c>
    </row>
    <row r="275" spans="1:65" s="2" customFormat="1" ht="19.5">
      <c r="A275" s="37"/>
      <c r="B275" s="38"/>
      <c r="C275" s="39"/>
      <c r="D275" s="194" t="s">
        <v>147</v>
      </c>
      <c r="E275" s="39"/>
      <c r="F275" s="195" t="s">
        <v>956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147</v>
      </c>
      <c r="AU275" s="20" t="s">
        <v>87</v>
      </c>
    </row>
    <row r="276" spans="1:65" s="2" customFormat="1" ht="11.25">
      <c r="A276" s="37"/>
      <c r="B276" s="38"/>
      <c r="C276" s="39"/>
      <c r="D276" s="199" t="s">
        <v>149</v>
      </c>
      <c r="E276" s="39"/>
      <c r="F276" s="200" t="s">
        <v>957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149</v>
      </c>
      <c r="AU276" s="20" t="s">
        <v>87</v>
      </c>
    </row>
    <row r="277" spans="1:65" s="2" customFormat="1" ht="58.5">
      <c r="A277" s="37"/>
      <c r="B277" s="38"/>
      <c r="C277" s="39"/>
      <c r="D277" s="194" t="s">
        <v>274</v>
      </c>
      <c r="E277" s="39"/>
      <c r="F277" s="236" t="s">
        <v>958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274</v>
      </c>
      <c r="AU277" s="20" t="s">
        <v>87</v>
      </c>
    </row>
    <row r="278" spans="1:65" s="13" customFormat="1" ht="22.5">
      <c r="B278" s="201"/>
      <c r="C278" s="202"/>
      <c r="D278" s="194" t="s">
        <v>151</v>
      </c>
      <c r="E278" s="203" t="s">
        <v>19</v>
      </c>
      <c r="F278" s="204" t="s">
        <v>959</v>
      </c>
      <c r="G278" s="202"/>
      <c r="H278" s="203" t="s">
        <v>19</v>
      </c>
      <c r="I278" s="205"/>
      <c r="J278" s="202"/>
      <c r="K278" s="202"/>
      <c r="L278" s="206"/>
      <c r="M278" s="207"/>
      <c r="N278" s="208"/>
      <c r="O278" s="208"/>
      <c r="P278" s="208"/>
      <c r="Q278" s="208"/>
      <c r="R278" s="208"/>
      <c r="S278" s="208"/>
      <c r="T278" s="209"/>
      <c r="AT278" s="210" t="s">
        <v>151</v>
      </c>
      <c r="AU278" s="210" t="s">
        <v>87</v>
      </c>
      <c r="AV278" s="13" t="s">
        <v>85</v>
      </c>
      <c r="AW278" s="13" t="s">
        <v>37</v>
      </c>
      <c r="AX278" s="13" t="s">
        <v>77</v>
      </c>
      <c r="AY278" s="210" t="s">
        <v>138</v>
      </c>
    </row>
    <row r="279" spans="1:65" s="13" customFormat="1" ht="11.25">
      <c r="B279" s="201"/>
      <c r="C279" s="202"/>
      <c r="D279" s="194" t="s">
        <v>151</v>
      </c>
      <c r="E279" s="203" t="s">
        <v>19</v>
      </c>
      <c r="F279" s="204" t="s">
        <v>385</v>
      </c>
      <c r="G279" s="202"/>
      <c r="H279" s="203" t="s">
        <v>19</v>
      </c>
      <c r="I279" s="205"/>
      <c r="J279" s="202"/>
      <c r="K279" s="202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151</v>
      </c>
      <c r="AU279" s="210" t="s">
        <v>87</v>
      </c>
      <c r="AV279" s="13" t="s">
        <v>85</v>
      </c>
      <c r="AW279" s="13" t="s">
        <v>37</v>
      </c>
      <c r="AX279" s="13" t="s">
        <v>77</v>
      </c>
      <c r="AY279" s="210" t="s">
        <v>138</v>
      </c>
    </row>
    <row r="280" spans="1:65" s="13" customFormat="1" ht="22.5">
      <c r="B280" s="201"/>
      <c r="C280" s="202"/>
      <c r="D280" s="194" t="s">
        <v>151</v>
      </c>
      <c r="E280" s="203" t="s">
        <v>19</v>
      </c>
      <c r="F280" s="204" t="s">
        <v>960</v>
      </c>
      <c r="G280" s="202"/>
      <c r="H280" s="203" t="s">
        <v>19</v>
      </c>
      <c r="I280" s="205"/>
      <c r="J280" s="202"/>
      <c r="K280" s="202"/>
      <c r="L280" s="206"/>
      <c r="M280" s="207"/>
      <c r="N280" s="208"/>
      <c r="O280" s="208"/>
      <c r="P280" s="208"/>
      <c r="Q280" s="208"/>
      <c r="R280" s="208"/>
      <c r="S280" s="208"/>
      <c r="T280" s="209"/>
      <c r="AT280" s="210" t="s">
        <v>151</v>
      </c>
      <c r="AU280" s="210" t="s">
        <v>87</v>
      </c>
      <c r="AV280" s="13" t="s">
        <v>85</v>
      </c>
      <c r="AW280" s="13" t="s">
        <v>37</v>
      </c>
      <c r="AX280" s="13" t="s">
        <v>77</v>
      </c>
      <c r="AY280" s="210" t="s">
        <v>138</v>
      </c>
    </row>
    <row r="281" spans="1:65" s="13" customFormat="1" ht="22.5">
      <c r="B281" s="201"/>
      <c r="C281" s="202"/>
      <c r="D281" s="194" t="s">
        <v>151</v>
      </c>
      <c r="E281" s="203" t="s">
        <v>19</v>
      </c>
      <c r="F281" s="204" t="s">
        <v>961</v>
      </c>
      <c r="G281" s="202"/>
      <c r="H281" s="203" t="s">
        <v>19</v>
      </c>
      <c r="I281" s="205"/>
      <c r="J281" s="202"/>
      <c r="K281" s="202"/>
      <c r="L281" s="206"/>
      <c r="M281" s="207"/>
      <c r="N281" s="208"/>
      <c r="O281" s="208"/>
      <c r="P281" s="208"/>
      <c r="Q281" s="208"/>
      <c r="R281" s="208"/>
      <c r="S281" s="208"/>
      <c r="T281" s="209"/>
      <c r="AT281" s="210" t="s">
        <v>151</v>
      </c>
      <c r="AU281" s="210" t="s">
        <v>87</v>
      </c>
      <c r="AV281" s="13" t="s">
        <v>85</v>
      </c>
      <c r="AW281" s="13" t="s">
        <v>37</v>
      </c>
      <c r="AX281" s="13" t="s">
        <v>77</v>
      </c>
      <c r="AY281" s="210" t="s">
        <v>138</v>
      </c>
    </row>
    <row r="282" spans="1:65" s="14" customFormat="1" ht="11.25">
      <c r="B282" s="211"/>
      <c r="C282" s="212"/>
      <c r="D282" s="194" t="s">
        <v>151</v>
      </c>
      <c r="E282" s="213" t="s">
        <v>19</v>
      </c>
      <c r="F282" s="214" t="s">
        <v>962</v>
      </c>
      <c r="G282" s="212"/>
      <c r="H282" s="215">
        <v>6.6000000000000003E-2</v>
      </c>
      <c r="I282" s="216"/>
      <c r="J282" s="212"/>
      <c r="K282" s="212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151</v>
      </c>
      <c r="AU282" s="221" t="s">
        <v>87</v>
      </c>
      <c r="AV282" s="14" t="s">
        <v>87</v>
      </c>
      <c r="AW282" s="14" t="s">
        <v>37</v>
      </c>
      <c r="AX282" s="14" t="s">
        <v>77</v>
      </c>
      <c r="AY282" s="221" t="s">
        <v>138</v>
      </c>
    </row>
    <row r="283" spans="1:65" s="13" customFormat="1" ht="22.5">
      <c r="B283" s="201"/>
      <c r="C283" s="202"/>
      <c r="D283" s="194" t="s">
        <v>151</v>
      </c>
      <c r="E283" s="203" t="s">
        <v>19</v>
      </c>
      <c r="F283" s="204" t="s">
        <v>963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151</v>
      </c>
      <c r="AU283" s="210" t="s">
        <v>87</v>
      </c>
      <c r="AV283" s="13" t="s">
        <v>85</v>
      </c>
      <c r="AW283" s="13" t="s">
        <v>37</v>
      </c>
      <c r="AX283" s="13" t="s">
        <v>77</v>
      </c>
      <c r="AY283" s="210" t="s">
        <v>138</v>
      </c>
    </row>
    <row r="284" spans="1:65" s="13" customFormat="1" ht="33.75">
      <c r="B284" s="201"/>
      <c r="C284" s="202"/>
      <c r="D284" s="194" t="s">
        <v>151</v>
      </c>
      <c r="E284" s="203" t="s">
        <v>19</v>
      </c>
      <c r="F284" s="204" t="s">
        <v>964</v>
      </c>
      <c r="G284" s="202"/>
      <c r="H284" s="203" t="s">
        <v>19</v>
      </c>
      <c r="I284" s="205"/>
      <c r="J284" s="202"/>
      <c r="K284" s="202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151</v>
      </c>
      <c r="AU284" s="210" t="s">
        <v>87</v>
      </c>
      <c r="AV284" s="13" t="s">
        <v>85</v>
      </c>
      <c r="AW284" s="13" t="s">
        <v>37</v>
      </c>
      <c r="AX284" s="13" t="s">
        <v>77</v>
      </c>
      <c r="AY284" s="210" t="s">
        <v>138</v>
      </c>
    </row>
    <row r="285" spans="1:65" s="14" customFormat="1" ht="11.25">
      <c r="B285" s="211"/>
      <c r="C285" s="212"/>
      <c r="D285" s="194" t="s">
        <v>151</v>
      </c>
      <c r="E285" s="213" t="s">
        <v>19</v>
      </c>
      <c r="F285" s="214" t="s">
        <v>965</v>
      </c>
      <c r="G285" s="212"/>
      <c r="H285" s="215">
        <v>0.11700000000000001</v>
      </c>
      <c r="I285" s="216"/>
      <c r="J285" s="212"/>
      <c r="K285" s="212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151</v>
      </c>
      <c r="AU285" s="221" t="s">
        <v>87</v>
      </c>
      <c r="AV285" s="14" t="s">
        <v>87</v>
      </c>
      <c r="AW285" s="14" t="s">
        <v>37</v>
      </c>
      <c r="AX285" s="14" t="s">
        <v>77</v>
      </c>
      <c r="AY285" s="221" t="s">
        <v>138</v>
      </c>
    </row>
    <row r="286" spans="1:65" s="15" customFormat="1" ht="11.25">
      <c r="B286" s="222"/>
      <c r="C286" s="223"/>
      <c r="D286" s="194" t="s">
        <v>151</v>
      </c>
      <c r="E286" s="224" t="s">
        <v>19</v>
      </c>
      <c r="F286" s="225" t="s">
        <v>157</v>
      </c>
      <c r="G286" s="223"/>
      <c r="H286" s="226">
        <v>0.183</v>
      </c>
      <c r="I286" s="227"/>
      <c r="J286" s="223"/>
      <c r="K286" s="223"/>
      <c r="L286" s="228"/>
      <c r="M286" s="229"/>
      <c r="N286" s="230"/>
      <c r="O286" s="230"/>
      <c r="P286" s="230"/>
      <c r="Q286" s="230"/>
      <c r="R286" s="230"/>
      <c r="S286" s="230"/>
      <c r="T286" s="231"/>
      <c r="AT286" s="232" t="s">
        <v>151</v>
      </c>
      <c r="AU286" s="232" t="s">
        <v>87</v>
      </c>
      <c r="AV286" s="15" t="s">
        <v>145</v>
      </c>
      <c r="AW286" s="15" t="s">
        <v>37</v>
      </c>
      <c r="AX286" s="15" t="s">
        <v>85</v>
      </c>
      <c r="AY286" s="232" t="s">
        <v>138</v>
      </c>
    </row>
    <row r="287" spans="1:65" s="12" customFormat="1" ht="22.9" customHeight="1">
      <c r="B287" s="165"/>
      <c r="C287" s="166"/>
      <c r="D287" s="167" t="s">
        <v>76</v>
      </c>
      <c r="E287" s="179" t="s">
        <v>966</v>
      </c>
      <c r="F287" s="179" t="s">
        <v>967</v>
      </c>
      <c r="G287" s="166"/>
      <c r="H287" s="166"/>
      <c r="I287" s="169"/>
      <c r="J287" s="180">
        <f>BK287</f>
        <v>0</v>
      </c>
      <c r="K287" s="166"/>
      <c r="L287" s="171"/>
      <c r="M287" s="172"/>
      <c r="N287" s="173"/>
      <c r="O287" s="173"/>
      <c r="P287" s="174">
        <f>SUM(P288:P300)</f>
        <v>0</v>
      </c>
      <c r="Q287" s="173"/>
      <c r="R287" s="174">
        <f>SUM(R288:R300)</f>
        <v>0</v>
      </c>
      <c r="S287" s="173"/>
      <c r="T287" s="175">
        <f>SUM(T288:T300)</f>
        <v>0</v>
      </c>
      <c r="AR287" s="176" t="s">
        <v>85</v>
      </c>
      <c r="AT287" s="177" t="s">
        <v>76</v>
      </c>
      <c r="AU287" s="177" t="s">
        <v>85</v>
      </c>
      <c r="AY287" s="176" t="s">
        <v>138</v>
      </c>
      <c r="BK287" s="178">
        <f>SUM(BK288:BK300)</f>
        <v>0</v>
      </c>
    </row>
    <row r="288" spans="1:65" s="2" customFormat="1" ht="16.5" customHeight="1">
      <c r="A288" s="37"/>
      <c r="B288" s="38"/>
      <c r="C288" s="181" t="s">
        <v>405</v>
      </c>
      <c r="D288" s="181" t="s">
        <v>140</v>
      </c>
      <c r="E288" s="182" t="s">
        <v>968</v>
      </c>
      <c r="F288" s="183" t="s">
        <v>969</v>
      </c>
      <c r="G288" s="184" t="s">
        <v>185</v>
      </c>
      <c r="H288" s="185">
        <v>10</v>
      </c>
      <c r="I288" s="186"/>
      <c r="J288" s="187">
        <f>ROUND(I288*H288,2)</f>
        <v>0</v>
      </c>
      <c r="K288" s="183" t="s">
        <v>206</v>
      </c>
      <c r="L288" s="42"/>
      <c r="M288" s="188" t="s">
        <v>19</v>
      </c>
      <c r="N288" s="189" t="s">
        <v>48</v>
      </c>
      <c r="O288" s="67"/>
      <c r="P288" s="190">
        <f>O288*H288</f>
        <v>0</v>
      </c>
      <c r="Q288" s="190">
        <v>0</v>
      </c>
      <c r="R288" s="190">
        <f>Q288*H288</f>
        <v>0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145</v>
      </c>
      <c r="AT288" s="192" t="s">
        <v>140</v>
      </c>
      <c r="AU288" s="192" t="s">
        <v>87</v>
      </c>
      <c r="AY288" s="20" t="s">
        <v>138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85</v>
      </c>
      <c r="BK288" s="193">
        <f>ROUND(I288*H288,2)</f>
        <v>0</v>
      </c>
      <c r="BL288" s="20" t="s">
        <v>145</v>
      </c>
      <c r="BM288" s="192" t="s">
        <v>970</v>
      </c>
    </row>
    <row r="289" spans="1:65" s="2" customFormat="1" ht="11.25">
      <c r="A289" s="37"/>
      <c r="B289" s="38"/>
      <c r="C289" s="39"/>
      <c r="D289" s="194" t="s">
        <v>147</v>
      </c>
      <c r="E289" s="39"/>
      <c r="F289" s="195" t="s">
        <v>969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147</v>
      </c>
      <c r="AU289" s="20" t="s">
        <v>87</v>
      </c>
    </row>
    <row r="290" spans="1:65" s="2" customFormat="1" ht="37.9" customHeight="1">
      <c r="A290" s="37"/>
      <c r="B290" s="38"/>
      <c r="C290" s="237" t="s">
        <v>411</v>
      </c>
      <c r="D290" s="237" t="s">
        <v>327</v>
      </c>
      <c r="E290" s="238" t="s">
        <v>971</v>
      </c>
      <c r="F290" s="239" t="s">
        <v>972</v>
      </c>
      <c r="G290" s="240" t="s">
        <v>185</v>
      </c>
      <c r="H290" s="241">
        <v>6</v>
      </c>
      <c r="I290" s="242"/>
      <c r="J290" s="243">
        <f>ROUND(I290*H290,2)</f>
        <v>0</v>
      </c>
      <c r="K290" s="239" t="s">
        <v>422</v>
      </c>
      <c r="L290" s="244"/>
      <c r="M290" s="245" t="s">
        <v>19</v>
      </c>
      <c r="N290" s="246" t="s">
        <v>48</v>
      </c>
      <c r="O290" s="67"/>
      <c r="P290" s="190">
        <f>O290*H290</f>
        <v>0</v>
      </c>
      <c r="Q290" s="190">
        <v>0</v>
      </c>
      <c r="R290" s="190">
        <f>Q290*H290</f>
        <v>0</v>
      </c>
      <c r="S290" s="190">
        <v>0</v>
      </c>
      <c r="T290" s="19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92" t="s">
        <v>210</v>
      </c>
      <c r="AT290" s="192" t="s">
        <v>327</v>
      </c>
      <c r="AU290" s="192" t="s">
        <v>87</v>
      </c>
      <c r="AY290" s="20" t="s">
        <v>138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20" t="s">
        <v>85</v>
      </c>
      <c r="BK290" s="193">
        <f>ROUND(I290*H290,2)</f>
        <v>0</v>
      </c>
      <c r="BL290" s="20" t="s">
        <v>145</v>
      </c>
      <c r="BM290" s="192" t="s">
        <v>973</v>
      </c>
    </row>
    <row r="291" spans="1:65" s="2" customFormat="1" ht="19.5">
      <c r="A291" s="37"/>
      <c r="B291" s="38"/>
      <c r="C291" s="39"/>
      <c r="D291" s="194" t="s">
        <v>147</v>
      </c>
      <c r="E291" s="39"/>
      <c r="F291" s="195" t="s">
        <v>972</v>
      </c>
      <c r="G291" s="39"/>
      <c r="H291" s="39"/>
      <c r="I291" s="196"/>
      <c r="J291" s="39"/>
      <c r="K291" s="39"/>
      <c r="L291" s="42"/>
      <c r="M291" s="197"/>
      <c r="N291" s="198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147</v>
      </c>
      <c r="AU291" s="20" t="s">
        <v>87</v>
      </c>
    </row>
    <row r="292" spans="1:65" s="2" customFormat="1" ht="39">
      <c r="A292" s="37"/>
      <c r="B292" s="38"/>
      <c r="C292" s="39"/>
      <c r="D292" s="194" t="s">
        <v>274</v>
      </c>
      <c r="E292" s="39"/>
      <c r="F292" s="236" t="s">
        <v>974</v>
      </c>
      <c r="G292" s="39"/>
      <c r="H292" s="39"/>
      <c r="I292" s="196"/>
      <c r="J292" s="39"/>
      <c r="K292" s="39"/>
      <c r="L292" s="42"/>
      <c r="M292" s="197"/>
      <c r="N292" s="198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274</v>
      </c>
      <c r="AU292" s="20" t="s">
        <v>87</v>
      </c>
    </row>
    <row r="293" spans="1:65" s="2" customFormat="1" ht="37.9" customHeight="1">
      <c r="A293" s="37"/>
      <c r="B293" s="38"/>
      <c r="C293" s="237" t="s">
        <v>419</v>
      </c>
      <c r="D293" s="237" t="s">
        <v>327</v>
      </c>
      <c r="E293" s="238" t="s">
        <v>975</v>
      </c>
      <c r="F293" s="239" t="s">
        <v>976</v>
      </c>
      <c r="G293" s="240" t="s">
        <v>185</v>
      </c>
      <c r="H293" s="241">
        <v>3</v>
      </c>
      <c r="I293" s="242"/>
      <c r="J293" s="243">
        <f>ROUND(I293*H293,2)</f>
        <v>0</v>
      </c>
      <c r="K293" s="239" t="s">
        <v>422</v>
      </c>
      <c r="L293" s="244"/>
      <c r="M293" s="245" t="s">
        <v>19</v>
      </c>
      <c r="N293" s="246" t="s">
        <v>48</v>
      </c>
      <c r="O293" s="67"/>
      <c r="P293" s="190">
        <f>O293*H293</f>
        <v>0</v>
      </c>
      <c r="Q293" s="190">
        <v>0</v>
      </c>
      <c r="R293" s="190">
        <f>Q293*H293</f>
        <v>0</v>
      </c>
      <c r="S293" s="190">
        <v>0</v>
      </c>
      <c r="T293" s="19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2" t="s">
        <v>210</v>
      </c>
      <c r="AT293" s="192" t="s">
        <v>327</v>
      </c>
      <c r="AU293" s="192" t="s">
        <v>87</v>
      </c>
      <c r="AY293" s="20" t="s">
        <v>138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20" t="s">
        <v>85</v>
      </c>
      <c r="BK293" s="193">
        <f>ROUND(I293*H293,2)</f>
        <v>0</v>
      </c>
      <c r="BL293" s="20" t="s">
        <v>145</v>
      </c>
      <c r="BM293" s="192" t="s">
        <v>977</v>
      </c>
    </row>
    <row r="294" spans="1:65" s="2" customFormat="1" ht="19.5">
      <c r="A294" s="37"/>
      <c r="B294" s="38"/>
      <c r="C294" s="39"/>
      <c r="D294" s="194" t="s">
        <v>147</v>
      </c>
      <c r="E294" s="39"/>
      <c r="F294" s="195" t="s">
        <v>976</v>
      </c>
      <c r="G294" s="39"/>
      <c r="H294" s="39"/>
      <c r="I294" s="196"/>
      <c r="J294" s="39"/>
      <c r="K294" s="39"/>
      <c r="L294" s="42"/>
      <c r="M294" s="197"/>
      <c r="N294" s="198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147</v>
      </c>
      <c r="AU294" s="20" t="s">
        <v>87</v>
      </c>
    </row>
    <row r="295" spans="1:65" s="2" customFormat="1" ht="39">
      <c r="A295" s="37"/>
      <c r="B295" s="38"/>
      <c r="C295" s="39"/>
      <c r="D295" s="194" t="s">
        <v>274</v>
      </c>
      <c r="E295" s="39"/>
      <c r="F295" s="236" t="s">
        <v>974</v>
      </c>
      <c r="G295" s="39"/>
      <c r="H295" s="39"/>
      <c r="I295" s="196"/>
      <c r="J295" s="39"/>
      <c r="K295" s="39"/>
      <c r="L295" s="42"/>
      <c r="M295" s="197"/>
      <c r="N295" s="19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274</v>
      </c>
      <c r="AU295" s="20" t="s">
        <v>87</v>
      </c>
    </row>
    <row r="296" spans="1:65" s="2" customFormat="1" ht="37.9" customHeight="1">
      <c r="A296" s="37"/>
      <c r="B296" s="38"/>
      <c r="C296" s="237" t="s">
        <v>424</v>
      </c>
      <c r="D296" s="237" t="s">
        <v>327</v>
      </c>
      <c r="E296" s="238" t="s">
        <v>978</v>
      </c>
      <c r="F296" s="239" t="s">
        <v>979</v>
      </c>
      <c r="G296" s="240" t="s">
        <v>185</v>
      </c>
      <c r="H296" s="241">
        <v>1</v>
      </c>
      <c r="I296" s="242"/>
      <c r="J296" s="243">
        <f>ROUND(I296*H296,2)</f>
        <v>0</v>
      </c>
      <c r="K296" s="239" t="s">
        <v>422</v>
      </c>
      <c r="L296" s="244"/>
      <c r="M296" s="245" t="s">
        <v>19</v>
      </c>
      <c r="N296" s="246" t="s">
        <v>48</v>
      </c>
      <c r="O296" s="67"/>
      <c r="P296" s="190">
        <f>O296*H296</f>
        <v>0</v>
      </c>
      <c r="Q296" s="190">
        <v>0</v>
      </c>
      <c r="R296" s="190">
        <f>Q296*H296</f>
        <v>0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210</v>
      </c>
      <c r="AT296" s="192" t="s">
        <v>327</v>
      </c>
      <c r="AU296" s="192" t="s">
        <v>87</v>
      </c>
      <c r="AY296" s="20" t="s">
        <v>138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85</v>
      </c>
      <c r="BK296" s="193">
        <f>ROUND(I296*H296,2)</f>
        <v>0</v>
      </c>
      <c r="BL296" s="20" t="s">
        <v>145</v>
      </c>
      <c r="BM296" s="192" t="s">
        <v>980</v>
      </c>
    </row>
    <row r="297" spans="1:65" s="2" customFormat="1" ht="19.5">
      <c r="A297" s="37"/>
      <c r="B297" s="38"/>
      <c r="C297" s="39"/>
      <c r="D297" s="194" t="s">
        <v>147</v>
      </c>
      <c r="E297" s="39"/>
      <c r="F297" s="195" t="s">
        <v>979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147</v>
      </c>
      <c r="AU297" s="20" t="s">
        <v>87</v>
      </c>
    </row>
    <row r="298" spans="1:65" s="2" customFormat="1" ht="39">
      <c r="A298" s="37"/>
      <c r="B298" s="38"/>
      <c r="C298" s="39"/>
      <c r="D298" s="194" t="s">
        <v>274</v>
      </c>
      <c r="E298" s="39"/>
      <c r="F298" s="236" t="s">
        <v>974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274</v>
      </c>
      <c r="AU298" s="20" t="s">
        <v>87</v>
      </c>
    </row>
    <row r="299" spans="1:65" s="2" customFormat="1" ht="16.5" customHeight="1">
      <c r="A299" s="37"/>
      <c r="B299" s="38"/>
      <c r="C299" s="181" t="s">
        <v>428</v>
      </c>
      <c r="D299" s="181" t="s">
        <v>140</v>
      </c>
      <c r="E299" s="182" t="s">
        <v>981</v>
      </c>
      <c r="F299" s="183" t="s">
        <v>982</v>
      </c>
      <c r="G299" s="184" t="s">
        <v>185</v>
      </c>
      <c r="H299" s="185">
        <v>1</v>
      </c>
      <c r="I299" s="186"/>
      <c r="J299" s="187">
        <f>ROUND(I299*H299,2)</f>
        <v>0</v>
      </c>
      <c r="K299" s="183" t="s">
        <v>206</v>
      </c>
      <c r="L299" s="42"/>
      <c r="M299" s="188" t="s">
        <v>19</v>
      </c>
      <c r="N299" s="189" t="s">
        <v>48</v>
      </c>
      <c r="O299" s="67"/>
      <c r="P299" s="190">
        <f>O299*H299</f>
        <v>0</v>
      </c>
      <c r="Q299" s="190">
        <v>0</v>
      </c>
      <c r="R299" s="190">
        <f>Q299*H299</f>
        <v>0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145</v>
      </c>
      <c r="AT299" s="192" t="s">
        <v>140</v>
      </c>
      <c r="AU299" s="192" t="s">
        <v>87</v>
      </c>
      <c r="AY299" s="20" t="s">
        <v>138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85</v>
      </c>
      <c r="BK299" s="193">
        <f>ROUND(I299*H299,2)</f>
        <v>0</v>
      </c>
      <c r="BL299" s="20" t="s">
        <v>145</v>
      </c>
      <c r="BM299" s="192" t="s">
        <v>983</v>
      </c>
    </row>
    <row r="300" spans="1:65" s="2" customFormat="1" ht="11.25">
      <c r="A300" s="37"/>
      <c r="B300" s="38"/>
      <c r="C300" s="39"/>
      <c r="D300" s="194" t="s">
        <v>147</v>
      </c>
      <c r="E300" s="39"/>
      <c r="F300" s="195" t="s">
        <v>982</v>
      </c>
      <c r="G300" s="39"/>
      <c r="H300" s="39"/>
      <c r="I300" s="196"/>
      <c r="J300" s="39"/>
      <c r="K300" s="39"/>
      <c r="L300" s="42"/>
      <c r="M300" s="197"/>
      <c r="N300" s="198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147</v>
      </c>
      <c r="AU300" s="20" t="s">
        <v>87</v>
      </c>
    </row>
    <row r="301" spans="1:65" s="12" customFormat="1" ht="22.9" customHeight="1">
      <c r="B301" s="165"/>
      <c r="C301" s="166"/>
      <c r="D301" s="167" t="s">
        <v>76</v>
      </c>
      <c r="E301" s="179" t="s">
        <v>180</v>
      </c>
      <c r="F301" s="179" t="s">
        <v>181</v>
      </c>
      <c r="G301" s="166"/>
      <c r="H301" s="166"/>
      <c r="I301" s="169"/>
      <c r="J301" s="180">
        <f>BK301</f>
        <v>0</v>
      </c>
      <c r="K301" s="166"/>
      <c r="L301" s="171"/>
      <c r="M301" s="172"/>
      <c r="N301" s="173"/>
      <c r="O301" s="173"/>
      <c r="P301" s="174">
        <f>SUM(P302:P312)</f>
        <v>0</v>
      </c>
      <c r="Q301" s="173"/>
      <c r="R301" s="174">
        <f>SUM(R302:R312)</f>
        <v>5.6159999999999995E-3</v>
      </c>
      <c r="S301" s="173"/>
      <c r="T301" s="175">
        <f>SUM(T302:T312)</f>
        <v>0</v>
      </c>
      <c r="AR301" s="176" t="s">
        <v>85</v>
      </c>
      <c r="AT301" s="177" t="s">
        <v>76</v>
      </c>
      <c r="AU301" s="177" t="s">
        <v>85</v>
      </c>
      <c r="AY301" s="176" t="s">
        <v>138</v>
      </c>
      <c r="BK301" s="178">
        <f>SUM(BK302:BK312)</f>
        <v>0</v>
      </c>
    </row>
    <row r="302" spans="1:65" s="2" customFormat="1" ht="33" customHeight="1">
      <c r="A302" s="37"/>
      <c r="B302" s="38"/>
      <c r="C302" s="181" t="s">
        <v>437</v>
      </c>
      <c r="D302" s="181" t="s">
        <v>140</v>
      </c>
      <c r="E302" s="182" t="s">
        <v>984</v>
      </c>
      <c r="F302" s="183" t="s">
        <v>985</v>
      </c>
      <c r="G302" s="184" t="s">
        <v>143</v>
      </c>
      <c r="H302" s="185">
        <v>43.2</v>
      </c>
      <c r="I302" s="186"/>
      <c r="J302" s="187">
        <f>ROUND(I302*H302,2)</f>
        <v>0</v>
      </c>
      <c r="K302" s="183" t="s">
        <v>144</v>
      </c>
      <c r="L302" s="42"/>
      <c r="M302" s="188" t="s">
        <v>19</v>
      </c>
      <c r="N302" s="189" t="s">
        <v>48</v>
      </c>
      <c r="O302" s="67"/>
      <c r="P302" s="190">
        <f>O302*H302</f>
        <v>0</v>
      </c>
      <c r="Q302" s="190">
        <v>1.2999999999999999E-4</v>
      </c>
      <c r="R302" s="190">
        <f>Q302*H302</f>
        <v>5.6159999999999995E-3</v>
      </c>
      <c r="S302" s="190">
        <v>0</v>
      </c>
      <c r="T302" s="19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92" t="s">
        <v>145</v>
      </c>
      <c r="AT302" s="192" t="s">
        <v>140</v>
      </c>
      <c r="AU302" s="192" t="s">
        <v>87</v>
      </c>
      <c r="AY302" s="20" t="s">
        <v>138</v>
      </c>
      <c r="BE302" s="193">
        <f>IF(N302="základní",J302,0)</f>
        <v>0</v>
      </c>
      <c r="BF302" s="193">
        <f>IF(N302="snížená",J302,0)</f>
        <v>0</v>
      </c>
      <c r="BG302" s="193">
        <f>IF(N302="zákl. přenesená",J302,0)</f>
        <v>0</v>
      </c>
      <c r="BH302" s="193">
        <f>IF(N302="sníž. přenesená",J302,0)</f>
        <v>0</v>
      </c>
      <c r="BI302" s="193">
        <f>IF(N302="nulová",J302,0)</f>
        <v>0</v>
      </c>
      <c r="BJ302" s="20" t="s">
        <v>85</v>
      </c>
      <c r="BK302" s="193">
        <f>ROUND(I302*H302,2)</f>
        <v>0</v>
      </c>
      <c r="BL302" s="20" t="s">
        <v>145</v>
      </c>
      <c r="BM302" s="192" t="s">
        <v>986</v>
      </c>
    </row>
    <row r="303" spans="1:65" s="2" customFormat="1" ht="19.5">
      <c r="A303" s="37"/>
      <c r="B303" s="38"/>
      <c r="C303" s="39"/>
      <c r="D303" s="194" t="s">
        <v>147</v>
      </c>
      <c r="E303" s="39"/>
      <c r="F303" s="195" t="s">
        <v>987</v>
      </c>
      <c r="G303" s="39"/>
      <c r="H303" s="39"/>
      <c r="I303" s="196"/>
      <c r="J303" s="39"/>
      <c r="K303" s="39"/>
      <c r="L303" s="42"/>
      <c r="M303" s="197"/>
      <c r="N303" s="198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147</v>
      </c>
      <c r="AU303" s="20" t="s">
        <v>87</v>
      </c>
    </row>
    <row r="304" spans="1:65" s="2" customFormat="1" ht="11.25">
      <c r="A304" s="37"/>
      <c r="B304" s="38"/>
      <c r="C304" s="39"/>
      <c r="D304" s="199" t="s">
        <v>149</v>
      </c>
      <c r="E304" s="39"/>
      <c r="F304" s="200" t="s">
        <v>988</v>
      </c>
      <c r="G304" s="39"/>
      <c r="H304" s="39"/>
      <c r="I304" s="196"/>
      <c r="J304" s="39"/>
      <c r="K304" s="39"/>
      <c r="L304" s="42"/>
      <c r="M304" s="197"/>
      <c r="N304" s="198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149</v>
      </c>
      <c r="AU304" s="20" t="s">
        <v>87</v>
      </c>
    </row>
    <row r="305" spans="1:65" s="13" customFormat="1" ht="11.25">
      <c r="B305" s="201"/>
      <c r="C305" s="202"/>
      <c r="D305" s="194" t="s">
        <v>151</v>
      </c>
      <c r="E305" s="203" t="s">
        <v>19</v>
      </c>
      <c r="F305" s="204" t="s">
        <v>989</v>
      </c>
      <c r="G305" s="202"/>
      <c r="H305" s="203" t="s">
        <v>19</v>
      </c>
      <c r="I305" s="205"/>
      <c r="J305" s="202"/>
      <c r="K305" s="202"/>
      <c r="L305" s="206"/>
      <c r="M305" s="207"/>
      <c r="N305" s="208"/>
      <c r="O305" s="208"/>
      <c r="P305" s="208"/>
      <c r="Q305" s="208"/>
      <c r="R305" s="208"/>
      <c r="S305" s="208"/>
      <c r="T305" s="209"/>
      <c r="AT305" s="210" t="s">
        <v>151</v>
      </c>
      <c r="AU305" s="210" t="s">
        <v>87</v>
      </c>
      <c r="AV305" s="13" t="s">
        <v>85</v>
      </c>
      <c r="AW305" s="13" t="s">
        <v>37</v>
      </c>
      <c r="AX305" s="13" t="s">
        <v>77</v>
      </c>
      <c r="AY305" s="210" t="s">
        <v>138</v>
      </c>
    </row>
    <row r="306" spans="1:65" s="14" customFormat="1" ht="11.25">
      <c r="B306" s="211"/>
      <c r="C306" s="212"/>
      <c r="D306" s="194" t="s">
        <v>151</v>
      </c>
      <c r="E306" s="213" t="s">
        <v>19</v>
      </c>
      <c r="F306" s="214" t="s">
        <v>990</v>
      </c>
      <c r="G306" s="212"/>
      <c r="H306" s="215">
        <v>43.2</v>
      </c>
      <c r="I306" s="216"/>
      <c r="J306" s="212"/>
      <c r="K306" s="212"/>
      <c r="L306" s="217"/>
      <c r="M306" s="218"/>
      <c r="N306" s="219"/>
      <c r="O306" s="219"/>
      <c r="P306" s="219"/>
      <c r="Q306" s="219"/>
      <c r="R306" s="219"/>
      <c r="S306" s="219"/>
      <c r="T306" s="220"/>
      <c r="AT306" s="221" t="s">
        <v>151</v>
      </c>
      <c r="AU306" s="221" t="s">
        <v>87</v>
      </c>
      <c r="AV306" s="14" t="s">
        <v>87</v>
      </c>
      <c r="AW306" s="14" t="s">
        <v>37</v>
      </c>
      <c r="AX306" s="14" t="s">
        <v>85</v>
      </c>
      <c r="AY306" s="221" t="s">
        <v>138</v>
      </c>
    </row>
    <row r="307" spans="1:65" s="2" customFormat="1" ht="24.2" customHeight="1">
      <c r="A307" s="37"/>
      <c r="B307" s="38"/>
      <c r="C307" s="237" t="s">
        <v>442</v>
      </c>
      <c r="D307" s="237" t="s">
        <v>327</v>
      </c>
      <c r="E307" s="238" t="s">
        <v>991</v>
      </c>
      <c r="F307" s="239" t="s">
        <v>992</v>
      </c>
      <c r="G307" s="240" t="s">
        <v>143</v>
      </c>
      <c r="H307" s="241">
        <v>648</v>
      </c>
      <c r="I307" s="242"/>
      <c r="J307" s="243">
        <f>ROUND(I307*H307,2)</f>
        <v>0</v>
      </c>
      <c r="K307" s="239" t="s">
        <v>422</v>
      </c>
      <c r="L307" s="244"/>
      <c r="M307" s="245" t="s">
        <v>19</v>
      </c>
      <c r="N307" s="246" t="s">
        <v>48</v>
      </c>
      <c r="O307" s="67"/>
      <c r="P307" s="190">
        <f>O307*H307</f>
        <v>0</v>
      </c>
      <c r="Q307" s="190">
        <v>0</v>
      </c>
      <c r="R307" s="190">
        <f>Q307*H307</f>
        <v>0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210</v>
      </c>
      <c r="AT307" s="192" t="s">
        <v>327</v>
      </c>
      <c r="AU307" s="192" t="s">
        <v>87</v>
      </c>
      <c r="AY307" s="20" t="s">
        <v>138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0" t="s">
        <v>85</v>
      </c>
      <c r="BK307" s="193">
        <f>ROUND(I307*H307,2)</f>
        <v>0</v>
      </c>
      <c r="BL307" s="20" t="s">
        <v>145</v>
      </c>
      <c r="BM307" s="192" t="s">
        <v>993</v>
      </c>
    </row>
    <row r="308" spans="1:65" s="2" customFormat="1" ht="11.25">
      <c r="A308" s="37"/>
      <c r="B308" s="38"/>
      <c r="C308" s="39"/>
      <c r="D308" s="194" t="s">
        <v>147</v>
      </c>
      <c r="E308" s="39"/>
      <c r="F308" s="195" t="s">
        <v>992</v>
      </c>
      <c r="G308" s="39"/>
      <c r="H308" s="39"/>
      <c r="I308" s="196"/>
      <c r="J308" s="39"/>
      <c r="K308" s="39"/>
      <c r="L308" s="42"/>
      <c r="M308" s="197"/>
      <c r="N308" s="19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147</v>
      </c>
      <c r="AU308" s="20" t="s">
        <v>87</v>
      </c>
    </row>
    <row r="309" spans="1:65" s="13" customFormat="1" ht="11.25">
      <c r="B309" s="201"/>
      <c r="C309" s="202"/>
      <c r="D309" s="194" t="s">
        <v>151</v>
      </c>
      <c r="E309" s="203" t="s">
        <v>19</v>
      </c>
      <c r="F309" s="204" t="s">
        <v>994</v>
      </c>
      <c r="G309" s="202"/>
      <c r="H309" s="203" t="s">
        <v>19</v>
      </c>
      <c r="I309" s="205"/>
      <c r="J309" s="202"/>
      <c r="K309" s="202"/>
      <c r="L309" s="206"/>
      <c r="M309" s="207"/>
      <c r="N309" s="208"/>
      <c r="O309" s="208"/>
      <c r="P309" s="208"/>
      <c r="Q309" s="208"/>
      <c r="R309" s="208"/>
      <c r="S309" s="208"/>
      <c r="T309" s="209"/>
      <c r="AT309" s="210" t="s">
        <v>151</v>
      </c>
      <c r="AU309" s="210" t="s">
        <v>87</v>
      </c>
      <c r="AV309" s="13" t="s">
        <v>85</v>
      </c>
      <c r="AW309" s="13" t="s">
        <v>37</v>
      </c>
      <c r="AX309" s="13" t="s">
        <v>77</v>
      </c>
      <c r="AY309" s="210" t="s">
        <v>138</v>
      </c>
    </row>
    <row r="310" spans="1:65" s="14" customFormat="1" ht="11.25">
      <c r="B310" s="211"/>
      <c r="C310" s="212"/>
      <c r="D310" s="194" t="s">
        <v>151</v>
      </c>
      <c r="E310" s="213" t="s">
        <v>19</v>
      </c>
      <c r="F310" s="214" t="s">
        <v>995</v>
      </c>
      <c r="G310" s="212"/>
      <c r="H310" s="215">
        <v>648</v>
      </c>
      <c r="I310" s="216"/>
      <c r="J310" s="212"/>
      <c r="K310" s="212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151</v>
      </c>
      <c r="AU310" s="221" t="s">
        <v>87</v>
      </c>
      <c r="AV310" s="14" t="s">
        <v>87</v>
      </c>
      <c r="AW310" s="14" t="s">
        <v>37</v>
      </c>
      <c r="AX310" s="14" t="s">
        <v>85</v>
      </c>
      <c r="AY310" s="221" t="s">
        <v>138</v>
      </c>
    </row>
    <row r="311" spans="1:65" s="2" customFormat="1" ht="24.2" customHeight="1">
      <c r="A311" s="37"/>
      <c r="B311" s="38"/>
      <c r="C311" s="181" t="s">
        <v>450</v>
      </c>
      <c r="D311" s="181" t="s">
        <v>140</v>
      </c>
      <c r="E311" s="182" t="s">
        <v>996</v>
      </c>
      <c r="F311" s="183" t="s">
        <v>997</v>
      </c>
      <c r="G311" s="184" t="s">
        <v>998</v>
      </c>
      <c r="H311" s="185">
        <v>1</v>
      </c>
      <c r="I311" s="186"/>
      <c r="J311" s="187">
        <f>ROUND(I311*H311,2)</f>
        <v>0</v>
      </c>
      <c r="K311" s="183" t="s">
        <v>206</v>
      </c>
      <c r="L311" s="42"/>
      <c r="M311" s="188" t="s">
        <v>19</v>
      </c>
      <c r="N311" s="189" t="s">
        <v>48</v>
      </c>
      <c r="O311" s="67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145</v>
      </c>
      <c r="AT311" s="192" t="s">
        <v>140</v>
      </c>
      <c r="AU311" s="192" t="s">
        <v>87</v>
      </c>
      <c r="AY311" s="20" t="s">
        <v>138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85</v>
      </c>
      <c r="BK311" s="193">
        <f>ROUND(I311*H311,2)</f>
        <v>0</v>
      </c>
      <c r="BL311" s="20" t="s">
        <v>145</v>
      </c>
      <c r="BM311" s="192" t="s">
        <v>999</v>
      </c>
    </row>
    <row r="312" spans="1:65" s="2" customFormat="1" ht="19.5">
      <c r="A312" s="37"/>
      <c r="B312" s="38"/>
      <c r="C312" s="39"/>
      <c r="D312" s="194" t="s">
        <v>147</v>
      </c>
      <c r="E312" s="39"/>
      <c r="F312" s="195" t="s">
        <v>997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147</v>
      </c>
      <c r="AU312" s="20" t="s">
        <v>87</v>
      </c>
    </row>
    <row r="313" spans="1:65" s="12" customFormat="1" ht="22.9" customHeight="1">
      <c r="B313" s="165"/>
      <c r="C313" s="166"/>
      <c r="D313" s="167" t="s">
        <v>76</v>
      </c>
      <c r="E313" s="179" t="s">
        <v>471</v>
      </c>
      <c r="F313" s="179" t="s">
        <v>472</v>
      </c>
      <c r="G313" s="166"/>
      <c r="H313" s="166"/>
      <c r="I313" s="169"/>
      <c r="J313" s="180">
        <f>BK313</f>
        <v>0</v>
      </c>
      <c r="K313" s="166"/>
      <c r="L313" s="171"/>
      <c r="M313" s="172"/>
      <c r="N313" s="173"/>
      <c r="O313" s="173"/>
      <c r="P313" s="174">
        <f>SUM(P314:P316)</f>
        <v>0</v>
      </c>
      <c r="Q313" s="173"/>
      <c r="R313" s="174">
        <f>SUM(R314:R316)</f>
        <v>0</v>
      </c>
      <c r="S313" s="173"/>
      <c r="T313" s="175">
        <f>SUM(T314:T316)</f>
        <v>0</v>
      </c>
      <c r="AR313" s="176" t="s">
        <v>85</v>
      </c>
      <c r="AT313" s="177" t="s">
        <v>76</v>
      </c>
      <c r="AU313" s="177" t="s">
        <v>85</v>
      </c>
      <c r="AY313" s="176" t="s">
        <v>138</v>
      </c>
      <c r="BK313" s="178">
        <f>SUM(BK314:BK316)</f>
        <v>0</v>
      </c>
    </row>
    <row r="314" spans="1:65" s="2" customFormat="1" ht="24.2" customHeight="1">
      <c r="A314" s="37"/>
      <c r="B314" s="38"/>
      <c r="C314" s="181" t="s">
        <v>455</v>
      </c>
      <c r="D314" s="181" t="s">
        <v>140</v>
      </c>
      <c r="E314" s="182" t="s">
        <v>1000</v>
      </c>
      <c r="F314" s="183" t="s">
        <v>1001</v>
      </c>
      <c r="G314" s="184" t="s">
        <v>221</v>
      </c>
      <c r="H314" s="185">
        <v>45.716999999999999</v>
      </c>
      <c r="I314" s="186"/>
      <c r="J314" s="187">
        <f>ROUND(I314*H314,2)</f>
        <v>0</v>
      </c>
      <c r="K314" s="183" t="s">
        <v>144</v>
      </c>
      <c r="L314" s="42"/>
      <c r="M314" s="188" t="s">
        <v>19</v>
      </c>
      <c r="N314" s="189" t="s">
        <v>48</v>
      </c>
      <c r="O314" s="67"/>
      <c r="P314" s="190">
        <f>O314*H314</f>
        <v>0</v>
      </c>
      <c r="Q314" s="190">
        <v>0</v>
      </c>
      <c r="R314" s="190">
        <f>Q314*H314</f>
        <v>0</v>
      </c>
      <c r="S314" s="190">
        <v>0</v>
      </c>
      <c r="T314" s="19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2" t="s">
        <v>145</v>
      </c>
      <c r="AT314" s="192" t="s">
        <v>140</v>
      </c>
      <c r="AU314" s="192" t="s">
        <v>87</v>
      </c>
      <c r="AY314" s="20" t="s">
        <v>138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0" t="s">
        <v>85</v>
      </c>
      <c r="BK314" s="193">
        <f>ROUND(I314*H314,2)</f>
        <v>0</v>
      </c>
      <c r="BL314" s="20" t="s">
        <v>145</v>
      </c>
      <c r="BM314" s="192" t="s">
        <v>1002</v>
      </c>
    </row>
    <row r="315" spans="1:65" s="2" customFormat="1" ht="29.25">
      <c r="A315" s="37"/>
      <c r="B315" s="38"/>
      <c r="C315" s="39"/>
      <c r="D315" s="194" t="s">
        <v>147</v>
      </c>
      <c r="E315" s="39"/>
      <c r="F315" s="195" t="s">
        <v>1003</v>
      </c>
      <c r="G315" s="39"/>
      <c r="H315" s="39"/>
      <c r="I315" s="196"/>
      <c r="J315" s="39"/>
      <c r="K315" s="39"/>
      <c r="L315" s="42"/>
      <c r="M315" s="197"/>
      <c r="N315" s="198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147</v>
      </c>
      <c r="AU315" s="20" t="s">
        <v>87</v>
      </c>
    </row>
    <row r="316" spans="1:65" s="2" customFormat="1" ht="11.25">
      <c r="A316" s="37"/>
      <c r="B316" s="38"/>
      <c r="C316" s="39"/>
      <c r="D316" s="199" t="s">
        <v>149</v>
      </c>
      <c r="E316" s="39"/>
      <c r="F316" s="200" t="s">
        <v>1004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149</v>
      </c>
      <c r="AU316" s="20" t="s">
        <v>87</v>
      </c>
    </row>
    <row r="317" spans="1:65" s="12" customFormat="1" ht="25.9" customHeight="1">
      <c r="B317" s="165"/>
      <c r="C317" s="166"/>
      <c r="D317" s="167" t="s">
        <v>76</v>
      </c>
      <c r="E317" s="168" t="s">
        <v>1005</v>
      </c>
      <c r="F317" s="168" t="s">
        <v>1006</v>
      </c>
      <c r="G317" s="166"/>
      <c r="H317" s="166"/>
      <c r="I317" s="169"/>
      <c r="J317" s="170">
        <f>BK317</f>
        <v>0</v>
      </c>
      <c r="K317" s="166"/>
      <c r="L317" s="171"/>
      <c r="M317" s="172"/>
      <c r="N317" s="173"/>
      <c r="O317" s="173"/>
      <c r="P317" s="174">
        <f>P318+P344</f>
        <v>0</v>
      </c>
      <c r="Q317" s="173"/>
      <c r="R317" s="174">
        <f>R318+R344</f>
        <v>0.12972464</v>
      </c>
      <c r="S317" s="173"/>
      <c r="T317" s="175">
        <f>T318+T344</f>
        <v>0</v>
      </c>
      <c r="AR317" s="176" t="s">
        <v>87</v>
      </c>
      <c r="AT317" s="177" t="s">
        <v>76</v>
      </c>
      <c r="AU317" s="177" t="s">
        <v>77</v>
      </c>
      <c r="AY317" s="176" t="s">
        <v>138</v>
      </c>
      <c r="BK317" s="178">
        <f>BK318+BK344</f>
        <v>0</v>
      </c>
    </row>
    <row r="318" spans="1:65" s="12" customFormat="1" ht="22.9" customHeight="1">
      <c r="B318" s="165"/>
      <c r="C318" s="166"/>
      <c r="D318" s="167" t="s">
        <v>76</v>
      </c>
      <c r="E318" s="179" t="s">
        <v>1007</v>
      </c>
      <c r="F318" s="179" t="s">
        <v>1008</v>
      </c>
      <c r="G318" s="166"/>
      <c r="H318" s="166"/>
      <c r="I318" s="169"/>
      <c r="J318" s="180">
        <f>BK318</f>
        <v>0</v>
      </c>
      <c r="K318" s="166"/>
      <c r="L318" s="171"/>
      <c r="M318" s="172"/>
      <c r="N318" s="173"/>
      <c r="O318" s="173"/>
      <c r="P318" s="174">
        <f>SUM(P319:P343)</f>
        <v>0</v>
      </c>
      <c r="Q318" s="173"/>
      <c r="R318" s="174">
        <f>SUM(R319:R343)</f>
        <v>0.12765392</v>
      </c>
      <c r="S318" s="173"/>
      <c r="T318" s="175">
        <f>SUM(T319:T343)</f>
        <v>0</v>
      </c>
      <c r="AR318" s="176" t="s">
        <v>87</v>
      </c>
      <c r="AT318" s="177" t="s">
        <v>76</v>
      </c>
      <c r="AU318" s="177" t="s">
        <v>85</v>
      </c>
      <c r="AY318" s="176" t="s">
        <v>138</v>
      </c>
      <c r="BK318" s="178">
        <f>SUM(BK319:BK343)</f>
        <v>0</v>
      </c>
    </row>
    <row r="319" spans="1:65" s="2" customFormat="1" ht="37.9" customHeight="1">
      <c r="A319" s="37"/>
      <c r="B319" s="38"/>
      <c r="C319" s="181" t="s">
        <v>466</v>
      </c>
      <c r="D319" s="181" t="s">
        <v>140</v>
      </c>
      <c r="E319" s="182" t="s">
        <v>1009</v>
      </c>
      <c r="F319" s="183" t="s">
        <v>1010</v>
      </c>
      <c r="G319" s="184" t="s">
        <v>143</v>
      </c>
      <c r="H319" s="185">
        <v>11.368</v>
      </c>
      <c r="I319" s="186"/>
      <c r="J319" s="187">
        <f>ROUND(I319*H319,2)</f>
        <v>0</v>
      </c>
      <c r="K319" s="183" t="s">
        <v>144</v>
      </c>
      <c r="L319" s="42"/>
      <c r="M319" s="188" t="s">
        <v>19</v>
      </c>
      <c r="N319" s="189" t="s">
        <v>48</v>
      </c>
      <c r="O319" s="67"/>
      <c r="P319" s="190">
        <f>O319*H319</f>
        <v>0</v>
      </c>
      <c r="Q319" s="190">
        <v>6.0000000000000001E-3</v>
      </c>
      <c r="R319" s="190">
        <f>Q319*H319</f>
        <v>6.8208000000000005E-2</v>
      </c>
      <c r="S319" s="190">
        <v>0</v>
      </c>
      <c r="T319" s="19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2" t="s">
        <v>362</v>
      </c>
      <c r="AT319" s="192" t="s">
        <v>140</v>
      </c>
      <c r="AU319" s="192" t="s">
        <v>87</v>
      </c>
      <c r="AY319" s="20" t="s">
        <v>138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20" t="s">
        <v>85</v>
      </c>
      <c r="BK319" s="193">
        <f>ROUND(I319*H319,2)</f>
        <v>0</v>
      </c>
      <c r="BL319" s="20" t="s">
        <v>362</v>
      </c>
      <c r="BM319" s="192" t="s">
        <v>1011</v>
      </c>
    </row>
    <row r="320" spans="1:65" s="2" customFormat="1" ht="29.25">
      <c r="A320" s="37"/>
      <c r="B320" s="38"/>
      <c r="C320" s="39"/>
      <c r="D320" s="194" t="s">
        <v>147</v>
      </c>
      <c r="E320" s="39"/>
      <c r="F320" s="195" t="s">
        <v>1012</v>
      </c>
      <c r="G320" s="39"/>
      <c r="H320" s="39"/>
      <c r="I320" s="196"/>
      <c r="J320" s="39"/>
      <c r="K320" s="39"/>
      <c r="L320" s="42"/>
      <c r="M320" s="197"/>
      <c r="N320" s="198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147</v>
      </c>
      <c r="AU320" s="20" t="s">
        <v>87</v>
      </c>
    </row>
    <row r="321" spans="1:65" s="2" customFormat="1" ht="11.25">
      <c r="A321" s="37"/>
      <c r="B321" s="38"/>
      <c r="C321" s="39"/>
      <c r="D321" s="199" t="s">
        <v>149</v>
      </c>
      <c r="E321" s="39"/>
      <c r="F321" s="200" t="s">
        <v>1013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149</v>
      </c>
      <c r="AU321" s="20" t="s">
        <v>87</v>
      </c>
    </row>
    <row r="322" spans="1:65" s="13" customFormat="1" ht="22.5">
      <c r="B322" s="201"/>
      <c r="C322" s="202"/>
      <c r="D322" s="194" t="s">
        <v>151</v>
      </c>
      <c r="E322" s="203" t="s">
        <v>19</v>
      </c>
      <c r="F322" s="204" t="s">
        <v>1014</v>
      </c>
      <c r="G322" s="202"/>
      <c r="H322" s="203" t="s">
        <v>19</v>
      </c>
      <c r="I322" s="205"/>
      <c r="J322" s="202"/>
      <c r="K322" s="202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151</v>
      </c>
      <c r="AU322" s="210" t="s">
        <v>87</v>
      </c>
      <c r="AV322" s="13" t="s">
        <v>85</v>
      </c>
      <c r="AW322" s="13" t="s">
        <v>37</v>
      </c>
      <c r="AX322" s="13" t="s">
        <v>77</v>
      </c>
      <c r="AY322" s="210" t="s">
        <v>138</v>
      </c>
    </row>
    <row r="323" spans="1:65" s="13" customFormat="1" ht="22.5">
      <c r="B323" s="201"/>
      <c r="C323" s="202"/>
      <c r="D323" s="194" t="s">
        <v>151</v>
      </c>
      <c r="E323" s="203" t="s">
        <v>19</v>
      </c>
      <c r="F323" s="204" t="s">
        <v>1015</v>
      </c>
      <c r="G323" s="202"/>
      <c r="H323" s="203" t="s">
        <v>19</v>
      </c>
      <c r="I323" s="205"/>
      <c r="J323" s="202"/>
      <c r="K323" s="202"/>
      <c r="L323" s="206"/>
      <c r="M323" s="207"/>
      <c r="N323" s="208"/>
      <c r="O323" s="208"/>
      <c r="P323" s="208"/>
      <c r="Q323" s="208"/>
      <c r="R323" s="208"/>
      <c r="S323" s="208"/>
      <c r="T323" s="209"/>
      <c r="AT323" s="210" t="s">
        <v>151</v>
      </c>
      <c r="AU323" s="210" t="s">
        <v>87</v>
      </c>
      <c r="AV323" s="13" t="s">
        <v>85</v>
      </c>
      <c r="AW323" s="13" t="s">
        <v>37</v>
      </c>
      <c r="AX323" s="13" t="s">
        <v>77</v>
      </c>
      <c r="AY323" s="210" t="s">
        <v>138</v>
      </c>
    </row>
    <row r="324" spans="1:65" s="13" customFormat="1" ht="11.25">
      <c r="B324" s="201"/>
      <c r="C324" s="202"/>
      <c r="D324" s="194" t="s">
        <v>151</v>
      </c>
      <c r="E324" s="203" t="s">
        <v>19</v>
      </c>
      <c r="F324" s="204" t="s">
        <v>889</v>
      </c>
      <c r="G324" s="202"/>
      <c r="H324" s="203" t="s">
        <v>19</v>
      </c>
      <c r="I324" s="205"/>
      <c r="J324" s="202"/>
      <c r="K324" s="202"/>
      <c r="L324" s="206"/>
      <c r="M324" s="207"/>
      <c r="N324" s="208"/>
      <c r="O324" s="208"/>
      <c r="P324" s="208"/>
      <c r="Q324" s="208"/>
      <c r="R324" s="208"/>
      <c r="S324" s="208"/>
      <c r="T324" s="209"/>
      <c r="AT324" s="210" t="s">
        <v>151</v>
      </c>
      <c r="AU324" s="210" t="s">
        <v>87</v>
      </c>
      <c r="AV324" s="13" t="s">
        <v>85</v>
      </c>
      <c r="AW324" s="13" t="s">
        <v>37</v>
      </c>
      <c r="AX324" s="13" t="s">
        <v>77</v>
      </c>
      <c r="AY324" s="210" t="s">
        <v>138</v>
      </c>
    </row>
    <row r="325" spans="1:65" s="14" customFormat="1" ht="11.25">
      <c r="B325" s="211"/>
      <c r="C325" s="212"/>
      <c r="D325" s="194" t="s">
        <v>151</v>
      </c>
      <c r="E325" s="213" t="s">
        <v>19</v>
      </c>
      <c r="F325" s="214" t="s">
        <v>1016</v>
      </c>
      <c r="G325" s="212"/>
      <c r="H325" s="215">
        <v>7.28</v>
      </c>
      <c r="I325" s="216"/>
      <c r="J325" s="212"/>
      <c r="K325" s="212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151</v>
      </c>
      <c r="AU325" s="221" t="s">
        <v>87</v>
      </c>
      <c r="AV325" s="14" t="s">
        <v>87</v>
      </c>
      <c r="AW325" s="14" t="s">
        <v>37</v>
      </c>
      <c r="AX325" s="14" t="s">
        <v>77</v>
      </c>
      <c r="AY325" s="221" t="s">
        <v>138</v>
      </c>
    </row>
    <row r="326" spans="1:65" s="14" customFormat="1" ht="11.25">
      <c r="B326" s="211"/>
      <c r="C326" s="212"/>
      <c r="D326" s="194" t="s">
        <v>151</v>
      </c>
      <c r="E326" s="213" t="s">
        <v>19</v>
      </c>
      <c r="F326" s="214" t="s">
        <v>1017</v>
      </c>
      <c r="G326" s="212"/>
      <c r="H326" s="215">
        <v>0.16</v>
      </c>
      <c r="I326" s="216"/>
      <c r="J326" s="212"/>
      <c r="K326" s="212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151</v>
      </c>
      <c r="AU326" s="221" t="s">
        <v>87</v>
      </c>
      <c r="AV326" s="14" t="s">
        <v>87</v>
      </c>
      <c r="AW326" s="14" t="s">
        <v>37</v>
      </c>
      <c r="AX326" s="14" t="s">
        <v>77</v>
      </c>
      <c r="AY326" s="221" t="s">
        <v>138</v>
      </c>
    </row>
    <row r="327" spans="1:65" s="13" customFormat="1" ht="11.25">
      <c r="B327" s="201"/>
      <c r="C327" s="202"/>
      <c r="D327" s="194" t="s">
        <v>151</v>
      </c>
      <c r="E327" s="203" t="s">
        <v>19</v>
      </c>
      <c r="F327" s="204" t="s">
        <v>947</v>
      </c>
      <c r="G327" s="202"/>
      <c r="H327" s="203" t="s">
        <v>19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151</v>
      </c>
      <c r="AU327" s="210" t="s">
        <v>87</v>
      </c>
      <c r="AV327" s="13" t="s">
        <v>85</v>
      </c>
      <c r="AW327" s="13" t="s">
        <v>37</v>
      </c>
      <c r="AX327" s="13" t="s">
        <v>77</v>
      </c>
      <c r="AY327" s="210" t="s">
        <v>138</v>
      </c>
    </row>
    <row r="328" spans="1:65" s="14" customFormat="1" ht="11.25">
      <c r="B328" s="211"/>
      <c r="C328" s="212"/>
      <c r="D328" s="194" t="s">
        <v>151</v>
      </c>
      <c r="E328" s="213" t="s">
        <v>19</v>
      </c>
      <c r="F328" s="214" t="s">
        <v>1018</v>
      </c>
      <c r="G328" s="212"/>
      <c r="H328" s="215">
        <v>3.8479999999999999</v>
      </c>
      <c r="I328" s="216"/>
      <c r="J328" s="212"/>
      <c r="K328" s="212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151</v>
      </c>
      <c r="AU328" s="221" t="s">
        <v>87</v>
      </c>
      <c r="AV328" s="14" t="s">
        <v>87</v>
      </c>
      <c r="AW328" s="14" t="s">
        <v>37</v>
      </c>
      <c r="AX328" s="14" t="s">
        <v>77</v>
      </c>
      <c r="AY328" s="221" t="s">
        <v>138</v>
      </c>
    </row>
    <row r="329" spans="1:65" s="14" customFormat="1" ht="11.25">
      <c r="B329" s="211"/>
      <c r="C329" s="212"/>
      <c r="D329" s="194" t="s">
        <v>151</v>
      </c>
      <c r="E329" s="213" t="s">
        <v>19</v>
      </c>
      <c r="F329" s="214" t="s">
        <v>1019</v>
      </c>
      <c r="G329" s="212"/>
      <c r="H329" s="215">
        <v>0.08</v>
      </c>
      <c r="I329" s="216"/>
      <c r="J329" s="212"/>
      <c r="K329" s="212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151</v>
      </c>
      <c r="AU329" s="221" t="s">
        <v>87</v>
      </c>
      <c r="AV329" s="14" t="s">
        <v>87</v>
      </c>
      <c r="AW329" s="14" t="s">
        <v>37</v>
      </c>
      <c r="AX329" s="14" t="s">
        <v>77</v>
      </c>
      <c r="AY329" s="221" t="s">
        <v>138</v>
      </c>
    </row>
    <row r="330" spans="1:65" s="15" customFormat="1" ht="11.25">
      <c r="B330" s="222"/>
      <c r="C330" s="223"/>
      <c r="D330" s="194" t="s">
        <v>151</v>
      </c>
      <c r="E330" s="224" t="s">
        <v>19</v>
      </c>
      <c r="F330" s="225" t="s">
        <v>157</v>
      </c>
      <c r="G330" s="223"/>
      <c r="H330" s="226">
        <v>11.368</v>
      </c>
      <c r="I330" s="227"/>
      <c r="J330" s="223"/>
      <c r="K330" s="223"/>
      <c r="L330" s="228"/>
      <c r="M330" s="229"/>
      <c r="N330" s="230"/>
      <c r="O330" s="230"/>
      <c r="P330" s="230"/>
      <c r="Q330" s="230"/>
      <c r="R330" s="230"/>
      <c r="S330" s="230"/>
      <c r="T330" s="231"/>
      <c r="AT330" s="232" t="s">
        <v>151</v>
      </c>
      <c r="AU330" s="232" t="s">
        <v>87</v>
      </c>
      <c r="AV330" s="15" t="s">
        <v>145</v>
      </c>
      <c r="AW330" s="15" t="s">
        <v>37</v>
      </c>
      <c r="AX330" s="15" t="s">
        <v>85</v>
      </c>
      <c r="AY330" s="232" t="s">
        <v>138</v>
      </c>
    </row>
    <row r="331" spans="1:65" s="2" customFormat="1" ht="37.9" customHeight="1">
      <c r="A331" s="37"/>
      <c r="B331" s="38"/>
      <c r="C331" s="181" t="s">
        <v>469</v>
      </c>
      <c r="D331" s="181" t="s">
        <v>140</v>
      </c>
      <c r="E331" s="182" t="s">
        <v>1020</v>
      </c>
      <c r="F331" s="183" t="s">
        <v>1021</v>
      </c>
      <c r="G331" s="184" t="s">
        <v>143</v>
      </c>
      <c r="H331" s="185">
        <v>9.4060000000000006</v>
      </c>
      <c r="I331" s="186"/>
      <c r="J331" s="187">
        <f>ROUND(I331*H331,2)</f>
        <v>0</v>
      </c>
      <c r="K331" s="183" t="s">
        <v>144</v>
      </c>
      <c r="L331" s="42"/>
      <c r="M331" s="188" t="s">
        <v>19</v>
      </c>
      <c r="N331" s="189" t="s">
        <v>48</v>
      </c>
      <c r="O331" s="67"/>
      <c r="P331" s="190">
        <f>O331*H331</f>
        <v>0</v>
      </c>
      <c r="Q331" s="190">
        <v>6.3200000000000001E-3</v>
      </c>
      <c r="R331" s="190">
        <f>Q331*H331</f>
        <v>5.9445920000000006E-2</v>
      </c>
      <c r="S331" s="190">
        <v>0</v>
      </c>
      <c r="T331" s="191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2" t="s">
        <v>362</v>
      </c>
      <c r="AT331" s="192" t="s">
        <v>140</v>
      </c>
      <c r="AU331" s="192" t="s">
        <v>87</v>
      </c>
      <c r="AY331" s="20" t="s">
        <v>138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20" t="s">
        <v>85</v>
      </c>
      <c r="BK331" s="193">
        <f>ROUND(I331*H331,2)</f>
        <v>0</v>
      </c>
      <c r="BL331" s="20" t="s">
        <v>362</v>
      </c>
      <c r="BM331" s="192" t="s">
        <v>1022</v>
      </c>
    </row>
    <row r="332" spans="1:65" s="2" customFormat="1" ht="29.25">
      <c r="A332" s="37"/>
      <c r="B332" s="38"/>
      <c r="C332" s="39"/>
      <c r="D332" s="194" t="s">
        <v>147</v>
      </c>
      <c r="E332" s="39"/>
      <c r="F332" s="195" t="s">
        <v>1023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147</v>
      </c>
      <c r="AU332" s="20" t="s">
        <v>87</v>
      </c>
    </row>
    <row r="333" spans="1:65" s="2" customFormat="1" ht="11.25">
      <c r="A333" s="37"/>
      <c r="B333" s="38"/>
      <c r="C333" s="39"/>
      <c r="D333" s="199" t="s">
        <v>149</v>
      </c>
      <c r="E333" s="39"/>
      <c r="F333" s="200" t="s">
        <v>1024</v>
      </c>
      <c r="G333" s="39"/>
      <c r="H333" s="39"/>
      <c r="I333" s="196"/>
      <c r="J333" s="39"/>
      <c r="K333" s="39"/>
      <c r="L333" s="42"/>
      <c r="M333" s="197"/>
      <c r="N333" s="198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149</v>
      </c>
      <c r="AU333" s="20" t="s">
        <v>87</v>
      </c>
    </row>
    <row r="334" spans="1:65" s="13" customFormat="1" ht="22.5">
      <c r="B334" s="201"/>
      <c r="C334" s="202"/>
      <c r="D334" s="194" t="s">
        <v>151</v>
      </c>
      <c r="E334" s="203" t="s">
        <v>19</v>
      </c>
      <c r="F334" s="204" t="s">
        <v>1025</v>
      </c>
      <c r="G334" s="202"/>
      <c r="H334" s="203" t="s">
        <v>19</v>
      </c>
      <c r="I334" s="205"/>
      <c r="J334" s="202"/>
      <c r="K334" s="202"/>
      <c r="L334" s="206"/>
      <c r="M334" s="207"/>
      <c r="N334" s="208"/>
      <c r="O334" s="208"/>
      <c r="P334" s="208"/>
      <c r="Q334" s="208"/>
      <c r="R334" s="208"/>
      <c r="S334" s="208"/>
      <c r="T334" s="209"/>
      <c r="AT334" s="210" t="s">
        <v>151</v>
      </c>
      <c r="AU334" s="210" t="s">
        <v>87</v>
      </c>
      <c r="AV334" s="13" t="s">
        <v>85</v>
      </c>
      <c r="AW334" s="13" t="s">
        <v>37</v>
      </c>
      <c r="AX334" s="13" t="s">
        <v>77</v>
      </c>
      <c r="AY334" s="210" t="s">
        <v>138</v>
      </c>
    </row>
    <row r="335" spans="1:65" s="13" customFormat="1" ht="22.5">
      <c r="B335" s="201"/>
      <c r="C335" s="202"/>
      <c r="D335" s="194" t="s">
        <v>151</v>
      </c>
      <c r="E335" s="203" t="s">
        <v>19</v>
      </c>
      <c r="F335" s="204" t="s">
        <v>1026</v>
      </c>
      <c r="G335" s="202"/>
      <c r="H335" s="203" t="s">
        <v>19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151</v>
      </c>
      <c r="AU335" s="210" t="s">
        <v>87</v>
      </c>
      <c r="AV335" s="13" t="s">
        <v>85</v>
      </c>
      <c r="AW335" s="13" t="s">
        <v>37</v>
      </c>
      <c r="AX335" s="13" t="s">
        <v>77</v>
      </c>
      <c r="AY335" s="210" t="s">
        <v>138</v>
      </c>
    </row>
    <row r="336" spans="1:65" s="13" customFormat="1" ht="11.25">
      <c r="B336" s="201"/>
      <c r="C336" s="202"/>
      <c r="D336" s="194" t="s">
        <v>151</v>
      </c>
      <c r="E336" s="203" t="s">
        <v>19</v>
      </c>
      <c r="F336" s="204" t="s">
        <v>889</v>
      </c>
      <c r="G336" s="202"/>
      <c r="H336" s="203" t="s">
        <v>19</v>
      </c>
      <c r="I336" s="205"/>
      <c r="J336" s="202"/>
      <c r="K336" s="202"/>
      <c r="L336" s="206"/>
      <c r="M336" s="207"/>
      <c r="N336" s="208"/>
      <c r="O336" s="208"/>
      <c r="P336" s="208"/>
      <c r="Q336" s="208"/>
      <c r="R336" s="208"/>
      <c r="S336" s="208"/>
      <c r="T336" s="209"/>
      <c r="AT336" s="210" t="s">
        <v>151</v>
      </c>
      <c r="AU336" s="210" t="s">
        <v>87</v>
      </c>
      <c r="AV336" s="13" t="s">
        <v>85</v>
      </c>
      <c r="AW336" s="13" t="s">
        <v>37</v>
      </c>
      <c r="AX336" s="13" t="s">
        <v>77</v>
      </c>
      <c r="AY336" s="210" t="s">
        <v>138</v>
      </c>
    </row>
    <row r="337" spans="1:65" s="14" customFormat="1" ht="11.25">
      <c r="B337" s="211"/>
      <c r="C337" s="212"/>
      <c r="D337" s="194" t="s">
        <v>151</v>
      </c>
      <c r="E337" s="213" t="s">
        <v>19</v>
      </c>
      <c r="F337" s="214" t="s">
        <v>1027</v>
      </c>
      <c r="G337" s="212"/>
      <c r="H337" s="215">
        <v>6.08</v>
      </c>
      <c r="I337" s="216"/>
      <c r="J337" s="212"/>
      <c r="K337" s="212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151</v>
      </c>
      <c r="AU337" s="221" t="s">
        <v>87</v>
      </c>
      <c r="AV337" s="14" t="s">
        <v>87</v>
      </c>
      <c r="AW337" s="14" t="s">
        <v>37</v>
      </c>
      <c r="AX337" s="14" t="s">
        <v>77</v>
      </c>
      <c r="AY337" s="221" t="s">
        <v>138</v>
      </c>
    </row>
    <row r="338" spans="1:65" s="13" customFormat="1" ht="11.25">
      <c r="B338" s="201"/>
      <c r="C338" s="202"/>
      <c r="D338" s="194" t="s">
        <v>151</v>
      </c>
      <c r="E338" s="203" t="s">
        <v>19</v>
      </c>
      <c r="F338" s="204" t="s">
        <v>947</v>
      </c>
      <c r="G338" s="202"/>
      <c r="H338" s="203" t="s">
        <v>19</v>
      </c>
      <c r="I338" s="205"/>
      <c r="J338" s="202"/>
      <c r="K338" s="202"/>
      <c r="L338" s="206"/>
      <c r="M338" s="207"/>
      <c r="N338" s="208"/>
      <c r="O338" s="208"/>
      <c r="P338" s="208"/>
      <c r="Q338" s="208"/>
      <c r="R338" s="208"/>
      <c r="S338" s="208"/>
      <c r="T338" s="209"/>
      <c r="AT338" s="210" t="s">
        <v>151</v>
      </c>
      <c r="AU338" s="210" t="s">
        <v>87</v>
      </c>
      <c r="AV338" s="13" t="s">
        <v>85</v>
      </c>
      <c r="AW338" s="13" t="s">
        <v>37</v>
      </c>
      <c r="AX338" s="13" t="s">
        <v>77</v>
      </c>
      <c r="AY338" s="210" t="s">
        <v>138</v>
      </c>
    </row>
    <row r="339" spans="1:65" s="14" customFormat="1" ht="11.25">
      <c r="B339" s="211"/>
      <c r="C339" s="212"/>
      <c r="D339" s="194" t="s">
        <v>151</v>
      </c>
      <c r="E339" s="213" t="s">
        <v>19</v>
      </c>
      <c r="F339" s="214" t="s">
        <v>1028</v>
      </c>
      <c r="G339" s="212"/>
      <c r="H339" s="215">
        <v>3.3260000000000001</v>
      </c>
      <c r="I339" s="216"/>
      <c r="J339" s="212"/>
      <c r="K339" s="212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151</v>
      </c>
      <c r="AU339" s="221" t="s">
        <v>87</v>
      </c>
      <c r="AV339" s="14" t="s">
        <v>87</v>
      </c>
      <c r="AW339" s="14" t="s">
        <v>37</v>
      </c>
      <c r="AX339" s="14" t="s">
        <v>77</v>
      </c>
      <c r="AY339" s="221" t="s">
        <v>138</v>
      </c>
    </row>
    <row r="340" spans="1:65" s="15" customFormat="1" ht="11.25">
      <c r="B340" s="222"/>
      <c r="C340" s="223"/>
      <c r="D340" s="194" t="s">
        <v>151</v>
      </c>
      <c r="E340" s="224" t="s">
        <v>19</v>
      </c>
      <c r="F340" s="225" t="s">
        <v>157</v>
      </c>
      <c r="G340" s="223"/>
      <c r="H340" s="226">
        <v>9.4060000000000006</v>
      </c>
      <c r="I340" s="227"/>
      <c r="J340" s="223"/>
      <c r="K340" s="223"/>
      <c r="L340" s="228"/>
      <c r="M340" s="229"/>
      <c r="N340" s="230"/>
      <c r="O340" s="230"/>
      <c r="P340" s="230"/>
      <c r="Q340" s="230"/>
      <c r="R340" s="230"/>
      <c r="S340" s="230"/>
      <c r="T340" s="231"/>
      <c r="AT340" s="232" t="s">
        <v>151</v>
      </c>
      <c r="AU340" s="232" t="s">
        <v>87</v>
      </c>
      <c r="AV340" s="15" t="s">
        <v>145</v>
      </c>
      <c r="AW340" s="15" t="s">
        <v>37</v>
      </c>
      <c r="AX340" s="15" t="s">
        <v>85</v>
      </c>
      <c r="AY340" s="232" t="s">
        <v>138</v>
      </c>
    </row>
    <row r="341" spans="1:65" s="2" customFormat="1" ht="24.2" customHeight="1">
      <c r="A341" s="37"/>
      <c r="B341" s="38"/>
      <c r="C341" s="181" t="s">
        <v>473</v>
      </c>
      <c r="D341" s="181" t="s">
        <v>140</v>
      </c>
      <c r="E341" s="182" t="s">
        <v>1029</v>
      </c>
      <c r="F341" s="183" t="s">
        <v>1030</v>
      </c>
      <c r="G341" s="184" t="s">
        <v>1031</v>
      </c>
      <c r="H341" s="262"/>
      <c r="I341" s="186"/>
      <c r="J341" s="187">
        <f>ROUND(I341*H341,2)</f>
        <v>0</v>
      </c>
      <c r="K341" s="183" t="s">
        <v>144</v>
      </c>
      <c r="L341" s="42"/>
      <c r="M341" s="188" t="s">
        <v>19</v>
      </c>
      <c r="N341" s="189" t="s">
        <v>48</v>
      </c>
      <c r="O341" s="67"/>
      <c r="P341" s="190">
        <f>O341*H341</f>
        <v>0</v>
      </c>
      <c r="Q341" s="190">
        <v>0</v>
      </c>
      <c r="R341" s="190">
        <f>Q341*H341</f>
        <v>0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362</v>
      </c>
      <c r="AT341" s="192" t="s">
        <v>140</v>
      </c>
      <c r="AU341" s="192" t="s">
        <v>87</v>
      </c>
      <c r="AY341" s="20" t="s">
        <v>138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85</v>
      </c>
      <c r="BK341" s="193">
        <f>ROUND(I341*H341,2)</f>
        <v>0</v>
      </c>
      <c r="BL341" s="20" t="s">
        <v>362</v>
      </c>
      <c r="BM341" s="192" t="s">
        <v>1032</v>
      </c>
    </row>
    <row r="342" spans="1:65" s="2" customFormat="1" ht="29.25">
      <c r="A342" s="37"/>
      <c r="B342" s="38"/>
      <c r="C342" s="39"/>
      <c r="D342" s="194" t="s">
        <v>147</v>
      </c>
      <c r="E342" s="39"/>
      <c r="F342" s="195" t="s">
        <v>1033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147</v>
      </c>
      <c r="AU342" s="20" t="s">
        <v>87</v>
      </c>
    </row>
    <row r="343" spans="1:65" s="2" customFormat="1" ht="11.25">
      <c r="A343" s="37"/>
      <c r="B343" s="38"/>
      <c r="C343" s="39"/>
      <c r="D343" s="199" t="s">
        <v>149</v>
      </c>
      <c r="E343" s="39"/>
      <c r="F343" s="200" t="s">
        <v>1034</v>
      </c>
      <c r="G343" s="39"/>
      <c r="H343" s="39"/>
      <c r="I343" s="196"/>
      <c r="J343" s="39"/>
      <c r="K343" s="39"/>
      <c r="L343" s="42"/>
      <c r="M343" s="197"/>
      <c r="N343" s="198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149</v>
      </c>
      <c r="AU343" s="20" t="s">
        <v>87</v>
      </c>
    </row>
    <row r="344" spans="1:65" s="12" customFormat="1" ht="22.9" customHeight="1">
      <c r="B344" s="165"/>
      <c r="C344" s="166"/>
      <c r="D344" s="167" t="s">
        <v>76</v>
      </c>
      <c r="E344" s="179" t="s">
        <v>1035</v>
      </c>
      <c r="F344" s="179" t="s">
        <v>1036</v>
      </c>
      <c r="G344" s="166"/>
      <c r="H344" s="166"/>
      <c r="I344" s="169"/>
      <c r="J344" s="180">
        <f>BK344</f>
        <v>0</v>
      </c>
      <c r="K344" s="166"/>
      <c r="L344" s="171"/>
      <c r="M344" s="172"/>
      <c r="N344" s="173"/>
      <c r="O344" s="173"/>
      <c r="P344" s="174">
        <f>SUM(P345:P353)</f>
        <v>0</v>
      </c>
      <c r="Q344" s="173"/>
      <c r="R344" s="174">
        <f>SUM(R345:R353)</f>
        <v>2.0707200000000003E-3</v>
      </c>
      <c r="S344" s="173"/>
      <c r="T344" s="175">
        <f>SUM(T345:T353)</f>
        <v>0</v>
      </c>
      <c r="AR344" s="176" t="s">
        <v>87</v>
      </c>
      <c r="AT344" s="177" t="s">
        <v>76</v>
      </c>
      <c r="AU344" s="177" t="s">
        <v>85</v>
      </c>
      <c r="AY344" s="176" t="s">
        <v>138</v>
      </c>
      <c r="BK344" s="178">
        <f>SUM(BK345:BK353)</f>
        <v>0</v>
      </c>
    </row>
    <row r="345" spans="1:65" s="2" customFormat="1" ht="44.25" customHeight="1">
      <c r="A345" s="37"/>
      <c r="B345" s="38"/>
      <c r="C345" s="181" t="s">
        <v>482</v>
      </c>
      <c r="D345" s="181" t="s">
        <v>140</v>
      </c>
      <c r="E345" s="182" t="s">
        <v>1037</v>
      </c>
      <c r="F345" s="183" t="s">
        <v>1038</v>
      </c>
      <c r="G345" s="184" t="s">
        <v>143</v>
      </c>
      <c r="H345" s="185">
        <v>12.942</v>
      </c>
      <c r="I345" s="186"/>
      <c r="J345" s="187">
        <f>ROUND(I345*H345,2)</f>
        <v>0</v>
      </c>
      <c r="K345" s="183" t="s">
        <v>206</v>
      </c>
      <c r="L345" s="42"/>
      <c r="M345" s="188" t="s">
        <v>19</v>
      </c>
      <c r="N345" s="189" t="s">
        <v>48</v>
      </c>
      <c r="O345" s="67"/>
      <c r="P345" s="190">
        <f>O345*H345</f>
        <v>0</v>
      </c>
      <c r="Q345" s="190">
        <v>1.6000000000000001E-4</v>
      </c>
      <c r="R345" s="190">
        <f>Q345*H345</f>
        <v>2.0707200000000003E-3</v>
      </c>
      <c r="S345" s="190">
        <v>0</v>
      </c>
      <c r="T345" s="19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92" t="s">
        <v>362</v>
      </c>
      <c r="AT345" s="192" t="s">
        <v>140</v>
      </c>
      <c r="AU345" s="192" t="s">
        <v>87</v>
      </c>
      <c r="AY345" s="20" t="s">
        <v>138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20" t="s">
        <v>85</v>
      </c>
      <c r="BK345" s="193">
        <f>ROUND(I345*H345,2)</f>
        <v>0</v>
      </c>
      <c r="BL345" s="20" t="s">
        <v>362</v>
      </c>
      <c r="BM345" s="192" t="s">
        <v>1039</v>
      </c>
    </row>
    <row r="346" spans="1:65" s="2" customFormat="1" ht="29.25">
      <c r="A346" s="37"/>
      <c r="B346" s="38"/>
      <c r="C346" s="39"/>
      <c r="D346" s="194" t="s">
        <v>147</v>
      </c>
      <c r="E346" s="39"/>
      <c r="F346" s="195" t="s">
        <v>1038</v>
      </c>
      <c r="G346" s="39"/>
      <c r="H346" s="39"/>
      <c r="I346" s="196"/>
      <c r="J346" s="39"/>
      <c r="K346" s="39"/>
      <c r="L346" s="42"/>
      <c r="M346" s="197"/>
      <c r="N346" s="198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147</v>
      </c>
      <c r="AU346" s="20" t="s">
        <v>87</v>
      </c>
    </row>
    <row r="347" spans="1:65" s="2" customFormat="1" ht="39">
      <c r="A347" s="37"/>
      <c r="B347" s="38"/>
      <c r="C347" s="39"/>
      <c r="D347" s="194" t="s">
        <v>274</v>
      </c>
      <c r="E347" s="39"/>
      <c r="F347" s="236" t="s">
        <v>1040</v>
      </c>
      <c r="G347" s="39"/>
      <c r="H347" s="39"/>
      <c r="I347" s="196"/>
      <c r="J347" s="39"/>
      <c r="K347" s="39"/>
      <c r="L347" s="42"/>
      <c r="M347" s="197"/>
      <c r="N347" s="198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274</v>
      </c>
      <c r="AU347" s="20" t="s">
        <v>87</v>
      </c>
    </row>
    <row r="348" spans="1:65" s="13" customFormat="1" ht="11.25">
      <c r="B348" s="201"/>
      <c r="C348" s="202"/>
      <c r="D348" s="194" t="s">
        <v>151</v>
      </c>
      <c r="E348" s="203" t="s">
        <v>19</v>
      </c>
      <c r="F348" s="204" t="s">
        <v>1041</v>
      </c>
      <c r="G348" s="202"/>
      <c r="H348" s="203" t="s">
        <v>19</v>
      </c>
      <c r="I348" s="205"/>
      <c r="J348" s="202"/>
      <c r="K348" s="202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151</v>
      </c>
      <c r="AU348" s="210" t="s">
        <v>87</v>
      </c>
      <c r="AV348" s="13" t="s">
        <v>85</v>
      </c>
      <c r="AW348" s="13" t="s">
        <v>37</v>
      </c>
      <c r="AX348" s="13" t="s">
        <v>77</v>
      </c>
      <c r="AY348" s="210" t="s">
        <v>138</v>
      </c>
    </row>
    <row r="349" spans="1:65" s="13" customFormat="1" ht="22.5">
      <c r="B349" s="201"/>
      <c r="C349" s="202"/>
      <c r="D349" s="194" t="s">
        <v>151</v>
      </c>
      <c r="E349" s="203" t="s">
        <v>19</v>
      </c>
      <c r="F349" s="204" t="s">
        <v>1042</v>
      </c>
      <c r="G349" s="202"/>
      <c r="H349" s="203" t="s">
        <v>19</v>
      </c>
      <c r="I349" s="205"/>
      <c r="J349" s="202"/>
      <c r="K349" s="202"/>
      <c r="L349" s="206"/>
      <c r="M349" s="207"/>
      <c r="N349" s="208"/>
      <c r="O349" s="208"/>
      <c r="P349" s="208"/>
      <c r="Q349" s="208"/>
      <c r="R349" s="208"/>
      <c r="S349" s="208"/>
      <c r="T349" s="209"/>
      <c r="AT349" s="210" t="s">
        <v>151</v>
      </c>
      <c r="AU349" s="210" t="s">
        <v>87</v>
      </c>
      <c r="AV349" s="13" t="s">
        <v>85</v>
      </c>
      <c r="AW349" s="13" t="s">
        <v>37</v>
      </c>
      <c r="AX349" s="13" t="s">
        <v>77</v>
      </c>
      <c r="AY349" s="210" t="s">
        <v>138</v>
      </c>
    </row>
    <row r="350" spans="1:65" s="14" customFormat="1" ht="11.25">
      <c r="B350" s="211"/>
      <c r="C350" s="212"/>
      <c r="D350" s="194" t="s">
        <v>151</v>
      </c>
      <c r="E350" s="213" t="s">
        <v>19</v>
      </c>
      <c r="F350" s="214" t="s">
        <v>1043</v>
      </c>
      <c r="G350" s="212"/>
      <c r="H350" s="215">
        <v>9.7439999999999998</v>
      </c>
      <c r="I350" s="216"/>
      <c r="J350" s="212"/>
      <c r="K350" s="212"/>
      <c r="L350" s="217"/>
      <c r="M350" s="218"/>
      <c r="N350" s="219"/>
      <c r="O350" s="219"/>
      <c r="P350" s="219"/>
      <c r="Q350" s="219"/>
      <c r="R350" s="219"/>
      <c r="S350" s="219"/>
      <c r="T350" s="220"/>
      <c r="AT350" s="221" t="s">
        <v>151</v>
      </c>
      <c r="AU350" s="221" t="s">
        <v>87</v>
      </c>
      <c r="AV350" s="14" t="s">
        <v>87</v>
      </c>
      <c r="AW350" s="14" t="s">
        <v>37</v>
      </c>
      <c r="AX350" s="14" t="s">
        <v>77</v>
      </c>
      <c r="AY350" s="221" t="s">
        <v>138</v>
      </c>
    </row>
    <row r="351" spans="1:65" s="13" customFormat="1" ht="22.5">
      <c r="B351" s="201"/>
      <c r="C351" s="202"/>
      <c r="D351" s="194" t="s">
        <v>151</v>
      </c>
      <c r="E351" s="203" t="s">
        <v>19</v>
      </c>
      <c r="F351" s="204" t="s">
        <v>1044</v>
      </c>
      <c r="G351" s="202"/>
      <c r="H351" s="203" t="s">
        <v>19</v>
      </c>
      <c r="I351" s="205"/>
      <c r="J351" s="202"/>
      <c r="K351" s="202"/>
      <c r="L351" s="206"/>
      <c r="M351" s="207"/>
      <c r="N351" s="208"/>
      <c r="O351" s="208"/>
      <c r="P351" s="208"/>
      <c r="Q351" s="208"/>
      <c r="R351" s="208"/>
      <c r="S351" s="208"/>
      <c r="T351" s="209"/>
      <c r="AT351" s="210" t="s">
        <v>151</v>
      </c>
      <c r="AU351" s="210" t="s">
        <v>87</v>
      </c>
      <c r="AV351" s="13" t="s">
        <v>85</v>
      </c>
      <c r="AW351" s="13" t="s">
        <v>37</v>
      </c>
      <c r="AX351" s="13" t="s">
        <v>77</v>
      </c>
      <c r="AY351" s="210" t="s">
        <v>138</v>
      </c>
    </row>
    <row r="352" spans="1:65" s="14" customFormat="1" ht="11.25">
      <c r="B352" s="211"/>
      <c r="C352" s="212"/>
      <c r="D352" s="194" t="s">
        <v>151</v>
      </c>
      <c r="E352" s="213" t="s">
        <v>19</v>
      </c>
      <c r="F352" s="214" t="s">
        <v>1045</v>
      </c>
      <c r="G352" s="212"/>
      <c r="H352" s="215">
        <v>3.198</v>
      </c>
      <c r="I352" s="216"/>
      <c r="J352" s="212"/>
      <c r="K352" s="212"/>
      <c r="L352" s="217"/>
      <c r="M352" s="218"/>
      <c r="N352" s="219"/>
      <c r="O352" s="219"/>
      <c r="P352" s="219"/>
      <c r="Q352" s="219"/>
      <c r="R352" s="219"/>
      <c r="S352" s="219"/>
      <c r="T352" s="220"/>
      <c r="AT352" s="221" t="s">
        <v>151</v>
      </c>
      <c r="AU352" s="221" t="s">
        <v>87</v>
      </c>
      <c r="AV352" s="14" t="s">
        <v>87</v>
      </c>
      <c r="AW352" s="14" t="s">
        <v>37</v>
      </c>
      <c r="AX352" s="14" t="s">
        <v>77</v>
      </c>
      <c r="AY352" s="221" t="s">
        <v>138</v>
      </c>
    </row>
    <row r="353" spans="1:51" s="15" customFormat="1" ht="11.25">
      <c r="B353" s="222"/>
      <c r="C353" s="223"/>
      <c r="D353" s="194" t="s">
        <v>151</v>
      </c>
      <c r="E353" s="224" t="s">
        <v>19</v>
      </c>
      <c r="F353" s="225" t="s">
        <v>157</v>
      </c>
      <c r="G353" s="223"/>
      <c r="H353" s="226">
        <v>12.942</v>
      </c>
      <c r="I353" s="227"/>
      <c r="J353" s="223"/>
      <c r="K353" s="223"/>
      <c r="L353" s="228"/>
      <c r="M353" s="263"/>
      <c r="N353" s="264"/>
      <c r="O353" s="264"/>
      <c r="P353" s="264"/>
      <c r="Q353" s="264"/>
      <c r="R353" s="264"/>
      <c r="S353" s="264"/>
      <c r="T353" s="265"/>
      <c r="AT353" s="232" t="s">
        <v>151</v>
      </c>
      <c r="AU353" s="232" t="s">
        <v>87</v>
      </c>
      <c r="AV353" s="15" t="s">
        <v>145</v>
      </c>
      <c r="AW353" s="15" t="s">
        <v>37</v>
      </c>
      <c r="AX353" s="15" t="s">
        <v>85</v>
      </c>
      <c r="AY353" s="232" t="s">
        <v>138</v>
      </c>
    </row>
    <row r="354" spans="1:51" s="2" customFormat="1" ht="6.95" customHeight="1">
      <c r="A354" s="37"/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42"/>
      <c r="M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</row>
  </sheetData>
  <sheetProtection algorithmName="SHA-512" hashValue="bSzPOEt0gvuSAgKeEaZF280ChHtV5WikBC43KK8bzV10qhyYKa9svkIrexIWGTsxkCiMMFFWWxOvCReb3Oq+Aw==" saltValue="9x1Ks+tmvufuOJRuDAo0ZY0cYkiOVHRDL3hL0lbnotDrpnvdNxHb1fnzgmLT+kgUKt8+XQ0bHSZ2FCOZSJ7lug==" spinCount="100000" sheet="1" objects="1" scenarios="1" formatColumns="0" formatRows="0" autoFilter="0"/>
  <autoFilter ref="C88:K353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/>
    <hyperlink ref="F103" r:id="rId2"/>
    <hyperlink ref="F112" r:id="rId3"/>
    <hyperlink ref="F117" r:id="rId4"/>
    <hyperlink ref="F123" r:id="rId5"/>
    <hyperlink ref="F132" r:id="rId6"/>
    <hyperlink ref="F137" r:id="rId7"/>
    <hyperlink ref="F146" r:id="rId8"/>
    <hyperlink ref="F153" r:id="rId9"/>
    <hyperlink ref="F164" r:id="rId10"/>
    <hyperlink ref="F173" r:id="rId11"/>
    <hyperlink ref="F276" r:id="rId12"/>
    <hyperlink ref="F304" r:id="rId13"/>
    <hyperlink ref="F316" r:id="rId14"/>
    <hyperlink ref="F321" r:id="rId15"/>
    <hyperlink ref="F333" r:id="rId16"/>
    <hyperlink ref="F343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107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113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1046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11. 7. 2024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ROUND(J83,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ROUND((SUM(BE83:BE164)),  2)</f>
        <v>0</v>
      </c>
      <c r="G33" s="37"/>
      <c r="H33" s="37"/>
      <c r="I33" s="127">
        <v>0.21</v>
      </c>
      <c r="J33" s="126">
        <f>ROUND(((SUM(BE83:BE164))*I33),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ROUND((SUM(BF83:BF164)),  2)</f>
        <v>0</v>
      </c>
      <c r="G34" s="37"/>
      <c r="H34" s="37"/>
      <c r="I34" s="127">
        <v>0.12</v>
      </c>
      <c r="J34" s="126">
        <f>ROUND(((SUM(BF83:BF164))*I34),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ROUND((SUM(BG83:BG164)),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ROUND((SUM(BH83:BH164)),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ROUND((SUM(BI83:BI164)),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115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Pěší koridor do ulice Na Stráni, Zárybničná Lhota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113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3" t="str">
        <f>E9</f>
        <v>003 - SO-800 Vegetační úpravy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Zárybničná Lhota, parc. č. 72/5, 77/12, 74/1</v>
      </c>
      <c r="G52" s="39"/>
      <c r="H52" s="39"/>
      <c r="I52" s="32" t="s">
        <v>23</v>
      </c>
      <c r="J52" s="62" t="str">
        <f>IF(J12="","",J12)</f>
        <v>11. 7. 2024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Graphic PRO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116</v>
      </c>
      <c r="D57" s="140"/>
      <c r="E57" s="140"/>
      <c r="F57" s="140"/>
      <c r="G57" s="140"/>
      <c r="H57" s="140"/>
      <c r="I57" s="140"/>
      <c r="J57" s="141" t="s">
        <v>117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118</v>
      </c>
    </row>
    <row r="60" spans="1:47" s="9" customFormat="1" ht="24.95" customHeight="1">
      <c r="B60" s="143"/>
      <c r="C60" s="144"/>
      <c r="D60" s="145" t="s">
        <v>119</v>
      </c>
      <c r="E60" s="146"/>
      <c r="F60" s="146"/>
      <c r="G60" s="146"/>
      <c r="H60" s="146"/>
      <c r="I60" s="146"/>
      <c r="J60" s="147">
        <f>J84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120</v>
      </c>
      <c r="E61" s="151"/>
      <c r="F61" s="151"/>
      <c r="G61" s="151"/>
      <c r="H61" s="151"/>
      <c r="I61" s="151"/>
      <c r="J61" s="152">
        <f>J85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1047</v>
      </c>
      <c r="E62" s="151"/>
      <c r="F62" s="151"/>
      <c r="G62" s="151"/>
      <c r="H62" s="151"/>
      <c r="I62" s="151"/>
      <c r="J62" s="152">
        <f>J101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261</v>
      </c>
      <c r="E63" s="151"/>
      <c r="F63" s="151"/>
      <c r="G63" s="151"/>
      <c r="H63" s="151"/>
      <c r="I63" s="151"/>
      <c r="J63" s="152">
        <f>J161</f>
        <v>0</v>
      </c>
      <c r="K63" s="100"/>
      <c r="L63" s="153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16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16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123</v>
      </c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404" t="str">
        <f>E7</f>
        <v>Pěší koridor do ulice Na Stráni, Zárybničná Lhota</v>
      </c>
      <c r="F73" s="405"/>
      <c r="G73" s="405"/>
      <c r="H73" s="405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113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53" t="str">
        <f>E9</f>
        <v>003 - SO-800 Vegetační úpravy</v>
      </c>
      <c r="F75" s="406"/>
      <c r="G75" s="406"/>
      <c r="H75" s="406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k.ú. Zárybničná Lhota, parc. č. 72/5, 77/12, 74/1</v>
      </c>
      <c r="G77" s="39"/>
      <c r="H77" s="39"/>
      <c r="I77" s="32" t="s">
        <v>23</v>
      </c>
      <c r="J77" s="62" t="str">
        <f>IF(J12="","",J12)</f>
        <v>11. 7. 2024</v>
      </c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25</v>
      </c>
      <c r="D79" s="39"/>
      <c r="E79" s="39"/>
      <c r="F79" s="30" t="str">
        <f>E15</f>
        <v>MĚSTO TÁBOR</v>
      </c>
      <c r="G79" s="39"/>
      <c r="H79" s="39"/>
      <c r="I79" s="32" t="s">
        <v>33</v>
      </c>
      <c r="J79" s="35" t="str">
        <f>E21</f>
        <v>Graphic PRO s.r.o.</v>
      </c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Pavel Vochozka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54"/>
      <c r="B82" s="155"/>
      <c r="C82" s="156" t="s">
        <v>124</v>
      </c>
      <c r="D82" s="157" t="s">
        <v>62</v>
      </c>
      <c r="E82" s="157" t="s">
        <v>58</v>
      </c>
      <c r="F82" s="157" t="s">
        <v>59</v>
      </c>
      <c r="G82" s="157" t="s">
        <v>125</v>
      </c>
      <c r="H82" s="157" t="s">
        <v>126</v>
      </c>
      <c r="I82" s="157" t="s">
        <v>127</v>
      </c>
      <c r="J82" s="157" t="s">
        <v>117</v>
      </c>
      <c r="K82" s="158" t="s">
        <v>128</v>
      </c>
      <c r="L82" s="159"/>
      <c r="M82" s="71" t="s">
        <v>19</v>
      </c>
      <c r="N82" s="72" t="s">
        <v>47</v>
      </c>
      <c r="O82" s="72" t="s">
        <v>129</v>
      </c>
      <c r="P82" s="72" t="s">
        <v>130</v>
      </c>
      <c r="Q82" s="72" t="s">
        <v>131</v>
      </c>
      <c r="R82" s="72" t="s">
        <v>132</v>
      </c>
      <c r="S82" s="72" t="s">
        <v>133</v>
      </c>
      <c r="T82" s="73" t="s">
        <v>134</v>
      </c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</row>
    <row r="83" spans="1:65" s="2" customFormat="1" ht="22.9" customHeight="1">
      <c r="A83" s="37"/>
      <c r="B83" s="38"/>
      <c r="C83" s="78" t="s">
        <v>135</v>
      </c>
      <c r="D83" s="39"/>
      <c r="E83" s="39"/>
      <c r="F83" s="39"/>
      <c r="G83" s="39"/>
      <c r="H83" s="39"/>
      <c r="I83" s="39"/>
      <c r="J83" s="160">
        <f>BK83</f>
        <v>0</v>
      </c>
      <c r="K83" s="39"/>
      <c r="L83" s="42"/>
      <c r="M83" s="74"/>
      <c r="N83" s="161"/>
      <c r="O83" s="75"/>
      <c r="P83" s="162">
        <f>P84</f>
        <v>0</v>
      </c>
      <c r="Q83" s="75"/>
      <c r="R83" s="162">
        <f>R84</f>
        <v>4.2010000000000006E-2</v>
      </c>
      <c r="S83" s="75"/>
      <c r="T83" s="163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118</v>
      </c>
      <c r="BK83" s="164">
        <f>BK84</f>
        <v>0</v>
      </c>
    </row>
    <row r="84" spans="1:65" s="12" customFormat="1" ht="25.9" customHeight="1">
      <c r="B84" s="165"/>
      <c r="C84" s="166"/>
      <c r="D84" s="167" t="s">
        <v>76</v>
      </c>
      <c r="E84" s="168" t="s">
        <v>136</v>
      </c>
      <c r="F84" s="168" t="s">
        <v>137</v>
      </c>
      <c r="G84" s="166"/>
      <c r="H84" s="166"/>
      <c r="I84" s="169"/>
      <c r="J84" s="170">
        <f>BK84</f>
        <v>0</v>
      </c>
      <c r="K84" s="166"/>
      <c r="L84" s="171"/>
      <c r="M84" s="172"/>
      <c r="N84" s="173"/>
      <c r="O84" s="173"/>
      <c r="P84" s="174">
        <f>P85+P101+P161</f>
        <v>0</v>
      </c>
      <c r="Q84" s="173"/>
      <c r="R84" s="174">
        <f>R85+R101+R161</f>
        <v>4.2010000000000006E-2</v>
      </c>
      <c r="S84" s="173"/>
      <c r="T84" s="175">
        <f>T85+T101+T161</f>
        <v>0</v>
      </c>
      <c r="AR84" s="176" t="s">
        <v>85</v>
      </c>
      <c r="AT84" s="177" t="s">
        <v>76</v>
      </c>
      <c r="AU84" s="177" t="s">
        <v>77</v>
      </c>
      <c r="AY84" s="176" t="s">
        <v>138</v>
      </c>
      <c r="BK84" s="178">
        <f>BK85+BK101+BK161</f>
        <v>0</v>
      </c>
    </row>
    <row r="85" spans="1:65" s="12" customFormat="1" ht="22.9" customHeight="1">
      <c r="B85" s="165"/>
      <c r="C85" s="166"/>
      <c r="D85" s="167" t="s">
        <v>76</v>
      </c>
      <c r="E85" s="179" t="s">
        <v>85</v>
      </c>
      <c r="F85" s="179" t="s">
        <v>139</v>
      </c>
      <c r="G85" s="166"/>
      <c r="H85" s="166"/>
      <c r="I85" s="169"/>
      <c r="J85" s="180">
        <f>BK85</f>
        <v>0</v>
      </c>
      <c r="K85" s="166"/>
      <c r="L85" s="171"/>
      <c r="M85" s="172"/>
      <c r="N85" s="173"/>
      <c r="O85" s="173"/>
      <c r="P85" s="174">
        <f>SUM(P86:P100)</f>
        <v>0</v>
      </c>
      <c r="Q85" s="173"/>
      <c r="R85" s="174">
        <f>SUM(R86:R100)</f>
        <v>0</v>
      </c>
      <c r="S85" s="173"/>
      <c r="T85" s="175">
        <f>SUM(T86:T100)</f>
        <v>0</v>
      </c>
      <c r="AR85" s="176" t="s">
        <v>85</v>
      </c>
      <c r="AT85" s="177" t="s">
        <v>76</v>
      </c>
      <c r="AU85" s="177" t="s">
        <v>85</v>
      </c>
      <c r="AY85" s="176" t="s">
        <v>138</v>
      </c>
      <c r="BK85" s="178">
        <f>SUM(BK86:BK100)</f>
        <v>0</v>
      </c>
    </row>
    <row r="86" spans="1:65" s="2" customFormat="1" ht="24.2" customHeight="1">
      <c r="A86" s="37"/>
      <c r="B86" s="38"/>
      <c r="C86" s="181" t="s">
        <v>85</v>
      </c>
      <c r="D86" s="181" t="s">
        <v>140</v>
      </c>
      <c r="E86" s="182" t="s">
        <v>1048</v>
      </c>
      <c r="F86" s="183" t="s">
        <v>1049</v>
      </c>
      <c r="G86" s="184" t="s">
        <v>143</v>
      </c>
      <c r="H86" s="185">
        <v>23</v>
      </c>
      <c r="I86" s="186"/>
      <c r="J86" s="187">
        <f>ROUND(I86*H86,2)</f>
        <v>0</v>
      </c>
      <c r="K86" s="183" t="s">
        <v>144</v>
      </c>
      <c r="L86" s="42"/>
      <c r="M86" s="188" t="s">
        <v>19</v>
      </c>
      <c r="N86" s="189" t="s">
        <v>48</v>
      </c>
      <c r="O86" s="67"/>
      <c r="P86" s="190">
        <f>O86*H86</f>
        <v>0</v>
      </c>
      <c r="Q86" s="190">
        <v>0</v>
      </c>
      <c r="R86" s="190">
        <f>Q86*H86</f>
        <v>0</v>
      </c>
      <c r="S86" s="190">
        <v>0</v>
      </c>
      <c r="T86" s="191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92" t="s">
        <v>145</v>
      </c>
      <c r="AT86" s="192" t="s">
        <v>140</v>
      </c>
      <c r="AU86" s="192" t="s">
        <v>87</v>
      </c>
      <c r="AY86" s="20" t="s">
        <v>138</v>
      </c>
      <c r="BE86" s="193">
        <f>IF(N86="základní",J86,0)</f>
        <v>0</v>
      </c>
      <c r="BF86" s="193">
        <f>IF(N86="snížená",J86,0)</f>
        <v>0</v>
      </c>
      <c r="BG86" s="193">
        <f>IF(N86="zákl. přenesená",J86,0)</f>
        <v>0</v>
      </c>
      <c r="BH86" s="193">
        <f>IF(N86="sníž. přenesená",J86,0)</f>
        <v>0</v>
      </c>
      <c r="BI86" s="193">
        <f>IF(N86="nulová",J86,0)</f>
        <v>0</v>
      </c>
      <c r="BJ86" s="20" t="s">
        <v>85</v>
      </c>
      <c r="BK86" s="193">
        <f>ROUND(I86*H86,2)</f>
        <v>0</v>
      </c>
      <c r="BL86" s="20" t="s">
        <v>145</v>
      </c>
      <c r="BM86" s="192" t="s">
        <v>1050</v>
      </c>
    </row>
    <row r="87" spans="1:65" s="2" customFormat="1" ht="19.5">
      <c r="A87" s="37"/>
      <c r="B87" s="38"/>
      <c r="C87" s="39"/>
      <c r="D87" s="194" t="s">
        <v>147</v>
      </c>
      <c r="E87" s="39"/>
      <c r="F87" s="195" t="s">
        <v>1051</v>
      </c>
      <c r="G87" s="39"/>
      <c r="H87" s="39"/>
      <c r="I87" s="196"/>
      <c r="J87" s="39"/>
      <c r="K87" s="39"/>
      <c r="L87" s="42"/>
      <c r="M87" s="197"/>
      <c r="N87" s="198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147</v>
      </c>
      <c r="AU87" s="20" t="s">
        <v>87</v>
      </c>
    </row>
    <row r="88" spans="1:65" s="2" customFormat="1" ht="11.25">
      <c r="A88" s="37"/>
      <c r="B88" s="38"/>
      <c r="C88" s="39"/>
      <c r="D88" s="199" t="s">
        <v>149</v>
      </c>
      <c r="E88" s="39"/>
      <c r="F88" s="200" t="s">
        <v>1052</v>
      </c>
      <c r="G88" s="39"/>
      <c r="H88" s="39"/>
      <c r="I88" s="196"/>
      <c r="J88" s="39"/>
      <c r="K88" s="39"/>
      <c r="L88" s="42"/>
      <c r="M88" s="197"/>
      <c r="N88" s="198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149</v>
      </c>
      <c r="AU88" s="20" t="s">
        <v>87</v>
      </c>
    </row>
    <row r="89" spans="1:65" s="13" customFormat="1" ht="11.25">
      <c r="B89" s="201"/>
      <c r="C89" s="202"/>
      <c r="D89" s="194" t="s">
        <v>151</v>
      </c>
      <c r="E89" s="203" t="s">
        <v>19</v>
      </c>
      <c r="F89" s="204" t="s">
        <v>1053</v>
      </c>
      <c r="G89" s="202"/>
      <c r="H89" s="203" t="s">
        <v>19</v>
      </c>
      <c r="I89" s="205"/>
      <c r="J89" s="202"/>
      <c r="K89" s="202"/>
      <c r="L89" s="206"/>
      <c r="M89" s="207"/>
      <c r="N89" s="208"/>
      <c r="O89" s="208"/>
      <c r="P89" s="208"/>
      <c r="Q89" s="208"/>
      <c r="R89" s="208"/>
      <c r="S89" s="208"/>
      <c r="T89" s="209"/>
      <c r="AT89" s="210" t="s">
        <v>151</v>
      </c>
      <c r="AU89" s="210" t="s">
        <v>87</v>
      </c>
      <c r="AV89" s="13" t="s">
        <v>85</v>
      </c>
      <c r="AW89" s="13" t="s">
        <v>37</v>
      </c>
      <c r="AX89" s="13" t="s">
        <v>77</v>
      </c>
      <c r="AY89" s="210" t="s">
        <v>138</v>
      </c>
    </row>
    <row r="90" spans="1:65" s="14" customFormat="1" ht="11.25">
      <c r="B90" s="211"/>
      <c r="C90" s="212"/>
      <c r="D90" s="194" t="s">
        <v>151</v>
      </c>
      <c r="E90" s="213" t="s">
        <v>19</v>
      </c>
      <c r="F90" s="214" t="s">
        <v>411</v>
      </c>
      <c r="G90" s="212"/>
      <c r="H90" s="215">
        <v>23</v>
      </c>
      <c r="I90" s="216"/>
      <c r="J90" s="212"/>
      <c r="K90" s="212"/>
      <c r="L90" s="217"/>
      <c r="M90" s="218"/>
      <c r="N90" s="219"/>
      <c r="O90" s="219"/>
      <c r="P90" s="219"/>
      <c r="Q90" s="219"/>
      <c r="R90" s="219"/>
      <c r="S90" s="219"/>
      <c r="T90" s="220"/>
      <c r="AT90" s="221" t="s">
        <v>151</v>
      </c>
      <c r="AU90" s="221" t="s">
        <v>87</v>
      </c>
      <c r="AV90" s="14" t="s">
        <v>87</v>
      </c>
      <c r="AW90" s="14" t="s">
        <v>37</v>
      </c>
      <c r="AX90" s="14" t="s">
        <v>85</v>
      </c>
      <c r="AY90" s="221" t="s">
        <v>138</v>
      </c>
    </row>
    <row r="91" spans="1:65" s="2" customFormat="1" ht="37.9" customHeight="1">
      <c r="A91" s="37"/>
      <c r="B91" s="38"/>
      <c r="C91" s="181" t="s">
        <v>87</v>
      </c>
      <c r="D91" s="181" t="s">
        <v>140</v>
      </c>
      <c r="E91" s="182" t="s">
        <v>158</v>
      </c>
      <c r="F91" s="183" t="s">
        <v>159</v>
      </c>
      <c r="G91" s="184" t="s">
        <v>160</v>
      </c>
      <c r="H91" s="185">
        <v>2.2999999999999998</v>
      </c>
      <c r="I91" s="186"/>
      <c r="J91" s="187">
        <f>ROUND(I91*H91,2)</f>
        <v>0</v>
      </c>
      <c r="K91" s="183" t="s">
        <v>144</v>
      </c>
      <c r="L91" s="42"/>
      <c r="M91" s="188" t="s">
        <v>19</v>
      </c>
      <c r="N91" s="189" t="s">
        <v>48</v>
      </c>
      <c r="O91" s="67"/>
      <c r="P91" s="190">
        <f>O91*H91</f>
        <v>0</v>
      </c>
      <c r="Q91" s="190">
        <v>0</v>
      </c>
      <c r="R91" s="190">
        <f>Q91*H91</f>
        <v>0</v>
      </c>
      <c r="S91" s="190">
        <v>0</v>
      </c>
      <c r="T91" s="191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92" t="s">
        <v>145</v>
      </c>
      <c r="AT91" s="192" t="s">
        <v>140</v>
      </c>
      <c r="AU91" s="192" t="s">
        <v>87</v>
      </c>
      <c r="AY91" s="20" t="s">
        <v>138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20" t="s">
        <v>85</v>
      </c>
      <c r="BK91" s="193">
        <f>ROUND(I91*H91,2)</f>
        <v>0</v>
      </c>
      <c r="BL91" s="20" t="s">
        <v>145</v>
      </c>
      <c r="BM91" s="192" t="s">
        <v>1054</v>
      </c>
    </row>
    <row r="92" spans="1:65" s="2" customFormat="1" ht="39">
      <c r="A92" s="37"/>
      <c r="B92" s="38"/>
      <c r="C92" s="39"/>
      <c r="D92" s="194" t="s">
        <v>147</v>
      </c>
      <c r="E92" s="39"/>
      <c r="F92" s="195" t="s">
        <v>162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147</v>
      </c>
      <c r="AU92" s="20" t="s">
        <v>87</v>
      </c>
    </row>
    <row r="93" spans="1:65" s="2" customFormat="1" ht="11.25">
      <c r="A93" s="37"/>
      <c r="B93" s="38"/>
      <c r="C93" s="39"/>
      <c r="D93" s="199" t="s">
        <v>149</v>
      </c>
      <c r="E93" s="39"/>
      <c r="F93" s="200" t="s">
        <v>163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149</v>
      </c>
      <c r="AU93" s="20" t="s">
        <v>87</v>
      </c>
    </row>
    <row r="94" spans="1:65" s="13" customFormat="1" ht="22.5">
      <c r="B94" s="201"/>
      <c r="C94" s="202"/>
      <c r="D94" s="194" t="s">
        <v>151</v>
      </c>
      <c r="E94" s="203" t="s">
        <v>19</v>
      </c>
      <c r="F94" s="204" t="s">
        <v>1055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151</v>
      </c>
      <c r="AU94" s="210" t="s">
        <v>87</v>
      </c>
      <c r="AV94" s="13" t="s">
        <v>85</v>
      </c>
      <c r="AW94" s="13" t="s">
        <v>37</v>
      </c>
      <c r="AX94" s="13" t="s">
        <v>77</v>
      </c>
      <c r="AY94" s="210" t="s">
        <v>138</v>
      </c>
    </row>
    <row r="95" spans="1:65" s="14" customFormat="1" ht="11.25">
      <c r="B95" s="211"/>
      <c r="C95" s="212"/>
      <c r="D95" s="194" t="s">
        <v>151</v>
      </c>
      <c r="E95" s="213" t="s">
        <v>19</v>
      </c>
      <c r="F95" s="214" t="s">
        <v>1056</v>
      </c>
      <c r="G95" s="212"/>
      <c r="H95" s="215">
        <v>2.2999999999999998</v>
      </c>
      <c r="I95" s="216"/>
      <c r="J95" s="212"/>
      <c r="K95" s="212"/>
      <c r="L95" s="217"/>
      <c r="M95" s="218"/>
      <c r="N95" s="219"/>
      <c r="O95" s="219"/>
      <c r="P95" s="219"/>
      <c r="Q95" s="219"/>
      <c r="R95" s="219"/>
      <c r="S95" s="219"/>
      <c r="T95" s="220"/>
      <c r="AT95" s="221" t="s">
        <v>151</v>
      </c>
      <c r="AU95" s="221" t="s">
        <v>87</v>
      </c>
      <c r="AV95" s="14" t="s">
        <v>87</v>
      </c>
      <c r="AW95" s="14" t="s">
        <v>37</v>
      </c>
      <c r="AX95" s="14" t="s">
        <v>85</v>
      </c>
      <c r="AY95" s="221" t="s">
        <v>138</v>
      </c>
    </row>
    <row r="96" spans="1:65" s="2" customFormat="1" ht="24.2" customHeight="1">
      <c r="A96" s="37"/>
      <c r="B96" s="38"/>
      <c r="C96" s="181" t="s">
        <v>166</v>
      </c>
      <c r="D96" s="181" t="s">
        <v>140</v>
      </c>
      <c r="E96" s="182" t="s">
        <v>167</v>
      </c>
      <c r="F96" s="183" t="s">
        <v>168</v>
      </c>
      <c r="G96" s="184" t="s">
        <v>160</v>
      </c>
      <c r="H96" s="185">
        <v>2.2999999999999998</v>
      </c>
      <c r="I96" s="186"/>
      <c r="J96" s="187">
        <f>ROUND(I96*H96,2)</f>
        <v>0</v>
      </c>
      <c r="K96" s="183" t="s">
        <v>144</v>
      </c>
      <c r="L96" s="42"/>
      <c r="M96" s="188" t="s">
        <v>19</v>
      </c>
      <c r="N96" s="189" t="s">
        <v>48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145</v>
      </c>
      <c r="AT96" s="192" t="s">
        <v>140</v>
      </c>
      <c r="AU96" s="192" t="s">
        <v>87</v>
      </c>
      <c r="AY96" s="20" t="s">
        <v>138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85</v>
      </c>
      <c r="BK96" s="193">
        <f>ROUND(I96*H96,2)</f>
        <v>0</v>
      </c>
      <c r="BL96" s="20" t="s">
        <v>145</v>
      </c>
      <c r="BM96" s="192" t="s">
        <v>1057</v>
      </c>
    </row>
    <row r="97" spans="1:65" s="2" customFormat="1" ht="29.25">
      <c r="A97" s="37"/>
      <c r="B97" s="38"/>
      <c r="C97" s="39"/>
      <c r="D97" s="194" t="s">
        <v>147</v>
      </c>
      <c r="E97" s="39"/>
      <c r="F97" s="195" t="s">
        <v>170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147</v>
      </c>
      <c r="AU97" s="20" t="s">
        <v>87</v>
      </c>
    </row>
    <row r="98" spans="1:65" s="2" customFormat="1" ht="11.25">
      <c r="A98" s="37"/>
      <c r="B98" s="38"/>
      <c r="C98" s="39"/>
      <c r="D98" s="199" t="s">
        <v>149</v>
      </c>
      <c r="E98" s="39"/>
      <c r="F98" s="200" t="s">
        <v>171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149</v>
      </c>
      <c r="AU98" s="20" t="s">
        <v>87</v>
      </c>
    </row>
    <row r="99" spans="1:65" s="13" customFormat="1" ht="22.5">
      <c r="B99" s="201"/>
      <c r="C99" s="202"/>
      <c r="D99" s="194" t="s">
        <v>151</v>
      </c>
      <c r="E99" s="203" t="s">
        <v>19</v>
      </c>
      <c r="F99" s="204" t="s">
        <v>1058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151</v>
      </c>
      <c r="AU99" s="210" t="s">
        <v>87</v>
      </c>
      <c r="AV99" s="13" t="s">
        <v>85</v>
      </c>
      <c r="AW99" s="13" t="s">
        <v>37</v>
      </c>
      <c r="AX99" s="13" t="s">
        <v>77</v>
      </c>
      <c r="AY99" s="210" t="s">
        <v>138</v>
      </c>
    </row>
    <row r="100" spans="1:65" s="14" customFormat="1" ht="11.25">
      <c r="B100" s="211"/>
      <c r="C100" s="212"/>
      <c r="D100" s="194" t="s">
        <v>151</v>
      </c>
      <c r="E100" s="213" t="s">
        <v>19</v>
      </c>
      <c r="F100" s="214" t="s">
        <v>1059</v>
      </c>
      <c r="G100" s="212"/>
      <c r="H100" s="215">
        <v>2.2999999999999998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151</v>
      </c>
      <c r="AU100" s="221" t="s">
        <v>87</v>
      </c>
      <c r="AV100" s="14" t="s">
        <v>87</v>
      </c>
      <c r="AW100" s="14" t="s">
        <v>37</v>
      </c>
      <c r="AX100" s="14" t="s">
        <v>85</v>
      </c>
      <c r="AY100" s="221" t="s">
        <v>138</v>
      </c>
    </row>
    <row r="101" spans="1:65" s="12" customFormat="1" ht="22.9" customHeight="1">
      <c r="B101" s="165"/>
      <c r="C101" s="166"/>
      <c r="D101" s="167" t="s">
        <v>76</v>
      </c>
      <c r="E101" s="179" t="s">
        <v>379</v>
      </c>
      <c r="F101" s="179" t="s">
        <v>1060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SUM(P102:P160)</f>
        <v>0</v>
      </c>
      <c r="Q101" s="173"/>
      <c r="R101" s="174">
        <f>SUM(R102:R160)</f>
        <v>4.2010000000000006E-2</v>
      </c>
      <c r="S101" s="173"/>
      <c r="T101" s="175">
        <f>SUM(T102:T160)</f>
        <v>0</v>
      </c>
      <c r="AR101" s="176" t="s">
        <v>85</v>
      </c>
      <c r="AT101" s="177" t="s">
        <v>76</v>
      </c>
      <c r="AU101" s="177" t="s">
        <v>85</v>
      </c>
      <c r="AY101" s="176" t="s">
        <v>138</v>
      </c>
      <c r="BK101" s="178">
        <f>SUM(BK102:BK160)</f>
        <v>0</v>
      </c>
    </row>
    <row r="102" spans="1:65" s="2" customFormat="1" ht="37.9" customHeight="1">
      <c r="A102" s="37"/>
      <c r="B102" s="38"/>
      <c r="C102" s="181" t="s">
        <v>145</v>
      </c>
      <c r="D102" s="181" t="s">
        <v>140</v>
      </c>
      <c r="E102" s="182" t="s">
        <v>1061</v>
      </c>
      <c r="F102" s="183" t="s">
        <v>1062</v>
      </c>
      <c r="G102" s="184" t="s">
        <v>143</v>
      </c>
      <c r="H102" s="185">
        <v>23</v>
      </c>
      <c r="I102" s="186"/>
      <c r="J102" s="187">
        <f>ROUND(I102*H102,2)</f>
        <v>0</v>
      </c>
      <c r="K102" s="183" t="s">
        <v>144</v>
      </c>
      <c r="L102" s="42"/>
      <c r="M102" s="188" t="s">
        <v>19</v>
      </c>
      <c r="N102" s="189" t="s">
        <v>48</v>
      </c>
      <c r="O102" s="67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145</v>
      </c>
      <c r="AT102" s="192" t="s">
        <v>140</v>
      </c>
      <c r="AU102" s="192" t="s">
        <v>87</v>
      </c>
      <c r="AY102" s="20" t="s">
        <v>138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85</v>
      </c>
      <c r="BK102" s="193">
        <f>ROUND(I102*H102,2)</f>
        <v>0</v>
      </c>
      <c r="BL102" s="20" t="s">
        <v>145</v>
      </c>
      <c r="BM102" s="192" t="s">
        <v>1063</v>
      </c>
    </row>
    <row r="103" spans="1:65" s="2" customFormat="1" ht="29.25">
      <c r="A103" s="37"/>
      <c r="B103" s="38"/>
      <c r="C103" s="39"/>
      <c r="D103" s="194" t="s">
        <v>147</v>
      </c>
      <c r="E103" s="39"/>
      <c r="F103" s="195" t="s">
        <v>1064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147</v>
      </c>
      <c r="AU103" s="20" t="s">
        <v>87</v>
      </c>
    </row>
    <row r="104" spans="1:65" s="2" customFormat="1" ht="11.25">
      <c r="A104" s="37"/>
      <c r="B104" s="38"/>
      <c r="C104" s="39"/>
      <c r="D104" s="199" t="s">
        <v>149</v>
      </c>
      <c r="E104" s="39"/>
      <c r="F104" s="200" t="s">
        <v>1065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149</v>
      </c>
      <c r="AU104" s="20" t="s">
        <v>87</v>
      </c>
    </row>
    <row r="105" spans="1:65" s="13" customFormat="1" ht="11.25">
      <c r="B105" s="201"/>
      <c r="C105" s="202"/>
      <c r="D105" s="194" t="s">
        <v>151</v>
      </c>
      <c r="E105" s="203" t="s">
        <v>19</v>
      </c>
      <c r="F105" s="204" t="s">
        <v>1066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151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138</v>
      </c>
    </row>
    <row r="106" spans="1:65" s="14" customFormat="1" ht="11.25">
      <c r="B106" s="211"/>
      <c r="C106" s="212"/>
      <c r="D106" s="194" t="s">
        <v>151</v>
      </c>
      <c r="E106" s="213" t="s">
        <v>19</v>
      </c>
      <c r="F106" s="214" t="s">
        <v>411</v>
      </c>
      <c r="G106" s="212"/>
      <c r="H106" s="215">
        <v>23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151</v>
      </c>
      <c r="AU106" s="221" t="s">
        <v>87</v>
      </c>
      <c r="AV106" s="14" t="s">
        <v>87</v>
      </c>
      <c r="AW106" s="14" t="s">
        <v>37</v>
      </c>
      <c r="AX106" s="14" t="s">
        <v>85</v>
      </c>
      <c r="AY106" s="221" t="s">
        <v>138</v>
      </c>
    </row>
    <row r="107" spans="1:65" s="2" customFormat="1" ht="16.5" customHeight="1">
      <c r="A107" s="37"/>
      <c r="B107" s="38"/>
      <c r="C107" s="181" t="s">
        <v>182</v>
      </c>
      <c r="D107" s="181" t="s">
        <v>140</v>
      </c>
      <c r="E107" s="182" t="s">
        <v>1067</v>
      </c>
      <c r="F107" s="183" t="s">
        <v>1068</v>
      </c>
      <c r="G107" s="184" t="s">
        <v>160</v>
      </c>
      <c r="H107" s="185">
        <v>2.2999999999999998</v>
      </c>
      <c r="I107" s="186"/>
      <c r="J107" s="187">
        <f>ROUND(I107*H107,2)</f>
        <v>0</v>
      </c>
      <c r="K107" s="183" t="s">
        <v>144</v>
      </c>
      <c r="L107" s="42"/>
      <c r="M107" s="188" t="s">
        <v>19</v>
      </c>
      <c r="N107" s="189" t="s">
        <v>48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145</v>
      </c>
      <c r="AT107" s="192" t="s">
        <v>140</v>
      </c>
      <c r="AU107" s="192" t="s">
        <v>87</v>
      </c>
      <c r="AY107" s="20" t="s">
        <v>138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85</v>
      </c>
      <c r="BK107" s="193">
        <f>ROUND(I107*H107,2)</f>
        <v>0</v>
      </c>
      <c r="BL107" s="20" t="s">
        <v>145</v>
      </c>
      <c r="BM107" s="192" t="s">
        <v>1069</v>
      </c>
    </row>
    <row r="108" spans="1:65" s="2" customFormat="1" ht="11.25">
      <c r="A108" s="37"/>
      <c r="B108" s="38"/>
      <c r="C108" s="39"/>
      <c r="D108" s="194" t="s">
        <v>147</v>
      </c>
      <c r="E108" s="39"/>
      <c r="F108" s="195" t="s">
        <v>1068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147</v>
      </c>
      <c r="AU108" s="20" t="s">
        <v>87</v>
      </c>
    </row>
    <row r="109" spans="1:65" s="2" customFormat="1" ht="11.25">
      <c r="A109" s="37"/>
      <c r="B109" s="38"/>
      <c r="C109" s="39"/>
      <c r="D109" s="199" t="s">
        <v>149</v>
      </c>
      <c r="E109" s="39"/>
      <c r="F109" s="200" t="s">
        <v>1070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149</v>
      </c>
      <c r="AU109" s="20" t="s">
        <v>87</v>
      </c>
    </row>
    <row r="110" spans="1:65" s="13" customFormat="1" ht="11.25">
      <c r="B110" s="201"/>
      <c r="C110" s="202"/>
      <c r="D110" s="194" t="s">
        <v>151</v>
      </c>
      <c r="E110" s="203" t="s">
        <v>19</v>
      </c>
      <c r="F110" s="204" t="s">
        <v>1071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151</v>
      </c>
      <c r="AU110" s="210" t="s">
        <v>87</v>
      </c>
      <c r="AV110" s="13" t="s">
        <v>85</v>
      </c>
      <c r="AW110" s="13" t="s">
        <v>37</v>
      </c>
      <c r="AX110" s="13" t="s">
        <v>77</v>
      </c>
      <c r="AY110" s="210" t="s">
        <v>138</v>
      </c>
    </row>
    <row r="111" spans="1:65" s="13" customFormat="1" ht="11.25">
      <c r="B111" s="201"/>
      <c r="C111" s="202"/>
      <c r="D111" s="194" t="s">
        <v>151</v>
      </c>
      <c r="E111" s="203" t="s">
        <v>19</v>
      </c>
      <c r="F111" s="204" t="s">
        <v>1072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151</v>
      </c>
      <c r="AU111" s="210" t="s">
        <v>87</v>
      </c>
      <c r="AV111" s="13" t="s">
        <v>85</v>
      </c>
      <c r="AW111" s="13" t="s">
        <v>37</v>
      </c>
      <c r="AX111" s="13" t="s">
        <v>77</v>
      </c>
      <c r="AY111" s="210" t="s">
        <v>138</v>
      </c>
    </row>
    <row r="112" spans="1:65" s="14" customFormat="1" ht="11.25">
      <c r="B112" s="211"/>
      <c r="C112" s="212"/>
      <c r="D112" s="194" t="s">
        <v>151</v>
      </c>
      <c r="E112" s="213" t="s">
        <v>19</v>
      </c>
      <c r="F112" s="214" t="s">
        <v>1059</v>
      </c>
      <c r="G112" s="212"/>
      <c r="H112" s="215">
        <v>2.2999999999999998</v>
      </c>
      <c r="I112" s="216"/>
      <c r="J112" s="212"/>
      <c r="K112" s="212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151</v>
      </c>
      <c r="AU112" s="221" t="s">
        <v>87</v>
      </c>
      <c r="AV112" s="14" t="s">
        <v>87</v>
      </c>
      <c r="AW112" s="14" t="s">
        <v>37</v>
      </c>
      <c r="AX112" s="14" t="s">
        <v>85</v>
      </c>
      <c r="AY112" s="221" t="s">
        <v>138</v>
      </c>
    </row>
    <row r="113" spans="1:65" s="2" customFormat="1" ht="24.2" customHeight="1">
      <c r="A113" s="37"/>
      <c r="B113" s="38"/>
      <c r="C113" s="181" t="s">
        <v>193</v>
      </c>
      <c r="D113" s="181" t="s">
        <v>140</v>
      </c>
      <c r="E113" s="182" t="s">
        <v>1073</v>
      </c>
      <c r="F113" s="183" t="s">
        <v>1074</v>
      </c>
      <c r="G113" s="184" t="s">
        <v>143</v>
      </c>
      <c r="H113" s="185">
        <v>23</v>
      </c>
      <c r="I113" s="186"/>
      <c r="J113" s="187">
        <f>ROUND(I113*H113,2)</f>
        <v>0</v>
      </c>
      <c r="K113" s="183" t="s">
        <v>144</v>
      </c>
      <c r="L113" s="42"/>
      <c r="M113" s="188" t="s">
        <v>19</v>
      </c>
      <c r="N113" s="189" t="s">
        <v>48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145</v>
      </c>
      <c r="AT113" s="192" t="s">
        <v>140</v>
      </c>
      <c r="AU113" s="192" t="s">
        <v>87</v>
      </c>
      <c r="AY113" s="20" t="s">
        <v>138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85</v>
      </c>
      <c r="BK113" s="193">
        <f>ROUND(I113*H113,2)</f>
        <v>0</v>
      </c>
      <c r="BL113" s="20" t="s">
        <v>145</v>
      </c>
      <c r="BM113" s="192" t="s">
        <v>1075</v>
      </c>
    </row>
    <row r="114" spans="1:65" s="2" customFormat="1" ht="19.5">
      <c r="A114" s="37"/>
      <c r="B114" s="38"/>
      <c r="C114" s="39"/>
      <c r="D114" s="194" t="s">
        <v>147</v>
      </c>
      <c r="E114" s="39"/>
      <c r="F114" s="195" t="s">
        <v>1076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147</v>
      </c>
      <c r="AU114" s="20" t="s">
        <v>87</v>
      </c>
    </row>
    <row r="115" spans="1:65" s="2" customFormat="1" ht="11.25">
      <c r="A115" s="37"/>
      <c r="B115" s="38"/>
      <c r="C115" s="39"/>
      <c r="D115" s="199" t="s">
        <v>149</v>
      </c>
      <c r="E115" s="39"/>
      <c r="F115" s="200" t="s">
        <v>1077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149</v>
      </c>
      <c r="AU115" s="20" t="s">
        <v>87</v>
      </c>
    </row>
    <row r="116" spans="1:65" s="13" customFormat="1" ht="22.5">
      <c r="B116" s="201"/>
      <c r="C116" s="202"/>
      <c r="D116" s="194" t="s">
        <v>151</v>
      </c>
      <c r="E116" s="203" t="s">
        <v>19</v>
      </c>
      <c r="F116" s="204" t="s">
        <v>1078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151</v>
      </c>
      <c r="AU116" s="210" t="s">
        <v>87</v>
      </c>
      <c r="AV116" s="13" t="s">
        <v>85</v>
      </c>
      <c r="AW116" s="13" t="s">
        <v>37</v>
      </c>
      <c r="AX116" s="13" t="s">
        <v>77</v>
      </c>
      <c r="AY116" s="210" t="s">
        <v>138</v>
      </c>
    </row>
    <row r="117" spans="1:65" s="14" customFormat="1" ht="11.25">
      <c r="B117" s="211"/>
      <c r="C117" s="212"/>
      <c r="D117" s="194" t="s">
        <v>151</v>
      </c>
      <c r="E117" s="213" t="s">
        <v>19</v>
      </c>
      <c r="F117" s="214" t="s">
        <v>411</v>
      </c>
      <c r="G117" s="212"/>
      <c r="H117" s="215">
        <v>23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151</v>
      </c>
      <c r="AU117" s="221" t="s">
        <v>87</v>
      </c>
      <c r="AV117" s="14" t="s">
        <v>87</v>
      </c>
      <c r="AW117" s="14" t="s">
        <v>37</v>
      </c>
      <c r="AX117" s="14" t="s">
        <v>85</v>
      </c>
      <c r="AY117" s="221" t="s">
        <v>138</v>
      </c>
    </row>
    <row r="118" spans="1:65" s="2" customFormat="1" ht="24.2" customHeight="1">
      <c r="A118" s="37"/>
      <c r="B118" s="38"/>
      <c r="C118" s="181" t="s">
        <v>203</v>
      </c>
      <c r="D118" s="181" t="s">
        <v>140</v>
      </c>
      <c r="E118" s="182" t="s">
        <v>1079</v>
      </c>
      <c r="F118" s="183" t="s">
        <v>1080</v>
      </c>
      <c r="G118" s="184" t="s">
        <v>143</v>
      </c>
      <c r="H118" s="185">
        <v>23</v>
      </c>
      <c r="I118" s="186"/>
      <c r="J118" s="187">
        <f>ROUND(I118*H118,2)</f>
        <v>0</v>
      </c>
      <c r="K118" s="183" t="s">
        <v>144</v>
      </c>
      <c r="L118" s="42"/>
      <c r="M118" s="188" t="s">
        <v>19</v>
      </c>
      <c r="N118" s="189" t="s">
        <v>48</v>
      </c>
      <c r="O118" s="6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145</v>
      </c>
      <c r="AT118" s="192" t="s">
        <v>140</v>
      </c>
      <c r="AU118" s="192" t="s">
        <v>87</v>
      </c>
      <c r="AY118" s="20" t="s">
        <v>138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85</v>
      </c>
      <c r="BK118" s="193">
        <f>ROUND(I118*H118,2)</f>
        <v>0</v>
      </c>
      <c r="BL118" s="20" t="s">
        <v>145</v>
      </c>
      <c r="BM118" s="192" t="s">
        <v>1081</v>
      </c>
    </row>
    <row r="119" spans="1:65" s="2" customFormat="1" ht="19.5">
      <c r="A119" s="37"/>
      <c r="B119" s="38"/>
      <c r="C119" s="39"/>
      <c r="D119" s="194" t="s">
        <v>147</v>
      </c>
      <c r="E119" s="39"/>
      <c r="F119" s="195" t="s">
        <v>1082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147</v>
      </c>
      <c r="AU119" s="20" t="s">
        <v>87</v>
      </c>
    </row>
    <row r="120" spans="1:65" s="2" customFormat="1" ht="11.25">
      <c r="A120" s="37"/>
      <c r="B120" s="38"/>
      <c r="C120" s="39"/>
      <c r="D120" s="199" t="s">
        <v>149</v>
      </c>
      <c r="E120" s="39"/>
      <c r="F120" s="200" t="s">
        <v>1083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149</v>
      </c>
      <c r="AU120" s="20" t="s">
        <v>87</v>
      </c>
    </row>
    <row r="121" spans="1:65" s="13" customFormat="1" ht="11.25">
      <c r="B121" s="201"/>
      <c r="C121" s="202"/>
      <c r="D121" s="194" t="s">
        <v>151</v>
      </c>
      <c r="E121" s="203" t="s">
        <v>19</v>
      </c>
      <c r="F121" s="204" t="s">
        <v>1084</v>
      </c>
      <c r="G121" s="202"/>
      <c r="H121" s="203" t="s">
        <v>19</v>
      </c>
      <c r="I121" s="205"/>
      <c r="J121" s="202"/>
      <c r="K121" s="202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151</v>
      </c>
      <c r="AU121" s="210" t="s">
        <v>87</v>
      </c>
      <c r="AV121" s="13" t="s">
        <v>85</v>
      </c>
      <c r="AW121" s="13" t="s">
        <v>37</v>
      </c>
      <c r="AX121" s="13" t="s">
        <v>77</v>
      </c>
      <c r="AY121" s="210" t="s">
        <v>138</v>
      </c>
    </row>
    <row r="122" spans="1:65" s="14" customFormat="1" ht="11.25">
      <c r="B122" s="211"/>
      <c r="C122" s="212"/>
      <c r="D122" s="194" t="s">
        <v>151</v>
      </c>
      <c r="E122" s="213" t="s">
        <v>19</v>
      </c>
      <c r="F122" s="214" t="s">
        <v>411</v>
      </c>
      <c r="G122" s="212"/>
      <c r="H122" s="215">
        <v>23</v>
      </c>
      <c r="I122" s="216"/>
      <c r="J122" s="212"/>
      <c r="K122" s="212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151</v>
      </c>
      <c r="AU122" s="221" t="s">
        <v>87</v>
      </c>
      <c r="AV122" s="14" t="s">
        <v>87</v>
      </c>
      <c r="AW122" s="14" t="s">
        <v>37</v>
      </c>
      <c r="AX122" s="14" t="s">
        <v>85</v>
      </c>
      <c r="AY122" s="221" t="s">
        <v>138</v>
      </c>
    </row>
    <row r="123" spans="1:65" s="2" customFormat="1" ht="16.5" customHeight="1">
      <c r="A123" s="37"/>
      <c r="B123" s="38"/>
      <c r="C123" s="237" t="s">
        <v>210</v>
      </c>
      <c r="D123" s="237" t="s">
        <v>327</v>
      </c>
      <c r="E123" s="238" t="s">
        <v>1085</v>
      </c>
      <c r="F123" s="239" t="s">
        <v>1086</v>
      </c>
      <c r="G123" s="240" t="s">
        <v>1087</v>
      </c>
      <c r="H123" s="241">
        <v>0.69</v>
      </c>
      <c r="I123" s="242"/>
      <c r="J123" s="243">
        <f>ROUND(I123*H123,2)</f>
        <v>0</v>
      </c>
      <c r="K123" s="239" t="s">
        <v>144</v>
      </c>
      <c r="L123" s="244"/>
      <c r="M123" s="245" t="s">
        <v>19</v>
      </c>
      <c r="N123" s="246" t="s">
        <v>48</v>
      </c>
      <c r="O123" s="67"/>
      <c r="P123" s="190">
        <f>O123*H123</f>
        <v>0</v>
      </c>
      <c r="Q123" s="190">
        <v>1E-3</v>
      </c>
      <c r="R123" s="190">
        <f>Q123*H123</f>
        <v>6.8999999999999997E-4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210</v>
      </c>
      <c r="AT123" s="192" t="s">
        <v>327</v>
      </c>
      <c r="AU123" s="192" t="s">
        <v>87</v>
      </c>
      <c r="AY123" s="20" t="s">
        <v>138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85</v>
      </c>
      <c r="BK123" s="193">
        <f>ROUND(I123*H123,2)</f>
        <v>0</v>
      </c>
      <c r="BL123" s="20" t="s">
        <v>145</v>
      </c>
      <c r="BM123" s="192" t="s">
        <v>1088</v>
      </c>
    </row>
    <row r="124" spans="1:65" s="2" customFormat="1" ht="11.25">
      <c r="A124" s="37"/>
      <c r="B124" s="38"/>
      <c r="C124" s="39"/>
      <c r="D124" s="194" t="s">
        <v>147</v>
      </c>
      <c r="E124" s="39"/>
      <c r="F124" s="195" t="s">
        <v>1086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147</v>
      </c>
      <c r="AU124" s="20" t="s">
        <v>87</v>
      </c>
    </row>
    <row r="125" spans="1:65" s="2" customFormat="1" ht="29.25">
      <c r="A125" s="37"/>
      <c r="B125" s="38"/>
      <c r="C125" s="39"/>
      <c r="D125" s="194" t="s">
        <v>274</v>
      </c>
      <c r="E125" s="39"/>
      <c r="F125" s="236" t="s">
        <v>1089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274</v>
      </c>
      <c r="AU125" s="20" t="s">
        <v>87</v>
      </c>
    </row>
    <row r="126" spans="1:65" s="14" customFormat="1" ht="11.25">
      <c r="B126" s="211"/>
      <c r="C126" s="212"/>
      <c r="D126" s="194" t="s">
        <v>151</v>
      </c>
      <c r="E126" s="212"/>
      <c r="F126" s="214" t="s">
        <v>1090</v>
      </c>
      <c r="G126" s="212"/>
      <c r="H126" s="215">
        <v>0.69</v>
      </c>
      <c r="I126" s="216"/>
      <c r="J126" s="212"/>
      <c r="K126" s="212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151</v>
      </c>
      <c r="AU126" s="221" t="s">
        <v>87</v>
      </c>
      <c r="AV126" s="14" t="s">
        <v>87</v>
      </c>
      <c r="AW126" s="14" t="s">
        <v>4</v>
      </c>
      <c r="AX126" s="14" t="s">
        <v>85</v>
      </c>
      <c r="AY126" s="221" t="s">
        <v>138</v>
      </c>
    </row>
    <row r="127" spans="1:65" s="2" customFormat="1" ht="21.75" customHeight="1">
      <c r="A127" s="37"/>
      <c r="B127" s="38"/>
      <c r="C127" s="181" t="s">
        <v>180</v>
      </c>
      <c r="D127" s="181" t="s">
        <v>140</v>
      </c>
      <c r="E127" s="182" t="s">
        <v>1091</v>
      </c>
      <c r="F127" s="183" t="s">
        <v>1092</v>
      </c>
      <c r="G127" s="184" t="s">
        <v>143</v>
      </c>
      <c r="H127" s="185">
        <v>23</v>
      </c>
      <c r="I127" s="186"/>
      <c r="J127" s="187">
        <f>ROUND(I127*H127,2)</f>
        <v>0</v>
      </c>
      <c r="K127" s="183" t="s">
        <v>144</v>
      </c>
      <c r="L127" s="42"/>
      <c r="M127" s="188" t="s">
        <v>19</v>
      </c>
      <c r="N127" s="189" t="s">
        <v>48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145</v>
      </c>
      <c r="AT127" s="192" t="s">
        <v>140</v>
      </c>
      <c r="AU127" s="192" t="s">
        <v>87</v>
      </c>
      <c r="AY127" s="20" t="s">
        <v>138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85</v>
      </c>
      <c r="BK127" s="193">
        <f>ROUND(I127*H127,2)</f>
        <v>0</v>
      </c>
      <c r="BL127" s="20" t="s">
        <v>145</v>
      </c>
      <c r="BM127" s="192" t="s">
        <v>1093</v>
      </c>
    </row>
    <row r="128" spans="1:65" s="2" customFormat="1" ht="11.25">
      <c r="A128" s="37"/>
      <c r="B128" s="38"/>
      <c r="C128" s="39"/>
      <c r="D128" s="194" t="s">
        <v>147</v>
      </c>
      <c r="E128" s="39"/>
      <c r="F128" s="195" t="s">
        <v>1094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147</v>
      </c>
      <c r="AU128" s="20" t="s">
        <v>87</v>
      </c>
    </row>
    <row r="129" spans="1:65" s="2" customFormat="1" ht="11.25">
      <c r="A129" s="37"/>
      <c r="B129" s="38"/>
      <c r="C129" s="39"/>
      <c r="D129" s="199" t="s">
        <v>149</v>
      </c>
      <c r="E129" s="39"/>
      <c r="F129" s="200" t="s">
        <v>1095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149</v>
      </c>
      <c r="AU129" s="20" t="s">
        <v>87</v>
      </c>
    </row>
    <row r="130" spans="1:65" s="13" customFormat="1" ht="11.25">
      <c r="B130" s="201"/>
      <c r="C130" s="202"/>
      <c r="D130" s="194" t="s">
        <v>151</v>
      </c>
      <c r="E130" s="203" t="s">
        <v>19</v>
      </c>
      <c r="F130" s="204" t="s">
        <v>1096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151</v>
      </c>
      <c r="AU130" s="210" t="s">
        <v>87</v>
      </c>
      <c r="AV130" s="13" t="s">
        <v>85</v>
      </c>
      <c r="AW130" s="13" t="s">
        <v>37</v>
      </c>
      <c r="AX130" s="13" t="s">
        <v>77</v>
      </c>
      <c r="AY130" s="210" t="s">
        <v>138</v>
      </c>
    </row>
    <row r="131" spans="1:65" s="14" customFormat="1" ht="11.25">
      <c r="B131" s="211"/>
      <c r="C131" s="212"/>
      <c r="D131" s="194" t="s">
        <v>151</v>
      </c>
      <c r="E131" s="213" t="s">
        <v>19</v>
      </c>
      <c r="F131" s="214" t="s">
        <v>411</v>
      </c>
      <c r="G131" s="212"/>
      <c r="H131" s="215">
        <v>23</v>
      </c>
      <c r="I131" s="216"/>
      <c r="J131" s="212"/>
      <c r="K131" s="212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151</v>
      </c>
      <c r="AU131" s="221" t="s">
        <v>87</v>
      </c>
      <c r="AV131" s="14" t="s">
        <v>87</v>
      </c>
      <c r="AW131" s="14" t="s">
        <v>37</v>
      </c>
      <c r="AX131" s="14" t="s">
        <v>85</v>
      </c>
      <c r="AY131" s="221" t="s">
        <v>138</v>
      </c>
    </row>
    <row r="132" spans="1:65" s="2" customFormat="1" ht="16.5" customHeight="1">
      <c r="A132" s="37"/>
      <c r="B132" s="38"/>
      <c r="C132" s="181" t="s">
        <v>228</v>
      </c>
      <c r="D132" s="181" t="s">
        <v>140</v>
      </c>
      <c r="E132" s="182" t="s">
        <v>1097</v>
      </c>
      <c r="F132" s="183" t="s">
        <v>1098</v>
      </c>
      <c r="G132" s="184" t="s">
        <v>143</v>
      </c>
      <c r="H132" s="185">
        <v>23</v>
      </c>
      <c r="I132" s="186"/>
      <c r="J132" s="187">
        <f>ROUND(I132*H132,2)</f>
        <v>0</v>
      </c>
      <c r="K132" s="183" t="s">
        <v>144</v>
      </c>
      <c r="L132" s="42"/>
      <c r="M132" s="188" t="s">
        <v>19</v>
      </c>
      <c r="N132" s="189" t="s">
        <v>48</v>
      </c>
      <c r="O132" s="6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145</v>
      </c>
      <c r="AT132" s="192" t="s">
        <v>140</v>
      </c>
      <c r="AU132" s="192" t="s">
        <v>87</v>
      </c>
      <c r="AY132" s="20" t="s">
        <v>138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85</v>
      </c>
      <c r="BK132" s="193">
        <f>ROUND(I132*H132,2)</f>
        <v>0</v>
      </c>
      <c r="BL132" s="20" t="s">
        <v>145</v>
      </c>
      <c r="BM132" s="192" t="s">
        <v>1099</v>
      </c>
    </row>
    <row r="133" spans="1:65" s="2" customFormat="1" ht="11.25">
      <c r="A133" s="37"/>
      <c r="B133" s="38"/>
      <c r="C133" s="39"/>
      <c r="D133" s="194" t="s">
        <v>147</v>
      </c>
      <c r="E133" s="39"/>
      <c r="F133" s="195" t="s">
        <v>1100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147</v>
      </c>
      <c r="AU133" s="20" t="s">
        <v>87</v>
      </c>
    </row>
    <row r="134" spans="1:65" s="2" customFormat="1" ht="11.25">
      <c r="A134" s="37"/>
      <c r="B134" s="38"/>
      <c r="C134" s="39"/>
      <c r="D134" s="199" t="s">
        <v>149</v>
      </c>
      <c r="E134" s="39"/>
      <c r="F134" s="200" t="s">
        <v>1101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149</v>
      </c>
      <c r="AU134" s="20" t="s">
        <v>87</v>
      </c>
    </row>
    <row r="135" spans="1:65" s="13" customFormat="1" ht="11.25">
      <c r="B135" s="201"/>
      <c r="C135" s="202"/>
      <c r="D135" s="194" t="s">
        <v>151</v>
      </c>
      <c r="E135" s="203" t="s">
        <v>19</v>
      </c>
      <c r="F135" s="204" t="s">
        <v>1102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151</v>
      </c>
      <c r="AU135" s="210" t="s">
        <v>87</v>
      </c>
      <c r="AV135" s="13" t="s">
        <v>85</v>
      </c>
      <c r="AW135" s="13" t="s">
        <v>37</v>
      </c>
      <c r="AX135" s="13" t="s">
        <v>77</v>
      </c>
      <c r="AY135" s="210" t="s">
        <v>138</v>
      </c>
    </row>
    <row r="136" spans="1:65" s="14" customFormat="1" ht="11.25">
      <c r="B136" s="211"/>
      <c r="C136" s="212"/>
      <c r="D136" s="194" t="s">
        <v>151</v>
      </c>
      <c r="E136" s="213" t="s">
        <v>19</v>
      </c>
      <c r="F136" s="214" t="s">
        <v>411</v>
      </c>
      <c r="G136" s="212"/>
      <c r="H136" s="215">
        <v>23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151</v>
      </c>
      <c r="AU136" s="221" t="s">
        <v>87</v>
      </c>
      <c r="AV136" s="14" t="s">
        <v>87</v>
      </c>
      <c r="AW136" s="14" t="s">
        <v>37</v>
      </c>
      <c r="AX136" s="14" t="s">
        <v>85</v>
      </c>
      <c r="AY136" s="221" t="s">
        <v>138</v>
      </c>
    </row>
    <row r="137" spans="1:65" s="2" customFormat="1" ht="33" customHeight="1">
      <c r="A137" s="37"/>
      <c r="B137" s="38"/>
      <c r="C137" s="181" t="s">
        <v>240</v>
      </c>
      <c r="D137" s="181" t="s">
        <v>140</v>
      </c>
      <c r="E137" s="182" t="s">
        <v>1103</v>
      </c>
      <c r="F137" s="183" t="s">
        <v>1104</v>
      </c>
      <c r="G137" s="184" t="s">
        <v>143</v>
      </c>
      <c r="H137" s="185">
        <v>23</v>
      </c>
      <c r="I137" s="186"/>
      <c r="J137" s="187">
        <f>ROUND(I137*H137,2)</f>
        <v>0</v>
      </c>
      <c r="K137" s="183" t="s">
        <v>144</v>
      </c>
      <c r="L137" s="42"/>
      <c r="M137" s="188" t="s">
        <v>19</v>
      </c>
      <c r="N137" s="189" t="s">
        <v>48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145</v>
      </c>
      <c r="AT137" s="192" t="s">
        <v>140</v>
      </c>
      <c r="AU137" s="192" t="s">
        <v>87</v>
      </c>
      <c r="AY137" s="20" t="s">
        <v>138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85</v>
      </c>
      <c r="BK137" s="193">
        <f>ROUND(I137*H137,2)</f>
        <v>0</v>
      </c>
      <c r="BL137" s="20" t="s">
        <v>145</v>
      </c>
      <c r="BM137" s="192" t="s">
        <v>1105</v>
      </c>
    </row>
    <row r="138" spans="1:65" s="2" customFormat="1" ht="19.5">
      <c r="A138" s="37"/>
      <c r="B138" s="38"/>
      <c r="C138" s="39"/>
      <c r="D138" s="194" t="s">
        <v>147</v>
      </c>
      <c r="E138" s="39"/>
      <c r="F138" s="195" t="s">
        <v>1106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147</v>
      </c>
      <c r="AU138" s="20" t="s">
        <v>87</v>
      </c>
    </row>
    <row r="139" spans="1:65" s="2" customFormat="1" ht="11.25">
      <c r="A139" s="37"/>
      <c r="B139" s="38"/>
      <c r="C139" s="39"/>
      <c r="D139" s="199" t="s">
        <v>149</v>
      </c>
      <c r="E139" s="39"/>
      <c r="F139" s="200" t="s">
        <v>1107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149</v>
      </c>
      <c r="AU139" s="20" t="s">
        <v>87</v>
      </c>
    </row>
    <row r="140" spans="1:65" s="13" customFormat="1" ht="11.25">
      <c r="B140" s="201"/>
      <c r="C140" s="202"/>
      <c r="D140" s="194" t="s">
        <v>151</v>
      </c>
      <c r="E140" s="203" t="s">
        <v>19</v>
      </c>
      <c r="F140" s="204" t="s">
        <v>1108</v>
      </c>
      <c r="G140" s="202"/>
      <c r="H140" s="203" t="s">
        <v>19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151</v>
      </c>
      <c r="AU140" s="210" t="s">
        <v>87</v>
      </c>
      <c r="AV140" s="13" t="s">
        <v>85</v>
      </c>
      <c r="AW140" s="13" t="s">
        <v>37</v>
      </c>
      <c r="AX140" s="13" t="s">
        <v>77</v>
      </c>
      <c r="AY140" s="210" t="s">
        <v>138</v>
      </c>
    </row>
    <row r="141" spans="1:65" s="13" customFormat="1" ht="22.5">
      <c r="B141" s="201"/>
      <c r="C141" s="202"/>
      <c r="D141" s="194" t="s">
        <v>151</v>
      </c>
      <c r="E141" s="203" t="s">
        <v>19</v>
      </c>
      <c r="F141" s="204" t="s">
        <v>1109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151</v>
      </c>
      <c r="AU141" s="210" t="s">
        <v>87</v>
      </c>
      <c r="AV141" s="13" t="s">
        <v>85</v>
      </c>
      <c r="AW141" s="13" t="s">
        <v>37</v>
      </c>
      <c r="AX141" s="13" t="s">
        <v>77</v>
      </c>
      <c r="AY141" s="210" t="s">
        <v>138</v>
      </c>
    </row>
    <row r="142" spans="1:65" s="14" customFormat="1" ht="11.25">
      <c r="B142" s="211"/>
      <c r="C142" s="212"/>
      <c r="D142" s="194" t="s">
        <v>151</v>
      </c>
      <c r="E142" s="213" t="s">
        <v>19</v>
      </c>
      <c r="F142" s="214" t="s">
        <v>411</v>
      </c>
      <c r="G142" s="212"/>
      <c r="H142" s="215">
        <v>23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151</v>
      </c>
      <c r="AU142" s="221" t="s">
        <v>87</v>
      </c>
      <c r="AV142" s="14" t="s">
        <v>87</v>
      </c>
      <c r="AW142" s="14" t="s">
        <v>37</v>
      </c>
      <c r="AX142" s="14" t="s">
        <v>85</v>
      </c>
      <c r="AY142" s="221" t="s">
        <v>138</v>
      </c>
    </row>
    <row r="143" spans="1:65" s="2" customFormat="1" ht="24.2" customHeight="1">
      <c r="A143" s="37"/>
      <c r="B143" s="38"/>
      <c r="C143" s="181" t="s">
        <v>8</v>
      </c>
      <c r="D143" s="181" t="s">
        <v>140</v>
      </c>
      <c r="E143" s="182" t="s">
        <v>1110</v>
      </c>
      <c r="F143" s="183" t="s">
        <v>1111</v>
      </c>
      <c r="G143" s="184" t="s">
        <v>221</v>
      </c>
      <c r="H143" s="185">
        <v>0.115</v>
      </c>
      <c r="I143" s="186"/>
      <c r="J143" s="187">
        <f>ROUND(I143*H143,2)</f>
        <v>0</v>
      </c>
      <c r="K143" s="183" t="s">
        <v>144</v>
      </c>
      <c r="L143" s="42"/>
      <c r="M143" s="188" t="s">
        <v>19</v>
      </c>
      <c r="N143" s="189" t="s">
        <v>48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145</v>
      </c>
      <c r="AT143" s="192" t="s">
        <v>140</v>
      </c>
      <c r="AU143" s="192" t="s">
        <v>87</v>
      </c>
      <c r="AY143" s="20" t="s">
        <v>138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85</v>
      </c>
      <c r="BK143" s="193">
        <f>ROUND(I143*H143,2)</f>
        <v>0</v>
      </c>
      <c r="BL143" s="20" t="s">
        <v>145</v>
      </c>
      <c r="BM143" s="192" t="s">
        <v>1112</v>
      </c>
    </row>
    <row r="144" spans="1:65" s="2" customFormat="1" ht="19.5">
      <c r="A144" s="37"/>
      <c r="B144" s="38"/>
      <c r="C144" s="39"/>
      <c r="D144" s="194" t="s">
        <v>147</v>
      </c>
      <c r="E144" s="39"/>
      <c r="F144" s="195" t="s">
        <v>1113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147</v>
      </c>
      <c r="AU144" s="20" t="s">
        <v>87</v>
      </c>
    </row>
    <row r="145" spans="1:65" s="2" customFormat="1" ht="11.25">
      <c r="A145" s="37"/>
      <c r="B145" s="38"/>
      <c r="C145" s="39"/>
      <c r="D145" s="199" t="s">
        <v>149</v>
      </c>
      <c r="E145" s="39"/>
      <c r="F145" s="200" t="s">
        <v>1114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149</v>
      </c>
      <c r="AU145" s="20" t="s">
        <v>87</v>
      </c>
    </row>
    <row r="146" spans="1:65" s="13" customFormat="1" ht="11.25">
      <c r="B146" s="201"/>
      <c r="C146" s="202"/>
      <c r="D146" s="194" t="s">
        <v>151</v>
      </c>
      <c r="E146" s="203" t="s">
        <v>19</v>
      </c>
      <c r="F146" s="204" t="s">
        <v>1108</v>
      </c>
      <c r="G146" s="202"/>
      <c r="H146" s="203" t="s">
        <v>19</v>
      </c>
      <c r="I146" s="205"/>
      <c r="J146" s="202"/>
      <c r="K146" s="202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151</v>
      </c>
      <c r="AU146" s="210" t="s">
        <v>87</v>
      </c>
      <c r="AV146" s="13" t="s">
        <v>85</v>
      </c>
      <c r="AW146" s="13" t="s">
        <v>37</v>
      </c>
      <c r="AX146" s="13" t="s">
        <v>77</v>
      </c>
      <c r="AY146" s="210" t="s">
        <v>138</v>
      </c>
    </row>
    <row r="147" spans="1:65" s="13" customFormat="1" ht="11.25">
      <c r="B147" s="201"/>
      <c r="C147" s="202"/>
      <c r="D147" s="194" t="s">
        <v>151</v>
      </c>
      <c r="E147" s="203" t="s">
        <v>19</v>
      </c>
      <c r="F147" s="204" t="s">
        <v>1115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151</v>
      </c>
      <c r="AU147" s="210" t="s">
        <v>87</v>
      </c>
      <c r="AV147" s="13" t="s">
        <v>85</v>
      </c>
      <c r="AW147" s="13" t="s">
        <v>37</v>
      </c>
      <c r="AX147" s="13" t="s">
        <v>77</v>
      </c>
      <c r="AY147" s="210" t="s">
        <v>138</v>
      </c>
    </row>
    <row r="148" spans="1:65" s="14" customFormat="1" ht="11.25">
      <c r="B148" s="211"/>
      <c r="C148" s="212"/>
      <c r="D148" s="194" t="s">
        <v>151</v>
      </c>
      <c r="E148" s="213" t="s">
        <v>19</v>
      </c>
      <c r="F148" s="214" t="s">
        <v>1116</v>
      </c>
      <c r="G148" s="212"/>
      <c r="H148" s="215">
        <v>0.115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151</v>
      </c>
      <c r="AU148" s="221" t="s">
        <v>87</v>
      </c>
      <c r="AV148" s="14" t="s">
        <v>87</v>
      </c>
      <c r="AW148" s="14" t="s">
        <v>37</v>
      </c>
      <c r="AX148" s="14" t="s">
        <v>85</v>
      </c>
      <c r="AY148" s="221" t="s">
        <v>138</v>
      </c>
    </row>
    <row r="149" spans="1:65" s="2" customFormat="1" ht="16.5" customHeight="1">
      <c r="A149" s="37"/>
      <c r="B149" s="38"/>
      <c r="C149" s="237" t="s">
        <v>251</v>
      </c>
      <c r="D149" s="237" t="s">
        <v>327</v>
      </c>
      <c r="E149" s="238" t="s">
        <v>1117</v>
      </c>
      <c r="F149" s="239" t="s">
        <v>1118</v>
      </c>
      <c r="G149" s="240" t="s">
        <v>160</v>
      </c>
      <c r="H149" s="241">
        <v>0.192</v>
      </c>
      <c r="I149" s="242"/>
      <c r="J149" s="243">
        <f>ROUND(I149*H149,2)</f>
        <v>0</v>
      </c>
      <c r="K149" s="239" t="s">
        <v>144</v>
      </c>
      <c r="L149" s="244"/>
      <c r="M149" s="245" t="s">
        <v>19</v>
      </c>
      <c r="N149" s="246" t="s">
        <v>48</v>
      </c>
      <c r="O149" s="67"/>
      <c r="P149" s="190">
        <f>O149*H149</f>
        <v>0</v>
      </c>
      <c r="Q149" s="190">
        <v>0.21</v>
      </c>
      <c r="R149" s="190">
        <f>Q149*H149</f>
        <v>4.0320000000000002E-2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210</v>
      </c>
      <c r="AT149" s="192" t="s">
        <v>327</v>
      </c>
      <c r="AU149" s="192" t="s">
        <v>87</v>
      </c>
      <c r="AY149" s="20" t="s">
        <v>138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85</v>
      </c>
      <c r="BK149" s="193">
        <f>ROUND(I149*H149,2)</f>
        <v>0</v>
      </c>
      <c r="BL149" s="20" t="s">
        <v>145</v>
      </c>
      <c r="BM149" s="192" t="s">
        <v>1119</v>
      </c>
    </row>
    <row r="150" spans="1:65" s="2" customFormat="1" ht="11.25">
      <c r="A150" s="37"/>
      <c r="B150" s="38"/>
      <c r="C150" s="39"/>
      <c r="D150" s="194" t="s">
        <v>147</v>
      </c>
      <c r="E150" s="39"/>
      <c r="F150" s="195" t="s">
        <v>1118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147</v>
      </c>
      <c r="AU150" s="20" t="s">
        <v>87</v>
      </c>
    </row>
    <row r="151" spans="1:65" s="14" customFormat="1" ht="11.25">
      <c r="B151" s="211"/>
      <c r="C151" s="212"/>
      <c r="D151" s="194" t="s">
        <v>151</v>
      </c>
      <c r="E151" s="212"/>
      <c r="F151" s="214" t="s">
        <v>1120</v>
      </c>
      <c r="G151" s="212"/>
      <c r="H151" s="215">
        <v>0.192</v>
      </c>
      <c r="I151" s="216"/>
      <c r="J151" s="212"/>
      <c r="K151" s="212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151</v>
      </c>
      <c r="AU151" s="221" t="s">
        <v>87</v>
      </c>
      <c r="AV151" s="14" t="s">
        <v>87</v>
      </c>
      <c r="AW151" s="14" t="s">
        <v>4</v>
      </c>
      <c r="AX151" s="14" t="s">
        <v>85</v>
      </c>
      <c r="AY151" s="221" t="s">
        <v>138</v>
      </c>
    </row>
    <row r="152" spans="1:65" s="2" customFormat="1" ht="24.2" customHeight="1">
      <c r="A152" s="37"/>
      <c r="B152" s="38"/>
      <c r="C152" s="181" t="s">
        <v>347</v>
      </c>
      <c r="D152" s="181" t="s">
        <v>140</v>
      </c>
      <c r="E152" s="182" t="s">
        <v>1121</v>
      </c>
      <c r="F152" s="183" t="s">
        <v>1122</v>
      </c>
      <c r="G152" s="184" t="s">
        <v>221</v>
      </c>
      <c r="H152" s="185">
        <v>1E-3</v>
      </c>
      <c r="I152" s="186"/>
      <c r="J152" s="187">
        <f>ROUND(I152*H152,2)</f>
        <v>0</v>
      </c>
      <c r="K152" s="183" t="s">
        <v>144</v>
      </c>
      <c r="L152" s="42"/>
      <c r="M152" s="188" t="s">
        <v>19</v>
      </c>
      <c r="N152" s="189" t="s">
        <v>48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145</v>
      </c>
      <c r="AT152" s="192" t="s">
        <v>140</v>
      </c>
      <c r="AU152" s="192" t="s">
        <v>87</v>
      </c>
      <c r="AY152" s="20" t="s">
        <v>138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85</v>
      </c>
      <c r="BK152" s="193">
        <f>ROUND(I152*H152,2)</f>
        <v>0</v>
      </c>
      <c r="BL152" s="20" t="s">
        <v>145</v>
      </c>
      <c r="BM152" s="192" t="s">
        <v>1123</v>
      </c>
    </row>
    <row r="153" spans="1:65" s="2" customFormat="1" ht="19.5">
      <c r="A153" s="37"/>
      <c r="B153" s="38"/>
      <c r="C153" s="39"/>
      <c r="D153" s="194" t="s">
        <v>147</v>
      </c>
      <c r="E153" s="39"/>
      <c r="F153" s="195" t="s">
        <v>1124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147</v>
      </c>
      <c r="AU153" s="20" t="s">
        <v>87</v>
      </c>
    </row>
    <row r="154" spans="1:65" s="2" customFormat="1" ht="11.25">
      <c r="A154" s="37"/>
      <c r="B154" s="38"/>
      <c r="C154" s="39"/>
      <c r="D154" s="199" t="s">
        <v>149</v>
      </c>
      <c r="E154" s="39"/>
      <c r="F154" s="200" t="s">
        <v>1125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149</v>
      </c>
      <c r="AU154" s="20" t="s">
        <v>87</v>
      </c>
    </row>
    <row r="155" spans="1:65" s="13" customFormat="1" ht="11.25">
      <c r="B155" s="201"/>
      <c r="C155" s="202"/>
      <c r="D155" s="194" t="s">
        <v>151</v>
      </c>
      <c r="E155" s="203" t="s">
        <v>19</v>
      </c>
      <c r="F155" s="204" t="s">
        <v>1108</v>
      </c>
      <c r="G155" s="202"/>
      <c r="H155" s="203" t="s">
        <v>19</v>
      </c>
      <c r="I155" s="205"/>
      <c r="J155" s="202"/>
      <c r="K155" s="202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151</v>
      </c>
      <c r="AU155" s="210" t="s">
        <v>87</v>
      </c>
      <c r="AV155" s="13" t="s">
        <v>85</v>
      </c>
      <c r="AW155" s="13" t="s">
        <v>37</v>
      </c>
      <c r="AX155" s="13" t="s">
        <v>77</v>
      </c>
      <c r="AY155" s="210" t="s">
        <v>138</v>
      </c>
    </row>
    <row r="156" spans="1:65" s="13" customFormat="1" ht="11.25">
      <c r="B156" s="201"/>
      <c r="C156" s="202"/>
      <c r="D156" s="194" t="s">
        <v>151</v>
      </c>
      <c r="E156" s="203" t="s">
        <v>19</v>
      </c>
      <c r="F156" s="204" t="s">
        <v>1126</v>
      </c>
      <c r="G156" s="202"/>
      <c r="H156" s="203" t="s">
        <v>19</v>
      </c>
      <c r="I156" s="205"/>
      <c r="J156" s="202"/>
      <c r="K156" s="202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151</v>
      </c>
      <c r="AU156" s="210" t="s">
        <v>87</v>
      </c>
      <c r="AV156" s="13" t="s">
        <v>85</v>
      </c>
      <c r="AW156" s="13" t="s">
        <v>37</v>
      </c>
      <c r="AX156" s="13" t="s">
        <v>77</v>
      </c>
      <c r="AY156" s="210" t="s">
        <v>138</v>
      </c>
    </row>
    <row r="157" spans="1:65" s="14" customFormat="1" ht="11.25">
      <c r="B157" s="211"/>
      <c r="C157" s="212"/>
      <c r="D157" s="194" t="s">
        <v>151</v>
      </c>
      <c r="E157" s="213" t="s">
        <v>19</v>
      </c>
      <c r="F157" s="214" t="s">
        <v>1127</v>
      </c>
      <c r="G157" s="212"/>
      <c r="H157" s="215">
        <v>1E-3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151</v>
      </c>
      <c r="AU157" s="221" t="s">
        <v>87</v>
      </c>
      <c r="AV157" s="14" t="s">
        <v>87</v>
      </c>
      <c r="AW157" s="14" t="s">
        <v>37</v>
      </c>
      <c r="AX157" s="14" t="s">
        <v>85</v>
      </c>
      <c r="AY157" s="221" t="s">
        <v>138</v>
      </c>
    </row>
    <row r="158" spans="1:65" s="2" customFormat="1" ht="16.5" customHeight="1">
      <c r="A158" s="37"/>
      <c r="B158" s="38"/>
      <c r="C158" s="237" t="s">
        <v>356</v>
      </c>
      <c r="D158" s="237" t="s">
        <v>327</v>
      </c>
      <c r="E158" s="238" t="s">
        <v>1128</v>
      </c>
      <c r="F158" s="239" t="s">
        <v>1129</v>
      </c>
      <c r="G158" s="240" t="s">
        <v>1087</v>
      </c>
      <c r="H158" s="241">
        <v>1</v>
      </c>
      <c r="I158" s="242"/>
      <c r="J158" s="243">
        <f>ROUND(I158*H158,2)</f>
        <v>0</v>
      </c>
      <c r="K158" s="239" t="s">
        <v>422</v>
      </c>
      <c r="L158" s="244"/>
      <c r="M158" s="245" t="s">
        <v>19</v>
      </c>
      <c r="N158" s="246" t="s">
        <v>48</v>
      </c>
      <c r="O158" s="67"/>
      <c r="P158" s="190">
        <f>O158*H158</f>
        <v>0</v>
      </c>
      <c r="Q158" s="190">
        <v>1E-3</v>
      </c>
      <c r="R158" s="190">
        <f>Q158*H158</f>
        <v>1E-3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210</v>
      </c>
      <c r="AT158" s="192" t="s">
        <v>327</v>
      </c>
      <c r="AU158" s="192" t="s">
        <v>87</v>
      </c>
      <c r="AY158" s="20" t="s">
        <v>138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85</v>
      </c>
      <c r="BK158" s="193">
        <f>ROUND(I158*H158,2)</f>
        <v>0</v>
      </c>
      <c r="BL158" s="20" t="s">
        <v>145</v>
      </c>
      <c r="BM158" s="192" t="s">
        <v>1130</v>
      </c>
    </row>
    <row r="159" spans="1:65" s="2" customFormat="1" ht="19.5">
      <c r="A159" s="37"/>
      <c r="B159" s="38"/>
      <c r="C159" s="39"/>
      <c r="D159" s="194" t="s">
        <v>147</v>
      </c>
      <c r="E159" s="39"/>
      <c r="F159" s="195" t="s">
        <v>1131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147</v>
      </c>
      <c r="AU159" s="20" t="s">
        <v>87</v>
      </c>
    </row>
    <row r="160" spans="1:65" s="14" customFormat="1" ht="11.25">
      <c r="B160" s="211"/>
      <c r="C160" s="212"/>
      <c r="D160" s="194" t="s">
        <v>151</v>
      </c>
      <c r="E160" s="212"/>
      <c r="F160" s="214" t="s">
        <v>1132</v>
      </c>
      <c r="G160" s="212"/>
      <c r="H160" s="215">
        <v>1</v>
      </c>
      <c r="I160" s="216"/>
      <c r="J160" s="212"/>
      <c r="K160" s="212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151</v>
      </c>
      <c r="AU160" s="221" t="s">
        <v>87</v>
      </c>
      <c r="AV160" s="14" t="s">
        <v>87</v>
      </c>
      <c r="AW160" s="14" t="s">
        <v>4</v>
      </c>
      <c r="AX160" s="14" t="s">
        <v>85</v>
      </c>
      <c r="AY160" s="221" t="s">
        <v>138</v>
      </c>
    </row>
    <row r="161" spans="1:65" s="12" customFormat="1" ht="22.9" customHeight="1">
      <c r="B161" s="165"/>
      <c r="C161" s="166"/>
      <c r="D161" s="167" t="s">
        <v>76</v>
      </c>
      <c r="E161" s="179" t="s">
        <v>471</v>
      </c>
      <c r="F161" s="179" t="s">
        <v>472</v>
      </c>
      <c r="G161" s="166"/>
      <c r="H161" s="166"/>
      <c r="I161" s="169"/>
      <c r="J161" s="180">
        <f>BK161</f>
        <v>0</v>
      </c>
      <c r="K161" s="166"/>
      <c r="L161" s="171"/>
      <c r="M161" s="172"/>
      <c r="N161" s="173"/>
      <c r="O161" s="173"/>
      <c r="P161" s="174">
        <f>SUM(P162:P164)</f>
        <v>0</v>
      </c>
      <c r="Q161" s="173"/>
      <c r="R161" s="174">
        <f>SUM(R162:R164)</f>
        <v>0</v>
      </c>
      <c r="S161" s="173"/>
      <c r="T161" s="175">
        <f>SUM(T162:T164)</f>
        <v>0</v>
      </c>
      <c r="AR161" s="176" t="s">
        <v>85</v>
      </c>
      <c r="AT161" s="177" t="s">
        <v>76</v>
      </c>
      <c r="AU161" s="177" t="s">
        <v>85</v>
      </c>
      <c r="AY161" s="176" t="s">
        <v>138</v>
      </c>
      <c r="BK161" s="178">
        <f>SUM(BK162:BK164)</f>
        <v>0</v>
      </c>
    </row>
    <row r="162" spans="1:65" s="2" customFormat="1" ht="24.2" customHeight="1">
      <c r="A162" s="37"/>
      <c r="B162" s="38"/>
      <c r="C162" s="181" t="s">
        <v>362</v>
      </c>
      <c r="D162" s="181" t="s">
        <v>140</v>
      </c>
      <c r="E162" s="182" t="s">
        <v>1133</v>
      </c>
      <c r="F162" s="183" t="s">
        <v>1134</v>
      </c>
      <c r="G162" s="184" t="s">
        <v>221</v>
      </c>
      <c r="H162" s="185">
        <v>4.2000000000000003E-2</v>
      </c>
      <c r="I162" s="186"/>
      <c r="J162" s="187">
        <f>ROUND(I162*H162,2)</f>
        <v>0</v>
      </c>
      <c r="K162" s="183" t="s">
        <v>144</v>
      </c>
      <c r="L162" s="42"/>
      <c r="M162" s="188" t="s">
        <v>19</v>
      </c>
      <c r="N162" s="189" t="s">
        <v>48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145</v>
      </c>
      <c r="AT162" s="192" t="s">
        <v>140</v>
      </c>
      <c r="AU162" s="192" t="s">
        <v>87</v>
      </c>
      <c r="AY162" s="20" t="s">
        <v>138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85</v>
      </c>
      <c r="BK162" s="193">
        <f>ROUND(I162*H162,2)</f>
        <v>0</v>
      </c>
      <c r="BL162" s="20" t="s">
        <v>145</v>
      </c>
      <c r="BM162" s="192" t="s">
        <v>1135</v>
      </c>
    </row>
    <row r="163" spans="1:65" s="2" customFormat="1" ht="19.5">
      <c r="A163" s="37"/>
      <c r="B163" s="38"/>
      <c r="C163" s="39"/>
      <c r="D163" s="194" t="s">
        <v>147</v>
      </c>
      <c r="E163" s="39"/>
      <c r="F163" s="195" t="s">
        <v>1136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147</v>
      </c>
      <c r="AU163" s="20" t="s">
        <v>87</v>
      </c>
    </row>
    <row r="164" spans="1:65" s="2" customFormat="1" ht="11.25">
      <c r="A164" s="37"/>
      <c r="B164" s="38"/>
      <c r="C164" s="39"/>
      <c r="D164" s="199" t="s">
        <v>149</v>
      </c>
      <c r="E164" s="39"/>
      <c r="F164" s="200" t="s">
        <v>1137</v>
      </c>
      <c r="G164" s="39"/>
      <c r="H164" s="39"/>
      <c r="I164" s="196"/>
      <c r="J164" s="39"/>
      <c r="K164" s="39"/>
      <c r="L164" s="42"/>
      <c r="M164" s="247"/>
      <c r="N164" s="248"/>
      <c r="O164" s="249"/>
      <c r="P164" s="249"/>
      <c r="Q164" s="249"/>
      <c r="R164" s="249"/>
      <c r="S164" s="249"/>
      <c r="T164" s="250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149</v>
      </c>
      <c r="AU164" s="20" t="s">
        <v>87</v>
      </c>
    </row>
    <row r="165" spans="1:65" s="2" customFormat="1" ht="6.95" customHeight="1">
      <c r="A165" s="37"/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42"/>
      <c r="M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</sheetData>
  <sheetProtection algorithmName="SHA-512" hashValue="ZbjvZeDSn3j3ZtdEul7pCGyTG9OZLigjqlbpCx5gM4U0M0LBU6MITpRTAZ+u81yVxCpsOR7oGa1byIAdC+xUSg==" saltValue="Di3ddVWpx21iSouyO46nCKVx9wxxSogHKyGilIK1ndEKn9q27ePwp8dmLyy1oYnOuBKj9Ie4hCT0+eGBBdPiUw==" spinCount="100000" sheet="1" objects="1" scenarios="1" formatColumns="0" formatRows="0" autoFilter="0"/>
  <autoFilter ref="C82:K164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3" r:id="rId2"/>
    <hyperlink ref="F98" r:id="rId3"/>
    <hyperlink ref="F104" r:id="rId4"/>
    <hyperlink ref="F109" r:id="rId5"/>
    <hyperlink ref="F115" r:id="rId6"/>
    <hyperlink ref="F120" r:id="rId7"/>
    <hyperlink ref="F129" r:id="rId8"/>
    <hyperlink ref="F134" r:id="rId9"/>
    <hyperlink ref="F139" r:id="rId10"/>
    <hyperlink ref="F145" r:id="rId11"/>
    <hyperlink ref="F154" r:id="rId12"/>
    <hyperlink ref="F164" r:id="rId1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0" t="s">
        <v>111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112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7" t="str">
        <f>'Rekapitulace stavby'!K6</f>
        <v>Pěší koridor do ulice Na Stráni, Zárybničná Lhota</v>
      </c>
      <c r="F7" s="398"/>
      <c r="G7" s="398"/>
      <c r="H7" s="398"/>
      <c r="L7" s="23"/>
    </row>
    <row r="8" spans="1:46" s="2" customFormat="1" ht="12" customHeight="1">
      <c r="A8" s="37"/>
      <c r="B8" s="42"/>
      <c r="C8" s="37"/>
      <c r="D8" s="115" t="s">
        <v>113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9" t="s">
        <v>1138</v>
      </c>
      <c r="F9" s="400"/>
      <c r="G9" s="400"/>
      <c r="H9" s="400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11. 7. 2024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01" t="str">
        <f>'Rekapitulace stavby'!E14</f>
        <v>Vyplň údaj</v>
      </c>
      <c r="F18" s="402"/>
      <c r="G18" s="402"/>
      <c r="H18" s="402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3" t="s">
        <v>19</v>
      </c>
      <c r="F27" s="403"/>
      <c r="G27" s="403"/>
      <c r="H27" s="40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ROUND(J87,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ROUND((SUM(BE87:BE140)),  2)</f>
        <v>0</v>
      </c>
      <c r="G33" s="37"/>
      <c r="H33" s="37"/>
      <c r="I33" s="127">
        <v>0.21</v>
      </c>
      <c r="J33" s="126">
        <f>ROUND(((SUM(BE87:BE140))*I33),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ROUND((SUM(BF87:BF140)),  2)</f>
        <v>0</v>
      </c>
      <c r="G34" s="37"/>
      <c r="H34" s="37"/>
      <c r="I34" s="127">
        <v>0.12</v>
      </c>
      <c r="J34" s="126">
        <f>ROUND(((SUM(BF87:BF140))*I34),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ROUND((SUM(BG87:BG140)),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ROUND((SUM(BH87:BH140)),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ROUND((SUM(BI87:BI140)),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115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4" t="str">
        <f>E7</f>
        <v>Pěší koridor do ulice Na Stráni, Zárybničná Lhota</v>
      </c>
      <c r="F48" s="405"/>
      <c r="G48" s="405"/>
      <c r="H48" s="40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113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3" t="str">
        <f>E9</f>
        <v>004 - Vedlejší náklady</v>
      </c>
      <c r="F50" s="406"/>
      <c r="G50" s="406"/>
      <c r="H50" s="40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Zárybničná Lhota, parc. č. 72/5, 77/12, 74/1</v>
      </c>
      <c r="G52" s="39"/>
      <c r="H52" s="39"/>
      <c r="I52" s="32" t="s">
        <v>23</v>
      </c>
      <c r="J52" s="62" t="str">
        <f>IF(J12="","",J12)</f>
        <v>11. 7. 2024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Graphic PRO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116</v>
      </c>
      <c r="D57" s="140"/>
      <c r="E57" s="140"/>
      <c r="F57" s="140"/>
      <c r="G57" s="140"/>
      <c r="H57" s="140"/>
      <c r="I57" s="140"/>
      <c r="J57" s="141" t="s">
        <v>117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118</v>
      </c>
    </row>
    <row r="60" spans="1:47" s="9" customFormat="1" ht="24.95" customHeight="1">
      <c r="B60" s="143"/>
      <c r="C60" s="144"/>
      <c r="D60" s="145" t="s">
        <v>262</v>
      </c>
      <c r="E60" s="146"/>
      <c r="F60" s="146"/>
      <c r="G60" s="146"/>
      <c r="H60" s="146"/>
      <c r="I60" s="146"/>
      <c r="J60" s="147">
        <f>J88</f>
        <v>0</v>
      </c>
      <c r="K60" s="144"/>
      <c r="L60" s="148"/>
    </row>
    <row r="61" spans="1:47" s="9" customFormat="1" ht="24.95" customHeight="1">
      <c r="B61" s="143"/>
      <c r="C61" s="144"/>
      <c r="D61" s="145" t="s">
        <v>1139</v>
      </c>
      <c r="E61" s="146"/>
      <c r="F61" s="146"/>
      <c r="G61" s="146"/>
      <c r="H61" s="146"/>
      <c r="I61" s="146"/>
      <c r="J61" s="147">
        <f>J92</f>
        <v>0</v>
      </c>
      <c r="K61" s="144"/>
      <c r="L61" s="148"/>
    </row>
    <row r="62" spans="1:47" s="10" customFormat="1" ht="19.899999999999999" customHeight="1">
      <c r="B62" s="149"/>
      <c r="C62" s="100"/>
      <c r="D62" s="150" t="s">
        <v>1140</v>
      </c>
      <c r="E62" s="151"/>
      <c r="F62" s="151"/>
      <c r="G62" s="151"/>
      <c r="H62" s="151"/>
      <c r="I62" s="151"/>
      <c r="J62" s="152">
        <f>J93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1141</v>
      </c>
      <c r="E63" s="151"/>
      <c r="F63" s="151"/>
      <c r="G63" s="151"/>
      <c r="H63" s="151"/>
      <c r="I63" s="151"/>
      <c r="J63" s="152">
        <f>J108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1142</v>
      </c>
      <c r="E64" s="151"/>
      <c r="F64" s="151"/>
      <c r="G64" s="151"/>
      <c r="H64" s="151"/>
      <c r="I64" s="151"/>
      <c r="J64" s="152">
        <f>J118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1143</v>
      </c>
      <c r="E65" s="151"/>
      <c r="F65" s="151"/>
      <c r="G65" s="151"/>
      <c r="H65" s="151"/>
      <c r="I65" s="151"/>
      <c r="J65" s="152">
        <f>J127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1144</v>
      </c>
      <c r="E66" s="151"/>
      <c r="F66" s="151"/>
      <c r="G66" s="151"/>
      <c r="H66" s="151"/>
      <c r="I66" s="151"/>
      <c r="J66" s="152">
        <f>J131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1145</v>
      </c>
      <c r="E67" s="151"/>
      <c r="F67" s="151"/>
      <c r="G67" s="151"/>
      <c r="H67" s="151"/>
      <c r="I67" s="151"/>
      <c r="J67" s="152">
        <f>J137</f>
        <v>0</v>
      </c>
      <c r="K67" s="100"/>
      <c r="L67" s="153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123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404" t="str">
        <f>E7</f>
        <v>Pěší koridor do ulice Na Stráni, Zárybničná Lhota</v>
      </c>
      <c r="F77" s="405"/>
      <c r="G77" s="405"/>
      <c r="H77" s="405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113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53" t="str">
        <f>E9</f>
        <v>004 - Vedlejší náklady</v>
      </c>
      <c r="F79" s="406"/>
      <c r="G79" s="406"/>
      <c r="H79" s="406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k.ú. Zárybničná Lhota, parc. č. 72/5, 77/12, 74/1</v>
      </c>
      <c r="G81" s="39"/>
      <c r="H81" s="39"/>
      <c r="I81" s="32" t="s">
        <v>23</v>
      </c>
      <c r="J81" s="62" t="str">
        <f>IF(J12="","",J12)</f>
        <v>11. 7. 2024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25</v>
      </c>
      <c r="D83" s="39"/>
      <c r="E83" s="39"/>
      <c r="F83" s="30" t="str">
        <f>E15</f>
        <v>MĚSTO TÁBOR</v>
      </c>
      <c r="G83" s="39"/>
      <c r="H83" s="39"/>
      <c r="I83" s="32" t="s">
        <v>33</v>
      </c>
      <c r="J83" s="35" t="str">
        <f>E21</f>
        <v>Graphic PRO s.r.o.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IF(E18="","",E18)</f>
        <v>Vyplň údaj</v>
      </c>
      <c r="G84" s="39"/>
      <c r="H84" s="39"/>
      <c r="I84" s="32" t="s">
        <v>38</v>
      </c>
      <c r="J84" s="35" t="str">
        <f>E24</f>
        <v>Ing. Pavel Vochozka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54"/>
      <c r="B86" s="155"/>
      <c r="C86" s="156" t="s">
        <v>124</v>
      </c>
      <c r="D86" s="157" t="s">
        <v>62</v>
      </c>
      <c r="E86" s="157" t="s">
        <v>58</v>
      </c>
      <c r="F86" s="157" t="s">
        <v>59</v>
      </c>
      <c r="G86" s="157" t="s">
        <v>125</v>
      </c>
      <c r="H86" s="157" t="s">
        <v>126</v>
      </c>
      <c r="I86" s="157" t="s">
        <v>127</v>
      </c>
      <c r="J86" s="157" t="s">
        <v>117</v>
      </c>
      <c r="K86" s="158" t="s">
        <v>128</v>
      </c>
      <c r="L86" s="159"/>
      <c r="M86" s="71" t="s">
        <v>19</v>
      </c>
      <c r="N86" s="72" t="s">
        <v>47</v>
      </c>
      <c r="O86" s="72" t="s">
        <v>129</v>
      </c>
      <c r="P86" s="72" t="s">
        <v>130</v>
      </c>
      <c r="Q86" s="72" t="s">
        <v>131</v>
      </c>
      <c r="R86" s="72" t="s">
        <v>132</v>
      </c>
      <c r="S86" s="72" t="s">
        <v>133</v>
      </c>
      <c r="T86" s="73" t="s">
        <v>134</v>
      </c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</row>
    <row r="87" spans="1:65" s="2" customFormat="1" ht="22.9" customHeight="1">
      <c r="A87" s="37"/>
      <c r="B87" s="38"/>
      <c r="C87" s="78" t="s">
        <v>135</v>
      </c>
      <c r="D87" s="39"/>
      <c r="E87" s="39"/>
      <c r="F87" s="39"/>
      <c r="G87" s="39"/>
      <c r="H87" s="39"/>
      <c r="I87" s="39"/>
      <c r="J87" s="160">
        <f>BK87</f>
        <v>0</v>
      </c>
      <c r="K87" s="39"/>
      <c r="L87" s="42"/>
      <c r="M87" s="74"/>
      <c r="N87" s="161"/>
      <c r="O87" s="75"/>
      <c r="P87" s="162">
        <f>P88+P92</f>
        <v>0</v>
      </c>
      <c r="Q87" s="75"/>
      <c r="R87" s="162">
        <f>R88+R92</f>
        <v>0</v>
      </c>
      <c r="S87" s="75"/>
      <c r="T87" s="163">
        <f>T88+T92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76</v>
      </c>
      <c r="AU87" s="20" t="s">
        <v>118</v>
      </c>
      <c r="BK87" s="164">
        <f>BK88+BK92</f>
        <v>0</v>
      </c>
    </row>
    <row r="88" spans="1:65" s="12" customFormat="1" ht="25.9" customHeight="1">
      <c r="B88" s="165"/>
      <c r="C88" s="166"/>
      <c r="D88" s="167" t="s">
        <v>76</v>
      </c>
      <c r="E88" s="168" t="s">
        <v>479</v>
      </c>
      <c r="F88" s="168" t="s">
        <v>480</v>
      </c>
      <c r="G88" s="166"/>
      <c r="H88" s="166"/>
      <c r="I88" s="169"/>
      <c r="J88" s="170">
        <f>BK88</f>
        <v>0</v>
      </c>
      <c r="K88" s="166"/>
      <c r="L88" s="171"/>
      <c r="M88" s="172"/>
      <c r="N88" s="173"/>
      <c r="O88" s="173"/>
      <c r="P88" s="174">
        <f>SUM(P89:P91)</f>
        <v>0</v>
      </c>
      <c r="Q88" s="173"/>
      <c r="R88" s="174">
        <f>SUM(R89:R91)</f>
        <v>0</v>
      </c>
      <c r="S88" s="173"/>
      <c r="T88" s="175">
        <f>SUM(T89:T91)</f>
        <v>0</v>
      </c>
      <c r="AR88" s="176" t="s">
        <v>145</v>
      </c>
      <c r="AT88" s="177" t="s">
        <v>76</v>
      </c>
      <c r="AU88" s="177" t="s">
        <v>77</v>
      </c>
      <c r="AY88" s="176" t="s">
        <v>138</v>
      </c>
      <c r="BK88" s="178">
        <f>SUM(BK89:BK91)</f>
        <v>0</v>
      </c>
    </row>
    <row r="89" spans="1:65" s="2" customFormat="1" ht="24.2" customHeight="1">
      <c r="A89" s="37"/>
      <c r="B89" s="38"/>
      <c r="C89" s="181" t="s">
        <v>85</v>
      </c>
      <c r="D89" s="181" t="s">
        <v>140</v>
      </c>
      <c r="E89" s="182" t="s">
        <v>1146</v>
      </c>
      <c r="F89" s="183" t="s">
        <v>1147</v>
      </c>
      <c r="G89" s="184" t="s">
        <v>998</v>
      </c>
      <c r="H89" s="185">
        <v>1</v>
      </c>
      <c r="I89" s="186"/>
      <c r="J89" s="187">
        <f>ROUND(I89*H89,2)</f>
        <v>0</v>
      </c>
      <c r="K89" s="183" t="s">
        <v>206</v>
      </c>
      <c r="L89" s="42"/>
      <c r="M89" s="188" t="s">
        <v>19</v>
      </c>
      <c r="N89" s="189" t="s">
        <v>48</v>
      </c>
      <c r="O89" s="67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92" t="s">
        <v>485</v>
      </c>
      <c r="AT89" s="192" t="s">
        <v>140</v>
      </c>
      <c r="AU89" s="192" t="s">
        <v>85</v>
      </c>
      <c r="AY89" s="20" t="s">
        <v>138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0" t="s">
        <v>85</v>
      </c>
      <c r="BK89" s="193">
        <f>ROUND(I89*H89,2)</f>
        <v>0</v>
      </c>
      <c r="BL89" s="20" t="s">
        <v>485</v>
      </c>
      <c r="BM89" s="192" t="s">
        <v>1148</v>
      </c>
    </row>
    <row r="90" spans="1:65" s="2" customFormat="1" ht="19.5">
      <c r="A90" s="37"/>
      <c r="B90" s="38"/>
      <c r="C90" s="39"/>
      <c r="D90" s="194" t="s">
        <v>147</v>
      </c>
      <c r="E90" s="39"/>
      <c r="F90" s="195" t="s">
        <v>1147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147</v>
      </c>
      <c r="AU90" s="20" t="s">
        <v>85</v>
      </c>
    </row>
    <row r="91" spans="1:65" s="2" customFormat="1" ht="29.25">
      <c r="A91" s="37"/>
      <c r="B91" s="38"/>
      <c r="C91" s="39"/>
      <c r="D91" s="194" t="s">
        <v>274</v>
      </c>
      <c r="E91" s="39"/>
      <c r="F91" s="236" t="s">
        <v>1149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274</v>
      </c>
      <c r="AU91" s="20" t="s">
        <v>85</v>
      </c>
    </row>
    <row r="92" spans="1:65" s="12" customFormat="1" ht="25.9" customHeight="1">
      <c r="B92" s="165"/>
      <c r="C92" s="166"/>
      <c r="D92" s="167" t="s">
        <v>76</v>
      </c>
      <c r="E92" s="168" t="s">
        <v>1150</v>
      </c>
      <c r="F92" s="168" t="s">
        <v>1151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P93+P108+P118+P127+P131+P137</f>
        <v>0</v>
      </c>
      <c r="Q92" s="173"/>
      <c r="R92" s="174">
        <f>R93+R108+R118+R127+R131+R137</f>
        <v>0</v>
      </c>
      <c r="S92" s="173"/>
      <c r="T92" s="175">
        <f>T93+T108+T118+T127+T131+T137</f>
        <v>0</v>
      </c>
      <c r="AR92" s="176" t="s">
        <v>182</v>
      </c>
      <c r="AT92" s="177" t="s">
        <v>76</v>
      </c>
      <c r="AU92" s="177" t="s">
        <v>77</v>
      </c>
      <c r="AY92" s="176" t="s">
        <v>138</v>
      </c>
      <c r="BK92" s="178">
        <f>BK93+BK108+BK118+BK127+BK131+BK137</f>
        <v>0</v>
      </c>
    </row>
    <row r="93" spans="1:65" s="12" customFormat="1" ht="22.9" customHeight="1">
      <c r="B93" s="165"/>
      <c r="C93" s="166"/>
      <c r="D93" s="167" t="s">
        <v>76</v>
      </c>
      <c r="E93" s="179" t="s">
        <v>1152</v>
      </c>
      <c r="F93" s="179" t="s">
        <v>1153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SUM(P94:P107)</f>
        <v>0</v>
      </c>
      <c r="Q93" s="173"/>
      <c r="R93" s="174">
        <f>SUM(R94:R107)</f>
        <v>0</v>
      </c>
      <c r="S93" s="173"/>
      <c r="T93" s="175">
        <f>SUM(T94:T107)</f>
        <v>0</v>
      </c>
      <c r="AR93" s="176" t="s">
        <v>182</v>
      </c>
      <c r="AT93" s="177" t="s">
        <v>76</v>
      </c>
      <c r="AU93" s="177" t="s">
        <v>85</v>
      </c>
      <c r="AY93" s="176" t="s">
        <v>138</v>
      </c>
      <c r="BK93" s="178">
        <f>SUM(BK94:BK107)</f>
        <v>0</v>
      </c>
    </row>
    <row r="94" spans="1:65" s="2" customFormat="1" ht="16.5" customHeight="1">
      <c r="A94" s="37"/>
      <c r="B94" s="38"/>
      <c r="C94" s="181" t="s">
        <v>87</v>
      </c>
      <c r="D94" s="181" t="s">
        <v>140</v>
      </c>
      <c r="E94" s="182" t="s">
        <v>1154</v>
      </c>
      <c r="F94" s="183" t="s">
        <v>1155</v>
      </c>
      <c r="G94" s="184" t="s">
        <v>185</v>
      </c>
      <c r="H94" s="185">
        <v>1</v>
      </c>
      <c r="I94" s="186"/>
      <c r="J94" s="187">
        <f>ROUND(I94*H94,2)</f>
        <v>0</v>
      </c>
      <c r="K94" s="183" t="s">
        <v>144</v>
      </c>
      <c r="L94" s="42"/>
      <c r="M94" s="188" t="s">
        <v>19</v>
      </c>
      <c r="N94" s="189" t="s">
        <v>48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1156</v>
      </c>
      <c r="AT94" s="192" t="s">
        <v>140</v>
      </c>
      <c r="AU94" s="192" t="s">
        <v>87</v>
      </c>
      <c r="AY94" s="20" t="s">
        <v>138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85</v>
      </c>
      <c r="BK94" s="193">
        <f>ROUND(I94*H94,2)</f>
        <v>0</v>
      </c>
      <c r="BL94" s="20" t="s">
        <v>1156</v>
      </c>
      <c r="BM94" s="192" t="s">
        <v>1157</v>
      </c>
    </row>
    <row r="95" spans="1:65" s="2" customFormat="1" ht="11.25">
      <c r="A95" s="37"/>
      <c r="B95" s="38"/>
      <c r="C95" s="39"/>
      <c r="D95" s="194" t="s">
        <v>147</v>
      </c>
      <c r="E95" s="39"/>
      <c r="F95" s="195" t="s">
        <v>1155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147</v>
      </c>
      <c r="AU95" s="20" t="s">
        <v>87</v>
      </c>
    </row>
    <row r="96" spans="1:65" s="2" customFormat="1" ht="11.25">
      <c r="A96" s="37"/>
      <c r="B96" s="38"/>
      <c r="C96" s="39"/>
      <c r="D96" s="199" t="s">
        <v>149</v>
      </c>
      <c r="E96" s="39"/>
      <c r="F96" s="200" t="s">
        <v>1158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149</v>
      </c>
      <c r="AU96" s="20" t="s">
        <v>87</v>
      </c>
    </row>
    <row r="97" spans="1:65" s="13" customFormat="1" ht="11.25">
      <c r="B97" s="201"/>
      <c r="C97" s="202"/>
      <c r="D97" s="194" t="s">
        <v>151</v>
      </c>
      <c r="E97" s="203" t="s">
        <v>19</v>
      </c>
      <c r="F97" s="204" t="s">
        <v>1159</v>
      </c>
      <c r="G97" s="202"/>
      <c r="H97" s="203" t="s">
        <v>19</v>
      </c>
      <c r="I97" s="205"/>
      <c r="J97" s="202"/>
      <c r="K97" s="202"/>
      <c r="L97" s="206"/>
      <c r="M97" s="207"/>
      <c r="N97" s="208"/>
      <c r="O97" s="208"/>
      <c r="P97" s="208"/>
      <c r="Q97" s="208"/>
      <c r="R97" s="208"/>
      <c r="S97" s="208"/>
      <c r="T97" s="209"/>
      <c r="AT97" s="210" t="s">
        <v>151</v>
      </c>
      <c r="AU97" s="210" t="s">
        <v>87</v>
      </c>
      <c r="AV97" s="13" t="s">
        <v>85</v>
      </c>
      <c r="AW97" s="13" t="s">
        <v>37</v>
      </c>
      <c r="AX97" s="13" t="s">
        <v>77</v>
      </c>
      <c r="AY97" s="210" t="s">
        <v>138</v>
      </c>
    </row>
    <row r="98" spans="1:65" s="14" customFormat="1" ht="11.25">
      <c r="B98" s="211"/>
      <c r="C98" s="212"/>
      <c r="D98" s="194" t="s">
        <v>151</v>
      </c>
      <c r="E98" s="213" t="s">
        <v>19</v>
      </c>
      <c r="F98" s="214" t="s">
        <v>85</v>
      </c>
      <c r="G98" s="212"/>
      <c r="H98" s="215">
        <v>1</v>
      </c>
      <c r="I98" s="216"/>
      <c r="J98" s="212"/>
      <c r="K98" s="212"/>
      <c r="L98" s="217"/>
      <c r="M98" s="218"/>
      <c r="N98" s="219"/>
      <c r="O98" s="219"/>
      <c r="P98" s="219"/>
      <c r="Q98" s="219"/>
      <c r="R98" s="219"/>
      <c r="S98" s="219"/>
      <c r="T98" s="220"/>
      <c r="AT98" s="221" t="s">
        <v>151</v>
      </c>
      <c r="AU98" s="221" t="s">
        <v>87</v>
      </c>
      <c r="AV98" s="14" t="s">
        <v>87</v>
      </c>
      <c r="AW98" s="14" t="s">
        <v>37</v>
      </c>
      <c r="AX98" s="14" t="s">
        <v>85</v>
      </c>
      <c r="AY98" s="221" t="s">
        <v>138</v>
      </c>
    </row>
    <row r="99" spans="1:65" s="2" customFormat="1" ht="16.5" customHeight="1">
      <c r="A99" s="37"/>
      <c r="B99" s="38"/>
      <c r="C99" s="181" t="s">
        <v>166</v>
      </c>
      <c r="D99" s="181" t="s">
        <v>140</v>
      </c>
      <c r="E99" s="182" t="s">
        <v>1160</v>
      </c>
      <c r="F99" s="183" t="s">
        <v>1161</v>
      </c>
      <c r="G99" s="184" t="s">
        <v>185</v>
      </c>
      <c r="H99" s="185">
        <v>1</v>
      </c>
      <c r="I99" s="186"/>
      <c r="J99" s="187">
        <f>ROUND(I99*H99,2)</f>
        <v>0</v>
      </c>
      <c r="K99" s="183" t="s">
        <v>144</v>
      </c>
      <c r="L99" s="42"/>
      <c r="M99" s="188" t="s">
        <v>19</v>
      </c>
      <c r="N99" s="189" t="s">
        <v>48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1156</v>
      </c>
      <c r="AT99" s="192" t="s">
        <v>140</v>
      </c>
      <c r="AU99" s="192" t="s">
        <v>87</v>
      </c>
      <c r="AY99" s="20" t="s">
        <v>138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85</v>
      </c>
      <c r="BK99" s="193">
        <f>ROUND(I99*H99,2)</f>
        <v>0</v>
      </c>
      <c r="BL99" s="20" t="s">
        <v>1156</v>
      </c>
      <c r="BM99" s="192" t="s">
        <v>1162</v>
      </c>
    </row>
    <row r="100" spans="1:65" s="2" customFormat="1" ht="11.25">
      <c r="A100" s="37"/>
      <c r="B100" s="38"/>
      <c r="C100" s="39"/>
      <c r="D100" s="194" t="s">
        <v>147</v>
      </c>
      <c r="E100" s="39"/>
      <c r="F100" s="195" t="s">
        <v>1161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147</v>
      </c>
      <c r="AU100" s="20" t="s">
        <v>87</v>
      </c>
    </row>
    <row r="101" spans="1:65" s="2" customFormat="1" ht="11.25">
      <c r="A101" s="37"/>
      <c r="B101" s="38"/>
      <c r="C101" s="39"/>
      <c r="D101" s="199" t="s">
        <v>149</v>
      </c>
      <c r="E101" s="39"/>
      <c r="F101" s="200" t="s">
        <v>1163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149</v>
      </c>
      <c r="AU101" s="20" t="s">
        <v>87</v>
      </c>
    </row>
    <row r="102" spans="1:65" s="2" customFormat="1" ht="19.5">
      <c r="A102" s="37"/>
      <c r="B102" s="38"/>
      <c r="C102" s="39"/>
      <c r="D102" s="194" t="s">
        <v>274</v>
      </c>
      <c r="E102" s="39"/>
      <c r="F102" s="236" t="s">
        <v>1164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274</v>
      </c>
      <c r="AU102" s="20" t="s">
        <v>87</v>
      </c>
    </row>
    <row r="103" spans="1:65" s="13" customFormat="1" ht="22.5">
      <c r="B103" s="201"/>
      <c r="C103" s="202"/>
      <c r="D103" s="194" t="s">
        <v>151</v>
      </c>
      <c r="E103" s="203" t="s">
        <v>19</v>
      </c>
      <c r="F103" s="204" t="s">
        <v>1165</v>
      </c>
      <c r="G103" s="202"/>
      <c r="H103" s="203" t="s">
        <v>19</v>
      </c>
      <c r="I103" s="205"/>
      <c r="J103" s="202"/>
      <c r="K103" s="202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151</v>
      </c>
      <c r="AU103" s="210" t="s">
        <v>87</v>
      </c>
      <c r="AV103" s="13" t="s">
        <v>85</v>
      </c>
      <c r="AW103" s="13" t="s">
        <v>37</v>
      </c>
      <c r="AX103" s="13" t="s">
        <v>77</v>
      </c>
      <c r="AY103" s="210" t="s">
        <v>138</v>
      </c>
    </row>
    <row r="104" spans="1:65" s="14" customFormat="1" ht="11.25">
      <c r="B104" s="211"/>
      <c r="C104" s="212"/>
      <c r="D104" s="194" t="s">
        <v>151</v>
      </c>
      <c r="E104" s="213" t="s">
        <v>19</v>
      </c>
      <c r="F104" s="214" t="s">
        <v>85</v>
      </c>
      <c r="G104" s="212"/>
      <c r="H104" s="215">
        <v>1</v>
      </c>
      <c r="I104" s="216"/>
      <c r="J104" s="212"/>
      <c r="K104" s="212"/>
      <c r="L104" s="217"/>
      <c r="M104" s="218"/>
      <c r="N104" s="219"/>
      <c r="O104" s="219"/>
      <c r="P104" s="219"/>
      <c r="Q104" s="219"/>
      <c r="R104" s="219"/>
      <c r="S104" s="219"/>
      <c r="T104" s="220"/>
      <c r="AT104" s="221" t="s">
        <v>151</v>
      </c>
      <c r="AU104" s="221" t="s">
        <v>87</v>
      </c>
      <c r="AV104" s="14" t="s">
        <v>87</v>
      </c>
      <c r="AW104" s="14" t="s">
        <v>37</v>
      </c>
      <c r="AX104" s="14" t="s">
        <v>85</v>
      </c>
      <c r="AY104" s="221" t="s">
        <v>138</v>
      </c>
    </row>
    <row r="105" spans="1:65" s="2" customFormat="1" ht="16.5" customHeight="1">
      <c r="A105" s="37"/>
      <c r="B105" s="38"/>
      <c r="C105" s="181" t="s">
        <v>145</v>
      </c>
      <c r="D105" s="181" t="s">
        <v>140</v>
      </c>
      <c r="E105" s="182" t="s">
        <v>1166</v>
      </c>
      <c r="F105" s="183" t="s">
        <v>1167</v>
      </c>
      <c r="G105" s="184" t="s">
        <v>185</v>
      </c>
      <c r="H105" s="185">
        <v>1</v>
      </c>
      <c r="I105" s="186"/>
      <c r="J105" s="187">
        <f>ROUND(I105*H105,2)</f>
        <v>0</v>
      </c>
      <c r="K105" s="183" t="s">
        <v>144</v>
      </c>
      <c r="L105" s="42"/>
      <c r="M105" s="188" t="s">
        <v>19</v>
      </c>
      <c r="N105" s="189" t="s">
        <v>48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1156</v>
      </c>
      <c r="AT105" s="192" t="s">
        <v>140</v>
      </c>
      <c r="AU105" s="192" t="s">
        <v>87</v>
      </c>
      <c r="AY105" s="20" t="s">
        <v>138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85</v>
      </c>
      <c r="BK105" s="193">
        <f>ROUND(I105*H105,2)</f>
        <v>0</v>
      </c>
      <c r="BL105" s="20" t="s">
        <v>1156</v>
      </c>
      <c r="BM105" s="192" t="s">
        <v>1168</v>
      </c>
    </row>
    <row r="106" spans="1:65" s="2" customFormat="1" ht="11.25">
      <c r="A106" s="37"/>
      <c r="B106" s="38"/>
      <c r="C106" s="39"/>
      <c r="D106" s="194" t="s">
        <v>147</v>
      </c>
      <c r="E106" s="39"/>
      <c r="F106" s="195" t="s">
        <v>1167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147</v>
      </c>
      <c r="AU106" s="20" t="s">
        <v>87</v>
      </c>
    </row>
    <row r="107" spans="1:65" s="2" customFormat="1" ht="11.25">
      <c r="A107" s="37"/>
      <c r="B107" s="38"/>
      <c r="C107" s="39"/>
      <c r="D107" s="199" t="s">
        <v>149</v>
      </c>
      <c r="E107" s="39"/>
      <c r="F107" s="200" t="s">
        <v>1169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149</v>
      </c>
      <c r="AU107" s="20" t="s">
        <v>87</v>
      </c>
    </row>
    <row r="108" spans="1:65" s="12" customFormat="1" ht="22.9" customHeight="1">
      <c r="B108" s="165"/>
      <c r="C108" s="166"/>
      <c r="D108" s="167" t="s">
        <v>76</v>
      </c>
      <c r="E108" s="179" t="s">
        <v>1170</v>
      </c>
      <c r="F108" s="179" t="s">
        <v>1171</v>
      </c>
      <c r="G108" s="166"/>
      <c r="H108" s="166"/>
      <c r="I108" s="169"/>
      <c r="J108" s="180">
        <f>BK108</f>
        <v>0</v>
      </c>
      <c r="K108" s="166"/>
      <c r="L108" s="171"/>
      <c r="M108" s="172"/>
      <c r="N108" s="173"/>
      <c r="O108" s="173"/>
      <c r="P108" s="174">
        <f>SUM(P109:P117)</f>
        <v>0</v>
      </c>
      <c r="Q108" s="173"/>
      <c r="R108" s="174">
        <f>SUM(R109:R117)</f>
        <v>0</v>
      </c>
      <c r="S108" s="173"/>
      <c r="T108" s="175">
        <f>SUM(T109:T117)</f>
        <v>0</v>
      </c>
      <c r="AR108" s="176" t="s">
        <v>182</v>
      </c>
      <c r="AT108" s="177" t="s">
        <v>76</v>
      </c>
      <c r="AU108" s="177" t="s">
        <v>85</v>
      </c>
      <c r="AY108" s="176" t="s">
        <v>138</v>
      </c>
      <c r="BK108" s="178">
        <f>SUM(BK109:BK117)</f>
        <v>0</v>
      </c>
    </row>
    <row r="109" spans="1:65" s="2" customFormat="1" ht="16.5" customHeight="1">
      <c r="A109" s="37"/>
      <c r="B109" s="38"/>
      <c r="C109" s="181" t="s">
        <v>182</v>
      </c>
      <c r="D109" s="181" t="s">
        <v>140</v>
      </c>
      <c r="E109" s="182" t="s">
        <v>1172</v>
      </c>
      <c r="F109" s="183" t="s">
        <v>1171</v>
      </c>
      <c r="G109" s="184" t="s">
        <v>1031</v>
      </c>
      <c r="H109" s="262"/>
      <c r="I109" s="186"/>
      <c r="J109" s="187">
        <f>ROUND(I109*H109,2)</f>
        <v>0</v>
      </c>
      <c r="K109" s="183" t="s">
        <v>144</v>
      </c>
      <c r="L109" s="42"/>
      <c r="M109" s="188" t="s">
        <v>19</v>
      </c>
      <c r="N109" s="189" t="s">
        <v>48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1156</v>
      </c>
      <c r="AT109" s="192" t="s">
        <v>140</v>
      </c>
      <c r="AU109" s="192" t="s">
        <v>87</v>
      </c>
      <c r="AY109" s="20" t="s">
        <v>138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85</v>
      </c>
      <c r="BK109" s="193">
        <f>ROUND(I109*H109,2)</f>
        <v>0</v>
      </c>
      <c r="BL109" s="20" t="s">
        <v>1156</v>
      </c>
      <c r="BM109" s="192" t="s">
        <v>1173</v>
      </c>
    </row>
    <row r="110" spans="1:65" s="2" customFormat="1" ht="11.25">
      <c r="A110" s="37"/>
      <c r="B110" s="38"/>
      <c r="C110" s="39"/>
      <c r="D110" s="194" t="s">
        <v>147</v>
      </c>
      <c r="E110" s="39"/>
      <c r="F110" s="195" t="s">
        <v>1171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147</v>
      </c>
      <c r="AU110" s="20" t="s">
        <v>87</v>
      </c>
    </row>
    <row r="111" spans="1:65" s="2" customFormat="1" ht="11.25">
      <c r="A111" s="37"/>
      <c r="B111" s="38"/>
      <c r="C111" s="39"/>
      <c r="D111" s="199" t="s">
        <v>149</v>
      </c>
      <c r="E111" s="39"/>
      <c r="F111" s="200" t="s">
        <v>1174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149</v>
      </c>
      <c r="AU111" s="20" t="s">
        <v>87</v>
      </c>
    </row>
    <row r="112" spans="1:65" s="2" customFormat="1" ht="16.5" customHeight="1">
      <c r="A112" s="37"/>
      <c r="B112" s="38"/>
      <c r="C112" s="181" t="s">
        <v>193</v>
      </c>
      <c r="D112" s="181" t="s">
        <v>140</v>
      </c>
      <c r="E112" s="182" t="s">
        <v>1175</v>
      </c>
      <c r="F112" s="183" t="s">
        <v>1176</v>
      </c>
      <c r="G112" s="184" t="s">
        <v>998</v>
      </c>
      <c r="H112" s="185">
        <v>1</v>
      </c>
      <c r="I112" s="186"/>
      <c r="J112" s="187">
        <f>ROUND(I112*H112,2)</f>
        <v>0</v>
      </c>
      <c r="K112" s="183" t="s">
        <v>144</v>
      </c>
      <c r="L112" s="42"/>
      <c r="M112" s="188" t="s">
        <v>19</v>
      </c>
      <c r="N112" s="189" t="s">
        <v>48</v>
      </c>
      <c r="O112" s="67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1156</v>
      </c>
      <c r="AT112" s="192" t="s">
        <v>140</v>
      </c>
      <c r="AU112" s="192" t="s">
        <v>87</v>
      </c>
      <c r="AY112" s="20" t="s">
        <v>138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85</v>
      </c>
      <c r="BK112" s="193">
        <f>ROUND(I112*H112,2)</f>
        <v>0</v>
      </c>
      <c r="BL112" s="20" t="s">
        <v>1156</v>
      </c>
      <c r="BM112" s="192" t="s">
        <v>1177</v>
      </c>
    </row>
    <row r="113" spans="1:65" s="2" customFormat="1" ht="11.25">
      <c r="A113" s="37"/>
      <c r="B113" s="38"/>
      <c r="C113" s="39"/>
      <c r="D113" s="194" t="s">
        <v>147</v>
      </c>
      <c r="E113" s="39"/>
      <c r="F113" s="195" t="s">
        <v>1176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147</v>
      </c>
      <c r="AU113" s="20" t="s">
        <v>87</v>
      </c>
    </row>
    <row r="114" spans="1:65" s="2" customFormat="1" ht="11.25">
      <c r="A114" s="37"/>
      <c r="B114" s="38"/>
      <c r="C114" s="39"/>
      <c r="D114" s="199" t="s">
        <v>149</v>
      </c>
      <c r="E114" s="39"/>
      <c r="F114" s="200" t="s">
        <v>1178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149</v>
      </c>
      <c r="AU114" s="20" t="s">
        <v>87</v>
      </c>
    </row>
    <row r="115" spans="1:65" s="2" customFormat="1" ht="39">
      <c r="A115" s="37"/>
      <c r="B115" s="38"/>
      <c r="C115" s="39"/>
      <c r="D115" s="194" t="s">
        <v>274</v>
      </c>
      <c r="E115" s="39"/>
      <c r="F115" s="236" t="s">
        <v>1179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274</v>
      </c>
      <c r="AU115" s="20" t="s">
        <v>87</v>
      </c>
    </row>
    <row r="116" spans="1:65" s="13" customFormat="1" ht="11.25">
      <c r="B116" s="201"/>
      <c r="C116" s="202"/>
      <c r="D116" s="194" t="s">
        <v>151</v>
      </c>
      <c r="E116" s="203" t="s">
        <v>19</v>
      </c>
      <c r="F116" s="204" t="s">
        <v>1180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151</v>
      </c>
      <c r="AU116" s="210" t="s">
        <v>87</v>
      </c>
      <c r="AV116" s="13" t="s">
        <v>85</v>
      </c>
      <c r="AW116" s="13" t="s">
        <v>37</v>
      </c>
      <c r="AX116" s="13" t="s">
        <v>77</v>
      </c>
      <c r="AY116" s="210" t="s">
        <v>138</v>
      </c>
    </row>
    <row r="117" spans="1:65" s="14" customFormat="1" ht="11.25">
      <c r="B117" s="211"/>
      <c r="C117" s="212"/>
      <c r="D117" s="194" t="s">
        <v>151</v>
      </c>
      <c r="E117" s="213" t="s">
        <v>19</v>
      </c>
      <c r="F117" s="214" t="s">
        <v>85</v>
      </c>
      <c r="G117" s="212"/>
      <c r="H117" s="215">
        <v>1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151</v>
      </c>
      <c r="AU117" s="221" t="s">
        <v>87</v>
      </c>
      <c r="AV117" s="14" t="s">
        <v>87</v>
      </c>
      <c r="AW117" s="14" t="s">
        <v>37</v>
      </c>
      <c r="AX117" s="14" t="s">
        <v>85</v>
      </c>
      <c r="AY117" s="221" t="s">
        <v>138</v>
      </c>
    </row>
    <row r="118" spans="1:65" s="12" customFormat="1" ht="22.9" customHeight="1">
      <c r="B118" s="165"/>
      <c r="C118" s="166"/>
      <c r="D118" s="167" t="s">
        <v>76</v>
      </c>
      <c r="E118" s="179" t="s">
        <v>1181</v>
      </c>
      <c r="F118" s="179" t="s">
        <v>1182</v>
      </c>
      <c r="G118" s="166"/>
      <c r="H118" s="166"/>
      <c r="I118" s="169"/>
      <c r="J118" s="180">
        <f>BK118</f>
        <v>0</v>
      </c>
      <c r="K118" s="166"/>
      <c r="L118" s="171"/>
      <c r="M118" s="172"/>
      <c r="N118" s="173"/>
      <c r="O118" s="173"/>
      <c r="P118" s="174">
        <f>SUM(P119:P126)</f>
        <v>0</v>
      </c>
      <c r="Q118" s="173"/>
      <c r="R118" s="174">
        <f>SUM(R119:R126)</f>
        <v>0</v>
      </c>
      <c r="S118" s="173"/>
      <c r="T118" s="175">
        <f>SUM(T119:T126)</f>
        <v>0</v>
      </c>
      <c r="AR118" s="176" t="s">
        <v>182</v>
      </c>
      <c r="AT118" s="177" t="s">
        <v>76</v>
      </c>
      <c r="AU118" s="177" t="s">
        <v>85</v>
      </c>
      <c r="AY118" s="176" t="s">
        <v>138</v>
      </c>
      <c r="BK118" s="178">
        <f>SUM(BK119:BK126)</f>
        <v>0</v>
      </c>
    </row>
    <row r="119" spans="1:65" s="2" customFormat="1" ht="16.5" customHeight="1">
      <c r="A119" s="37"/>
      <c r="B119" s="38"/>
      <c r="C119" s="181" t="s">
        <v>203</v>
      </c>
      <c r="D119" s="181" t="s">
        <v>140</v>
      </c>
      <c r="E119" s="182" t="s">
        <v>1183</v>
      </c>
      <c r="F119" s="183" t="s">
        <v>1184</v>
      </c>
      <c r="G119" s="184" t="s">
        <v>1031</v>
      </c>
      <c r="H119" s="262"/>
      <c r="I119" s="186"/>
      <c r="J119" s="187">
        <f>ROUND(I119*H119,2)</f>
        <v>0</v>
      </c>
      <c r="K119" s="183" t="s">
        <v>144</v>
      </c>
      <c r="L119" s="42"/>
      <c r="M119" s="188" t="s">
        <v>19</v>
      </c>
      <c r="N119" s="189" t="s">
        <v>48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1156</v>
      </c>
      <c r="AT119" s="192" t="s">
        <v>140</v>
      </c>
      <c r="AU119" s="192" t="s">
        <v>87</v>
      </c>
      <c r="AY119" s="20" t="s">
        <v>138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85</v>
      </c>
      <c r="BK119" s="193">
        <f>ROUND(I119*H119,2)</f>
        <v>0</v>
      </c>
      <c r="BL119" s="20" t="s">
        <v>1156</v>
      </c>
      <c r="BM119" s="192" t="s">
        <v>1185</v>
      </c>
    </row>
    <row r="120" spans="1:65" s="2" customFormat="1" ht="11.25">
      <c r="A120" s="37"/>
      <c r="B120" s="38"/>
      <c r="C120" s="39"/>
      <c r="D120" s="194" t="s">
        <v>147</v>
      </c>
      <c r="E120" s="39"/>
      <c r="F120" s="195" t="s">
        <v>1184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147</v>
      </c>
      <c r="AU120" s="20" t="s">
        <v>87</v>
      </c>
    </row>
    <row r="121" spans="1:65" s="2" customFormat="1" ht="11.25">
      <c r="A121" s="37"/>
      <c r="B121" s="38"/>
      <c r="C121" s="39"/>
      <c r="D121" s="199" t="s">
        <v>149</v>
      </c>
      <c r="E121" s="39"/>
      <c r="F121" s="200" t="s">
        <v>1186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149</v>
      </c>
      <c r="AU121" s="20" t="s">
        <v>87</v>
      </c>
    </row>
    <row r="122" spans="1:65" s="2" customFormat="1" ht="24.2" customHeight="1">
      <c r="A122" s="37"/>
      <c r="B122" s="38"/>
      <c r="C122" s="181" t="s">
        <v>210</v>
      </c>
      <c r="D122" s="181" t="s">
        <v>140</v>
      </c>
      <c r="E122" s="182" t="s">
        <v>1187</v>
      </c>
      <c r="F122" s="183" t="s">
        <v>1188</v>
      </c>
      <c r="G122" s="184" t="s">
        <v>185</v>
      </c>
      <c r="H122" s="185">
        <v>1</v>
      </c>
      <c r="I122" s="186"/>
      <c r="J122" s="187">
        <f>ROUND(I122*H122,2)</f>
        <v>0</v>
      </c>
      <c r="K122" s="183" t="s">
        <v>206</v>
      </c>
      <c r="L122" s="42"/>
      <c r="M122" s="188" t="s">
        <v>19</v>
      </c>
      <c r="N122" s="189" t="s">
        <v>48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1156</v>
      </c>
      <c r="AT122" s="192" t="s">
        <v>140</v>
      </c>
      <c r="AU122" s="192" t="s">
        <v>87</v>
      </c>
      <c r="AY122" s="20" t="s">
        <v>138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85</v>
      </c>
      <c r="BK122" s="193">
        <f>ROUND(I122*H122,2)</f>
        <v>0</v>
      </c>
      <c r="BL122" s="20" t="s">
        <v>1156</v>
      </c>
      <c r="BM122" s="192" t="s">
        <v>1189</v>
      </c>
    </row>
    <row r="123" spans="1:65" s="2" customFormat="1" ht="11.25">
      <c r="A123" s="37"/>
      <c r="B123" s="38"/>
      <c r="C123" s="39"/>
      <c r="D123" s="194" t="s">
        <v>147</v>
      </c>
      <c r="E123" s="39"/>
      <c r="F123" s="195" t="s">
        <v>1188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147</v>
      </c>
      <c r="AU123" s="20" t="s">
        <v>87</v>
      </c>
    </row>
    <row r="124" spans="1:65" s="2" customFormat="1" ht="39">
      <c r="A124" s="37"/>
      <c r="B124" s="38"/>
      <c r="C124" s="39"/>
      <c r="D124" s="194" t="s">
        <v>274</v>
      </c>
      <c r="E124" s="39"/>
      <c r="F124" s="236" t="s">
        <v>1190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274</v>
      </c>
      <c r="AU124" s="20" t="s">
        <v>87</v>
      </c>
    </row>
    <row r="125" spans="1:65" s="2" customFormat="1" ht="24.2" customHeight="1">
      <c r="A125" s="37"/>
      <c r="B125" s="38"/>
      <c r="C125" s="181" t="s">
        <v>180</v>
      </c>
      <c r="D125" s="181" t="s">
        <v>140</v>
      </c>
      <c r="E125" s="182" t="s">
        <v>1191</v>
      </c>
      <c r="F125" s="183" t="s">
        <v>1192</v>
      </c>
      <c r="G125" s="184" t="s">
        <v>185</v>
      </c>
      <c r="H125" s="185">
        <v>1</v>
      </c>
      <c r="I125" s="186"/>
      <c r="J125" s="187">
        <f>ROUND(I125*H125,2)</f>
        <v>0</v>
      </c>
      <c r="K125" s="183" t="s">
        <v>206</v>
      </c>
      <c r="L125" s="42"/>
      <c r="M125" s="188" t="s">
        <v>19</v>
      </c>
      <c r="N125" s="189" t="s">
        <v>48</v>
      </c>
      <c r="O125" s="6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1156</v>
      </c>
      <c r="AT125" s="192" t="s">
        <v>140</v>
      </c>
      <c r="AU125" s="192" t="s">
        <v>87</v>
      </c>
      <c r="AY125" s="20" t="s">
        <v>138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85</v>
      </c>
      <c r="BK125" s="193">
        <f>ROUND(I125*H125,2)</f>
        <v>0</v>
      </c>
      <c r="BL125" s="20" t="s">
        <v>1156</v>
      </c>
      <c r="BM125" s="192" t="s">
        <v>1193</v>
      </c>
    </row>
    <row r="126" spans="1:65" s="2" customFormat="1" ht="19.5">
      <c r="A126" s="37"/>
      <c r="B126" s="38"/>
      <c r="C126" s="39"/>
      <c r="D126" s="194" t="s">
        <v>147</v>
      </c>
      <c r="E126" s="39"/>
      <c r="F126" s="195" t="s">
        <v>1192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147</v>
      </c>
      <c r="AU126" s="20" t="s">
        <v>87</v>
      </c>
    </row>
    <row r="127" spans="1:65" s="12" customFormat="1" ht="22.9" customHeight="1">
      <c r="B127" s="165"/>
      <c r="C127" s="166"/>
      <c r="D127" s="167" t="s">
        <v>76</v>
      </c>
      <c r="E127" s="179" t="s">
        <v>1194</v>
      </c>
      <c r="F127" s="179" t="s">
        <v>1195</v>
      </c>
      <c r="G127" s="166"/>
      <c r="H127" s="166"/>
      <c r="I127" s="169"/>
      <c r="J127" s="180">
        <f>BK127</f>
        <v>0</v>
      </c>
      <c r="K127" s="166"/>
      <c r="L127" s="171"/>
      <c r="M127" s="172"/>
      <c r="N127" s="173"/>
      <c r="O127" s="173"/>
      <c r="P127" s="174">
        <f>SUM(P128:P130)</f>
        <v>0</v>
      </c>
      <c r="Q127" s="173"/>
      <c r="R127" s="174">
        <f>SUM(R128:R130)</f>
        <v>0</v>
      </c>
      <c r="S127" s="173"/>
      <c r="T127" s="175">
        <f>SUM(T128:T130)</f>
        <v>0</v>
      </c>
      <c r="AR127" s="176" t="s">
        <v>182</v>
      </c>
      <c r="AT127" s="177" t="s">
        <v>76</v>
      </c>
      <c r="AU127" s="177" t="s">
        <v>85</v>
      </c>
      <c r="AY127" s="176" t="s">
        <v>138</v>
      </c>
      <c r="BK127" s="178">
        <f>SUM(BK128:BK130)</f>
        <v>0</v>
      </c>
    </row>
    <row r="128" spans="1:65" s="2" customFormat="1" ht="21.75" customHeight="1">
      <c r="A128" s="37"/>
      <c r="B128" s="38"/>
      <c r="C128" s="181" t="s">
        <v>228</v>
      </c>
      <c r="D128" s="181" t="s">
        <v>140</v>
      </c>
      <c r="E128" s="182" t="s">
        <v>1196</v>
      </c>
      <c r="F128" s="183" t="s">
        <v>1197</v>
      </c>
      <c r="G128" s="184" t="s">
        <v>1031</v>
      </c>
      <c r="H128" s="262"/>
      <c r="I128" s="186"/>
      <c r="J128" s="187">
        <f>ROUND(I128*H128,2)</f>
        <v>0</v>
      </c>
      <c r="K128" s="183" t="s">
        <v>144</v>
      </c>
      <c r="L128" s="42"/>
      <c r="M128" s="188" t="s">
        <v>19</v>
      </c>
      <c r="N128" s="189" t="s">
        <v>48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1156</v>
      </c>
      <c r="AT128" s="192" t="s">
        <v>140</v>
      </c>
      <c r="AU128" s="192" t="s">
        <v>87</v>
      </c>
      <c r="AY128" s="20" t="s">
        <v>138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85</v>
      </c>
      <c r="BK128" s="193">
        <f>ROUND(I128*H128,2)</f>
        <v>0</v>
      </c>
      <c r="BL128" s="20" t="s">
        <v>1156</v>
      </c>
      <c r="BM128" s="192" t="s">
        <v>1198</v>
      </c>
    </row>
    <row r="129" spans="1:65" s="2" customFormat="1" ht="11.25">
      <c r="A129" s="37"/>
      <c r="B129" s="38"/>
      <c r="C129" s="39"/>
      <c r="D129" s="194" t="s">
        <v>147</v>
      </c>
      <c r="E129" s="39"/>
      <c r="F129" s="195" t="s">
        <v>1197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147</v>
      </c>
      <c r="AU129" s="20" t="s">
        <v>87</v>
      </c>
    </row>
    <row r="130" spans="1:65" s="2" customFormat="1" ht="11.25">
      <c r="A130" s="37"/>
      <c r="B130" s="38"/>
      <c r="C130" s="39"/>
      <c r="D130" s="199" t="s">
        <v>149</v>
      </c>
      <c r="E130" s="39"/>
      <c r="F130" s="200" t="s">
        <v>1199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149</v>
      </c>
      <c r="AU130" s="20" t="s">
        <v>87</v>
      </c>
    </row>
    <row r="131" spans="1:65" s="12" customFormat="1" ht="22.9" customHeight="1">
      <c r="B131" s="165"/>
      <c r="C131" s="166"/>
      <c r="D131" s="167" t="s">
        <v>76</v>
      </c>
      <c r="E131" s="179" t="s">
        <v>1200</v>
      </c>
      <c r="F131" s="179" t="s">
        <v>1201</v>
      </c>
      <c r="G131" s="166"/>
      <c r="H131" s="166"/>
      <c r="I131" s="169"/>
      <c r="J131" s="180">
        <f>BK131</f>
        <v>0</v>
      </c>
      <c r="K131" s="166"/>
      <c r="L131" s="171"/>
      <c r="M131" s="172"/>
      <c r="N131" s="173"/>
      <c r="O131" s="173"/>
      <c r="P131" s="174">
        <f>SUM(P132:P136)</f>
        <v>0</v>
      </c>
      <c r="Q131" s="173"/>
      <c r="R131" s="174">
        <f>SUM(R132:R136)</f>
        <v>0</v>
      </c>
      <c r="S131" s="173"/>
      <c r="T131" s="175">
        <f>SUM(T132:T136)</f>
        <v>0</v>
      </c>
      <c r="AR131" s="176" t="s">
        <v>182</v>
      </c>
      <c r="AT131" s="177" t="s">
        <v>76</v>
      </c>
      <c r="AU131" s="177" t="s">
        <v>85</v>
      </c>
      <c r="AY131" s="176" t="s">
        <v>138</v>
      </c>
      <c r="BK131" s="178">
        <f>SUM(BK132:BK136)</f>
        <v>0</v>
      </c>
    </row>
    <row r="132" spans="1:65" s="2" customFormat="1" ht="16.5" customHeight="1">
      <c r="A132" s="37"/>
      <c r="B132" s="38"/>
      <c r="C132" s="181" t="s">
        <v>240</v>
      </c>
      <c r="D132" s="181" t="s">
        <v>140</v>
      </c>
      <c r="E132" s="182" t="s">
        <v>1202</v>
      </c>
      <c r="F132" s="183" t="s">
        <v>1203</v>
      </c>
      <c r="G132" s="184" t="s">
        <v>1031</v>
      </c>
      <c r="H132" s="262"/>
      <c r="I132" s="186"/>
      <c r="J132" s="187">
        <f>ROUND(I132*H132,2)</f>
        <v>0</v>
      </c>
      <c r="K132" s="183" t="s">
        <v>144</v>
      </c>
      <c r="L132" s="42"/>
      <c r="M132" s="188" t="s">
        <v>19</v>
      </c>
      <c r="N132" s="189" t="s">
        <v>48</v>
      </c>
      <c r="O132" s="6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1156</v>
      </c>
      <c r="AT132" s="192" t="s">
        <v>140</v>
      </c>
      <c r="AU132" s="192" t="s">
        <v>87</v>
      </c>
      <c r="AY132" s="20" t="s">
        <v>138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85</v>
      </c>
      <c r="BK132" s="193">
        <f>ROUND(I132*H132,2)</f>
        <v>0</v>
      </c>
      <c r="BL132" s="20" t="s">
        <v>1156</v>
      </c>
      <c r="BM132" s="192" t="s">
        <v>1204</v>
      </c>
    </row>
    <row r="133" spans="1:65" s="2" customFormat="1" ht="11.25">
      <c r="A133" s="37"/>
      <c r="B133" s="38"/>
      <c r="C133" s="39"/>
      <c r="D133" s="194" t="s">
        <v>147</v>
      </c>
      <c r="E133" s="39"/>
      <c r="F133" s="195" t="s">
        <v>1203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147</v>
      </c>
      <c r="AU133" s="20" t="s">
        <v>87</v>
      </c>
    </row>
    <row r="134" spans="1:65" s="2" customFormat="1" ht="11.25">
      <c r="A134" s="37"/>
      <c r="B134" s="38"/>
      <c r="C134" s="39"/>
      <c r="D134" s="199" t="s">
        <v>149</v>
      </c>
      <c r="E134" s="39"/>
      <c r="F134" s="200" t="s">
        <v>1205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149</v>
      </c>
      <c r="AU134" s="20" t="s">
        <v>87</v>
      </c>
    </row>
    <row r="135" spans="1:65" s="2" customFormat="1" ht="24.2" customHeight="1">
      <c r="A135" s="37"/>
      <c r="B135" s="38"/>
      <c r="C135" s="181" t="s">
        <v>8</v>
      </c>
      <c r="D135" s="181" t="s">
        <v>140</v>
      </c>
      <c r="E135" s="182" t="s">
        <v>1206</v>
      </c>
      <c r="F135" s="183" t="s">
        <v>1207</v>
      </c>
      <c r="G135" s="184" t="s">
        <v>185</v>
      </c>
      <c r="H135" s="185">
        <v>1</v>
      </c>
      <c r="I135" s="186"/>
      <c r="J135" s="187">
        <f>ROUND(I135*H135,2)</f>
        <v>0</v>
      </c>
      <c r="K135" s="183" t="s">
        <v>206</v>
      </c>
      <c r="L135" s="42"/>
      <c r="M135" s="188" t="s">
        <v>19</v>
      </c>
      <c r="N135" s="189" t="s">
        <v>48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1156</v>
      </c>
      <c r="AT135" s="192" t="s">
        <v>140</v>
      </c>
      <c r="AU135" s="192" t="s">
        <v>87</v>
      </c>
      <c r="AY135" s="20" t="s">
        <v>138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85</v>
      </c>
      <c r="BK135" s="193">
        <f>ROUND(I135*H135,2)</f>
        <v>0</v>
      </c>
      <c r="BL135" s="20" t="s">
        <v>1156</v>
      </c>
      <c r="BM135" s="192" t="s">
        <v>1208</v>
      </c>
    </row>
    <row r="136" spans="1:65" s="2" customFormat="1" ht="11.25">
      <c r="A136" s="37"/>
      <c r="B136" s="38"/>
      <c r="C136" s="39"/>
      <c r="D136" s="194" t="s">
        <v>147</v>
      </c>
      <c r="E136" s="39"/>
      <c r="F136" s="195" t="s">
        <v>1207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147</v>
      </c>
      <c r="AU136" s="20" t="s">
        <v>87</v>
      </c>
    </row>
    <row r="137" spans="1:65" s="12" customFormat="1" ht="22.9" customHeight="1">
      <c r="B137" s="165"/>
      <c r="C137" s="166"/>
      <c r="D137" s="167" t="s">
        <v>76</v>
      </c>
      <c r="E137" s="179" t="s">
        <v>1209</v>
      </c>
      <c r="F137" s="179" t="s">
        <v>1210</v>
      </c>
      <c r="G137" s="166"/>
      <c r="H137" s="166"/>
      <c r="I137" s="169"/>
      <c r="J137" s="180">
        <f>BK137</f>
        <v>0</v>
      </c>
      <c r="K137" s="166"/>
      <c r="L137" s="171"/>
      <c r="M137" s="172"/>
      <c r="N137" s="173"/>
      <c r="O137" s="173"/>
      <c r="P137" s="174">
        <f>SUM(P138:P140)</f>
        <v>0</v>
      </c>
      <c r="Q137" s="173"/>
      <c r="R137" s="174">
        <f>SUM(R138:R140)</f>
        <v>0</v>
      </c>
      <c r="S137" s="173"/>
      <c r="T137" s="175">
        <f>SUM(T138:T140)</f>
        <v>0</v>
      </c>
      <c r="AR137" s="176" t="s">
        <v>182</v>
      </c>
      <c r="AT137" s="177" t="s">
        <v>76</v>
      </c>
      <c r="AU137" s="177" t="s">
        <v>85</v>
      </c>
      <c r="AY137" s="176" t="s">
        <v>138</v>
      </c>
      <c r="BK137" s="178">
        <f>SUM(BK138:BK140)</f>
        <v>0</v>
      </c>
    </row>
    <row r="138" spans="1:65" s="2" customFormat="1" ht="16.5" customHeight="1">
      <c r="A138" s="37"/>
      <c r="B138" s="38"/>
      <c r="C138" s="181" t="s">
        <v>251</v>
      </c>
      <c r="D138" s="181" t="s">
        <v>140</v>
      </c>
      <c r="E138" s="182" t="s">
        <v>1211</v>
      </c>
      <c r="F138" s="183" t="s">
        <v>1212</v>
      </c>
      <c r="G138" s="184" t="s">
        <v>1213</v>
      </c>
      <c r="H138" s="185">
        <v>8409.41</v>
      </c>
      <c r="I138" s="186"/>
      <c r="J138" s="187">
        <f>ROUND(I138*H138,2)</f>
        <v>0</v>
      </c>
      <c r="K138" s="183" t="s">
        <v>144</v>
      </c>
      <c r="L138" s="42"/>
      <c r="M138" s="188" t="s">
        <v>19</v>
      </c>
      <c r="N138" s="189" t="s">
        <v>48</v>
      </c>
      <c r="O138" s="6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1156</v>
      </c>
      <c r="AT138" s="192" t="s">
        <v>140</v>
      </c>
      <c r="AU138" s="192" t="s">
        <v>87</v>
      </c>
      <c r="AY138" s="20" t="s">
        <v>138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85</v>
      </c>
      <c r="BK138" s="193">
        <f>ROUND(I138*H138,2)</f>
        <v>0</v>
      </c>
      <c r="BL138" s="20" t="s">
        <v>1156</v>
      </c>
      <c r="BM138" s="192" t="s">
        <v>1214</v>
      </c>
    </row>
    <row r="139" spans="1:65" s="2" customFormat="1" ht="11.25">
      <c r="A139" s="37"/>
      <c r="B139" s="38"/>
      <c r="C139" s="39"/>
      <c r="D139" s="194" t="s">
        <v>147</v>
      </c>
      <c r="E139" s="39"/>
      <c r="F139" s="195" t="s">
        <v>1212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147</v>
      </c>
      <c r="AU139" s="20" t="s">
        <v>87</v>
      </c>
    </row>
    <row r="140" spans="1:65" s="2" customFormat="1" ht="11.25">
      <c r="A140" s="37"/>
      <c r="B140" s="38"/>
      <c r="C140" s="39"/>
      <c r="D140" s="199" t="s">
        <v>149</v>
      </c>
      <c r="E140" s="39"/>
      <c r="F140" s="200" t="s">
        <v>1215</v>
      </c>
      <c r="G140" s="39"/>
      <c r="H140" s="39"/>
      <c r="I140" s="196"/>
      <c r="J140" s="39"/>
      <c r="K140" s="39"/>
      <c r="L140" s="42"/>
      <c r="M140" s="247"/>
      <c r="N140" s="248"/>
      <c r="O140" s="249"/>
      <c r="P140" s="249"/>
      <c r="Q140" s="249"/>
      <c r="R140" s="249"/>
      <c r="S140" s="249"/>
      <c r="T140" s="250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149</v>
      </c>
      <c r="AU140" s="20" t="s">
        <v>87</v>
      </c>
    </row>
    <row r="141" spans="1:65" s="2" customFormat="1" ht="6.95" customHeight="1">
      <c r="A141" s="37"/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42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algorithmName="SHA-512" hashValue="+WVyIE/CpfwvbArBNLqNtpB9+SaXp7yMuUHQXXJ8gpAvvYtlfqW0FrP6y7FqE+k8maO2pmuZDTcD/C7JVL4f3Q==" saltValue="TyaJJ6e027W1vzvF+GNJOg==" spinCount="100000" sheet="1" objects="1" scenarios="1" formatColumns="0" formatRows="0" autoFilter="0"/>
  <autoFilter ref="C86:K140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6" r:id="rId1"/>
    <hyperlink ref="F101" r:id="rId2"/>
    <hyperlink ref="F107" r:id="rId3"/>
    <hyperlink ref="F111" r:id="rId4"/>
    <hyperlink ref="F114" r:id="rId5"/>
    <hyperlink ref="F121" r:id="rId6"/>
    <hyperlink ref="F130" r:id="rId7"/>
    <hyperlink ref="F134" r:id="rId8"/>
    <hyperlink ref="F140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000 - Příprava území</vt:lpstr>
      <vt:lpstr>001 - SO-100 Chodník</vt:lpstr>
      <vt:lpstr>101 - Úprava aktivní zóny...</vt:lpstr>
      <vt:lpstr>102 - Nová dešťová kanali...</vt:lpstr>
      <vt:lpstr>103 - Ochrana stávajících...</vt:lpstr>
      <vt:lpstr>002 - SO-700 Oplocení</vt:lpstr>
      <vt:lpstr>003 - SO-800 Vegetační úp...</vt:lpstr>
      <vt:lpstr>004 - Vedlejší náklady</vt:lpstr>
      <vt:lpstr>Pokyny pro vyplnění</vt:lpstr>
      <vt:lpstr>'000 - Příprava území'!Názvy_tisku</vt:lpstr>
      <vt:lpstr>'001 - SO-100 Chodník'!Názvy_tisku</vt:lpstr>
      <vt:lpstr>'002 - SO-700 Oplocení'!Názvy_tisku</vt:lpstr>
      <vt:lpstr>'003 - SO-800 Vegetační úp...'!Názvy_tisku</vt:lpstr>
      <vt:lpstr>'004 - Vedlejší náklady'!Názvy_tisku</vt:lpstr>
      <vt:lpstr>'101 - Úprava aktivní zóny...'!Názvy_tisku</vt:lpstr>
      <vt:lpstr>'102 - Nová dešťová kanali...'!Názvy_tisku</vt:lpstr>
      <vt:lpstr>'103 - Ochrana stávajících...'!Názvy_tisku</vt:lpstr>
      <vt:lpstr>'Rekapitulace stavby'!Názvy_tisku</vt:lpstr>
      <vt:lpstr>'000 - Příprava území'!Oblast_tisku</vt:lpstr>
      <vt:lpstr>'001 - SO-100 Chodník'!Oblast_tisku</vt:lpstr>
      <vt:lpstr>'002 - SO-700 Oplocení'!Oblast_tisku</vt:lpstr>
      <vt:lpstr>'003 - SO-800 Vegetační úp...'!Oblast_tisku</vt:lpstr>
      <vt:lpstr>'004 - Vedlejší náklady'!Oblast_tisku</vt:lpstr>
      <vt:lpstr>'101 - Úprava aktivní zóny...'!Oblast_tisku</vt:lpstr>
      <vt:lpstr>'102 - Nová dešťová kanali...'!Oblast_tisku</vt:lpstr>
      <vt:lpstr>'103 - Ochrana stávajících...'!Oblast_tisku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Vochozka</dc:creator>
  <cp:lastModifiedBy>Pavel Vochozka</cp:lastModifiedBy>
  <dcterms:created xsi:type="dcterms:W3CDTF">2024-07-11T12:22:54Z</dcterms:created>
  <dcterms:modified xsi:type="dcterms:W3CDTF">2024-07-11T12:28:57Z</dcterms:modified>
</cp:coreProperties>
</file>