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9.xml.rels" ContentType="application/vnd.openxmlformats-package.relationships+xml"/>
  <Override PartName="/xl/worksheets/_rels/sheet2.xml.rels" ContentType="application/vnd.openxmlformats-package.relationship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2"/>
    <sheet name="SO 01 - Přívodní řad" sheetId="2" state="visible" r:id="rId3"/>
    <sheet name="PS 01 Elektro - zařízení" sheetId="3" state="visible" r:id="rId4"/>
    <sheet name="Mot" sheetId="4" state="visible" r:id="rId5"/>
    <sheet name="PS 01.1 - Automatická tla..." sheetId="5" state="visible" r:id="rId6"/>
    <sheet name="Netrebice ATS" sheetId="6" state="visible" r:id="rId7"/>
    <sheet name="PS 01.2 - Vodoměrná šachta" sheetId="7" state="visible" r:id="rId8"/>
    <sheet name="VŠ Netřebice" sheetId="8" state="visible" r:id="rId9"/>
    <sheet name="VRN - Vedlejší rozpočtové..." sheetId="9" state="visible" r:id="rId10"/>
    <sheet name="Seznam figur" sheetId="10" state="visible" r:id="rId11"/>
    <sheet name="Pokyny pro vyplnění" sheetId="11" state="visible" r:id="rId12"/>
  </sheets>
  <definedNames>
    <definedName function="false" hidden="false" localSheetId="3" name="_xlnm.Print_Area" vbProcedure="false">Mot!$A:$L</definedName>
    <definedName function="false" hidden="false" localSheetId="3" name="_xlnm.Print_Titles" vbProcedure="false">Mot!$4:$4</definedName>
    <definedName function="false" hidden="false" localSheetId="10" name="_xlnm.Print_Area" vbProcedure="false">'Pokyny pro vyplnění'!$B$2:$K$71,'Pokyny pro vyplnění'!$B$74:$K$118,'Pokyny pro vyplnění'!$B$121:$K$161,'Pokyny pro vyplnění'!$B$164:$K$218</definedName>
    <definedName function="false" hidden="false" localSheetId="2" name="_xlnm.Print_Area" vbProcedure="false">'PS 01 Elektro - zařízení'!$C$4:$J$39,'PS 01 Elektro - zařízení'!$C$45:$J$62</definedName>
    <definedName function="false" hidden="false" localSheetId="2" name="_xlnm.Print_Titles" vbProcedure="false">'PS 01 Elektro - zařízení'!$65:$65</definedName>
    <definedName function="false" hidden="false" localSheetId="4" name="_xlnm.Print_Area" vbProcedure="false">'PS 01.1 - Automatická tla...'!$C$4:$J$41,'PS 01.1 - Automatická tla...'!$C$47:$J$66</definedName>
    <definedName function="false" hidden="false" localSheetId="6" name="_xlnm.Print_Area" vbProcedure="false">'PS 01.2 - Vodoměrná šachta'!$C$4:$J$41,'PS 01.2 - Vodoměrná šachta'!$C$47:$J$66</definedName>
    <definedName function="false" hidden="false" localSheetId="0" name="_xlnm.Print_Area" vbProcedure="false">'Rekapitulace stavby'!$D$4:$AO$36,'Rekapitulace stavby'!$C$42:$AQ$61</definedName>
    <definedName function="false" hidden="false" localSheetId="0" name="_xlnm.Print_Titles" vbProcedure="false">'Rekapitulace stavby'!$52:$52</definedName>
    <definedName function="false" hidden="false" localSheetId="9" name="_xlnm.Print_Area" vbProcedure="false">'Seznam figur'!$C$4:$G$147</definedName>
    <definedName function="false" hidden="false" localSheetId="9" name="_xlnm.Print_Titles" vbProcedure="false">'Seznam figur'!$9:$9</definedName>
    <definedName function="false" hidden="false" localSheetId="1" name="_xlnm.Print_Area" vbProcedure="false">'SO 01 - Přívodní řad'!$C$4:$J$39,'SO 01 - Přívodní řad'!$C$45:$J$67,'SO 01 - Přívodní řad'!$C$73:$J$386</definedName>
    <definedName function="false" hidden="false" localSheetId="1" name="_xlnm.Print_Titles" vbProcedure="false">'SO 01 - Přívodní řad'!$85:$85</definedName>
    <definedName function="false" hidden="true" localSheetId="1" name="_xlnm._FilterDatabase" vbProcedure="false">'SO 01 - Přívodní řad'!$C$85:$K$386</definedName>
    <definedName function="false" hidden="false" localSheetId="8" name="_xlnm.Print_Area" vbProcedure="false">'VRN - Vedlejší rozpočtové...'!$C$4:$J$39,'VRN - Vedlejší rozpočtové...'!$C$45:$J$61,'VRN - Vedlejší rozpočtové...'!$C$67:$J$104</definedName>
    <definedName function="false" hidden="false" localSheetId="8" name="_xlnm.Print_Titles" vbProcedure="false">'VRN - Vedlejší rozpočtové...'!$79:$79</definedName>
    <definedName function="false" hidden="true" localSheetId="8" name="_xlnm._FilterDatabase" vbProcedure="false">'VRN - Vedlejší rozpočtové...'!$C$79:$K$104</definedName>
    <definedName function="false" hidden="false" localSheetId="2" name="_xlnm.Print_Area_0" vbProcedure="false">'PS 01 Elektro - zařízení'!$C$4:$J$39,'PS 01 Elektro - zařízení'!$C$45:$J$62,#REF!</definedName>
    <definedName function="false" hidden="false" localSheetId="2" name="_xlnm.Print_Titles_0" vbProcedure="false">#REF!</definedName>
    <definedName function="false" hidden="false" localSheetId="3" name="OLE_LINK1" vbProcedure="false">mot!#ref!</definedName>
    <definedName function="false" hidden="false" localSheetId="3" name="Z_173A850E_99BB_4C67_AF60_C6AE96620EB7_.wvu.FilterData" vbProcedure="false">Mot!$A$1:$L$5</definedName>
    <definedName function="false" hidden="false" localSheetId="3" name="Z_173A850E_99BB_4C67_AF60_C6AE96620EB7_.wvu.PrintArea" vbProcedure="false">Mot!$A:$L</definedName>
    <definedName function="false" hidden="false" localSheetId="3" name="Z_173A850E_99BB_4C67_AF60_C6AE96620EB7_.wvu.PrintTitles" vbProcedure="false">Mot!$4:$4</definedName>
    <definedName function="false" hidden="false" localSheetId="3" name="Z_63E91B1A_4D6B_4A78_8C03_FEC3DF3C6997_.wvu.Cols" vbProcedure="false">Mot!$A:$A,mot!#ref!,mot!#ref!</definedName>
    <definedName function="false" hidden="false" localSheetId="3" name="Z_63E91B1A_4D6B_4A78_8C03_FEC3DF3C6997_.wvu.FilterData" vbProcedure="false">Mot!$A$1:$L$5</definedName>
    <definedName function="false" hidden="false" localSheetId="3" name="Z_63E91B1A_4D6B_4A78_8C03_FEC3DF3C6997_.wvu.PrintArea" vbProcedure="false">Mot!$A:$L</definedName>
    <definedName function="false" hidden="false" localSheetId="3" name="Z_63E91B1A_4D6B_4A78_8C03_FEC3DF3C6997_.wvu.PrintTitles" vbProcedure="false">Mot!$4:$4</definedName>
    <definedName function="false" hidden="false" localSheetId="4" name="_xlnm.Print_Area_0" vbProcedure="false">'PS 01.1 - Automatická tla...'!$C$4:$J$41,'PS 01.1 - Automatická tla...'!$C$47:$J$66,#REF!</definedName>
    <definedName function="false" hidden="false" localSheetId="4" name="_xlnm.Print_Titles" vbProcedure="false">#REF!</definedName>
    <definedName function="false" hidden="false" localSheetId="5" name="Excel_BuiltIn_Print_Titles" vbProcedure="false">'Netrebice ATS'!$9:$10</definedName>
    <definedName function="false" hidden="false" localSheetId="6" name="_xlnm.Print_Area_0" vbProcedure="false">'PS 01.2 - Vodoměrná šachta'!$C$4:$J$41,'PS 01.2 - Vodoměrná šachta'!$C$47:$J$66,#REF!</definedName>
    <definedName function="false" hidden="false" localSheetId="6" name="_xlnm.Print_Titles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<sst xmlns="http://schemas.openxmlformats.org/spreadsheetml/2006/main" count="4826" uniqueCount="1184">
  <si>
    <t xml:space="preserve">Export Komplet</t>
  </si>
  <si>
    <t xml:space="preserve">VZ</t>
  </si>
  <si>
    <t xml:space="preserve">2.0</t>
  </si>
  <si>
    <t xml:space="preserve">False</t>
  </si>
  <si>
    <t xml:space="preserve">{925710f1-8e95-4923-97e4-077e91936842}</t>
  </si>
  <si>
    <t xml:space="preserve">&gt;&gt;  skryté sloupce  &lt;&lt;</t>
  </si>
  <si>
    <t xml:space="preserve">0,01</t>
  </si>
  <si>
    <t xml:space="preserve">21</t>
  </si>
  <si>
    <t xml:space="preserve">15</t>
  </si>
  <si>
    <t xml:space="preserve">REKAPITULACE STAVBY</t>
  </si>
  <si>
    <t xml:space="preserve">v ---  níže se nacházejí doplnkové a pomocné údaje k sestavám  --- v</t>
  </si>
  <si>
    <t xml:space="preserve">0,001</t>
  </si>
  <si>
    <t xml:space="preserve">Kód:</t>
  </si>
  <si>
    <t xml:space="preserve">012022</t>
  </si>
  <si>
    <t xml:space="preserve">Stavba:</t>
  </si>
  <si>
    <t xml:space="preserve">Vodovod Netřebice - přivaděč vodovodu</t>
  </si>
  <si>
    <t xml:space="preserve">KSO:</t>
  </si>
  <si>
    <t xml:space="preserve">CC-CZ:</t>
  </si>
  <si>
    <t xml:space="preserve">Místo:</t>
  </si>
  <si>
    <t xml:space="preserve">Kouty u Poděbrad, Netřebice</t>
  </si>
  <si>
    <t xml:space="preserve">Datum:</t>
  </si>
  <si>
    <t xml:space="preserve">22. 6. 2022</t>
  </si>
  <si>
    <t xml:space="preserve">Zadavatel:</t>
  </si>
  <si>
    <t xml:space="preserve">IČ:</t>
  </si>
  <si>
    <t xml:space="preserve">00640581</t>
  </si>
  <si>
    <t xml:space="preserve">Obec Netřebice</t>
  </si>
  <si>
    <t xml:space="preserve">DIČ:</t>
  </si>
  <si>
    <t xml:space="preserve">Zhotovitel:</t>
  </si>
  <si>
    <t xml:space="preserve"> </t>
  </si>
  <si>
    <t xml:space="preserve">Projektant:</t>
  </si>
  <si>
    <t xml:space="preserve">48153362</t>
  </si>
  <si>
    <t xml:space="preserve">Vodohospodářsko-inženýrské služby spol. s r. o.</t>
  </si>
  <si>
    <t xml:space="preserve">True</t>
  </si>
  <si>
    <t xml:space="preserve">Zpracovatel:</t>
  </si>
  <si>
    <t xml:space="preserve"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</si>
  <si>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</si>
  <si>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</si>
  <si>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</si>
  <si>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</si>
  <si>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</si>
  <si>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</si>
  <si>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</si>
  <si>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</si>
  <si>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</si>
  <si>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</si>
  <si>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</si>
  <si>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</si>
  <si>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</si>
  <si>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</si>
  <si>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</si>
  <si>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</si>
  <si>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</si>
  <si>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</si>
  <si>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</si>
  <si>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</si>
  <si>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</si>
  <si>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</si>
  <si>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</si>
  <si>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</si>
  <si>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</si>
  <si>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</si>
  <si>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
[CZK]</t>
  </si>
  <si>
    <t xml:space="preserve">DPH snížená přenesená
[CZK]</t>
  </si>
  <si>
    <t xml:space="preserve">Základna
DPH základní</t>
  </si>
  <si>
    <t xml:space="preserve">Základna
DPH snížená</t>
  </si>
  <si>
    <t xml:space="preserve">Základna
DPH zákl. přenesená</t>
  </si>
  <si>
    <t xml:space="preserve">Základna
DPH sníž. přenesená</t>
  </si>
  <si>
    <t xml:space="preserve">Základna
DPH nulová</t>
  </si>
  <si>
    <t xml:space="preserve">Náklady stavby celkem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</si>
  <si>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</si>
  <si>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</si>
  <si>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</si>
  <si>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</si>
  <si>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</si>
  <si>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/</t>
  </si>
  <si>
    <t xml:space="preserve">SO 01</t>
  </si>
  <si>
    <t xml:space="preserve">Přívodní řad</t>
  </si>
  <si>
    <t xml:space="preserve">STA</t>
  </si>
  <si>
    <t xml:space="preserve">1</t>
  </si>
  <si>
    <t xml:space="preserve">{de97268b-42e0-4fb9-b7df-0646e685bb21}</t>
  </si>
  <si>
    <t xml:space="preserve">2</t>
  </si>
  <si>
    <t xml:space="preserve">PS 01 Elektro</t>
  </si>
  <si>
    <t xml:space="preserve">zařízení</t>
  </si>
  <si>
    <t xml:space="preserve">{3cf5994b-8ee3-41ea-b4a8-c239df30db55}</t>
  </si>
  <si>
    <t xml:space="preserve">827 11</t>
  </si>
  <si>
    <t xml:space="preserve">PS 01 Strojní</t>
  </si>
  <si>
    <t xml:space="preserve">{b953cebc-f1a7-49db-93d6-44cf69c6b4a2}</t>
  </si>
  <si>
    <t xml:space="preserve">PS 01.1</t>
  </si>
  <si>
    <t xml:space="preserve">Automatická tlaková stanice</t>
  </si>
  <si>
    <t xml:space="preserve">Soupis</t>
  </si>
  <si>
    <t xml:space="preserve">{613f3466-81cc-4bf6-9e08-4150d568786d}</t>
  </si>
  <si>
    <t xml:space="preserve">PS 01.2</t>
  </si>
  <si>
    <t xml:space="preserve">Vodoměrná šachta</t>
  </si>
  <si>
    <t xml:space="preserve">{ed22c933-758e-4bb9-ac92-7b3ee020c63e}</t>
  </si>
  <si>
    <t xml:space="preserve">VRN</t>
  </si>
  <si>
    <t xml:space="preserve">Vedlejší rozpočtové náklady</t>
  </si>
  <si>
    <t xml:space="preserve">{0af1b7c8-4960-40fd-a94b-02cf513574ed}</t>
  </si>
  <si>
    <t xml:space="preserve">DEL_V</t>
  </si>
  <si>
    <t xml:space="preserve">Provedeno výkopem</t>
  </si>
  <si>
    <t xml:space="preserve">m</t>
  </si>
  <si>
    <t xml:space="preserve">296,5</t>
  </si>
  <si>
    <t xml:space="preserve">HL_jam</t>
  </si>
  <si>
    <t xml:space="preserve">Hloubení jam</t>
  </si>
  <si>
    <t xml:space="preserve">m3</t>
  </si>
  <si>
    <t xml:space="preserve">312,109</t>
  </si>
  <si>
    <t xml:space="preserve">KRYCÍ LIST SOUPISU PRACÍ</t>
  </si>
  <si>
    <t xml:space="preserve">HL_rýh</t>
  </si>
  <si>
    <t xml:space="preserve">Hloubení rýh</t>
  </si>
  <si>
    <t xml:space="preserve">459,575</t>
  </si>
  <si>
    <t xml:space="preserve">CHR_125</t>
  </si>
  <si>
    <t xml:space="preserve">Chránička pod vodotečí</t>
  </si>
  <si>
    <t xml:space="preserve">32</t>
  </si>
  <si>
    <t xml:space="preserve">CHR_159</t>
  </si>
  <si>
    <t xml:space="preserve">Podchod pod silnicí</t>
  </si>
  <si>
    <t xml:space="preserve">18</t>
  </si>
  <si>
    <t xml:space="preserve">LO</t>
  </si>
  <si>
    <t xml:space="preserve">Lože</t>
  </si>
  <si>
    <t xml:space="preserve">48,96</t>
  </si>
  <si>
    <t xml:space="preserve">Objekt:</t>
  </si>
  <si>
    <t xml:space="preserve">OB</t>
  </si>
  <si>
    <t xml:space="preserve">Obsyp potrubí</t>
  </si>
  <si>
    <t xml:space="preserve">87,064</t>
  </si>
  <si>
    <t xml:space="preserve">SO 01 - Přívodní řad</t>
  </si>
  <si>
    <t xml:space="preserve">PB</t>
  </si>
  <si>
    <t xml:space="preserve">Podkladní bloky</t>
  </si>
  <si>
    <t xml:space="preserve">0,817</t>
  </si>
  <si>
    <t xml:space="preserve">PD</t>
  </si>
  <si>
    <t xml:space="preserve">Podkladní desky</t>
  </si>
  <si>
    <t xml:space="preserve">1,377</t>
  </si>
  <si>
    <t xml:space="preserve">PE_90</t>
  </si>
  <si>
    <t xml:space="preserve">Přívodní řad d 90</t>
  </si>
  <si>
    <t xml:space="preserve">1482,5</t>
  </si>
  <si>
    <t xml:space="preserve">skl</t>
  </si>
  <si>
    <t xml:space="preserve">Skládkovné</t>
  </si>
  <si>
    <t xml:space="preserve">165,59</t>
  </si>
  <si>
    <t xml:space="preserve">REKAPITULACE ČLENĚNÍ SOUPISU PRACÍ</t>
  </si>
  <si>
    <t xml:space="preserve">Kód dílu - Popis</t>
  </si>
  <si>
    <t xml:space="preserve">Cena celkem [CZK]</t>
  </si>
  <si>
    <t xml:space="preserve">-1</t>
  </si>
  <si>
    <t xml:space="preserve"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</si>
  <si>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</si>
  <si>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</si>
  <si>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</si>
  <si>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</si>
  <si>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</si>
  <si>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</si>
  <si>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</si>
  <si>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</si>
  <si>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</si>
  <si>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</si>
  <si>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</si>
  <si>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</si>
  <si>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</si>
  <si>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</si>
  <si>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</si>
  <si>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</si>
  <si>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</si>
  <si>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</si>
  <si>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</si>
  <si>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</si>
  <si>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</si>
  <si>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</si>
  <si>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Zemní práce</t>
  </si>
  <si>
    <t xml:space="preserve">K</t>
  </si>
  <si>
    <t xml:space="preserve">111251101</t>
  </si>
  <si>
    <t xml:space="preserve">Odstranění křovin a stromů s odstraněním kořenů strojně průměru kmene do 100 mm v rovině nebo ve svahu sklonu terénu do 1:5, při celkové ploše do 100 m2</t>
  </si>
  <si>
    <t xml:space="preserve">m2</t>
  </si>
  <si>
    <t xml:space="preserve">4</t>
  </si>
  <si>
    <t xml:space="preserve">-1352844907</t>
  </si>
  <si>
    <t xml:space="preserve">Online PSC</t>
  </si>
  <si>
    <t xml:space="preserve">https://podminky.urs.cz/item/CS_URS_2022_01/111251101</t>
  </si>
  <si>
    <t xml:space="preserve">VV</t>
  </si>
  <si>
    <t xml:space="preserve">"odhad"</t>
  </si>
  <si>
    <t xml:space="preserve">50</t>
  </si>
  <si>
    <t xml:space="preserve">113106183</t>
  </si>
  <si>
    <t xml:space="preserve">Rozebrání dlažeb a dílců vozovek a ploch s přemístěním hmot na skládku na vzdálenost do 3 m nebo s naložením na dopravní prostředek, s jakoukoliv výplní spár strojně plochy jednotlivě do 50 m2 z velkých kostek s ložem z kameniva</t>
  </si>
  <si>
    <t xml:space="preserve">934783820</t>
  </si>
  <si>
    <t xml:space="preserve">https://podminky.urs.cz/item/CS_URS_2022_01/113106183</t>
  </si>
  <si>
    <t xml:space="preserve">"jáma protlaku"</t>
  </si>
  <si>
    <t xml:space="preserve">2*2</t>
  </si>
  <si>
    <t xml:space="preserve">3</t>
  </si>
  <si>
    <t xml:space="preserve">115101201</t>
  </si>
  <si>
    <t xml:space="preserve">Čerpání vody na dopravní výšku do 10 m s uvažovaným průměrným přítokem do 500 l/min</t>
  </si>
  <si>
    <t xml:space="preserve">hod</t>
  </si>
  <si>
    <t xml:space="preserve">-1794985905</t>
  </si>
  <si>
    <t xml:space="preserve">https://podminky.urs.cz/item/CS_URS_2022_01/115101201</t>
  </si>
  <si>
    <t xml:space="preserve">8*40</t>
  </si>
  <si>
    <t xml:space="preserve">115101301</t>
  </si>
  <si>
    <t xml:space="preserve">Pohotovost záložní čerpací soupravy pro dopravní výšku do 10 m s uvažovaným průměrným přítokem do 500 l/min</t>
  </si>
  <si>
    <t xml:space="preserve">den</t>
  </si>
  <si>
    <t xml:space="preserve">1405233862</t>
  </si>
  <si>
    <t xml:space="preserve">https://podminky.urs.cz/item/CS_URS_2022_01/115101301</t>
  </si>
  <si>
    <t xml:space="preserve">5</t>
  </si>
  <si>
    <t xml:space="preserve">121151113</t>
  </si>
  <si>
    <t xml:space="preserve">Sejmutí ornice strojně při souvislé ploše přes 100 do 500 m2, tl. vrstvy do 200 mm</t>
  </si>
  <si>
    <t xml:space="preserve">1930194420</t>
  </si>
  <si>
    <t xml:space="preserve">https://podminky.urs.cz/item/CS_URS_2022_01/121151113</t>
  </si>
  <si>
    <t xml:space="preserve">"startovací jáma - vodoteč"</t>
  </si>
  <si>
    <t xml:space="preserve">7,2*3,6</t>
  </si>
  <si>
    <t xml:space="preserve">"cílová jáma - vodoteč"</t>
  </si>
  <si>
    <t xml:space="preserve">2,5*2,5</t>
  </si>
  <si>
    <t xml:space="preserve">"startovací jáma - silnice"</t>
  </si>
  <si>
    <t xml:space="preserve">"cílová jáma - silnice"</t>
  </si>
  <si>
    <t xml:space="preserve">"jámy protlaky"</t>
  </si>
  <si>
    <t xml:space="preserve">(1,4*1,4)*15</t>
  </si>
  <si>
    <t xml:space="preserve">"vodoměrná šachta"</t>
  </si>
  <si>
    <t xml:space="preserve">5,78*3,88</t>
  </si>
  <si>
    <t xml:space="preserve">Součet</t>
  </si>
  <si>
    <t xml:space="preserve">6</t>
  </si>
  <si>
    <t xml:space="preserve">131151204</t>
  </si>
  <si>
    <t xml:space="preserve">Hloubení zapažených jam a zářezů strojně s urovnáním dna do předepsaného profilu a spádu v hornině třídy těžitelnosti I skupiny 1 a 2 přes 100 do 500 m3</t>
  </si>
  <si>
    <t xml:space="preserve">-1653950625</t>
  </si>
  <si>
    <t xml:space="preserve">https://podminky.urs.cz/item/CS_URS_2022_01/131151204</t>
  </si>
  <si>
    <t xml:space="preserve">7,2*3,6*4,95</t>
  </si>
  <si>
    <t xml:space="preserve">2,5*2,5*5,66</t>
  </si>
  <si>
    <t xml:space="preserve">7,2*3,6*1,75</t>
  </si>
  <si>
    <t xml:space="preserve">2,5*2,5*1,75</t>
  </si>
  <si>
    <t xml:space="preserve">(1,4*1,4*1,75)*15</t>
  </si>
  <si>
    <t xml:space="preserve">5,78*3,88*2,85</t>
  </si>
  <si>
    <t xml:space="preserve">"odečet povrchů"</t>
  </si>
  <si>
    <t xml:space="preserve">"tráva"</t>
  </si>
  <si>
    <t xml:space="preserve">-7,2*3,6*0,2</t>
  </si>
  <si>
    <t xml:space="preserve">-2,5*2,5*0,2</t>
  </si>
  <si>
    <t xml:space="preserve">-(1,4*1,4*0,2)*15</t>
  </si>
  <si>
    <t xml:space="preserve">-5,78*3,88*0,2</t>
  </si>
  <si>
    <t xml:space="preserve">"1 a 2. třída těžitelnosti 50 %"</t>
  </si>
  <si>
    <t xml:space="preserve">HL_jam*0,5</t>
  </si>
  <si>
    <t xml:space="preserve">7</t>
  </si>
  <si>
    <t xml:space="preserve">131251203</t>
  </si>
  <si>
    <t xml:space="preserve">Hloubení zapažených jam a zářezů strojně s urovnáním dna do předepsaného profilu a spádu v hornině třídy těžitelnosti I skupiny 3 přes 50 do 100 m3</t>
  </si>
  <si>
    <t xml:space="preserve">475993805</t>
  </si>
  <si>
    <t xml:space="preserve">https://podminky.urs.cz/item/CS_URS_2022_01/131251203</t>
  </si>
  <si>
    <t xml:space="preserve">"3. třída těžitelnosti 30 %"</t>
  </si>
  <si>
    <t xml:space="preserve">HL_jam*0,3</t>
  </si>
  <si>
    <t xml:space="preserve">8</t>
  </si>
  <si>
    <t xml:space="preserve">131351203</t>
  </si>
  <si>
    <t xml:space="preserve">Hloubení zapažených jam a zářezů strojně s urovnáním dna do předepsaného profilu a spádu v hornině třídy těžitelnosti II skupiny 4 přes 50 do 100 m3</t>
  </si>
  <si>
    <t xml:space="preserve">1906578714</t>
  </si>
  <si>
    <t xml:space="preserve">https://podminky.urs.cz/item/CS_URS_2022_01/131351203</t>
  </si>
  <si>
    <t xml:space="preserve">"4. třída těžitelnosti 20 %"</t>
  </si>
  <si>
    <t xml:space="preserve">HL_jam*0,2</t>
  </si>
  <si>
    <t xml:space="preserve">9</t>
  </si>
  <si>
    <t xml:space="preserve">132154204</t>
  </si>
  <si>
    <t xml:space="preserve">Hloubení zapažených rýh šířky přes 800 do 2 000 mm strojně s urovnáním dna do předepsaného profilu a spádu v hornině třídy těžitelnosti I skupiny 1 a 2 přes 100 do 500 m3</t>
  </si>
  <si>
    <t xml:space="preserve">-2119572248</t>
  </si>
  <si>
    <t xml:space="preserve">https://podminky.urs.cz/item/CS_URS_2022_01/132154204</t>
  </si>
  <si>
    <t xml:space="preserve">"hloubení rýh"</t>
  </si>
  <si>
    <t xml:space="preserve">DEL_V*1*1,75</t>
  </si>
  <si>
    <t xml:space="preserve">-DEL_V*1*0,2</t>
  </si>
  <si>
    <t xml:space="preserve">459,575*0,5</t>
  </si>
  <si>
    <t xml:space="preserve">10</t>
  </si>
  <si>
    <t xml:space="preserve">132254204</t>
  </si>
  <si>
    <t xml:space="preserve">Hloubení zapažených rýh šířky přes 800 do 2 000 mm strojně s urovnáním dna do předepsaného profilu a spádu v hornině třídy těžitelnosti I skupiny 3 přes 100 do 500 m3</t>
  </si>
  <si>
    <t xml:space="preserve">-734050178</t>
  </si>
  <si>
    <t xml:space="preserve">https://podminky.urs.cz/item/CS_URS_2022_01/132254204</t>
  </si>
  <si>
    <t xml:space="preserve">HL_rýh*0,3</t>
  </si>
  <si>
    <t xml:space="preserve">11</t>
  </si>
  <si>
    <t xml:space="preserve">132354203</t>
  </si>
  <si>
    <t xml:space="preserve">Hloubení zapažených rýh šířky přes 800 do 2 000 mm strojně s urovnáním dna do předepsaného profilu a spádu v hornině třídy těžitelnosti II skupiny 4 přes 50 do 100 m3</t>
  </si>
  <si>
    <t xml:space="preserve">-554384952</t>
  </si>
  <si>
    <t xml:space="preserve">https://podminky.urs.cz/item/CS_URS_2022_01/132354203</t>
  </si>
  <si>
    <t xml:space="preserve">HL_rýh*0,2</t>
  </si>
  <si>
    <t xml:space="preserve">12</t>
  </si>
  <si>
    <t xml:space="preserve">141721253</t>
  </si>
  <si>
    <t xml:space="preserve">Řízený zemní protlak délky protlaku přes 50 do 100 m v hornině třídy těžitelnosti I a II, skupiny 1 až 4 včetně protlačení trub v hloubce do 6 m vnějšího průměru vrtu přes 110 do 140 mm</t>
  </si>
  <si>
    <t xml:space="preserve">-941029566</t>
  </si>
  <si>
    <t xml:space="preserve">https://podminky.urs.cz/item/CS_URS_2022_01/141721253</t>
  </si>
  <si>
    <t xml:space="preserve"> "Žízený zemní protlak 80 %"</t>
  </si>
  <si>
    <t xml:space="preserve">PE_90*0,8</t>
  </si>
  <si>
    <t xml:space="preserve">"odečet chrániček"</t>
  </si>
  <si>
    <t xml:space="preserve">-CHR_125</t>
  </si>
  <si>
    <t xml:space="preserve">-CHR_159</t>
  </si>
  <si>
    <t xml:space="preserve">PR_90</t>
  </si>
  <si>
    <t xml:space="preserve">13</t>
  </si>
  <si>
    <t xml:space="preserve">141721254</t>
  </si>
  <si>
    <t xml:space="preserve">Řízený zemní protlak délky protlaku přes 50 do 100 m v hornině třídy těžitelnosti I a II, skupiny 1 až 4 včetně protlačení trub v hloubce do 6 m vnějšího průměru vrtu přes 140 do 180 mm</t>
  </si>
  <si>
    <t xml:space="preserve">1512596509</t>
  </si>
  <si>
    <t xml:space="preserve">https://podminky.urs.cz/item/CS_URS_2022_01/141721254</t>
  </si>
  <si>
    <t xml:space="preserve">"podchod pod vodotečí"</t>
  </si>
  <si>
    <t xml:space="preserve">14</t>
  </si>
  <si>
    <t xml:space="preserve">M</t>
  </si>
  <si>
    <t xml:space="preserve">28613386</t>
  </si>
  <si>
    <t xml:space="preserve">potrubí kanalizační tlakové PE100 SDR11 návin se signalizační vrstvou 125x11,4mm</t>
  </si>
  <si>
    <t xml:space="preserve">-1087968306</t>
  </si>
  <si>
    <t xml:space="preserve">141721255</t>
  </si>
  <si>
    <t xml:space="preserve">Řízený zemní protlak délky protlaku přes 50 do 100 m v hornině třídy těžitelnosti I a II, skupiny 1 až 4 včetně protlačení trub v hloubce do 6 m vnějšího průměru vrtu přes 180 do 225 mm</t>
  </si>
  <si>
    <t xml:space="preserve">-587184843</t>
  </si>
  <si>
    <t xml:space="preserve">https://podminky.urs.cz/item/CS_URS_2022_01/141721255</t>
  </si>
  <si>
    <t xml:space="preserve">"podchod pod silnicí"</t>
  </si>
  <si>
    <t xml:space="preserve">16</t>
  </si>
  <si>
    <t xml:space="preserve">151101201</t>
  </si>
  <si>
    <t xml:space="preserve">Zřízení pažení stěn výkopu bez rozepření nebo vzepření příložné, hloubky do 4 m</t>
  </si>
  <si>
    <t xml:space="preserve">1517706729</t>
  </si>
  <si>
    <t xml:space="preserve">https://podminky.urs.cz/item/CS_URS_2022_01/151101201</t>
  </si>
  <si>
    <t xml:space="preserve">DEL_V*1,85*2</t>
  </si>
  <si>
    <t xml:space="preserve">17</t>
  </si>
  <si>
    <t xml:space="preserve">151101211</t>
  </si>
  <si>
    <t xml:space="preserve">Odstranění pažení stěn výkopu bez rozepření nebo vzepření s uložením pažin na vzdálenost do 3 m od okraje výkopu příložné, hloubky do 4 m</t>
  </si>
  <si>
    <t xml:space="preserve">-1254080610</t>
  </si>
  <si>
    <t xml:space="preserve">https://podminky.urs.cz/item/CS_URS_2022_01/151101211</t>
  </si>
  <si>
    <t xml:space="preserve">151201201</t>
  </si>
  <si>
    <t xml:space="preserve">Zřízení pažení stěn výkopu bez rozepření nebo vzepření zátažné, hloubky do 4 m</t>
  </si>
  <si>
    <t xml:space="preserve">1500656751</t>
  </si>
  <si>
    <t xml:space="preserve">https://podminky.urs.cz/item/CS_URS_2022_01/151201201</t>
  </si>
  <si>
    <t xml:space="preserve">(7,2*4,95*2)+(3,6*4,95*2)</t>
  </si>
  <si>
    <t xml:space="preserve">(2,5*5,66*2)+(2,5*5,66*2)</t>
  </si>
  <si>
    <t xml:space="preserve">(7,2*1,75*2)+(3,6*1,75*2)</t>
  </si>
  <si>
    <t xml:space="preserve">(2,5*1,75*2)+(2,5*1,75*2)</t>
  </si>
  <si>
    <t xml:space="preserve">(1,4*1,75*2)*15+(1,4*1,75*2)*15</t>
  </si>
  <si>
    <t xml:space="preserve">(5,78*2,85*2)+(3,88*2,85*2)</t>
  </si>
  <si>
    <t xml:space="preserve">19</t>
  </si>
  <si>
    <t xml:space="preserve">151201211</t>
  </si>
  <si>
    <t xml:space="preserve">Odstranění pažení stěn výkopu bez rozepření nebo vzepření s uložením pažin na vzdálenost do 3 m od okraje výkopu zátažné, hloubky do 4 m</t>
  </si>
  <si>
    <t xml:space="preserve">-800005107</t>
  </si>
  <si>
    <t xml:space="preserve">https://podminky.urs.cz/item/CS_URS_2022_01/151201211</t>
  </si>
  <si>
    <t xml:space="preserve">20</t>
  </si>
  <si>
    <t xml:space="preserve">161151103</t>
  </si>
  <si>
    <t xml:space="preserve">Svislé přemístění výkopku strojně bez naložení do dopravní nádoby avšak s vyprázdněním dopravní nádoby na hromadu nebo do dopravního prostředku z horniny třídy těžitelnosti I skupiny 1 až 3 při hloubce výkopu přes 4 do 8 m</t>
  </si>
  <si>
    <t xml:space="preserve">-1516853421</t>
  </si>
  <si>
    <t xml:space="preserve">https://podminky.urs.cz/item/CS_URS_2022_01/161151103</t>
  </si>
  <si>
    <t xml:space="preserve">HL_rýh*0,8</t>
  </si>
  <si>
    <t xml:space="preserve">HL_jam*0,8</t>
  </si>
  <si>
    <t xml:space="preserve">161151113</t>
  </si>
  <si>
    <t xml:space="preserve">Svislé přemístění výkopku strojně bez naložení do dopravní nádoby avšak s vyprázdněním dopravní nádoby na hromadu nebo do dopravního prostředku z horniny třídy těžitelnosti II skupiny 4 a 5 při hloubce výkopu přes 4 do 8 m</t>
  </si>
  <si>
    <t xml:space="preserve">164866116</t>
  </si>
  <si>
    <t xml:space="preserve">https://podminky.urs.cz/item/CS_URS_2022_01/161151113</t>
  </si>
  <si>
    <t xml:space="preserve">22</t>
  </si>
  <si>
    <t xml:space="preserve">162651112</t>
  </si>
  <si>
    <t xml:space="preserve">Vodorovné přemístění výkopku nebo sypaniny po suchu na obvyklém dopravním prostředku, bez naložení výkopku, avšak se složením bez rozhrnutí z horniny třídy těžitelnosti I skupiny 1 až 3 na vzdálenost přes 4 000 do 5 000 m</t>
  </si>
  <si>
    <t xml:space="preserve">-540374450</t>
  </si>
  <si>
    <t xml:space="preserve">https://podminky.urs.cz/item/CS_URS_2022_01/162651112</t>
  </si>
  <si>
    <t xml:space="preserve">-HL_rýh*0,2</t>
  </si>
  <si>
    <t xml:space="preserve">-HL_jam*0,2</t>
  </si>
  <si>
    <t xml:space="preserve">23</t>
  </si>
  <si>
    <t xml:space="preserve">162651132</t>
  </si>
  <si>
    <t xml:space="preserve">Vodorovné přemístění výkopku nebo sypaniny po suchu na obvyklém dopravním prostředku, bez naložení výkopku, avšak se složením bez rozhrnutí z horniny třídy těžitelnosti II skupiny 4 a 5 na vzdálenost přes 4 000 do 5 000 m</t>
  </si>
  <si>
    <t xml:space="preserve">-607777229</t>
  </si>
  <si>
    <t xml:space="preserve">https://podminky.urs.cz/item/CS_URS_2022_01/162651132</t>
  </si>
  <si>
    <t xml:space="preserve">24</t>
  </si>
  <si>
    <t xml:space="preserve">171251201</t>
  </si>
  <si>
    <t xml:space="preserve">Uložení sypaniny na skládky nebo meziskládky bez hutnění s upravením uložené sypaniny do předepsaného tvaru</t>
  </si>
  <si>
    <t xml:space="preserve">343802572</t>
  </si>
  <si>
    <t xml:space="preserve">https://podminky.urs.cz/item/CS_URS_2022_01/171251201</t>
  </si>
  <si>
    <t xml:space="preserve">OB+LO+PB+PD</t>
  </si>
  <si>
    <t xml:space="preserve">"objem šachty"</t>
  </si>
  <si>
    <t xml:space="preserve">4,58*2,68*2,23</t>
  </si>
  <si>
    <t xml:space="preserve">25</t>
  </si>
  <si>
    <t xml:space="preserve">171201221</t>
  </si>
  <si>
    <t xml:space="preserve">Poplatek za uložení stavebního odpadu na skládce (skládkovné) zeminy a kamení zatříděného do Katalogu odpadů pod kódem 17 05 04</t>
  </si>
  <si>
    <t xml:space="preserve">t</t>
  </si>
  <si>
    <t xml:space="preserve">-796158548</t>
  </si>
  <si>
    <t xml:space="preserve">https://podminky.urs.cz/item/CS_URS_2022_01/171201221</t>
  </si>
  <si>
    <t xml:space="preserve">skl*1,7 "Přepočteno koeficientem množství</t>
  </si>
  <si>
    <t xml:space="preserve">26</t>
  </si>
  <si>
    <t xml:space="preserve">174151101</t>
  </si>
  <si>
    <t xml:space="preserve">Zásyp sypaninou z jakékoliv horniny strojně s uložením výkopku ve vrstvách se zhutněním jam, šachet, rýh nebo kolem objektů v těchto vykopávkách</t>
  </si>
  <si>
    <t xml:space="preserve">31220728</t>
  </si>
  <si>
    <t xml:space="preserve">https://podminky.urs.cz/item/CS_URS_2022_01/174151101</t>
  </si>
  <si>
    <t xml:space="preserve">(HL_rýh+HL_jam)-skl</t>
  </si>
  <si>
    <t xml:space="preserve">27</t>
  </si>
  <si>
    <t xml:space="preserve">175151101</t>
  </si>
  <si>
    <t xml:space="preserve"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</si>
  <si>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 xml:space="preserve">1757765541</t>
  </si>
  <si>
    <t xml:space="preserve">https://podminky.urs.cz/item/CS_URS_2022_01/175151101</t>
  </si>
  <si>
    <t xml:space="preserve">"lože pod potrubí"</t>
  </si>
  <si>
    <t xml:space="preserve">DEL_V*1*0,3</t>
  </si>
  <si>
    <t xml:space="preserve">"odečet objemu potrubí"</t>
  </si>
  <si>
    <t xml:space="preserve">-(PI*0,045*0,045*296,5)</t>
  </si>
  <si>
    <t xml:space="preserve">28</t>
  </si>
  <si>
    <t xml:space="preserve">58337310</t>
  </si>
  <si>
    <t xml:space="preserve">štěrkopísek frakce 0/4</t>
  </si>
  <si>
    <t xml:space="preserve">1625184441</t>
  </si>
  <si>
    <t xml:space="preserve">OB*1,9 "Přepočteno koeficientem množství</t>
  </si>
  <si>
    <t xml:space="preserve">29</t>
  </si>
  <si>
    <t xml:space="preserve">181351103</t>
  </si>
  <si>
    <t xml:space="preserve">Rozprostření a urovnání ornice v rovině nebo ve svahu sklonu do 1:5 strojně při souvislé ploše přes 100 do 500 m2, tl. vrstvy do 200 mm</t>
  </si>
  <si>
    <t xml:space="preserve">-168970907</t>
  </si>
  <si>
    <t xml:space="preserve">https://podminky.urs.cz/item/CS_URS_2022_01/181351103</t>
  </si>
  <si>
    <t xml:space="preserve">30</t>
  </si>
  <si>
    <t xml:space="preserve">181411121</t>
  </si>
  <si>
    <t xml:space="preserve">Založení trávníku na půdě předem připravené plochy do 1000 m2 výsevem včetně utažení lučního v rovině nebo na svahu do 1:5</t>
  </si>
  <si>
    <t xml:space="preserve">1196897071</t>
  </si>
  <si>
    <t xml:space="preserve">https://podminky.urs.cz/item/CS_URS_2022_01/181411121</t>
  </si>
  <si>
    <t xml:space="preserve">31</t>
  </si>
  <si>
    <t xml:space="preserve">00572470</t>
  </si>
  <si>
    <t xml:space="preserve">osivo směs travní univerzál</t>
  </si>
  <si>
    <t xml:space="preserve">kg</t>
  </si>
  <si>
    <t xml:space="preserve">865045659</t>
  </si>
  <si>
    <t xml:space="preserve">116,166*0,02 'Přepočtené koeficientem množství</t>
  </si>
  <si>
    <t xml:space="preserve">Svislé a kompletní konstrukce</t>
  </si>
  <si>
    <t xml:space="preserve">3421234R1</t>
  </si>
  <si>
    <t xml:space="preserve">Osazení + montáž vodoměrné a redukční šachty prefabrikované</t>
  </si>
  <si>
    <t xml:space="preserve">kus</t>
  </si>
  <si>
    <t xml:space="preserve">-377888993</t>
  </si>
  <si>
    <t xml:space="preserve">33</t>
  </si>
  <si>
    <t xml:space="preserve">593114R2</t>
  </si>
  <si>
    <t xml:space="preserve">prefabrikovaná obdélníková šachta 4580x2680x2230 mm, nátěr 3x Np (v případě agresivity podzm. vody 1x asfalt. pás z oxidovaného asfaltu s vloženou ze skelné tkaniny + geotextílie, žebřík žárově pozinkovaný dl. 1,9 m, prostup průměr 180 mm + gumové dilatační těsnění, betonový komínek pro poklop, (Kompletní dodávka a montáž objektu D+M, provedení viz v.č. D.1.1.6).</t>
  </si>
  <si>
    <t xml:space="preserve">kpl</t>
  </si>
  <si>
    <t xml:space="preserve">-2016583964</t>
  </si>
  <si>
    <t xml:space="preserve">Vodorovné konstrukce</t>
  </si>
  <si>
    <t xml:space="preserve">34</t>
  </si>
  <si>
    <t xml:space="preserve">451572111</t>
  </si>
  <si>
    <t xml:space="preserve">Lože pod potrubí, stoky a drobné objekty v otevřeném výkopu z kameniva drobného těženého 0 až 4 mm</t>
  </si>
  <si>
    <t xml:space="preserve">-939251847</t>
  </si>
  <si>
    <t xml:space="preserve">https://podminky.urs.cz/item/CS_URS_2022_01/451572111</t>
  </si>
  <si>
    <t xml:space="preserve">DEL_V*1*0,15</t>
  </si>
  <si>
    <t xml:space="preserve">"lože pod vodoměrnou šachtu"</t>
  </si>
  <si>
    <t xml:space="preserve">5,78*3,88*0,2</t>
  </si>
  <si>
    <t xml:space="preserve">35</t>
  </si>
  <si>
    <t xml:space="preserve">452311131</t>
  </si>
  <si>
    <t xml:space="preserve">Podkladní a zajišťovací konstrukce z betonu prostého v otevřeném výkopu desky pod potrubí, stoky a drobné objekty z betonu tř. C 12/15</t>
  </si>
  <si>
    <t xml:space="preserve">-1637503874</t>
  </si>
  <si>
    <t xml:space="preserve">https://podminky.urs.cz/item/CS_URS_2022_01/452311131</t>
  </si>
  <si>
    <t xml:space="preserve">4,78*2,88*0,1</t>
  </si>
  <si>
    <t xml:space="preserve">36</t>
  </si>
  <si>
    <t xml:space="preserve">452313131</t>
  </si>
  <si>
    <t xml:space="preserve">Podkladní a zajišťovací konstrukce z betonu prostého v otevřeném výkopu bloky pro potrubí z betonu tř. C 12/15</t>
  </si>
  <si>
    <t xml:space="preserve">1446520629</t>
  </si>
  <si>
    <t xml:space="preserve">https://podminky.urs.cz/item/CS_URS_2022_01/452313131</t>
  </si>
  <si>
    <t xml:space="preserve">"B9" 0,038</t>
  </si>
  <si>
    <t xml:space="preserve">"B13" 0,13</t>
  </si>
  <si>
    <t xml:space="preserve">"B15" 0,08</t>
  </si>
  <si>
    <t xml:space="preserve">"B21" 0,375</t>
  </si>
  <si>
    <t xml:space="preserve">"B22" 0,194</t>
  </si>
  <si>
    <t xml:space="preserve">Komunikace pozemní</t>
  </si>
  <si>
    <t xml:space="preserve">37</t>
  </si>
  <si>
    <t xml:space="preserve">591111111</t>
  </si>
  <si>
    <t xml:space="preserve">Kladení dlažby z kostek s provedením lože do tl. 50 mm, s vyplněním spár, s dvojím beraněním a se smetením přebytečného materiálu na krajnici velkých z kamene, do lože z kameniva těženého</t>
  </si>
  <si>
    <t xml:space="preserve">-783909481</t>
  </si>
  <si>
    <t xml:space="preserve">https://podminky.urs.cz/item/CS_URS_2022_01/591111111</t>
  </si>
  <si>
    <t xml:space="preserve">38</t>
  </si>
  <si>
    <t xml:space="preserve">58381014</t>
  </si>
  <si>
    <t xml:space="preserve">kostka řezanoštípaná dlažební žula 10x10x8cm</t>
  </si>
  <si>
    <t xml:space="preserve">745111445</t>
  </si>
  <si>
    <t xml:space="preserve">1,96078431372549*1,02 'Přepočtené koeficientem množství</t>
  </si>
  <si>
    <t xml:space="preserve">Trubní vedení</t>
  </si>
  <si>
    <t xml:space="preserve">39</t>
  </si>
  <si>
    <t xml:space="preserve">857242122</t>
  </si>
  <si>
    <t xml:space="preserve">Montáž litinových tvarovek na potrubí litinovém tlakovém jednoosých na potrubí z trub přírubových v otevřeném výkopu, kanálu nebo v šachtě DN 80</t>
  </si>
  <si>
    <t xml:space="preserve">1762243269</t>
  </si>
  <si>
    <t xml:space="preserve">https://podminky.urs.cz/item/CS_URS_2022_01/857242122</t>
  </si>
  <si>
    <t xml:space="preserve">40</t>
  </si>
  <si>
    <t xml:space="preserve">HWL.505008020016</t>
  </si>
  <si>
    <t xml:space="preserve">KOLENO PATNÍ PŘÍRUBOVÉ DLOUHÉ 80</t>
  </si>
  <si>
    <t xml:space="preserve">1605246457</t>
  </si>
  <si>
    <t xml:space="preserve">41</t>
  </si>
  <si>
    <t xml:space="preserve">HWL.40008009016</t>
  </si>
  <si>
    <t xml:space="preserve">PŘÍRUBA S2000 80/90</t>
  </si>
  <si>
    <t xml:space="preserve">-913074463</t>
  </si>
  <si>
    <t xml:space="preserve">42</t>
  </si>
  <si>
    <t xml:space="preserve">HWL.79940800001.1</t>
  </si>
  <si>
    <t xml:space="preserve">SPOJKA S PŘÍRUBOU 80 (85-105)</t>
  </si>
  <si>
    <t xml:space="preserve">1161954140</t>
  </si>
  <si>
    <t xml:space="preserve">43</t>
  </si>
  <si>
    <t xml:space="preserve">HWL.854008000016</t>
  </si>
  <si>
    <t xml:space="preserve">TVAROVKA OBLOUK 45° 80</t>
  </si>
  <si>
    <t xml:space="preserve">681548853</t>
  </si>
  <si>
    <t xml:space="preserve">44</t>
  </si>
  <si>
    <t xml:space="preserve">HWL.853008000016</t>
  </si>
  <si>
    <t xml:space="preserve">TVAROVKA OBLOUK 90° 80</t>
  </si>
  <si>
    <t xml:space="preserve">1168778621</t>
  </si>
  <si>
    <t xml:space="preserve">45</t>
  </si>
  <si>
    <t xml:space="preserve">857244122</t>
  </si>
  <si>
    <t xml:space="preserve">Montáž litinových tvarovek na potrubí litinovém tlakovém odbočných na potrubí z trub přírubových v otevřeném výkopu, kanálu nebo v šachtě DN 80</t>
  </si>
  <si>
    <t xml:space="preserve">583739497</t>
  </si>
  <si>
    <t xml:space="preserve">https://podminky.urs.cz/item/CS_URS_2022_01/857244122</t>
  </si>
  <si>
    <t xml:space="preserve">46</t>
  </si>
  <si>
    <t xml:space="preserve">HWL.851008008016</t>
  </si>
  <si>
    <t xml:space="preserve">TVAROVKA T KUS 80-80</t>
  </si>
  <si>
    <t xml:space="preserve">30200387</t>
  </si>
  <si>
    <t xml:space="preserve">47</t>
  </si>
  <si>
    <t xml:space="preserve">871241211</t>
  </si>
  <si>
    <t xml:space="preserve">Montáž vodovodního potrubí z plastů v otevřeném výkopu z polyetylenu PE 100 svařovaných elektrotvarovkou SDR 11/PN16 D 90 x 8,2 mm</t>
  </si>
  <si>
    <t xml:space="preserve">-1709776494</t>
  </si>
  <si>
    <t xml:space="preserve">https://podminky.urs.cz/item/CS_URS_2022_01/871241211</t>
  </si>
  <si>
    <t xml:space="preserve">"řad přívodní"</t>
  </si>
  <si>
    <t xml:space="preserve">48</t>
  </si>
  <si>
    <t xml:space="preserve">28613855</t>
  </si>
  <si>
    <t xml:space="preserve">trubka vodovodní PE100 PN 16 SDR11 s ochranným pláštěm z PP 90x8,2mm</t>
  </si>
  <si>
    <t xml:space="preserve">1521227290</t>
  </si>
  <si>
    <t xml:space="preserve">PE_90*1,015 "Přepočteno koeficientem množství</t>
  </si>
  <si>
    <t xml:space="preserve">49</t>
  </si>
  <si>
    <t xml:space="preserve">877241101</t>
  </si>
  <si>
    <t xml:space="preserve">Montáž tvarovek na vodovodním plastovém potrubí z polyetylenu PE 100 elektrotvarovek SDR 11/PN16 spojek, oblouků nebo redukcí d 90</t>
  </si>
  <si>
    <t xml:space="preserve">370547954</t>
  </si>
  <si>
    <t xml:space="preserve">https://podminky.urs.cz/item/CS_URS_2022_01/877241101</t>
  </si>
  <si>
    <t xml:space="preserve">NCL.470904511</t>
  </si>
  <si>
    <t xml:space="preserve">BE d90, PE100, SDR11, PN16, lemový nákružek, na tupo, dlouhý</t>
  </si>
  <si>
    <t xml:space="preserve">-1631517421</t>
  </si>
  <si>
    <t xml:space="preserve">51</t>
  </si>
  <si>
    <t xml:space="preserve">NCL.470909010</t>
  </si>
  <si>
    <t xml:space="preserve">BFL d90 / DN80 PN16, PP příruba s ocel.výztuhou, na tupo (8xM16), vrtání PN10/PN16</t>
  </si>
  <si>
    <t xml:space="preserve">-1047009991</t>
  </si>
  <si>
    <t xml:space="preserve">52</t>
  </si>
  <si>
    <t xml:space="preserve">NCL.612687</t>
  </si>
  <si>
    <t xml:space="preserve">MB d 90, PE100, SDR11, spojka s lehce vyrazitelným dorazem, elektro</t>
  </si>
  <si>
    <t xml:space="preserve">-1782773345</t>
  </si>
  <si>
    <t xml:space="preserve">53</t>
  </si>
  <si>
    <t xml:space="preserve">NCL.190914511</t>
  </si>
  <si>
    <t xml:space="preserve">BB11, d90, PE100, SDR11, PN16, R = 1,5 x d, oblouk 11° bezešvý, na tupo, dlouhý</t>
  </si>
  <si>
    <t xml:space="preserve">-1522182510</t>
  </si>
  <si>
    <t xml:space="preserve">54</t>
  </si>
  <si>
    <t xml:space="preserve">NCL.190925511</t>
  </si>
  <si>
    <t xml:space="preserve">BB22, d90, PE100, SDR11, PN16, R = 1,5 x d, oblouk 22° bezešvý, na tupo, dlouhý</t>
  </si>
  <si>
    <t xml:space="preserve">-1967239103</t>
  </si>
  <si>
    <t xml:space="preserve">55</t>
  </si>
  <si>
    <t xml:space="preserve">NCL.190948511</t>
  </si>
  <si>
    <t xml:space="preserve">BB45, d90, PE100, SDR11, PN16, R = 1,5 x d, oblouk 45° bezešvý, na tupo, dlouhý</t>
  </si>
  <si>
    <t xml:space="preserve">1082371007</t>
  </si>
  <si>
    <t xml:space="preserve">56</t>
  </si>
  <si>
    <t xml:space="preserve">NCL.190993511</t>
  </si>
  <si>
    <t xml:space="preserve">BB90, d90, PE100, SDR11, PN16, R = 1,5 x d, oblouk 90° bezešvý, na tupo, dlouhý</t>
  </si>
  <si>
    <t xml:space="preserve">-2079719169</t>
  </si>
  <si>
    <t xml:space="preserve">57</t>
  </si>
  <si>
    <t xml:space="preserve">NCL.130933511</t>
  </si>
  <si>
    <t xml:space="preserve">BW30 d90, PE100, SDR11, PN16, koleno 30°, na tupo, dlouhé</t>
  </si>
  <si>
    <t xml:space="preserve">1686136584</t>
  </si>
  <si>
    <t xml:space="preserve">58</t>
  </si>
  <si>
    <t xml:space="preserve">NCL.130933511.1</t>
  </si>
  <si>
    <t xml:space="preserve">BW30 d90, PE100, SDR11, PN16, koleno 15°, na tupo, dlouhé</t>
  </si>
  <si>
    <t xml:space="preserve">-2094808796</t>
  </si>
  <si>
    <t xml:space="preserve">59</t>
  </si>
  <si>
    <t xml:space="preserve">891241112</t>
  </si>
  <si>
    <t xml:space="preserve">Montáž vodovodních armatur na potrubí šoupátek nebo klapek uzavíracích v otevřeném výkopu nebo v šachtách s osazením zemní soupravy (bez poklopů) DN 80</t>
  </si>
  <si>
    <t xml:space="preserve">1925499493</t>
  </si>
  <si>
    <t xml:space="preserve">https://podminky.urs.cz/item/CS_URS_2022_01/891241112</t>
  </si>
  <si>
    <t xml:space="preserve">60</t>
  </si>
  <si>
    <t xml:space="preserve">HWL.401008000025</t>
  </si>
  <si>
    <t xml:space="preserve">ŠOUPĚ E2 KRÁTKÉ PN25 80</t>
  </si>
  <si>
    <t xml:space="preserve">132574028</t>
  </si>
  <si>
    <t xml:space="preserve">61</t>
  </si>
  <si>
    <t xml:space="preserve">HWL.950205010003</t>
  </si>
  <si>
    <t xml:space="preserve">SOUPRAVA ZEMNÍ TELESKOPICKÁ E2-1,3 -1,8 50-100 (1,3-1,8m)</t>
  </si>
  <si>
    <t xml:space="preserve">1950123981</t>
  </si>
  <si>
    <t xml:space="preserve">62</t>
  </si>
  <si>
    <t xml:space="preserve">891247112</t>
  </si>
  <si>
    <t xml:space="preserve">Montáž vodovodních armatur na potrubí hydrantů podzemních (bez osazení poklopů) DN 80</t>
  </si>
  <si>
    <t xml:space="preserve">990934424</t>
  </si>
  <si>
    <t xml:space="preserve">https://podminky.urs.cz/item/CS_URS_2022_01/891247112</t>
  </si>
  <si>
    <t xml:space="preserve">63</t>
  </si>
  <si>
    <t xml:space="preserve">HWL.K24008015016</t>
  </si>
  <si>
    <t xml:space="preserve">HYDRANT DUO PODZEMNÍ 80/1,5 m</t>
  </si>
  <si>
    <t xml:space="preserve">-1916229441</t>
  </si>
  <si>
    <t xml:space="preserve">64</t>
  </si>
  <si>
    <t xml:space="preserve">892241111</t>
  </si>
  <si>
    <t xml:space="preserve">Tlakové zkoušky vodou na potrubí DN do 80</t>
  </si>
  <si>
    <t xml:space="preserve">2128603992</t>
  </si>
  <si>
    <t xml:space="preserve">https://podminky.urs.cz/item/CS_URS_2022_01/892241111</t>
  </si>
  <si>
    <t xml:space="preserve">65</t>
  </si>
  <si>
    <t xml:space="preserve">892273122</t>
  </si>
  <si>
    <t xml:space="preserve">Proplach a dezinfekce vodovodního potrubí DN od 80 do 125</t>
  </si>
  <si>
    <t xml:space="preserve">923361533</t>
  </si>
  <si>
    <t xml:space="preserve">https://podminky.urs.cz/item/CS_URS_2022_01/892273122</t>
  </si>
  <si>
    <t xml:space="preserve">66</t>
  </si>
  <si>
    <t xml:space="preserve">894411311</t>
  </si>
  <si>
    <t xml:space="preserve">Osazení betonových nebo železobetonových dílců pro šachty skruží rovných</t>
  </si>
  <si>
    <t xml:space="preserve">618541301</t>
  </si>
  <si>
    <t xml:space="preserve">https://podminky.urs.cz/item/CS_URS_2022_01/894411311</t>
  </si>
  <si>
    <t xml:space="preserve">67</t>
  </si>
  <si>
    <t xml:space="preserve">59224435</t>
  </si>
  <si>
    <t xml:space="preserve">skruž betonové šachty DN 1500 kanalizační 150x50x14cm, bez stupadel</t>
  </si>
  <si>
    <t xml:space="preserve">1267296059</t>
  </si>
  <si>
    <t xml:space="preserve">68</t>
  </si>
  <si>
    <t xml:space="preserve">899204112</t>
  </si>
  <si>
    <t xml:space="preserve">Osazení mříží litinových včetně rámů a košů na bahno pro třídu zatížení D400, E600</t>
  </si>
  <si>
    <t xml:space="preserve">-824954551</t>
  </si>
  <si>
    <t xml:space="preserve">https://podminky.urs.cz/item/CS_URS_2022_01/899204112</t>
  </si>
  <si>
    <t xml:space="preserve">69</t>
  </si>
  <si>
    <t xml:space="preserve">55241020</t>
  </si>
  <si>
    <t xml:space="preserve">poklop šachtový třída D400, čtvercový rám 850, vstup 600mm, bez ventilace</t>
  </si>
  <si>
    <t xml:space="preserve">-287317741</t>
  </si>
  <si>
    <t xml:space="preserve">70</t>
  </si>
  <si>
    <t xml:space="preserve">899401112</t>
  </si>
  <si>
    <t xml:space="preserve">Osazení poklopů litinových šoupátkových</t>
  </si>
  <si>
    <t xml:space="preserve">-1607657817</t>
  </si>
  <si>
    <t xml:space="preserve">https://podminky.urs.cz/item/CS_URS_2022_01/899401112</t>
  </si>
  <si>
    <t xml:space="preserve">71</t>
  </si>
  <si>
    <t xml:space="preserve">42291352</t>
  </si>
  <si>
    <t xml:space="preserve">poklop litinový šoupátkový pro zemní soupravy osazení do terénu a do vozovky</t>
  </si>
  <si>
    <t xml:space="preserve">941511860</t>
  </si>
  <si>
    <t xml:space="preserve">72</t>
  </si>
  <si>
    <t xml:space="preserve">HWL.348100000000</t>
  </si>
  <si>
    <t xml:space="preserve">PODKLAD. DESKA  UNI UNI</t>
  </si>
  <si>
    <t xml:space="preserve">782266022</t>
  </si>
  <si>
    <t xml:space="preserve">73</t>
  </si>
  <si>
    <t xml:space="preserve">899401113</t>
  </si>
  <si>
    <t xml:space="preserve">Osazení poklopů litinových hydrantových</t>
  </si>
  <si>
    <t xml:space="preserve">-659765104</t>
  </si>
  <si>
    <t xml:space="preserve">https://podminky.urs.cz/item/CS_URS_2022_01/899401113</t>
  </si>
  <si>
    <t xml:space="preserve">74</t>
  </si>
  <si>
    <t xml:space="preserve">42291452</t>
  </si>
  <si>
    <t xml:space="preserve">poklop litinový hydrantový DN 80</t>
  </si>
  <si>
    <t xml:space="preserve">157467606</t>
  </si>
  <si>
    <t xml:space="preserve">75</t>
  </si>
  <si>
    <t xml:space="preserve">HWL.348200000000</t>
  </si>
  <si>
    <t xml:space="preserve">PODKLAD. DESKA  POD HYDRANT.POKLOP</t>
  </si>
  <si>
    <t xml:space="preserve">946856775</t>
  </si>
  <si>
    <t xml:space="preserve">76</t>
  </si>
  <si>
    <t xml:space="preserve">899713111</t>
  </si>
  <si>
    <t xml:space="preserve">Orientační tabulky na vodovodních a kanalizačních řadech na sloupku ocelovém nebo betonovém</t>
  </si>
  <si>
    <t xml:space="preserve">409239036</t>
  </si>
  <si>
    <t xml:space="preserve">https://podminky.urs.cz/item/CS_URS_2022_01/899713111</t>
  </si>
  <si>
    <t xml:space="preserve">77</t>
  </si>
  <si>
    <t xml:space="preserve">40412020R</t>
  </si>
  <si>
    <t xml:space="preserve">sloupek ocelový 2,2 m</t>
  </si>
  <si>
    <t xml:space="preserve">-493614349</t>
  </si>
  <si>
    <t xml:space="preserve">78</t>
  </si>
  <si>
    <t xml:space="preserve">899721111</t>
  </si>
  <si>
    <t xml:space="preserve">Signalizační vodič na potrubí DN do 150 mm</t>
  </si>
  <si>
    <t xml:space="preserve">-948976440</t>
  </si>
  <si>
    <t xml:space="preserve">https://podminky.urs.cz/item/CS_URS_2022_01/899721111</t>
  </si>
  <si>
    <t xml:space="preserve">79</t>
  </si>
  <si>
    <t xml:space="preserve">899722112</t>
  </si>
  <si>
    <t xml:space="preserve">Krytí potrubí z plastů výstražnou fólií z PVC šířky 25 cm</t>
  </si>
  <si>
    <t xml:space="preserve">-1837076596</t>
  </si>
  <si>
    <t xml:space="preserve">https://podminky.urs.cz/item/CS_URS_2022_01/899722112</t>
  </si>
  <si>
    <t xml:space="preserve">PE_90*0,2</t>
  </si>
  <si>
    <t xml:space="preserve">80</t>
  </si>
  <si>
    <t xml:space="preserve">899913132</t>
  </si>
  <si>
    <t xml:space="preserve">Koncové uzavírací manžety chrániček DN potrubí x DN chráničky DN 80 x 125</t>
  </si>
  <si>
    <t xml:space="preserve">-81113842</t>
  </si>
  <si>
    <t xml:space="preserve">https://podminky.urs.cz/item/CS_URS_2022_01/899913132</t>
  </si>
  <si>
    <t xml:space="preserve">81</t>
  </si>
  <si>
    <t xml:space="preserve">899913133</t>
  </si>
  <si>
    <t xml:space="preserve">Koncové uzavírací manžety chrániček DN potrubí x DN chráničky DN 80 x 150</t>
  </si>
  <si>
    <t xml:space="preserve">1740340086</t>
  </si>
  <si>
    <t xml:space="preserve">https://podminky.urs.cz/item/CS_URS_2022_01/899913133</t>
  </si>
  <si>
    <t xml:space="preserve">82</t>
  </si>
  <si>
    <t xml:space="preserve">899914111</t>
  </si>
  <si>
    <t xml:space="preserve">Montáž ocelové chráničky v otevřeném výkopu vnějšího průměru D 159 x 10 mm</t>
  </si>
  <si>
    <t xml:space="preserve">373741060</t>
  </si>
  <si>
    <t xml:space="preserve">https://podminky.urs.cz/item/CS_URS_2022_01/899914111</t>
  </si>
  <si>
    <t xml:space="preserve">P</t>
  </si>
  <si>
    <t xml:space="preserve">Poznámka k položce:
včetně montáže gumového pásu 19 m</t>
  </si>
  <si>
    <t xml:space="preserve">83</t>
  </si>
  <si>
    <t xml:space="preserve">55283924</t>
  </si>
  <si>
    <t xml:space="preserve">trubka ocelová bezešvá hladká jakost 11 353 159x8,0mm</t>
  </si>
  <si>
    <t xml:space="preserve">215497621</t>
  </si>
  <si>
    <t xml:space="preserve">Poznámka k položce:
včetně gumového pásu tl. 15 mm šš. 150 mm 19 m</t>
  </si>
  <si>
    <t xml:space="preserve">998</t>
  </si>
  <si>
    <t xml:space="preserve">Přesun hmot</t>
  </si>
  <si>
    <t xml:space="preserve">84</t>
  </si>
  <si>
    <t xml:space="preserve">998276101</t>
  </si>
  <si>
    <t xml:space="preserve">Přesun hmot pro trubní vedení hloubené z trub z plastických hmot nebo sklolaminátových pro vodovody nebo kanalizace v otevřeném výkopu dopravní vzdálenost do 15 m</t>
  </si>
  <si>
    <t xml:space="preserve">-639505471</t>
  </si>
  <si>
    <t xml:space="preserve">https://podminky.urs.cz/item/CS_URS_2022_01/998276101</t>
  </si>
  <si>
    <t xml:space="preserve">PS 01 Elektro - zařízení</t>
  </si>
  <si>
    <t xml:space="preserve">00473740</t>
  </si>
  <si>
    <t xml:space="preserve">    1 – Dodávka</t>
  </si>
  <si>
    <t xml:space="preserve">    2 - Montáž</t>
  </si>
  <si>
    <t xml:space="preserve">ATS Netřebice</t>
  </si>
  <si>
    <t xml:space="preserve">Pol.č.</t>
  </si>
  <si>
    <t xml:space="preserve">Popis položky</t>
  </si>
  <si>
    <t xml:space="preserve">M.j.</t>
  </si>
  <si>
    <t xml:space="preserve">Množ.</t>
  </si>
  <si>
    <t xml:space="preserve">Jedn. cena dod.</t>
  </si>
  <si>
    <t xml:space="preserve">Celk. cena dod.</t>
  </si>
  <si>
    <t xml:space="preserve">Jedn. cena mon.</t>
  </si>
  <si>
    <t xml:space="preserve">Celk. cena mon.</t>
  </si>
  <si>
    <t xml:space="preserve">Jedn. cena</t>
  </si>
  <si>
    <t xml:space="preserve">Celk. cena bez DPH</t>
  </si>
  <si>
    <t xml:space="preserve">-</t>
  </si>
  <si>
    <t xml:space="preserve">Motorická elektroinstalace</t>
  </si>
  <si>
    <t xml:space="preserve">Rozvaděč [RM1]</t>
  </si>
  <si>
    <t xml:space="preserve">Položka zahrnuje rozvaděč sloužící pro napájení veškerých elektrospotřebičů náležících do příslušného PS. Všechny sběrnice, svorky i ostatní nainstalované prvky musí být viditelně označeny. Součástí dodávky bude montáž rozvaděče včetně nosných konstrukcí, propojení všech komponent, ukončení kabelů.</t>
  </si>
  <si>
    <t xml:space="preserve">Výroba rozvaděče</t>
  </si>
  <si>
    <t xml:space="preserve">Materiál v rozvaděči</t>
  </si>
  <si>
    <t xml:space="preserve">Rozvadeč obsahuje:</t>
  </si>
  <si>
    <t xml:space="preserve">ks</t>
  </si>
  <si>
    <t xml:space="preserve">Panel montážní ocelový VxŠ 1000x750</t>
  </si>
  <si>
    <t xml:space="preserve">Rozváděč plastový, plné dveře VxŠxH 1000x750x320 IP65</t>
  </si>
  <si>
    <t xml:space="preserve">Akumulátor 12V/4Ah</t>
  </si>
  <si>
    <t xml:space="preserve">Bleskojistka 24V pro analogové signály 24V, 0,5A, 1-kanál</t>
  </si>
  <si>
    <t xml:space="preserve">Bočnice pro bleskojistku -</t>
  </si>
  <si>
    <t xml:space="preserve">Chránič proudový čtyřpólový, odolný proti rušení 4p,25A,0,03A</t>
  </si>
  <si>
    <t xml:space="preserve">Chránič proudový dvoupólový 2p, 25A, 0,03A</t>
  </si>
  <si>
    <t xml:space="preserve">Jistič jednopólový B10/1</t>
  </si>
  <si>
    <t xml:space="preserve">Jistič jednopólový C10/1</t>
  </si>
  <si>
    <t xml:space="preserve">Jistič jednopólový C16/1</t>
  </si>
  <si>
    <t xml:space="preserve">Jistič jednopólový C4/1</t>
  </si>
  <si>
    <t xml:space="preserve">Jistič jednopólový C6/1</t>
  </si>
  <si>
    <t xml:space="preserve">Jistič třípolový C16/3</t>
  </si>
  <si>
    <t xml:space="preserve">Kabel propojovací stíněný M340/Magelis/PC - Switch</t>
  </si>
  <si>
    <t xml:space="preserve">Kontakt pomocný 1xNO, 1xNC</t>
  </si>
  <si>
    <t xml:space="preserve">Nosič štítku</t>
  </si>
  <si>
    <t xml:space="preserve">Ovladač plastový s jednotkou "Z" hlavice tlačítková černá</t>
  </si>
  <si>
    <t xml:space="preserve">Ovladač plastový přepínač_3polohy</t>
  </si>
  <si>
    <t xml:space="preserve">Relé kontroly síť.napětí 1x přep.kontakt-230V</t>
  </si>
  <si>
    <t xml:space="preserve">Relé pomocné 4xpřep.kont. 12V</t>
  </si>
  <si>
    <t xml:space="preserve">Relé pomocné 4xpřep.kont. 230V</t>
  </si>
  <si>
    <t xml:space="preserve">Relé pomocné 4xpřep.kont. 24V</t>
  </si>
  <si>
    <t xml:space="preserve">Relé zpožďovací</t>
  </si>
  <si>
    <t xml:space="preserve">Stykač třípólový 9A/230V</t>
  </si>
  <si>
    <t xml:space="preserve">Svítidlo LED 230V/4W IP20</t>
  </si>
  <si>
    <t xml:space="preserve">Svodič přepětí dvoupólový Typ 3</t>
  </si>
  <si>
    <t xml:space="preserve">Svodič přepětí třípólový Typ 1 + 2, signalizační kontakt</t>
  </si>
  <si>
    <t xml:space="preserve">Svorkovnice řadová s pojistkou a LED 4mm2, 10-36VAC/DC, max. 6,3A</t>
  </si>
  <si>
    <t xml:space="preserve">Těleso topné 20W, IP54</t>
  </si>
  <si>
    <t xml:space="preserve">Termopto 24VDC / 5-48VDC, 100mA</t>
  </si>
  <si>
    <t xml:space="preserve">Termostat rozpínací pro topná tělesa (0 - 60°C), 10A</t>
  </si>
  <si>
    <t xml:space="preserve">Ústředna zabezpečovací - set ústředna, box, klávesbice s LCD</t>
  </si>
  <si>
    <t xml:space="preserve">Vypínač třípolový 20A, 3p</t>
  </si>
  <si>
    <t xml:space="preserve">Zásuvka servisní 230V/16A</t>
  </si>
  <si>
    <t xml:space="preserve">Zdroj záložní 600VA</t>
  </si>
  <si>
    <t xml:space="preserve">Bočnice svorkovnice průchozí</t>
  </si>
  <si>
    <t xml:space="preserve">Jednotka rozpínací 1x rozp.kont.</t>
  </si>
  <si>
    <t xml:space="preserve">Jednotka spínací 1xspín.kont.</t>
  </si>
  <si>
    <t xml:space="preserve">Modul ochranný 6-250V DC</t>
  </si>
  <si>
    <t xml:space="preserve">Patice</t>
  </si>
  <si>
    <t xml:space="preserve">Pojistka skleněná F35A, 1A</t>
  </si>
  <si>
    <t xml:space="preserve">Pojistka skleněná F35A, 500mA</t>
  </si>
  <si>
    <t xml:space="preserve">Spona</t>
  </si>
  <si>
    <t xml:space="preserve">Svorkovnice řadová průchozí 0,5-1,5mm2 modrá 6 polová</t>
  </si>
  <si>
    <t xml:space="preserve">Svorkovnice řadová průchozí 0,5-1,5mm2 rudá 6 polová</t>
  </si>
  <si>
    <t xml:space="preserve">Svorkovnice řadová PUSH-IN 1.5mm2, béžová</t>
  </si>
  <si>
    <t xml:space="preserve">Svorkovnice řadová PUSH-IN 2.5mm2, béžová</t>
  </si>
  <si>
    <t xml:space="preserve">Svorkovnice řadová šroubová 6mm2, béžová</t>
  </si>
  <si>
    <t xml:space="preserve">Vývodka PG 11 vč.matice IP68</t>
  </si>
  <si>
    <t xml:space="preserve">Vývodka PG 13,5 vč.matice IP68</t>
  </si>
  <si>
    <t xml:space="preserve">Vývodka PG 16 vč.matice IP68</t>
  </si>
  <si>
    <t xml:space="preserve">Vývodka PG 21 vč.matice IP68</t>
  </si>
  <si>
    <t xml:space="preserve">Vývodka PG 9 vč.matice IP68</t>
  </si>
  <si>
    <t xml:space="preserve">Sada závěsů</t>
  </si>
  <si>
    <t xml:space="preserve">Svorkovnice exponenciální do 25 mm2</t>
  </si>
  <si>
    <t xml:space="preserve">Sada pomocného propojovacího a konstrukčního materiálu</t>
  </si>
  <si>
    <t xml:space="preserve">Zásuvka jednoduchá IP54, bílá</t>
  </si>
  <si>
    <t xml:space="preserve">M3XC1</t>
  </si>
  <si>
    <t xml:space="preserve">Krabice svorková prázdná 110x110x67, IP65, UV, 6mm2</t>
  </si>
  <si>
    <t xml:space="preserve">V ceně je obsažena dodávka, montáž a zapojení.</t>
  </si>
  <si>
    <t xml:space="preserve">Napájení a monitoring automatické tlakov [ATS]</t>
  </si>
  <si>
    <t xml:space="preserve">V ceně je obsaženo zapojení zařízení.</t>
  </si>
  <si>
    <t xml:space="preserve">El. klapka na odtoku [ES1]</t>
  </si>
  <si>
    <t xml:space="preserve">Dávkovací čerpadlo cl [M3]</t>
  </si>
  <si>
    <t xml:space="preserve">V ceně je obsaženo zapojení elektromotoru.</t>
  </si>
  <si>
    <t xml:space="preserve">Průrazy</t>
  </si>
  <si>
    <t xml:space="preserve">Průraz ve zdi do 300 mm</t>
  </si>
  <si>
    <t xml:space="preserve">Dokumentace skutečného provedení</t>
  </si>
  <si>
    <t xml:space="preserve">Koordinace prací s ostatními profesemi</t>
  </si>
  <si>
    <t xml:space="preserve">Koordinace prací s provozovatelem</t>
  </si>
  <si>
    <t xml:space="preserve">Stanovisko TIČR</t>
  </si>
  <si>
    <t xml:space="preserve">Výzva TIČR a vydání stanoviska</t>
  </si>
  <si>
    <t xml:space="preserve">Výchozí revize el.zařízení</t>
  </si>
  <si>
    <t xml:space="preserve">Provedení požadovaných měření a následné zpracování revizní zprávy</t>
  </si>
  <si>
    <t xml:space="preserve">Příprava ke komplexním zkouškám</t>
  </si>
  <si>
    <t xml:space="preserve">Položka obsahuje:</t>
  </si>
  <si>
    <t xml:space="preserve">- zprovoznění strojů a zařízení pro provedení komplexních zkoušek</t>
  </si>
  <si>
    <t xml:space="preserve">Komplexní zkoušky elektrotechnologie</t>
  </si>
  <si>
    <t xml:space="preserve">Doprava a přesun materiálu</t>
  </si>
  <si>
    <t xml:space="preserve">Uzemňovací soustava</t>
  </si>
  <si>
    <t xml:space="preserve">Sada propojovacího a konstrukčního materiálu.</t>
  </si>
  <si>
    <t xml:space="preserve">V ceně je obsažena kompletní dodávka a montáž uzemňovací soustavy.</t>
  </si>
  <si>
    <t xml:space="preserve">Demontáže a provizorní řešení</t>
  </si>
  <si>
    <t xml:space="preserve">- montáž a zprovoznění provizorních rozváděčů a kabelových tras</t>
  </si>
  <si>
    <t xml:space="preserve">- odpojení a zabezpečení stávajících zařízení</t>
  </si>
  <si>
    <t xml:space="preserve">- demontáž stávajících rozváděčů a kabelových tras</t>
  </si>
  <si>
    <t xml:space="preserve">- likvidace odpadu</t>
  </si>
  <si>
    <t xml:space="preserve">Ostatní materiál a práce</t>
  </si>
  <si>
    <t xml:space="preserve">  - ostatní materiál a práce</t>
  </si>
  <si>
    <t xml:space="preserve">Kabeláž a trasy</t>
  </si>
  <si>
    <t xml:space="preserve">Kabel sdělovací pevný 10x2x0,5</t>
  </si>
  <si>
    <t xml:space="preserve">V ceně je obsažena kompletní dodávka a pokládka kabelu.</t>
  </si>
  <si>
    <t xml:space="preserve">Kabel sdělovací pevný 3x2x0,5</t>
  </si>
  <si>
    <t xml:space="preserve">Kabel sdělovací pevný 5x2x0,5</t>
  </si>
  <si>
    <t xml:space="preserve">Kabel silový pevný Cu 4x1,5</t>
  </si>
  <si>
    <t xml:space="preserve">Kabel silový pevný Cu 5x1,5</t>
  </si>
  <si>
    <t xml:space="preserve">Kabel silový pevný Cu 5x2,5</t>
  </si>
  <si>
    <t xml:space="preserve">Kabel silový pevný Cu J-3x1,5</t>
  </si>
  <si>
    <t xml:space="preserve">Kabel silový pevný Cu J-3x2,5</t>
  </si>
  <si>
    <t xml:space="preserve">Vodič slaněný Cu 10 zž</t>
  </si>
  <si>
    <t xml:space="preserve">Vodič slaněný Cu 6 zž</t>
  </si>
  <si>
    <t xml:space="preserve">Nosné konstrukce</t>
  </si>
  <si>
    <t xml:space="preserve">V ceně je obsažena kompletní dodávka a montáž všech prvků pro vytvoření nosných vodičových konstrukcí.</t>
  </si>
  <si>
    <t xml:space="preserve">Sada nosných konstrukcí</t>
  </si>
  <si>
    <t xml:space="preserve">Sada pomocného konstrukčního materiálu</t>
  </si>
  <si>
    <t xml:space="preserve">Ostatní materiál a práce pro kabely a kabelové konstrukce</t>
  </si>
  <si>
    <t xml:space="preserve">Stavební elektroinstalace</t>
  </si>
  <si>
    <t xml:space="preserve">Krabice svorková prázdná 93x93x55, IP65, UV, 4mm2</t>
  </si>
  <si>
    <t xml:space="preserve">Ventilátor [V1]</t>
  </si>
  <si>
    <t xml:space="preserve">Osvětlení objektu [E1]</t>
  </si>
  <si>
    <t xml:space="preserve">Spínač jednopólový 1p, 10A, řaz. 1, IP44, povrch.montáž, bílý [E1]</t>
  </si>
  <si>
    <t xml:space="preserve">Krabice svorková prázdná 110x110x67, IP65, UV, 6mm2 [E1]</t>
  </si>
  <si>
    <t xml:space="preserve">Svítidlo zářivkové LED 230V/43W/840/IP66 [E1]</t>
  </si>
  <si>
    <t xml:space="preserve">Svítidlo LED 230V/16W IP66 [E1]</t>
  </si>
  <si>
    <t xml:space="preserve">Přímotopný panel [EH1]</t>
  </si>
  <si>
    <t xml:space="preserve">Panel přímotopný 230V 750W IP24 [EH1]</t>
  </si>
  <si>
    <t xml:space="preserve">Zásuvková skříň [MXC1]</t>
  </si>
  <si>
    <t xml:space="preserve">Skříň zásuvková 32A 230/400V [MXC1]</t>
  </si>
  <si>
    <t xml:space="preserve">Ovl. skříň pro v1 [V1SA]</t>
  </si>
  <si>
    <t xml:space="preserve">Skříň prázdná Harmony- 1 otvor [V1SA1]</t>
  </si>
  <si>
    <t xml:space="preserve">Ovladač plastový přepínač_2polohy [V1SA1]</t>
  </si>
  <si>
    <t xml:space="preserve">Nosič štítku [V1SA1]</t>
  </si>
  <si>
    <t xml:space="preserve">Ovladač plastový spínací jednotka [V1SA1]</t>
  </si>
  <si>
    <t xml:space="preserve">Ovladač plastový rozpínací jednotka [V1SA1]</t>
  </si>
  <si>
    <t xml:space="preserve">Ostatní materiál a práce pro stavební elektroinstalaci</t>
  </si>
  <si>
    <t xml:space="preserve">Měření a regulace</t>
  </si>
  <si>
    <t xml:space="preserve">Vodoměr na výtlaku ats [FIQ1]</t>
  </si>
  <si>
    <t xml:space="preserve">Zabezpečení objektu [EZS1]</t>
  </si>
  <si>
    <t xml:space="preserve">V ceně je obsažena dodávka, montáž, zapojení, nastavení a zprovoznění zařízení.</t>
  </si>
  <si>
    <t xml:space="preserve">Infračidlo PIR duální [EZS1ED1]</t>
  </si>
  <si>
    <t xml:space="preserve">Piezosiréna 12V [EZS1HA1]</t>
  </si>
  <si>
    <t xml:space="preserve">Nízká hladina zásobníku cl [M3LZ1]</t>
  </si>
  <si>
    <t xml:space="preserve">Spínač plovákový 2xNC [M3LZ1]</t>
  </si>
  <si>
    <t xml:space="preserve">Měření tlaku na výtlaku ats [PIC1]</t>
  </si>
  <si>
    <t xml:space="preserve">Snímač relativního tlaku 0-1MPa (0-10bar) / 4-20mA, 10-36V DC [PIC1]</t>
  </si>
  <si>
    <t xml:space="preserve">Oživení měřících okruhů</t>
  </si>
  <si>
    <t xml:space="preserve">  - oživení měřících okruhů</t>
  </si>
  <si>
    <t xml:space="preserve">ASŘTP</t>
  </si>
  <si>
    <t xml:space="preserve">Zaškolení pracovníků provozovatele</t>
  </si>
  <si>
    <t xml:space="preserve">- zaškolení pracovníků provozovatele na obsluhu zařízení</t>
  </si>
  <si>
    <t xml:space="preserve">Zdrojová soustava [GU]</t>
  </si>
  <si>
    <t xml:space="preserve">Zdroj spínaný 24V, 70W [GU1]</t>
  </si>
  <si>
    <t xml:space="preserve">Řídicí jednotka [OPLC]</t>
  </si>
  <si>
    <t xml:space="preserve">Modul komunikační 1x Ethernet [OPLC]</t>
  </si>
  <si>
    <t xml:space="preserve">OPLC DI20x, RO12x, AI/DI2x 1xRS232/485 [OPLC]</t>
  </si>
  <si>
    <t xml:space="preserve">Řídicí jednotka-moduly [VV]</t>
  </si>
  <si>
    <t xml:space="preserve">IO rozšiřující modul AI4x, AO2x [VV1]</t>
  </si>
  <si>
    <t xml:space="preserve">Kabel propojovací stíněný V130/V350 - EX-D16** [VV1WS1]</t>
  </si>
  <si>
    <t xml:space="preserve">Expanzní adaptér pro připojení rozšiřujících modulů 12/24 VDC [VV-A1]</t>
  </si>
  <si>
    <t xml:space="preserve">Programové vybavení pro řídicí jednotku</t>
  </si>
  <si>
    <t xml:space="preserve">SW komunikační</t>
  </si>
  <si>
    <t xml:space="preserve">SW aplikační pro PLC</t>
  </si>
  <si>
    <t xml:space="preserve">SW projekt</t>
  </si>
  <si>
    <t xml:space="preserve">Programové vybavení pro ovládací panel operátora</t>
  </si>
  <si>
    <t xml:space="preserve">SW aplikační pro ovládací panel</t>
  </si>
  <si>
    <t xml:space="preserve">Programové vybavení pro dispečerské pracoviště</t>
  </si>
  <si>
    <t xml:space="preserve">SW aplikační pro vizualizaci na DSP</t>
  </si>
  <si>
    <t xml:space="preserve">Oživení řídícího systému</t>
  </si>
  <si>
    <t xml:space="preserve">  - oživení řídícího systému</t>
  </si>
  <si>
    <t xml:space="preserve">Přenosové zařízení</t>
  </si>
  <si>
    <t xml:space="preserve">Komunikační modul [LTE]</t>
  </si>
  <si>
    <t xml:space="preserve">Průmyslový LTE router LTE ( 4G ), 2x ETH port, Dual SIM, 2x anténa [LTE1]</t>
  </si>
  <si>
    <t xml:space="preserve">PS 01 Strojní - zařízení</t>
  </si>
  <si>
    <t xml:space="preserve">Soupis:</t>
  </si>
  <si>
    <t xml:space="preserve">PS 01.1 - Automatická tlaková stanice</t>
  </si>
  <si>
    <t xml:space="preserve">SOUPIS  PRACÍ</t>
  </si>
  <si>
    <t xml:space="preserve">Vodovod Netřebice – přivaděč vodovodu</t>
  </si>
  <si>
    <t xml:space="preserve">PS 01 ATS Netřebice</t>
  </si>
  <si>
    <t xml:space="preserve">06/2022</t>
  </si>
  <si>
    <t xml:space="preserve">HYNEK</t>
  </si>
  <si>
    <t xml:space="preserve">Uchazeč</t>
  </si>
  <si>
    <t xml:space="preserve">Pol.</t>
  </si>
  <si>
    <t xml:space="preserve">Číslo</t>
  </si>
  <si>
    <t xml:space="preserve">Cenová</t>
  </si>
  <si>
    <t xml:space="preserve">Kod</t>
  </si>
  <si>
    <t xml:space="preserve">Měrná</t>
  </si>
  <si>
    <t xml:space="preserve">Počet měr.</t>
  </si>
  <si>
    <t xml:space="preserve">Jednotková cena (Kč) </t>
  </si>
  <si>
    <t xml:space="preserve">Cena bez DPH (Kč) </t>
  </si>
  <si>
    <t xml:space="preserve">pozice</t>
  </si>
  <si>
    <t xml:space="preserve">soustava</t>
  </si>
  <si>
    <t xml:space="preserve">jednotka</t>
  </si>
  <si>
    <t xml:space="preserve">jednotek</t>
  </si>
  <si>
    <t xml:space="preserve">dodávka</t>
  </si>
  <si>
    <t xml:space="preserve">montáž</t>
  </si>
  <si>
    <t xml:space="preserve">1.1</t>
  </si>
  <si>
    <t xml:space="preserve">Automatická čerpací stanice se dvěma celonerezovými vertikálními čerpadly, Qč = cca 0 - 2,2 l/s při Hč = 35 m.v.s. při chodu jednoho čerpadla, včetně tlakové nádoby a armatur</t>
  </si>
  <si>
    <t xml:space="preserve">1.2</t>
  </si>
  <si>
    <t xml:space="preserve">Dávkovací čerpadlo pro dávkování koncentrovaného chlornanu sodného s řízením dávky pulzy s pulzní multiplikací se samoodvzdušňovací hlavou pro max 1,4 l/hod při tlaku 16 bar, včetně sací sestavy, včetně zásobní nádrže chlornanu sodného</t>
  </si>
  <si>
    <t xml:space="preserve">1.3</t>
  </si>
  <si>
    <t xml:space="preserve">Uzavírací centrická bezpřírubová klapka DN 80, PN 10 s úpravou pro elektrický servopohon, v provedení pro trvalý styk s pitnou vodou, EPDM těsnění vulkanizované na těle klapky, uzavírací tvarovaný nerezový disk pro minimalizaci tlakových ztrát, profilovaný okraj disku pro snížení oděru a opotřebení těsnění, vřeteno a závlačky z nerezové oceli, tělo klapky z tvárné litiny GJS-400-15 , spojovací šrouby z nerezoceli, servopohon 220V/50Hz příkon 0,020kW</t>
  </si>
  <si>
    <t xml:space="preserve">1.4</t>
  </si>
  <si>
    <t xml:space="preserve">Přírubový vodoměr DN 80, PN 16, vodoměr s velkým měřícím rozsahem, počítadlo připraveno pro snímač HRI</t>
  </si>
  <si>
    <t xml:space="preserve">1.5</t>
  </si>
  <si>
    <t xml:space="preserve">Neobsazeno</t>
  </si>
  <si>
    <t xml:space="preserve">1.6</t>
  </si>
  <si>
    <t xml:space="preserve">Kulový ventil G 1/2". PN 6 pro pitnou vodu, včetně návarku z nerezoceli a závitového prodloužení G 1/2" délky 30 mm - pro montáž tlakového snímače</t>
  </si>
  <si>
    <t xml:space="preserve">1.7</t>
  </si>
  <si>
    <t xml:space="preserve">Uzavírací kulový závitový ventil DN 15, PN 16, s ruční pákou, včetně 2 ks návarku z nerezoceli s vnitřním závitem G 1/2“,včetně připojovacího šroubení</t>
  </si>
  <si>
    <t xml:space="preserve">1.8</t>
  </si>
  <si>
    <t xml:space="preserve">Uzavírací kulový závitový ventil DN 25, PN 16, s ruční pákou, včetně 2 ks návarku z nerezoceli s vnitřním závitem G 1“,včetně připojovacího šroubení</t>
  </si>
  <si>
    <t xml:space="preserve">1.9</t>
  </si>
  <si>
    <t xml:space="preserve">Odvzdušňovací a zavzdušňovací ventil DN 25, provozní tlak 0,2 - 10 bar, s nátrubkovým připojením vnější závit G 1“, těleso z nylonu, výstupní hrdlo PP, plovák z polypropylenové pěny, samočinně pracující odvzdušňovací a zavzdušňovací ventil</t>
  </si>
  <si>
    <t xml:space="preserve">1.10</t>
  </si>
  <si>
    <t xml:space="preserve">Uzavírací centrická bezpřírubová klapka DN 80, PN 10, EPDM těsnění vulkanizované na těle klapky, uzavírací tvarovaný nerezový disk pro minimalizaci tlakových ztrát, profilovaný okraj disku pro snížení oděru a opotřebení těsnění, vřeteno a závlačky z nerezové oceli, tělo klapky z tvárné litiny GJS-400-15, ovládání klapky ruční pákou, spojovací šrouby z nerezoceli</t>
  </si>
  <si>
    <t xml:space="preserve">1.11</t>
  </si>
  <si>
    <t xml:space="preserve">Zpětná bezpřírubová klapka DN 80, PN 10, tělo a disk z tvárné litiny GGG40, EPDM manžeta, nerezová vřetena, epoxidová povrchová ochrana, určeno pro styk s pitnou vodou</t>
  </si>
  <si>
    <t xml:space="preserve">1.12</t>
  </si>
  <si>
    <t xml:space="preserve">Montážní vložka DN 80, PN 10, s jednostranně průchozími závitovými tyčemi a volnou přírubou; svařovaná z oceli S235JR; klasický typ (nikoliv kombinace potrubní spojka a F kus); plný počet šroubů – závitových tyčí; nastavitelný rozsah +-25mm; barva modrá RAL 5017; epoxidace</t>
  </si>
  <si>
    <t xml:space="preserve">1.13</t>
  </si>
  <si>
    <t xml:space="preserve">Ventilátor strojovny průměr 100 mm Q = 120 m3/hod, p = 20 Pa, elektromotor M = 12 W, 1 x 230 V. Ventilátor, kotevní materiál a pevná protidešťová žaluzie, včetně síťky proti hmyzu a vybourání otvoru pro osazení.</t>
  </si>
  <si>
    <t xml:space="preserve">1.14</t>
  </si>
  <si>
    <t xml:space="preserve">Větrací mřížka 150x150mm, včetně síťky proti hmyzu, včetně vybourání otvoru pro osazení</t>
  </si>
  <si>
    <t xml:space="preserve">1.15</t>
  </si>
  <si>
    <t xml:space="preserve">1.16</t>
  </si>
  <si>
    <t xml:space="preserve">Potrubí z nerezoceli AISI 316  DN 15 - provozní voda pro napojení umyvadla</t>
  </si>
  <si>
    <t xml:space="preserve">1.17</t>
  </si>
  <si>
    <t xml:space="preserve">Potrubí z nerezoceli AISI 316  DN 80 – sání a výtlak AT stanice</t>
  </si>
  <si>
    <t xml:space="preserve">1.18</t>
  </si>
  <si>
    <t xml:space="preserve">Potrubí z nerezoceli AISI 316  DN 80 – potrubí obtoku AT stanice</t>
  </si>
  <si>
    <t xml:space="preserve">1.19</t>
  </si>
  <si>
    <t xml:space="preserve">Zaslepení stávajícího řadu PE 100 90x5,4mm</t>
  </si>
  <si>
    <t xml:space="preserve">1.20</t>
  </si>
  <si>
    <t xml:space="preserve">Demontáže – kompletní demontáž technologického zařízení a potrubních rozvodů v armaturní komoře. celková hmotnost cca 300 kg.</t>
  </si>
  <si>
    <t xml:space="preserve">Specifikace jednotlivých položek je uvedena v příloze č. D.2.1-01 Seznam strojů a zařízení a je pro zhotovitele závazná</t>
  </si>
  <si>
    <t xml:space="preserve">Dodávka celkem   </t>
  </si>
  <si>
    <t xml:space="preserve">Montáž celkem   </t>
  </si>
  <si>
    <t xml:space="preserve">CELKEM</t>
  </si>
  <si>
    <t xml:space="preserve">PS 01.2 - Vodoměrná šachta</t>
  </si>
  <si>
    <t xml:space="preserve">PS 01 VŠ Netřebice</t>
  </si>
  <si>
    <t xml:space="preserve">1.21</t>
  </si>
  <si>
    <t xml:space="preserve">Robustní přírubový mokroběžný vodoměr pro pitnou. Vodoměr DN 50, PN 16, Qmin= 0,042 l/s, Qn= 13,9 l/s, Qmax= 25 l/s,</t>
  </si>
  <si>
    <t xml:space="preserve">1.22</t>
  </si>
  <si>
    <t xml:space="preserve">Přírubový čistící kus s filtrem DN 80, PN 16, těleso čistícího kusu tvárná litina GJS-250, víko tvárná litina GJS-250, síto nerezová ocel, těsnění pryž EPDM</t>
  </si>
  <si>
    <t xml:space="preserve">1.23</t>
  </si>
  <si>
    <t xml:space="preserve">Uzavírací centrická bezpřírubová klapka DN 50, PN 10, EPDM těsnění vulkanizované na těle klapky, uzavírací tvarovaný nerezový disk pro minimalizaci tlakových ztrát, profilovaný okraj disku pro snížení oděru a opotřebení těsnění, vřeteno a závlačky z nerezové oceli, tělo klapky z tvárné litiny GJS-400-15, ovládání klapky ruční pákou, spojovací šrouby z nerezoceli</t>
  </si>
  <si>
    <t xml:space="preserve">1.24</t>
  </si>
  <si>
    <t xml:space="preserve">1.25</t>
  </si>
  <si>
    <t xml:space="preserve">Montážní vložka DN 50, PN 16, provedení s epoxipodým nástřikem pro trvalý styk s pitnou vodou</t>
  </si>
  <si>
    <t xml:space="preserve">1.26</t>
  </si>
  <si>
    <t xml:space="preserve">Montážní vložka DN 80, PN 16, provedení s epoxipodým nástřikem pro trvalý styk s pitnou vodou</t>
  </si>
  <si>
    <t xml:space="preserve">1.27</t>
  </si>
  <si>
    <t xml:space="preserve">Výtokový zahradní ventil DN 15, PN 16, s ruční pákou, včetně návarku z nerezoceli</t>
  </si>
  <si>
    <t xml:space="preserve">1.28</t>
  </si>
  <si>
    <t xml:space="preserve">1.29</t>
  </si>
  <si>
    <t xml:space="preserve">Datalogger + telemetrická stanice + anténa externí, přenos GSM/GPRS, min 4 pulzní a 2 proudové vstupy, krytí IP 67, napájení baterií s včetně baterie – životnost (1 nabíjecí cyklus) min. 3 roky, včetně SIM karty a 1 rok webhostingu s přístupem provozovatele k přenášeným datům</t>
  </si>
  <si>
    <t xml:space="preserve">1.30</t>
  </si>
  <si>
    <t xml:space="preserve">Vodivostní sonda pro indikaci hladiny v šachtě vč 10 m kabelu, včetně bateriového napájení a bezpotenciálového kontaktu – při zatopení sepnuto.</t>
  </si>
  <si>
    <t xml:space="preserve">1.31</t>
  </si>
  <si>
    <t xml:space="preserve">Potrubí z nerezoceli AISI 316 DN 50, DN 80</t>
  </si>
  <si>
    <t xml:space="preserve">Specifikace jednotlivých položek je uvedena v příloze č. D.2.1-02 Seznam strojů a zařízení a je pro zhotovitele závazná</t>
  </si>
  <si>
    <t xml:space="preserve">VRN - Vedlejší rozpočtové náklady</t>
  </si>
  <si>
    <t xml:space="preserve">Vodohospodářsko-inženýrské služby spol. s r.o.</t>
  </si>
  <si>
    <t xml:space="preserve">Obnovení platnosti vyjádření správců dotčených sítí</t>
  </si>
  <si>
    <t xml:space="preserve">512</t>
  </si>
  <si>
    <t xml:space="preserve">-883444631</t>
  </si>
  <si>
    <t xml:space="preserve">Zajištění souhlasu pro nakládání s vodami při čerp. vody v průběhu výstavby</t>
  </si>
  <si>
    <t xml:space="preserve">935990520</t>
  </si>
  <si>
    <t xml:space="preserve">Další doplňující průzkumy (inženýrskogeologický,geodetický,dendrologický, atp.)</t>
  </si>
  <si>
    <t xml:space="preserve">774864276</t>
  </si>
  <si>
    <t xml:space="preserve">Dokumentace skutečného provedení stavby v tištěných vyhotoveních v počtu 6 paré, včetně dodání v elektronicky editovatelné podobě na CD</t>
  </si>
  <si>
    <t xml:space="preserve">-718985893</t>
  </si>
  <si>
    <t xml:space="preserve">Vypracování geometrického plánu dokončené stavby v tištěných vyhotoveních v počtu 6 paré, včetně dodání v elektronicky editovatelné podobě na CD</t>
  </si>
  <si>
    <t xml:space="preserve">65431768</t>
  </si>
  <si>
    <t xml:space="preserve">Dopracování zadávací dokumentace o konkrétní specifikace materiálů, strojů, zařízení a vyřešení s tím souvisejících detailů ve stavební a technologické části, dílenské výkresy</t>
  </si>
  <si>
    <t xml:space="preserve">-2083903720</t>
  </si>
  <si>
    <t xml:space="preserve">Detailní harmonogram výstavby</t>
  </si>
  <si>
    <t xml:space="preserve">1764157032</t>
  </si>
  <si>
    <t xml:space="preserve">Činnost odpovědného statika,geodeta,geologa,hydrogeologa</t>
  </si>
  <si>
    <t xml:space="preserve">-1069337977</t>
  </si>
  <si>
    <t xml:space="preserve">Uvedení do provozu(zaškolení obsluhy)</t>
  </si>
  <si>
    <t xml:space="preserve">-961290384</t>
  </si>
  <si>
    <t xml:space="preserve">Revize</t>
  </si>
  <si>
    <t xml:space="preserve">370841465</t>
  </si>
  <si>
    <t xml:space="preserve">Archeologický dozor</t>
  </si>
  <si>
    <t xml:space="preserve">846821868</t>
  </si>
  <si>
    <t xml:space="preserve">Zařízení staveniště</t>
  </si>
  <si>
    <t xml:space="preserve">1089079252</t>
  </si>
  <si>
    <t xml:space="preserve">Dopravně inženýrská opatření (DIO)</t>
  </si>
  <si>
    <t xml:space="preserve">1280718482</t>
  </si>
  <si>
    <t xml:space="preserve">Pasportizace objektů a sledování ohrožených objektů v průběhu výstavby</t>
  </si>
  <si>
    <t xml:space="preserve">-1504547278</t>
  </si>
  <si>
    <t xml:space="preserve">Poplatek za užívání zemědělské půdy</t>
  </si>
  <si>
    <t xml:space="preserve">-1114787811</t>
  </si>
  <si>
    <t xml:space="preserve">Součinnost při zabezpečení kolaudace stavby a při vydání pravomocného kolaudačního rozhodnutí a kolaudaci stavby</t>
  </si>
  <si>
    <t xml:space="preserve">-1661580083</t>
  </si>
  <si>
    <t xml:space="preserve">Vytyčení stávajících sítí</t>
  </si>
  <si>
    <t xml:space="preserve">-220856945</t>
  </si>
  <si>
    <t xml:space="preserve">Geodetické vytyčení a zaměření stavby (včetně vytyčení hranic dotčených pozemků v průběhu výstavby)</t>
  </si>
  <si>
    <t xml:space="preserve">555223899</t>
  </si>
  <si>
    <t xml:space="preserve">Zkoušky zhutnění</t>
  </si>
  <si>
    <t xml:space="preserve">127395500</t>
  </si>
  <si>
    <t xml:space="preserve">Poplatek za zábory pozemků </t>
  </si>
  <si>
    <t xml:space="preserve">-1651112546</t>
  </si>
  <si>
    <t xml:space="preserve">Kompletační činnost</t>
  </si>
  <si>
    <t xml:space="preserve">-1825814775</t>
  </si>
  <si>
    <t xml:space="preserve">Zajištění 1 ks velkoplošného informačního panelu (bilboard), dle podmínek poskytovatele dotace</t>
  </si>
  <si>
    <t xml:space="preserve">1958984012</t>
  </si>
  <si>
    <t xml:space="preserve">Zajištění 1 ks trvalé pamětní desky (stálé informační tabule), dle podmínek poskytovatele dotace</t>
  </si>
  <si>
    <t xml:space="preserve">1055522916</t>
  </si>
  <si>
    <t xml:space="preserve">SEZNAM FIGUR</t>
  </si>
  <si>
    <t xml:space="preserve">Výměra</t>
  </si>
  <si>
    <t xml:space="preserve"> SO 01</t>
  </si>
  <si>
    <t xml:space="preserve">Použití figury:</t>
  </si>
  <si>
    <t xml:space="preserve">Krytí potrubí z plastů výstražnou fólií z PVC 25 cm</t>
  </si>
  <si>
    <t xml:space="preserve">Hloubení zapažených rýh š do 2000 mm v hornině třídy těžitelnosti I skupiny 1 a 2 objem do 500 m3</t>
  </si>
  <si>
    <t xml:space="preserve">Zřízení příložného pažení stěn výkopu hl do 4 m</t>
  </si>
  <si>
    <t xml:space="preserve">Obsypání potrubí strojně sypaninou bez prohození, uloženou do 3 m</t>
  </si>
  <si>
    <t xml:space="preserve">Lože pod potrubí otevřený výkop z kameniva drobného těženého</t>
  </si>
  <si>
    <t xml:space="preserve">Hloubení jam zapažených v hornině třídy těžitelnosti I skupiny 1 a 2 objem do 500 m3 strojně</t>
  </si>
  <si>
    <t xml:space="preserve">Hloubení jam zapažených v hornině třídy těžitelnosti I skupiny 3 objem do 100 m3 strojně</t>
  </si>
  <si>
    <t xml:space="preserve">Hloubení jam zapažených v hornině třídy těžitelnosti II skupiny 4 objem do 100 m3 strojně</t>
  </si>
  <si>
    <t xml:space="preserve">Svislé přemístění výkopku z horniny třídy těžitelnosti I skupiny 1 až 3 hl výkopu přes 4 do 8 m</t>
  </si>
  <si>
    <t xml:space="preserve">Svislé přemístění výkopku z horniny třídy těžitelnosti II skupiny 4 a 5 hl výkopu přes 4 do 8 m</t>
  </si>
  <si>
    <t xml:space="preserve">Vodorovné přemístění přes 4 000 do 5000 m výkopku/sypaniny z horniny třídy těžitelnosti I skupiny 1 až 3</t>
  </si>
  <si>
    <t xml:space="preserve">Vodorovné přemístění přes 4 000 do 5000 m výkopku/sypaniny z horniny třídy těžitelnosti II skupiny 4 a 5</t>
  </si>
  <si>
    <t xml:space="preserve">Zásyp jam, šachet rýh nebo kolem objektů sypaninou se zhutněním</t>
  </si>
  <si>
    <t xml:space="preserve">Hloubení zapažených rýh š do 2000 mm v hornině třídy těžitelnosti I skupiny 3 objem do 500 m3</t>
  </si>
  <si>
    <t xml:space="preserve">Hloubení zapažených rýh š do 2000 mm v hornině třídy těžitelnosti II skupiny 4 objem do 100 m3</t>
  </si>
  <si>
    <t xml:space="preserve">Řízený zemní protlak délky přes 50 do 100 m hl do 6 m s protlačením potrubí vnějšího průměru vrtu přes 140 do 180 mm v hornině třídy I a II skupiny 1 až 4</t>
  </si>
  <si>
    <t xml:space="preserve">Řízený zemní protlak délky přes 50 do 100 m hl do 6 m s protlačením potrubí vnějšího průměru vrtu přes 110 do 140 mm v hornině třídy I a II skupiny 1 až 4</t>
  </si>
  <si>
    <t xml:space="preserve">Řízený zemní protlak délky přes 50 do 100 m hl do 6 m s protlačením potrubí vnějšího průměru vrtu přes 180 do 225 mm v hornině třídy I a II skupiny 1 až 4</t>
  </si>
  <si>
    <t xml:space="preserve">Montáž ocelové chráničky D 159 x 10 mm</t>
  </si>
  <si>
    <t xml:space="preserve">Uložení sypaniny na skládky nebo meziskládky</t>
  </si>
  <si>
    <t xml:space="preserve">Podkladní bloky z betonu prostého tř. C 12/15 otevřený výkop</t>
  </si>
  <si>
    <t xml:space="preserve">Podkladní desky z betonu prostého tř. C 12/15 otevřený výkop</t>
  </si>
  <si>
    <t xml:space="preserve">Montáž potrubí z PE100 SDR 11 otevřený výkop svařovaných elektrotvarovkou D 90 x 8,2 mm</t>
  </si>
  <si>
    <t xml:space="preserve">Tlaková zkouška vodou potrubí DN do 80</t>
  </si>
  <si>
    <t xml:space="preserve">Signalizační vodič DN do 150 mm na potrubí</t>
  </si>
  <si>
    <t xml:space="preserve">Řízený zemní protlak d 90</t>
  </si>
  <si>
    <t xml:space="preserve">Poplatek za uložení na skládce (skládkovné) zeminy a kamení kód odpadu 17 05 04</t>
  </si>
  <si>
    <t xml:space="preserve">Struktura údajů, formát souboru a metodika pro zpracování</t>
  </si>
  <si>
    <t xml:space="preserve">Struktura</t>
  </si>
  <si>
    <t xml:space="preserve">Soubor je složen ze záložky Rekapitulace stavby a záložek s názvem soupisu prací pro jednotlivé objekty ve formátu XLSX. Každá ze záložek přitom obsahuje</t>
  </si>
  <si>
    <t xml:space="preserve">ještě samostatné sestavy vymezené orámovaním a nadpisem sestavy.</t>
  </si>
  <si>
    <r>
      <rPr>
        <i val="true"/>
        <sz val="8"/>
        <rFont val="Arial CE"/>
        <family val="0"/>
        <charset val="238"/>
      </rPr>
      <t xml:space="preserve">Rekapitulace stavby </t>
    </r>
    <r>
      <rPr>
        <sz val="8"/>
        <rFont val="Arial CE"/>
        <family val="0"/>
        <charset val="238"/>
      </rPr>
      <t xml:space="preserve">obsahuje sestavu Rekapitulace stavby a Rekapitulace objektů stavby a soupisů prací.</t>
    </r>
  </si>
  <si>
    <r>
      <rPr>
        <sz val="8"/>
        <rFont val="Arial CE"/>
        <family val="0"/>
        <charset val="238"/>
      </rPr>
      <t xml:space="preserve">V sestavě </t>
    </r>
    <r>
      <rPr>
        <b val="true"/>
        <sz val="8"/>
        <rFont val="Arial CE"/>
        <family val="0"/>
        <charset val="238"/>
      </rPr>
      <t xml:space="preserve">Rekapitulace stavby</t>
    </r>
    <r>
      <rPr>
        <sz val="8"/>
        <rFont val="Arial CE"/>
        <family val="0"/>
        <charset val="238"/>
      </rPr>
      <t xml:space="preserve"> jsou uvedeny informace identifikující předmět veřejné zakázky na stavební práce, KSO, CC-CZ, CZ-CPV, CZ-CPA a rekapitulaci </t>
    </r>
  </si>
  <si>
    <t xml:space="preserve">celkové nabídkové ceny uchazeče.</t>
  </si>
  <si>
    <t xml:space="preserve">Termínem "uchazeč" (resp. zhotovitel) se myslí "účastník zadávacího řízení" ve smyslu zákona o zadávání veřejných zakázek. </t>
  </si>
  <si>
    <r>
      <rPr>
        <sz val="8"/>
        <rFont val="Arial CE"/>
        <family val="0"/>
        <charset val="238"/>
      </rPr>
      <t xml:space="preserve">V sestavě </t>
    </r>
    <r>
      <rPr>
        <b val="true"/>
        <sz val="8"/>
        <rFont val="Arial CE"/>
        <family val="0"/>
        <charset val="238"/>
      </rPr>
      <t xml:space="preserve">Rekapitulace objektů stavby a soupisů prací</t>
    </r>
    <r>
      <rPr>
        <sz val="8"/>
        <rFont val="Arial CE"/>
        <family val="0"/>
        <charset val="238"/>
      </rPr>
      <t xml:space="preserve"> je uvedena rekapitulace stavebních objektů, inženýrských objektů, provozních souborů,</t>
    </r>
  </si>
  <si>
    <t xml:space="preserve">vedlejších a ostatních nákladů a ostatních nákladů s rekapitulací nabídkové ceny za jednotlivé soupisy prací. Na základě údaje Typ je možné</t>
  </si>
  <si>
    <t xml:space="preserve">identifikovat, zda se jedná o objekt nebo soupis prací pro daný objekt:</t>
  </si>
  <si>
    <t xml:space="preserve">Stavební objekt pozemní</t>
  </si>
  <si>
    <t xml:space="preserve">ING</t>
  </si>
  <si>
    <t xml:space="preserve">Stavební objekt inženýrský</t>
  </si>
  <si>
    <t xml:space="preserve">PRO</t>
  </si>
  <si>
    <t xml:space="preserve">Provozní soubor</t>
  </si>
  <si>
    <t xml:space="preserve">VON</t>
  </si>
  <si>
    <t xml:space="preserve">Vedlejší a ostatní náklady</t>
  </si>
  <si>
    <t xml:space="preserve">OST</t>
  </si>
  <si>
    <t xml:space="preserve">Ostatní</t>
  </si>
  <si>
    <t xml:space="preserve">Soupis prací pro daný typ objektu</t>
  </si>
  <si>
    <r>
      <rPr>
        <i val="true"/>
        <sz val="8"/>
        <rFont val="Arial CE"/>
        <family val="0"/>
        <charset val="238"/>
      </rPr>
      <t xml:space="preserve">Soupis prací </t>
    </r>
    <r>
      <rPr>
        <sz val="8"/>
        <rFont val="Arial CE"/>
        <family val="0"/>
        <charset val="238"/>
      </rPr>
      <t xml:space="preserve">pro jednotlivé objekty obsahuje sestavy Krycí list soupisu prací, Rekapitulace členění soupisu prací, Soupis prací. Za soupis prací může být považován</t>
    </r>
  </si>
  <si>
    <t xml:space="preserve">i objekt stavby v případě, že neobsahuje podřízenou zakázku.</t>
  </si>
  <si>
    <r>
      <rPr>
        <b val="true"/>
        <sz val="8"/>
        <rFont val="Arial CE"/>
        <family val="0"/>
        <charset val="238"/>
      </rPr>
      <t xml:space="preserve">Krycí list soupisu</t>
    </r>
    <r>
      <rPr>
        <sz val="8"/>
        <rFont val="Arial CE"/>
        <family val="0"/>
        <charset val="238"/>
      </rPr>
      <t xml:space="preserve"> obsahuje rekapitulaci informací o předmětu veřejné zakázky ze sestavy Rekapitulace stavby, informaci o zařazení objektu do KSO, </t>
    </r>
  </si>
  <si>
    <t xml:space="preserve">CC-CZ, CZ-CPV, CZ-CPA a rekapitulaci celkové nabídkové ceny uchazeče za aktuální soupis prací.</t>
  </si>
  <si>
    <r>
      <rPr>
        <b val="true"/>
        <sz val="8"/>
        <rFont val="Arial CE"/>
        <family val="0"/>
        <charset val="238"/>
      </rPr>
      <t xml:space="preserve">Rekapitulace členění soupisu prací</t>
    </r>
    <r>
      <rPr>
        <sz val="8"/>
        <rFont val="Arial CE"/>
        <family val="0"/>
        <charset val="238"/>
      </rPr>
      <t xml:space="preserve"> obsahuje rekapitulaci soupisu prací ve všech úrovních členění soupisu tak, jak byla tato členění použita (např. </t>
    </r>
  </si>
  <si>
    <t xml:space="preserve">stavební díly, funkční díly, případně jiné členění) s rekapitulací nabídkové ceny.</t>
  </si>
  <si>
    <r>
      <rPr>
        <b val="true"/>
        <sz val="8"/>
        <rFont val="Arial CE"/>
        <family val="0"/>
        <charset val="238"/>
      </rPr>
      <t xml:space="preserve">Soupis prací </t>
    </r>
    <r>
      <rPr>
        <sz val="8"/>
        <rFont val="Arial CE"/>
        <family val="0"/>
        <charset val="238"/>
      </rPr>
      <t xml:space="preserve">obsahuje položky veškerých stavebních nebo montážních prací, dodávek materiálů a služeb nezbytných pro zhotovení stavebního objektu,</t>
    </r>
  </si>
  <si>
    <t xml:space="preserve">inženýrského objektu, provozního souboru, vedlejších a ostatních nákladů.</t>
  </si>
  <si>
    <t xml:space="preserve">Pro položky soupisu prací se zobrazují následující informace:</t>
  </si>
  <si>
    <t xml:space="preserve">Pořadové číslo položky v aktuálním soupisu</t>
  </si>
  <si>
    <t xml:space="preserve">TYP</t>
  </si>
  <si>
    <t xml:space="preserve">Typ položky: K - konstrukce, M - materiál, PP - plný popis, PSC - poznámka k souboru cen,  P - poznámka k položce, VV - výkaz výměr</t>
  </si>
  <si>
    <t xml:space="preserve">Kód položky</t>
  </si>
  <si>
    <t xml:space="preserve">Zkrácený popis položky</t>
  </si>
  <si>
    <t xml:space="preserve">Měrná jednotka položky</t>
  </si>
  <si>
    <t xml:space="preserve">Množství v měrné jednotce</t>
  </si>
  <si>
    <t xml:space="preserve">J.cena</t>
  </si>
  <si>
    <t xml:space="preserve">Jednotková cena položky. Zadaní může obsahovat namísto J.ceny sloupce J.materiál a J.montáž, jejichž součet definuje </t>
  </si>
  <si>
    <t xml:space="preserve">J.cenu položky.</t>
  </si>
  <si>
    <t xml:space="preserve">Cena celkem </t>
  </si>
  <si>
    <t xml:space="preserve">Celková cena položky daná jako součin množství a j.ceny</t>
  </si>
  <si>
    <t xml:space="preserve">Příslušnost položky do cenové soustavy</t>
  </si>
  <si>
    <t xml:space="preserve">Ke každé položce soupisu prací se na samostatných řádcích může zobrazovat:</t>
  </si>
  <si>
    <t xml:space="preserve">Plný popis položky</t>
  </si>
  <si>
    <t xml:space="preserve">Poznámka k souboru cen a poznámka zadavatele</t>
  </si>
  <si>
    <t xml:space="preserve">Výkaz výměr</t>
  </si>
  <si>
    <t xml:space="preserve">Pokud je k řádku výkazu výměr evidovaný údaj ve sloupci Kód, jedná se o definovaný odkaz, na který se může odvolávat výkaz výměr z jiné položky.</t>
  </si>
  <si>
    <t xml:space="preserve">Metodika pro zpracování </t>
  </si>
  <si>
    <t xml:space="preserve">Jednotlivé sestavy jsou v souboru provázány. Editovatelné pole jsou zvýrazněny žlutým podbarvením, ostatní pole neslouží k editaci a nesmí být jakkoliv</t>
  </si>
  <si>
    <t xml:space="preserve"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</si>
  <si>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</si>
  <si>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</si>
  <si>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 xml:space="preserve">Pole IČ a DIČ v sestavě Rekapitulace stavby - zde uchazeč vyplní svoje IČ a DIČ</t>
  </si>
  <si>
    <t xml:space="preserve">Datum v sestavě Rekapitulace stavby - zde uchazeč vyplní datum vytvoření nabídky</t>
  </si>
  <si>
    <t xml:space="preserve">J.cena = jednotková cena v sestavě Soupis prací o maximálním počtu desetinných míst uvedených v poli</t>
  </si>
  <si>
    <t xml:space="preserve">- pokud sestavy soupisů prací obsahují pole J.cena, měla by být všechna tato pole vyplněna nenulovými</t>
  </si>
  <si>
    <t xml:space="preserve">Poznámka - nepovinný údaj pro položku soupisu</t>
  </si>
  <si>
    <t xml:space="preserve"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</si>
  <si>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</si>
  <si>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</si>
  <si>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 xml:space="preserve">Uchazeč v tomto případě by měl vyplnit všechna pole J.materiál a pole J.montáž nenulovými kladnými číslicemi. V případech, kdy položka</t>
  </si>
  <si>
    <t xml:space="preserve">neobsahuje žádný materiál je přípustné, aby pole J.materiál bylo vyplněno nulou. V případech, kdy položka neobsahuje žádnou montáž je přípustné,</t>
  </si>
  <si>
    <t xml:space="preserve">aby pole J.montáž bylo vyplněno nulou. Obě pole - J.materiál, J.Montáž u jedné položky by však neměly být vyplněny nulou.</t>
  </si>
  <si>
    <t xml:space="preserve">Rekapitulace stavby</t>
  </si>
  <si>
    <t xml:space="preserve">Název</t>
  </si>
  <si>
    <t xml:space="preserve">Povinný</t>
  </si>
  <si>
    <t xml:space="preserve">Max. počet</t>
  </si>
  <si>
    <t xml:space="preserve">atributu</t>
  </si>
  <si>
    <t xml:space="preserve">(A/N)</t>
  </si>
  <si>
    <t xml:space="preserve">znaků</t>
  </si>
  <si>
    <t xml:space="preserve">A</t>
  </si>
  <si>
    <t xml:space="preserve">Kód stavby</t>
  </si>
  <si>
    <t xml:space="preserve">String</t>
  </si>
  <si>
    <t xml:space="preserve">Stavba</t>
  </si>
  <si>
    <t xml:space="preserve">Název stavby</t>
  </si>
  <si>
    <t xml:space="preserve">Místo</t>
  </si>
  <si>
    <t xml:space="preserve">N</t>
  </si>
  <si>
    <t xml:space="preserve">Místo stavby</t>
  </si>
  <si>
    <t xml:space="preserve">Datum</t>
  </si>
  <si>
    <t xml:space="preserve">Datum vykonaného exportu</t>
  </si>
  <si>
    <t xml:space="preserve">Date</t>
  </si>
  <si>
    <t xml:space="preserve">KSO</t>
  </si>
  <si>
    <t xml:space="preserve">Klasifikace stavebního objektu</t>
  </si>
  <si>
    <t xml:space="preserve">CC-CZ</t>
  </si>
  <si>
    <t xml:space="preserve">Klasifikace stavbeních děl</t>
  </si>
  <si>
    <t xml:space="preserve">CZ-CPV</t>
  </si>
  <si>
    <t xml:space="preserve">Společný slovník pro veřejné zakázky</t>
  </si>
  <si>
    <t xml:space="preserve">CZ-CPA</t>
  </si>
  <si>
    <t xml:space="preserve">Klasifikace produkce podle činností</t>
  </si>
  <si>
    <t xml:space="preserve">Zadavatel</t>
  </si>
  <si>
    <t xml:space="preserve">Zadavatel zadaní</t>
  </si>
  <si>
    <t xml:space="preserve">IČ</t>
  </si>
  <si>
    <t xml:space="preserve">IČ zadavatele zadaní</t>
  </si>
  <si>
    <t xml:space="preserve">DIČ</t>
  </si>
  <si>
    <t xml:space="preserve">DIČ zadavatele zadaní</t>
  </si>
  <si>
    <t xml:space="preserve">Uchazeč veřejné zakázky</t>
  </si>
  <si>
    <t xml:space="preserve">Projektant</t>
  </si>
  <si>
    <t xml:space="preserve">Poznámka</t>
  </si>
  <si>
    <t xml:space="preserve">Poznámka k zadání</t>
  </si>
  <si>
    <t xml:space="preserve">Sazba DPH</t>
  </si>
  <si>
    <t xml:space="preserve">Rekapitulace sazeb DPH u položek soupisů</t>
  </si>
  <si>
    <t xml:space="preserve">eGSazbaDph</t>
  </si>
  <si>
    <t xml:space="preserve">Základna DPH</t>
  </si>
  <si>
    <t xml:space="preserve">Základna DPH určena součtem celkové ceny z položek soupisů</t>
  </si>
  <si>
    <t xml:space="preserve">Double</t>
  </si>
  <si>
    <t xml:space="preserve">Hodnota DPH</t>
  </si>
  <si>
    <t xml:space="preserve">Celková cena bez DPH za celou stavbu. Sčítává se ze všech listů.</t>
  </si>
  <si>
    <t xml:space="preserve">Celková cena s DPH za celou stavbu</t>
  </si>
  <si>
    <t xml:space="preserve">Rekapitulace objektů stavby a soupisů prací</t>
  </si>
  <si>
    <t xml:space="preserve">Přebírá se z Rekapitulace stavby</t>
  </si>
  <si>
    <t xml:space="preserve">Kód objektu</t>
  </si>
  <si>
    <t xml:space="preserve">Objektu, Soupis prací</t>
  </si>
  <si>
    <t xml:space="preserve">Název objektu</t>
  </si>
  <si>
    <t xml:space="preserve">Cena bez DPH za daný objekt</t>
  </si>
  <si>
    <t xml:space="preserve">Cena spolu s DPH za daný objekt</t>
  </si>
  <si>
    <t xml:space="preserve">Typ zakázky</t>
  </si>
  <si>
    <t xml:space="preserve">eGTypZakazky</t>
  </si>
  <si>
    <t xml:space="preserve">Krycí list soupisu</t>
  </si>
  <si>
    <t xml:space="preserve">Objekt</t>
  </si>
  <si>
    <t xml:space="preserve">Kód a název objektu</t>
  </si>
  <si>
    <t xml:space="preserve">20 + 120</t>
  </si>
  <si>
    <t xml:space="preserve">Kód a název soupisu</t>
  </si>
  <si>
    <t xml:space="preserve">Poznámka k soupisu prací</t>
  </si>
  <si>
    <t xml:space="preserve">Rekapitulace sazeb DPH na položkách aktuálního soupisu</t>
  </si>
  <si>
    <t xml:space="preserve">Základna DPH určena součtem celkové ceny z položek aktuálního soupisu</t>
  </si>
  <si>
    <t xml:space="preserve">Cena bez DPH za daný soupis</t>
  </si>
  <si>
    <t xml:space="preserve">Cena s DPH</t>
  </si>
  <si>
    <t xml:space="preserve">Cena s DPH za daný soupis</t>
  </si>
  <si>
    <t xml:space="preserve">Rekapitulace členění soupisu prací</t>
  </si>
  <si>
    <t xml:space="preserve">Kód a název objektu, přebírá se z Krycího listu soupisu</t>
  </si>
  <si>
    <t xml:space="preserve">Kód a název objektu, přebírá se z Krycího listu soupisu</t>
  </si>
  <si>
    <t xml:space="preserve">Kód a název dílu ze soupisu</t>
  </si>
  <si>
    <t xml:space="preserve">20 + 100</t>
  </si>
  <si>
    <t xml:space="preserve">Cena celkem</t>
  </si>
  <si>
    <t xml:space="preserve">Cena celkem za díl ze soupisu</t>
  </si>
  <si>
    <t xml:space="preserve">Soupis prací</t>
  </si>
  <si>
    <t xml:space="preserve">Přebírá se z Krycího listu soupisu</t>
  </si>
  <si>
    <t xml:space="preserve">Pořadové číslo položky soupisu</t>
  </si>
  <si>
    <t xml:space="preserve">Long</t>
  </si>
  <si>
    <t xml:space="preserve">Typ položky soupisu</t>
  </si>
  <si>
    <t xml:space="preserve">eGTypPolozky</t>
  </si>
  <si>
    <t xml:space="preserve">Kód položky ze soupisu</t>
  </si>
  <si>
    <t xml:space="preserve">Popis položky ze soupisu</t>
  </si>
  <si>
    <t xml:space="preserve">Množství položky soupisu</t>
  </si>
  <si>
    <t xml:space="preserve">J.Cena</t>
  </si>
  <si>
    <t xml:space="preserve">Jednotková cena položky</t>
  </si>
  <si>
    <t xml:space="preserve">Cena celkem vyčíslena jako J.Cena * Množství</t>
  </si>
  <si>
    <t xml:space="preserve">Zařazení položky do cenové soustavy</t>
  </si>
  <si>
    <t xml:space="preserve">p</t>
  </si>
  <si>
    <t xml:space="preserve">Poznámka položky ze soupisu</t>
  </si>
  <si>
    <t xml:space="preserve">Memo</t>
  </si>
  <si>
    <t xml:space="preserve">psc</t>
  </si>
  <si>
    <t xml:space="preserve">Poznámka k souboru cen ze soupisu</t>
  </si>
  <si>
    <t xml:space="preserve">pp</t>
  </si>
  <si>
    <t xml:space="preserve">Plný popis položky ze soupisu</t>
  </si>
  <si>
    <t xml:space="preserve">vv</t>
  </si>
  <si>
    <t xml:space="preserve">Výkaz výměr (figura, výraz, výměra) ze soupisu</t>
  </si>
  <si>
    <t xml:space="preserve">Text,Text,Double</t>
  </si>
  <si>
    <t xml:space="preserve">20, 150</t>
  </si>
  <si>
    <t xml:space="preserve">Sazba DPH pro položku</t>
  </si>
  <si>
    <t xml:space="preserve">eGSazbaDPH</t>
  </si>
  <si>
    <t xml:space="preserve">Hmotnost</t>
  </si>
  <si>
    <t xml:space="preserve">Hmotnost položky ze soupisu</t>
  </si>
  <si>
    <t xml:space="preserve">Suť</t>
  </si>
  <si>
    <t xml:space="preserve">Suť položky ze soupisu</t>
  </si>
  <si>
    <t xml:space="preserve">Nh</t>
  </si>
  <si>
    <t xml:space="preserve">Normohodiny položky ze soupisu</t>
  </si>
  <si>
    <t xml:space="preserve">Datová věta</t>
  </si>
  <si>
    <t xml:space="preserve">Typ věty</t>
  </si>
  <si>
    <t xml:space="preserve">Hodnota</t>
  </si>
  <si>
    <t xml:space="preserve">Význam</t>
  </si>
  <si>
    <t xml:space="preserve">Základní sazba DPH</t>
  </si>
  <si>
    <t xml:space="preserve">Snížená sazba DPH</t>
  </si>
  <si>
    <t xml:space="preserve">Nulová sazba DPH</t>
  </si>
  <si>
    <t xml:space="preserve">Základní sazba DPH přenesená</t>
  </si>
  <si>
    <t xml:space="preserve">Snížená sazba DPH přenesená</t>
  </si>
  <si>
    <t xml:space="preserve">Stavební objekt</t>
  </si>
  <si>
    <t xml:space="preserve">Inženýrský objekt</t>
  </si>
  <si>
    <t xml:space="preserve">Ostatní náklady</t>
  </si>
  <si>
    <t xml:space="preserve">Položka typu HSV</t>
  </si>
  <si>
    <t xml:space="preserve">Položka typu PSV</t>
  </si>
  <si>
    <t xml:space="preserve">Položka typu M</t>
  </si>
  <si>
    <t xml:space="preserve">Položka typu OST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</si>
</sst>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"/>
    <numFmt numFmtId="166" formatCode="#,##0.00%"/>
    <numFmt numFmtId="167" formatCode="General"/>
    <numFmt numFmtId="168" formatCode="dd\.mm\.yyyy"/>
    <numFmt numFmtId="169" formatCode="#,##0.00000"/>
    <numFmt numFmtId="170" formatCode="@"/>
    <numFmt numFmtId="171" formatCode="#,##0.000"/>
    <numFmt numFmtId="172" formatCode="#,##0"/>
    <numFmt numFmtId="173" formatCode="#,##0.0"/>
    <numFmt numFmtId="174" formatCode="0"/>
  </numFmts>
  <fonts count="72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8"/>
      <color rgb="FFFFFFFF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4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003366"/>
      <name val="Arial CE"/>
      <family val="0"/>
      <charset val="1"/>
    </font>
    <font>
      <b val="true"/>
      <sz val="10"/>
      <color rgb="FF003366"/>
      <name val="Arial CE"/>
      <family val="0"/>
      <charset val="1"/>
    </font>
    <font>
      <sz val="8"/>
      <color rgb="FF000000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7"/>
      <color rgb="FF979797"/>
      <name val="Arial CE"/>
      <family val="0"/>
      <charset val="1"/>
    </font>
    <font>
      <i val="true"/>
      <u val="single"/>
      <sz val="7"/>
      <color rgb="FF979797"/>
      <name val="Calibri"/>
      <family val="0"/>
      <charset val="1"/>
    </font>
    <font>
      <sz val="8"/>
      <color rgb="FF80008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505050"/>
      <name val="Arial CE"/>
      <family val="0"/>
      <charset val="1"/>
    </font>
    <font>
      <sz val="8"/>
      <color rgb="FFFF0000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  <font>
      <i val="true"/>
      <sz val="7"/>
      <color rgb="FF969696"/>
      <name val="Arial CE"/>
      <family val="0"/>
      <charset val="1"/>
    </font>
    <font>
      <b val="true"/>
      <sz val="16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9"/>
      <name val="Arial"/>
      <family val="2"/>
      <charset val="1"/>
    </font>
    <font>
      <b val="true"/>
      <sz val="10"/>
      <color rgb="FFC00000"/>
      <name val="Arial"/>
      <family val="2"/>
      <charset val="238"/>
    </font>
    <font>
      <b val="true"/>
      <sz val="12"/>
      <color rgb="FFC00000"/>
      <name val="Arial"/>
      <family val="2"/>
      <charset val="238"/>
    </font>
    <font>
      <b val="true"/>
      <sz val="10"/>
      <color rgb="FF0070C0"/>
      <name val="Arial"/>
      <family val="2"/>
      <charset val="238"/>
    </font>
    <font>
      <b val="true"/>
      <sz val="11"/>
      <color rgb="FF0070C0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 CE"/>
      <family val="2"/>
      <charset val="238"/>
    </font>
    <font>
      <i val="true"/>
      <sz val="8"/>
      <name val="Arial CE"/>
      <family val="2"/>
      <charset val="238"/>
    </font>
    <font>
      <i val="true"/>
      <sz val="8"/>
      <name val="Arial"/>
      <family val="2"/>
      <charset val="238"/>
    </font>
    <font>
      <b val="true"/>
      <sz val="8"/>
      <name val="Arial CE"/>
      <family val="2"/>
      <charset val="238"/>
    </font>
    <font>
      <b val="true"/>
      <sz val="9"/>
      <name val="Arial CE"/>
      <family val="0"/>
      <charset val="1"/>
    </font>
    <font>
      <sz val="8"/>
      <name val="Trebuchet MS"/>
      <family val="0"/>
      <charset val="238"/>
    </font>
    <font>
      <b val="true"/>
      <sz val="16"/>
      <name val="Trebuchet MS"/>
      <family val="0"/>
      <charset val="238"/>
    </font>
    <font>
      <b val="true"/>
      <sz val="11"/>
      <name val="Trebuchet MS"/>
      <family val="0"/>
      <charset val="238"/>
    </font>
    <font>
      <sz val="8"/>
      <name val="Arial CE"/>
      <family val="0"/>
      <charset val="238"/>
    </font>
    <font>
      <sz val="9"/>
      <name val="Trebuchet MS"/>
      <family val="0"/>
      <charset val="238"/>
    </font>
    <font>
      <i val="true"/>
      <sz val="8"/>
      <name val="Arial CE"/>
      <family val="0"/>
      <charset val="238"/>
    </font>
    <font>
      <b val="true"/>
      <sz val="8"/>
      <name val="Arial CE"/>
      <family val="0"/>
      <charset val="238"/>
    </font>
    <font>
      <sz val="10"/>
      <name val="Trebuchet MS"/>
      <family val="0"/>
      <charset val="238"/>
    </font>
    <font>
      <sz val="11"/>
      <name val="Trebuchet MS"/>
      <family val="0"/>
      <charset val="238"/>
    </font>
    <font>
      <b val="true"/>
      <sz val="9"/>
      <name val="Trebuchet MS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  <fill>
      <patternFill patternType="solid">
        <fgColor rgb="FFFFFFFF"/>
        <bgColor rgb="FFFFFFCC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2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2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5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5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41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1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1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41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1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2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4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1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70" fontId="45" fillId="2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5" fillId="2" borderId="23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47" fillId="2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7" fillId="2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8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6" fillId="0" borderId="2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6" fillId="0" borderId="2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9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9" fillId="0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49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1" fillId="0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2" fillId="0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1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51" fillId="0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3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72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2" fontId="53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5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3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2" fontId="53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7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57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7" fillId="0" borderId="0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2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2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8" fillId="0" borderId="29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58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3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0" borderId="2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58" fillId="0" borderId="3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58" fillId="0" borderId="3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7" fillId="0" borderId="3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7" fillId="0" borderId="2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8" fillId="0" borderId="2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8" fillId="0" borderId="2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7" fillId="0" borderId="29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7" fillId="0" borderId="2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3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7" fillId="0" borderId="3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8" fillId="0" borderId="3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8" fillId="0" borderId="3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7" fillId="0" borderId="36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7" fillId="0" borderId="3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0" borderId="3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8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7" fillId="0" borderId="23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7" fillId="5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0" borderId="3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7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7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0" borderId="4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0" borderId="4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0" borderId="42" xfId="2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0" fontId="58" fillId="0" borderId="4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42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58" fillId="0" borderId="42" xfId="2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4" fontId="58" fillId="0" borderId="42" xfId="2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2" fontId="58" fillId="0" borderId="4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7" fillId="0" borderId="4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8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0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0" borderId="0" xfId="2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0" fontId="5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0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58" fillId="0" borderId="0" xfId="2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4" fontId="58" fillId="0" borderId="0" xfId="2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2" fontId="58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57" fillId="0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0" fillId="0" borderId="1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0" fillId="0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7" fillId="0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0" fillId="0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57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7" fillId="0" borderId="2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7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7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2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1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1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2" fillId="0" borderId="4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4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2" fillId="0" borderId="4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6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6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2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9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2" fillId="0" borderId="4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4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4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4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0" borderId="4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0" borderId="4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0" fillId="0" borderId="4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6" fillId="0" borderId="4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0" borderId="4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0" borderId="4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6" fillId="0" borderId="4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6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2" fillId="0" borderId="4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2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2" fillId="0" borderId="46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_Kanalizace Litovel - Chudobín- ceny " xfId="21"/>
    <cellStyle name="*unknown*" xfId="20" builtinId="8"/>
  </cellStyles>
  <dxfs count="10">
    <dxf>
      <fill>
        <patternFill patternType="solid">
          <fgColor rgb="FFD2D2D2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FF"/>
        </patternFill>
      </fill>
    </dxf>
    <dxf>
      <fill>
        <patternFill patternType="solid">
          <fgColor rgb="FF960000"/>
        </patternFill>
      </fill>
    </dxf>
    <dxf>
      <fill>
        <patternFill patternType="solid">
          <fgColor rgb="FF003366"/>
        </patternFill>
      </fill>
    </dxf>
    <dxf>
      <fill>
        <patternFill patternType="solid">
          <fgColor rgb="FF969696"/>
        </patternFill>
      </fill>
    </dxf>
    <dxf>
      <fill>
        <patternFill patternType="solid">
          <fgColor rgb="FF979797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505050"/>
        </patternFill>
      </fill>
    </dxf>
    <dxf>
      <fill>
        <patternFill patternType="solid">
          <fgColor rgb="FF8000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79797"/>
      <rgbColor rgb="FF9999FF"/>
      <rgbColor rgb="FF993366"/>
      <rgbColor rgb="FFFFFFCC"/>
      <rgbColor rgb="FFCCFFFF"/>
      <rgbColor rgb="FF660066"/>
      <rgbColor rgb="FFFF8080"/>
      <rgbColor rgb="FF0070C0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00000"/>
      <rgbColor rgb="FF993366"/>
      <rgbColor rgb="FF333399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284760</xdr:colOff>
      <xdr:row>1</xdr:row>
      <xdr:rowOff>122040</xdr:rowOff>
    </xdr:to>
    <xdr:pic>
      <xdr:nvPicPr>
        <xdr:cNvPr id="0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4760" cy="284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284760</xdr:colOff>
      <xdr:row>1</xdr:row>
      <xdr:rowOff>122040</xdr:rowOff>
    </xdr:to>
    <xdr:pic>
      <xdr:nvPicPr>
        <xdr:cNvPr id="1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4760" cy="284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284760</xdr:colOff>
      <xdr:row>1</xdr:row>
      <xdr:rowOff>122040</xdr:rowOff>
    </xdr:to>
    <xdr:pic>
      <xdr:nvPicPr>
        <xdr:cNvPr id="2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4760" cy="284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284760</xdr:colOff>
      <xdr:row>1</xdr:row>
      <xdr:rowOff>122040</xdr:rowOff>
    </xdr:to>
    <xdr:pic>
      <xdr:nvPicPr>
        <xdr:cNvPr id="3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4760" cy="284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284760</xdr:colOff>
      <xdr:row>1</xdr:row>
      <xdr:rowOff>122040</xdr:rowOff>
    </xdr:to>
    <xdr:pic>
      <xdr:nvPicPr>
        <xdr:cNvPr id="4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4760" cy="284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284760</xdr:colOff>
      <xdr:row>1</xdr:row>
      <xdr:rowOff>122040</xdr:rowOff>
    </xdr:to>
    <xdr:pic>
      <xdr:nvPicPr>
        <xdr:cNvPr id="5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4760" cy="284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141840</xdr:rowOff>
    </xdr:to>
    <xdr:pic>
      <xdr:nvPicPr>
        <xdr:cNvPr id="6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2_01/111251101" TargetMode="External"/><Relationship Id="rId2" Type="http://schemas.openxmlformats.org/officeDocument/2006/relationships/hyperlink" Target="https://podminky.urs.cz/item/CS_URS_2022_01/113106183" TargetMode="External"/><Relationship Id="rId3" Type="http://schemas.openxmlformats.org/officeDocument/2006/relationships/hyperlink" Target="https://podminky.urs.cz/item/CS_URS_2022_01/115101201" TargetMode="External"/><Relationship Id="rId4" Type="http://schemas.openxmlformats.org/officeDocument/2006/relationships/hyperlink" Target="https://podminky.urs.cz/item/CS_URS_2022_01/115101301" TargetMode="External"/><Relationship Id="rId5" Type="http://schemas.openxmlformats.org/officeDocument/2006/relationships/hyperlink" Target="https://podminky.urs.cz/item/CS_URS_2022_01/121151113" TargetMode="External"/><Relationship Id="rId6" Type="http://schemas.openxmlformats.org/officeDocument/2006/relationships/hyperlink" Target="https://podminky.urs.cz/item/CS_URS_2022_01/131151204" TargetMode="External"/><Relationship Id="rId7" Type="http://schemas.openxmlformats.org/officeDocument/2006/relationships/hyperlink" Target="https://podminky.urs.cz/item/CS_URS_2022_01/131251203" TargetMode="External"/><Relationship Id="rId8" Type="http://schemas.openxmlformats.org/officeDocument/2006/relationships/hyperlink" Target="https://podminky.urs.cz/item/CS_URS_2022_01/131351203" TargetMode="External"/><Relationship Id="rId9" Type="http://schemas.openxmlformats.org/officeDocument/2006/relationships/hyperlink" Target="https://podminky.urs.cz/item/CS_URS_2022_01/132154204" TargetMode="External"/><Relationship Id="rId10" Type="http://schemas.openxmlformats.org/officeDocument/2006/relationships/hyperlink" Target="https://podminky.urs.cz/item/CS_URS_2022_01/132254204" TargetMode="External"/><Relationship Id="rId11" Type="http://schemas.openxmlformats.org/officeDocument/2006/relationships/hyperlink" Target="https://podminky.urs.cz/item/CS_URS_2022_01/132354203" TargetMode="External"/><Relationship Id="rId12" Type="http://schemas.openxmlformats.org/officeDocument/2006/relationships/hyperlink" Target="https://podminky.urs.cz/item/CS_URS_2022_01/141721253" TargetMode="External"/><Relationship Id="rId13" Type="http://schemas.openxmlformats.org/officeDocument/2006/relationships/hyperlink" Target="https://podminky.urs.cz/item/CS_URS_2022_01/141721254" TargetMode="External"/><Relationship Id="rId14" Type="http://schemas.openxmlformats.org/officeDocument/2006/relationships/hyperlink" Target="https://podminky.urs.cz/item/CS_URS_2022_01/141721255" TargetMode="External"/><Relationship Id="rId15" Type="http://schemas.openxmlformats.org/officeDocument/2006/relationships/hyperlink" Target="https://podminky.urs.cz/item/CS_URS_2022_01/151101201" TargetMode="External"/><Relationship Id="rId16" Type="http://schemas.openxmlformats.org/officeDocument/2006/relationships/hyperlink" Target="https://podminky.urs.cz/item/CS_URS_2022_01/151101211" TargetMode="External"/><Relationship Id="rId17" Type="http://schemas.openxmlformats.org/officeDocument/2006/relationships/hyperlink" Target="https://podminky.urs.cz/item/CS_URS_2022_01/151201201" TargetMode="External"/><Relationship Id="rId18" Type="http://schemas.openxmlformats.org/officeDocument/2006/relationships/hyperlink" Target="https://podminky.urs.cz/item/CS_URS_2022_01/151201211" TargetMode="External"/><Relationship Id="rId19" Type="http://schemas.openxmlformats.org/officeDocument/2006/relationships/hyperlink" Target="https://podminky.urs.cz/item/CS_URS_2022_01/161151103" TargetMode="External"/><Relationship Id="rId20" Type="http://schemas.openxmlformats.org/officeDocument/2006/relationships/hyperlink" Target="https://podminky.urs.cz/item/CS_URS_2022_01/161151113" TargetMode="External"/><Relationship Id="rId21" Type="http://schemas.openxmlformats.org/officeDocument/2006/relationships/hyperlink" Target="https://podminky.urs.cz/item/CS_URS_2022_01/162651112" TargetMode="External"/><Relationship Id="rId22" Type="http://schemas.openxmlformats.org/officeDocument/2006/relationships/hyperlink" Target="https://podminky.urs.cz/item/CS_URS_2022_01/162651132" TargetMode="External"/><Relationship Id="rId23" Type="http://schemas.openxmlformats.org/officeDocument/2006/relationships/hyperlink" Target="https://podminky.urs.cz/item/CS_URS_2022_01/171251201" TargetMode="External"/><Relationship Id="rId24" Type="http://schemas.openxmlformats.org/officeDocument/2006/relationships/hyperlink" Target="https://podminky.urs.cz/item/CS_URS_2022_01/171201221" TargetMode="External"/><Relationship Id="rId25" Type="http://schemas.openxmlformats.org/officeDocument/2006/relationships/hyperlink" Target="https://podminky.urs.cz/item/CS_URS_2022_01/174151101" TargetMode="External"/><Relationship Id="rId26" Type="http://schemas.openxmlformats.org/officeDocument/2006/relationships/hyperlink" Target="https://podminky.urs.cz/item/CS_URS_2022_01/175151101" TargetMode="External"/><Relationship Id="rId27" Type="http://schemas.openxmlformats.org/officeDocument/2006/relationships/hyperlink" Target="https://podminky.urs.cz/item/CS_URS_2022_01/181351103" TargetMode="External"/><Relationship Id="rId28" Type="http://schemas.openxmlformats.org/officeDocument/2006/relationships/hyperlink" Target="https://podminky.urs.cz/item/CS_URS_2022_01/181411121" TargetMode="External"/><Relationship Id="rId29" Type="http://schemas.openxmlformats.org/officeDocument/2006/relationships/hyperlink" Target="https://podminky.urs.cz/item/CS_URS_2022_01/451572111" TargetMode="External"/><Relationship Id="rId30" Type="http://schemas.openxmlformats.org/officeDocument/2006/relationships/hyperlink" Target="https://podminky.urs.cz/item/CS_URS_2022_01/452311131" TargetMode="External"/><Relationship Id="rId31" Type="http://schemas.openxmlformats.org/officeDocument/2006/relationships/hyperlink" Target="https://podminky.urs.cz/item/CS_URS_2022_01/452313131" TargetMode="External"/><Relationship Id="rId32" Type="http://schemas.openxmlformats.org/officeDocument/2006/relationships/hyperlink" Target="https://podminky.urs.cz/item/CS_URS_2022_01/591111111" TargetMode="External"/><Relationship Id="rId33" Type="http://schemas.openxmlformats.org/officeDocument/2006/relationships/hyperlink" Target="https://podminky.urs.cz/item/CS_URS_2022_01/857242122" TargetMode="External"/><Relationship Id="rId34" Type="http://schemas.openxmlformats.org/officeDocument/2006/relationships/hyperlink" Target="https://podminky.urs.cz/item/CS_URS_2022_01/857244122" TargetMode="External"/><Relationship Id="rId35" Type="http://schemas.openxmlformats.org/officeDocument/2006/relationships/hyperlink" Target="https://podminky.urs.cz/item/CS_URS_2022_01/871241211" TargetMode="External"/><Relationship Id="rId36" Type="http://schemas.openxmlformats.org/officeDocument/2006/relationships/hyperlink" Target="https://podminky.urs.cz/item/CS_URS_2022_01/877241101" TargetMode="External"/><Relationship Id="rId37" Type="http://schemas.openxmlformats.org/officeDocument/2006/relationships/hyperlink" Target="https://podminky.urs.cz/item/CS_URS_2022_01/891241112" TargetMode="External"/><Relationship Id="rId38" Type="http://schemas.openxmlformats.org/officeDocument/2006/relationships/hyperlink" Target="https://podminky.urs.cz/item/CS_URS_2022_01/891247112" TargetMode="External"/><Relationship Id="rId39" Type="http://schemas.openxmlformats.org/officeDocument/2006/relationships/hyperlink" Target="https://podminky.urs.cz/item/CS_URS_2022_01/892241111" TargetMode="External"/><Relationship Id="rId40" Type="http://schemas.openxmlformats.org/officeDocument/2006/relationships/hyperlink" Target="https://podminky.urs.cz/item/CS_URS_2022_01/892273122" TargetMode="External"/><Relationship Id="rId41" Type="http://schemas.openxmlformats.org/officeDocument/2006/relationships/hyperlink" Target="https://podminky.urs.cz/item/CS_URS_2022_01/894411311" TargetMode="External"/><Relationship Id="rId42" Type="http://schemas.openxmlformats.org/officeDocument/2006/relationships/hyperlink" Target="https://podminky.urs.cz/item/CS_URS_2022_01/899204112" TargetMode="External"/><Relationship Id="rId43" Type="http://schemas.openxmlformats.org/officeDocument/2006/relationships/hyperlink" Target="https://podminky.urs.cz/item/CS_URS_2022_01/899401112" TargetMode="External"/><Relationship Id="rId44" Type="http://schemas.openxmlformats.org/officeDocument/2006/relationships/hyperlink" Target="https://podminky.urs.cz/item/CS_URS_2022_01/899401113" TargetMode="External"/><Relationship Id="rId45" Type="http://schemas.openxmlformats.org/officeDocument/2006/relationships/hyperlink" Target="https://podminky.urs.cz/item/CS_URS_2022_01/899713111" TargetMode="External"/><Relationship Id="rId46" Type="http://schemas.openxmlformats.org/officeDocument/2006/relationships/hyperlink" Target="https://podminky.urs.cz/item/CS_URS_2022_01/899721111" TargetMode="External"/><Relationship Id="rId47" Type="http://schemas.openxmlformats.org/officeDocument/2006/relationships/hyperlink" Target="https://podminky.urs.cz/item/CS_URS_2022_01/899722112" TargetMode="External"/><Relationship Id="rId48" Type="http://schemas.openxmlformats.org/officeDocument/2006/relationships/hyperlink" Target="https://podminky.urs.cz/item/CS_URS_2022_01/899913132" TargetMode="External"/><Relationship Id="rId49" Type="http://schemas.openxmlformats.org/officeDocument/2006/relationships/hyperlink" Target="https://podminky.urs.cz/item/CS_URS_2022_01/899913133" TargetMode="External"/><Relationship Id="rId50" Type="http://schemas.openxmlformats.org/officeDocument/2006/relationships/hyperlink" Target="https://podminky.urs.cz/item/CS_URS_2022_01/899914111" TargetMode="External"/><Relationship Id="rId51" Type="http://schemas.openxmlformats.org/officeDocument/2006/relationships/hyperlink" Target="https://podminky.urs.cz/item/CS_URS_2022_01/998276101" TargetMode="External"/><Relationship Id="rId5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M6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9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fals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 t="s">
        <v>1</v>
      </c>
      <c r="BA1" s="1" t="s">
        <v>2</v>
      </c>
      <c r="BB1" s="1"/>
      <c r="BT1" s="1" t="s">
        <v>3</v>
      </c>
      <c r="BU1" s="1" t="s">
        <v>3</v>
      </c>
      <c r="BV1" s="1" t="s">
        <v>4</v>
      </c>
    </row>
    <row r="2" customFormat="false" ht="36.95" hidden="false" customHeight="true" outlineLevel="0" collapsed="false">
      <c r="AR2" s="2" t="s">
        <v>5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6</v>
      </c>
      <c r="BT2" s="3" t="s">
        <v>7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6</v>
      </c>
      <c r="BT3" s="3" t="s">
        <v>8</v>
      </c>
    </row>
    <row r="4" customFormat="false" ht="24.95" hidden="false" customHeight="true" outlineLevel="0" collapsed="false">
      <c r="B4" s="6"/>
      <c r="D4" s="7" t="s">
        <v>9</v>
      </c>
      <c r="AR4" s="6"/>
      <c r="AS4" s="8" t="s">
        <v>10</v>
      </c>
      <c r="BS4" s="3" t="s">
        <v>11</v>
      </c>
    </row>
    <row r="5" customFormat="false" ht="12" hidden="false" customHeight="true" outlineLevel="0" collapsed="false">
      <c r="B5" s="6"/>
      <c r="D5" s="9" t="s">
        <v>12</v>
      </c>
      <c r="K5" s="10" t="s">
        <v>13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R5" s="6"/>
      <c r="BS5" s="3" t="s">
        <v>6</v>
      </c>
    </row>
    <row r="6" customFormat="false" ht="36.95" hidden="false" customHeight="true" outlineLevel="0" collapsed="false">
      <c r="B6" s="6"/>
      <c r="D6" s="11" t="s">
        <v>14</v>
      </c>
      <c r="K6" s="12" t="s">
        <v>15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R6" s="6"/>
      <c r="BS6" s="3" t="s">
        <v>6</v>
      </c>
    </row>
    <row r="7" customFormat="false" ht="12" hidden="false" customHeight="true" outlineLevel="0" collapsed="false">
      <c r="B7" s="6"/>
      <c r="D7" s="13" t="s">
        <v>16</v>
      </c>
      <c r="K7" s="14"/>
      <c r="AK7" s="13" t="s">
        <v>17</v>
      </c>
      <c r="AN7" s="14"/>
      <c r="AR7" s="6"/>
      <c r="BS7" s="3" t="s">
        <v>6</v>
      </c>
    </row>
    <row r="8" customFormat="false" ht="12" hidden="false" customHeight="true" outlineLevel="0" collapsed="false">
      <c r="B8" s="6"/>
      <c r="D8" s="13" t="s">
        <v>18</v>
      </c>
      <c r="K8" s="14" t="s">
        <v>19</v>
      </c>
      <c r="AK8" s="13" t="s">
        <v>20</v>
      </c>
      <c r="AN8" s="14" t="s">
        <v>21</v>
      </c>
      <c r="AR8" s="6"/>
      <c r="BS8" s="3" t="s">
        <v>6</v>
      </c>
    </row>
    <row r="9" customFormat="false" ht="14.4" hidden="false" customHeight="true" outlineLevel="0" collapsed="false">
      <c r="B9" s="6"/>
      <c r="AR9" s="6"/>
      <c r="BS9" s="3" t="s">
        <v>6</v>
      </c>
    </row>
    <row r="10" customFormat="false" ht="12" hidden="false" customHeight="true" outlineLevel="0" collapsed="false">
      <c r="B10" s="6"/>
      <c r="D10" s="13" t="s">
        <v>22</v>
      </c>
      <c r="AK10" s="13" t="s">
        <v>23</v>
      </c>
      <c r="AN10" s="14" t="s">
        <v>24</v>
      </c>
      <c r="AR10" s="6"/>
      <c r="BS10" s="3" t="s">
        <v>6</v>
      </c>
    </row>
    <row r="11" customFormat="false" ht="18.5" hidden="false" customHeight="true" outlineLevel="0" collapsed="false">
      <c r="B11" s="6"/>
      <c r="E11" s="14" t="s">
        <v>25</v>
      </c>
      <c r="AK11" s="13" t="s">
        <v>26</v>
      </c>
      <c r="AN11" s="14"/>
      <c r="AR11" s="6"/>
      <c r="BS11" s="3" t="s">
        <v>6</v>
      </c>
    </row>
    <row r="12" customFormat="false" ht="6.95" hidden="false" customHeight="true" outlineLevel="0" collapsed="false">
      <c r="B12" s="6"/>
      <c r="AR12" s="6"/>
      <c r="BS12" s="3" t="s">
        <v>6</v>
      </c>
    </row>
    <row r="13" customFormat="false" ht="12" hidden="false" customHeight="true" outlineLevel="0" collapsed="false">
      <c r="B13" s="6"/>
      <c r="D13" s="13" t="s">
        <v>27</v>
      </c>
      <c r="AK13" s="13" t="s">
        <v>23</v>
      </c>
      <c r="AN13" s="14"/>
      <c r="AR13" s="6"/>
      <c r="BS13" s="3" t="s">
        <v>6</v>
      </c>
    </row>
    <row r="14" customFormat="false" ht="12.8" hidden="false" customHeight="false" outlineLevel="0" collapsed="false">
      <c r="B14" s="6"/>
      <c r="E14" s="14" t="s">
        <v>28</v>
      </c>
      <c r="AK14" s="13" t="s">
        <v>26</v>
      </c>
      <c r="AN14" s="14"/>
      <c r="AR14" s="6"/>
      <c r="BS14" s="3" t="s">
        <v>6</v>
      </c>
    </row>
    <row r="15" customFormat="false" ht="6.95" hidden="false" customHeight="true" outlineLevel="0" collapsed="false">
      <c r="B15" s="6"/>
      <c r="AR15" s="6"/>
      <c r="BS15" s="3" t="s">
        <v>3</v>
      </c>
    </row>
    <row r="16" customFormat="false" ht="12" hidden="false" customHeight="true" outlineLevel="0" collapsed="false">
      <c r="B16" s="6"/>
      <c r="D16" s="13" t="s">
        <v>29</v>
      </c>
      <c r="AK16" s="13" t="s">
        <v>23</v>
      </c>
      <c r="AN16" s="14" t="s">
        <v>30</v>
      </c>
      <c r="AR16" s="6"/>
      <c r="BS16" s="3" t="s">
        <v>3</v>
      </c>
    </row>
    <row r="17" customFormat="false" ht="18.5" hidden="false" customHeight="true" outlineLevel="0" collapsed="false">
      <c r="B17" s="6"/>
      <c r="E17" s="14" t="s">
        <v>31</v>
      </c>
      <c r="AK17" s="13" t="s">
        <v>26</v>
      </c>
      <c r="AN17" s="14"/>
      <c r="AR17" s="6"/>
      <c r="BS17" s="3" t="s">
        <v>32</v>
      </c>
    </row>
    <row r="18" customFormat="false" ht="6.95" hidden="false" customHeight="true" outlineLevel="0" collapsed="false">
      <c r="B18" s="6"/>
      <c r="AR18" s="6"/>
      <c r="BS18" s="3" t="s">
        <v>6</v>
      </c>
    </row>
    <row r="19" customFormat="false" ht="12" hidden="false" customHeight="true" outlineLevel="0" collapsed="false">
      <c r="B19" s="6"/>
      <c r="D19" s="13" t="s">
        <v>33</v>
      </c>
      <c r="AK19" s="13" t="s">
        <v>23</v>
      </c>
      <c r="AN19" s="14"/>
      <c r="AR19" s="6"/>
      <c r="BS19" s="3" t="s">
        <v>6</v>
      </c>
    </row>
    <row r="20" customFormat="false" ht="18.5" hidden="false" customHeight="true" outlineLevel="0" collapsed="false">
      <c r="B20" s="6"/>
      <c r="E20" s="14" t="s">
        <v>28</v>
      </c>
      <c r="AK20" s="13" t="s">
        <v>26</v>
      </c>
      <c r="AN20" s="14"/>
      <c r="AR20" s="6"/>
      <c r="BS20" s="3" t="s">
        <v>3</v>
      </c>
    </row>
    <row r="21" customFormat="false" ht="6.95" hidden="false" customHeight="true" outlineLevel="0" collapsed="false">
      <c r="B21" s="6"/>
      <c r="AR21" s="6"/>
    </row>
    <row r="22" customFormat="false" ht="12" hidden="false" customHeight="true" outlineLevel="0" collapsed="false">
      <c r="B22" s="6"/>
      <c r="D22" s="13" t="s">
        <v>34</v>
      </c>
      <c r="AR22" s="6"/>
    </row>
    <row r="23" customFormat="false" ht="47.25" hidden="false" customHeight="true" outlineLevel="0" collapsed="false">
      <c r="B23" s="6"/>
      <c r="E23" s="15" t="s">
        <v>35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R23" s="6"/>
    </row>
    <row r="24" customFormat="false" ht="6.95" hidden="false" customHeight="true" outlineLevel="0" collapsed="false">
      <c r="B24" s="6"/>
      <c r="AR24" s="6"/>
    </row>
    <row r="25" customFormat="false" ht="6.95" hidden="false" customHeight="true" outlineLevel="0" collapsed="false">
      <c r="B25" s="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6"/>
    </row>
    <row r="26" s="22" customFormat="true" ht="25.9" hidden="false" customHeight="true" outlineLevel="0" collapsed="false">
      <c r="A26" s="17"/>
      <c r="B26" s="18"/>
      <c r="C26" s="17"/>
      <c r="D26" s="19" t="s">
        <v>36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1" t="n">
        <f aca="false">ROUND(AG54,2)</f>
        <v>0</v>
      </c>
      <c r="AL26" s="21"/>
      <c r="AM26" s="21"/>
      <c r="AN26" s="21"/>
      <c r="AO26" s="21"/>
      <c r="AP26" s="17"/>
      <c r="AQ26" s="17"/>
      <c r="AR26" s="18"/>
      <c r="BE26" s="17"/>
    </row>
    <row r="27" s="22" customFormat="true" ht="6.95" hidden="false" customHeight="true" outlineLevel="0" collapsed="false">
      <c r="A27" s="17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8"/>
      <c r="BE27" s="17"/>
    </row>
    <row r="28" s="22" customFormat="true" ht="12.8" hidden="false" customHeight="false" outlineLevel="0" collapsed="false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3" t="s">
        <v>37</v>
      </c>
      <c r="M28" s="23"/>
      <c r="N28" s="23"/>
      <c r="O28" s="23"/>
      <c r="P28" s="23"/>
      <c r="Q28" s="17"/>
      <c r="R28" s="17"/>
      <c r="S28" s="17"/>
      <c r="T28" s="17"/>
      <c r="U28" s="17"/>
      <c r="V28" s="17"/>
      <c r="W28" s="23" t="s">
        <v>38</v>
      </c>
      <c r="X28" s="23"/>
      <c r="Y28" s="23"/>
      <c r="Z28" s="23"/>
      <c r="AA28" s="23"/>
      <c r="AB28" s="23"/>
      <c r="AC28" s="23"/>
      <c r="AD28" s="23"/>
      <c r="AE28" s="23"/>
      <c r="AF28" s="17"/>
      <c r="AG28" s="17"/>
      <c r="AH28" s="17"/>
      <c r="AI28" s="17"/>
      <c r="AJ28" s="17"/>
      <c r="AK28" s="23" t="s">
        <v>39</v>
      </c>
      <c r="AL28" s="23"/>
      <c r="AM28" s="23"/>
      <c r="AN28" s="23"/>
      <c r="AO28" s="23"/>
      <c r="AP28" s="17"/>
      <c r="AQ28" s="17"/>
      <c r="AR28" s="18"/>
      <c r="BE28" s="17"/>
    </row>
    <row r="29" s="24" customFormat="true" ht="14.4" hidden="false" customHeight="true" outlineLevel="0" collapsed="false">
      <c r="B29" s="25"/>
      <c r="D29" s="13" t="s">
        <v>40</v>
      </c>
      <c r="F29" s="13" t="s">
        <v>41</v>
      </c>
      <c r="L29" s="26" t="n">
        <v>0.21</v>
      </c>
      <c r="M29" s="26"/>
      <c r="N29" s="26"/>
      <c r="O29" s="26"/>
      <c r="P29" s="26"/>
      <c r="W29" s="27" t="n">
        <f aca="false">ROUND(AZ54, 2)</f>
        <v>0</v>
      </c>
      <c r="X29" s="27"/>
      <c r="Y29" s="27"/>
      <c r="Z29" s="27"/>
      <c r="AA29" s="27"/>
      <c r="AB29" s="27"/>
      <c r="AC29" s="27"/>
      <c r="AD29" s="27"/>
      <c r="AE29" s="27"/>
      <c r="AK29" s="27" t="n">
        <f aca="false">ROUND(AV54, 2)</f>
        <v>0</v>
      </c>
      <c r="AL29" s="27"/>
      <c r="AM29" s="27"/>
      <c r="AN29" s="27"/>
      <c r="AO29" s="27"/>
      <c r="AR29" s="25"/>
    </row>
    <row r="30" s="24" customFormat="true" ht="14.4" hidden="false" customHeight="true" outlineLevel="0" collapsed="false">
      <c r="B30" s="25"/>
      <c r="F30" s="13" t="s">
        <v>42</v>
      </c>
      <c r="L30" s="26" t="n">
        <v>0.15</v>
      </c>
      <c r="M30" s="26"/>
      <c r="N30" s="26"/>
      <c r="O30" s="26"/>
      <c r="P30" s="26"/>
      <c r="W30" s="27" t="n">
        <f aca="false">ROUND(BA54, 2)</f>
        <v>0</v>
      </c>
      <c r="X30" s="27"/>
      <c r="Y30" s="27"/>
      <c r="Z30" s="27"/>
      <c r="AA30" s="27"/>
      <c r="AB30" s="27"/>
      <c r="AC30" s="27"/>
      <c r="AD30" s="27"/>
      <c r="AE30" s="27"/>
      <c r="AK30" s="27" t="n">
        <f aca="false">ROUND(AW54, 2)</f>
        <v>0</v>
      </c>
      <c r="AL30" s="27"/>
      <c r="AM30" s="27"/>
      <c r="AN30" s="27"/>
      <c r="AO30" s="27"/>
      <c r="AR30" s="25"/>
    </row>
    <row r="31" s="24" customFormat="true" ht="14.4" hidden="true" customHeight="true" outlineLevel="0" collapsed="false">
      <c r="B31" s="25"/>
      <c r="F31" s="13" t="s">
        <v>43</v>
      </c>
      <c r="L31" s="26" t="n">
        <v>0.21</v>
      </c>
      <c r="M31" s="26"/>
      <c r="N31" s="26"/>
      <c r="O31" s="26"/>
      <c r="P31" s="26"/>
      <c r="W31" s="27" t="e">
        <f aca="false">ROUND(BB54, 2)</f>
        <v>#REF!</v>
      </c>
      <c r="X31" s="27"/>
      <c r="Y31" s="27"/>
      <c r="Z31" s="27"/>
      <c r="AA31" s="27"/>
      <c r="AB31" s="27"/>
      <c r="AC31" s="27"/>
      <c r="AD31" s="27"/>
      <c r="AE31" s="27"/>
      <c r="AK31" s="27" t="n">
        <v>0</v>
      </c>
      <c r="AL31" s="27"/>
      <c r="AM31" s="27"/>
      <c r="AN31" s="27"/>
      <c r="AO31" s="27"/>
      <c r="AR31" s="25"/>
    </row>
    <row r="32" s="24" customFormat="true" ht="14.4" hidden="true" customHeight="true" outlineLevel="0" collapsed="false">
      <c r="B32" s="25"/>
      <c r="F32" s="13" t="s">
        <v>44</v>
      </c>
      <c r="L32" s="26" t="n">
        <v>0.15</v>
      </c>
      <c r="M32" s="26"/>
      <c r="N32" s="26"/>
      <c r="O32" s="26"/>
      <c r="P32" s="26"/>
      <c r="W32" s="27" t="e">
        <f aca="false">ROUND(BC54, 2)</f>
        <v>#REF!</v>
      </c>
      <c r="X32" s="27"/>
      <c r="Y32" s="27"/>
      <c r="Z32" s="27"/>
      <c r="AA32" s="27"/>
      <c r="AB32" s="27"/>
      <c r="AC32" s="27"/>
      <c r="AD32" s="27"/>
      <c r="AE32" s="27"/>
      <c r="AK32" s="27" t="n">
        <v>0</v>
      </c>
      <c r="AL32" s="27"/>
      <c r="AM32" s="27"/>
      <c r="AN32" s="27"/>
      <c r="AO32" s="27"/>
      <c r="AR32" s="25"/>
    </row>
    <row r="33" s="24" customFormat="true" ht="14.4" hidden="true" customHeight="true" outlineLevel="0" collapsed="false">
      <c r="B33" s="25"/>
      <c r="F33" s="13" t="s">
        <v>45</v>
      </c>
      <c r="L33" s="26" t="n">
        <v>0</v>
      </c>
      <c r="M33" s="26"/>
      <c r="N33" s="26"/>
      <c r="O33" s="26"/>
      <c r="P33" s="26"/>
      <c r="W33" s="27" t="e">
        <f aca="false">ROUND(BD54, 2)</f>
        <v>#REF!</v>
      </c>
      <c r="X33" s="27"/>
      <c r="Y33" s="27"/>
      <c r="Z33" s="27"/>
      <c r="AA33" s="27"/>
      <c r="AB33" s="27"/>
      <c r="AC33" s="27"/>
      <c r="AD33" s="27"/>
      <c r="AE33" s="27"/>
      <c r="AK33" s="27" t="n">
        <v>0</v>
      </c>
      <c r="AL33" s="27"/>
      <c r="AM33" s="27"/>
      <c r="AN33" s="27"/>
      <c r="AO33" s="27"/>
      <c r="AR33" s="25"/>
    </row>
    <row r="34" s="22" customFormat="true" ht="6.95" hidden="false" customHeight="true" outlineLevel="0" collapsed="false">
      <c r="A34" s="17"/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8"/>
      <c r="BE34" s="17"/>
    </row>
    <row r="35" s="22" customFormat="true" ht="25.9" hidden="false" customHeight="true" outlineLevel="0" collapsed="false">
      <c r="A35" s="17"/>
      <c r="B35" s="18"/>
      <c r="C35" s="28"/>
      <c r="D35" s="29" t="s">
        <v>46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 t="s">
        <v>47</v>
      </c>
      <c r="U35" s="30"/>
      <c r="V35" s="30"/>
      <c r="W35" s="30"/>
      <c r="X35" s="32" t="s">
        <v>48</v>
      </c>
      <c r="Y35" s="32"/>
      <c r="Z35" s="32"/>
      <c r="AA35" s="32"/>
      <c r="AB35" s="32"/>
      <c r="AC35" s="30"/>
      <c r="AD35" s="30"/>
      <c r="AE35" s="30"/>
      <c r="AF35" s="30"/>
      <c r="AG35" s="30"/>
      <c r="AH35" s="30"/>
      <c r="AI35" s="30"/>
      <c r="AJ35" s="30"/>
      <c r="AK35" s="33" t="n">
        <f aca="false">SUM(AK26:AK33)</f>
        <v>0</v>
      </c>
      <c r="AL35" s="33"/>
      <c r="AM35" s="33"/>
      <c r="AN35" s="33"/>
      <c r="AO35" s="33"/>
      <c r="AP35" s="28"/>
      <c r="AQ35" s="28"/>
      <c r="AR35" s="18"/>
      <c r="BE35" s="17"/>
    </row>
    <row r="36" s="22" customFormat="true" ht="6.95" hidden="false" customHeight="true" outlineLevel="0" collapsed="false">
      <c r="A36" s="17"/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8"/>
      <c r="BE36" s="17"/>
    </row>
    <row r="37" s="22" customFormat="true" ht="6.95" hidden="false" customHeight="true" outlineLevel="0" collapsed="false">
      <c r="A37" s="17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18"/>
      <c r="BE37" s="17"/>
    </row>
    <row r="41" s="22" customFormat="true" ht="6.95" hidden="false" customHeight="true" outlineLevel="0" collapsed="false">
      <c r="A41" s="17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18"/>
      <c r="BE41" s="17"/>
    </row>
    <row r="42" s="22" customFormat="true" ht="24.95" hidden="false" customHeight="true" outlineLevel="0" collapsed="false">
      <c r="A42" s="17"/>
      <c r="B42" s="18"/>
      <c r="C42" s="7" t="s">
        <v>49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8"/>
      <c r="BE42" s="17"/>
    </row>
    <row r="43" s="22" customFormat="true" ht="6.95" hidden="false" customHeight="true" outlineLevel="0" collapsed="false">
      <c r="A43" s="17"/>
      <c r="B43" s="18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8"/>
      <c r="BE43" s="17"/>
    </row>
    <row r="44" s="38" customFormat="true" ht="12" hidden="false" customHeight="true" outlineLevel="0" collapsed="false">
      <c r="B44" s="39"/>
      <c r="C44" s="13" t="s">
        <v>12</v>
      </c>
      <c r="L44" s="38" t="str">
        <f aca="false">K5</f>
        <v>012022</v>
      </c>
      <c r="AR44" s="39"/>
    </row>
    <row r="45" s="40" customFormat="true" ht="36.95" hidden="false" customHeight="true" outlineLevel="0" collapsed="false">
      <c r="B45" s="41"/>
      <c r="C45" s="42" t="s">
        <v>14</v>
      </c>
      <c r="L45" s="43" t="str">
        <f aca="false">K6</f>
        <v>Vodovod Netřebice - přivaděč vodovodu</v>
      </c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R45" s="41"/>
    </row>
    <row r="46" s="22" customFormat="true" ht="6.95" hidden="false" customHeight="true" outlineLevel="0" collapsed="false">
      <c r="A46" s="17"/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8"/>
      <c r="BE46" s="17"/>
    </row>
    <row r="47" s="22" customFormat="true" ht="12" hidden="false" customHeight="true" outlineLevel="0" collapsed="false">
      <c r="A47" s="17"/>
      <c r="B47" s="18"/>
      <c r="C47" s="13" t="s">
        <v>18</v>
      </c>
      <c r="D47" s="17"/>
      <c r="E47" s="17"/>
      <c r="F47" s="17"/>
      <c r="G47" s="17"/>
      <c r="H47" s="17"/>
      <c r="I47" s="17"/>
      <c r="J47" s="17"/>
      <c r="K47" s="17"/>
      <c r="L47" s="44" t="str">
        <f aca="false">IF(K8="","",K8)</f>
        <v>Kouty u Poděbrad, Netřebice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3" t="s">
        <v>20</v>
      </c>
      <c r="AJ47" s="17"/>
      <c r="AK47" s="17"/>
      <c r="AL47" s="17"/>
      <c r="AM47" s="45" t="str">
        <f aca="false">IF(AN8= "","",AN8)</f>
        <v>22. 6. 2022</v>
      </c>
      <c r="AN47" s="45"/>
      <c r="AO47" s="17"/>
      <c r="AP47" s="17"/>
      <c r="AQ47" s="17"/>
      <c r="AR47" s="18"/>
      <c r="BE47" s="17"/>
    </row>
    <row r="48" s="22" customFormat="true" ht="6.95" hidden="false" customHeight="true" outlineLevel="0" collapsed="false">
      <c r="A48" s="17"/>
      <c r="B48" s="18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8"/>
      <c r="BE48" s="17"/>
    </row>
    <row r="49" s="22" customFormat="true" ht="40.05" hidden="false" customHeight="true" outlineLevel="0" collapsed="false">
      <c r="A49" s="17"/>
      <c r="B49" s="18"/>
      <c r="C49" s="13" t="s">
        <v>22</v>
      </c>
      <c r="D49" s="17"/>
      <c r="E49" s="17"/>
      <c r="F49" s="17"/>
      <c r="G49" s="17"/>
      <c r="H49" s="17"/>
      <c r="I49" s="17"/>
      <c r="J49" s="17"/>
      <c r="K49" s="17"/>
      <c r="L49" s="38" t="str">
        <f aca="false">IF(E11= "","",E11)</f>
        <v>Obec Netřebice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3" t="s">
        <v>29</v>
      </c>
      <c r="AJ49" s="17"/>
      <c r="AK49" s="17"/>
      <c r="AL49" s="17"/>
      <c r="AM49" s="46" t="str">
        <f aca="false">IF(E17="","",E17)</f>
        <v>Vodohospodářsko-inženýrské služby spol. s r. o.</v>
      </c>
      <c r="AN49" s="46"/>
      <c r="AO49" s="46"/>
      <c r="AP49" s="46"/>
      <c r="AQ49" s="17"/>
      <c r="AR49" s="18"/>
      <c r="AS49" s="47" t="s">
        <v>50</v>
      </c>
      <c r="AT49" s="47"/>
      <c r="AU49" s="48"/>
      <c r="AV49" s="48"/>
      <c r="AW49" s="48"/>
      <c r="AX49" s="48"/>
      <c r="AY49" s="48"/>
      <c r="AZ49" s="48"/>
      <c r="BA49" s="48"/>
      <c r="BB49" s="48"/>
      <c r="BC49" s="48"/>
      <c r="BD49" s="49"/>
      <c r="BE49" s="17"/>
    </row>
    <row r="50" s="22" customFormat="true" ht="15.15" hidden="false" customHeight="true" outlineLevel="0" collapsed="false">
      <c r="A50" s="17"/>
      <c r="B50" s="18"/>
      <c r="C50" s="13" t="s">
        <v>27</v>
      </c>
      <c r="D50" s="17"/>
      <c r="E50" s="17"/>
      <c r="F50" s="17"/>
      <c r="G50" s="17"/>
      <c r="H50" s="17"/>
      <c r="I50" s="17"/>
      <c r="J50" s="17"/>
      <c r="K50" s="17"/>
      <c r="L50" s="38" t="str">
        <f aca="false">IF(E14="","",E14)</f>
        <v> 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3" t="s">
        <v>33</v>
      </c>
      <c r="AJ50" s="17"/>
      <c r="AK50" s="17"/>
      <c r="AL50" s="17"/>
      <c r="AM50" s="46" t="str">
        <f aca="false">IF(E20="","",E20)</f>
        <v> </v>
      </c>
      <c r="AN50" s="46"/>
      <c r="AO50" s="46"/>
      <c r="AP50" s="46"/>
      <c r="AQ50" s="17"/>
      <c r="AR50" s="18"/>
      <c r="AS50" s="47"/>
      <c r="AT50" s="47"/>
      <c r="AU50" s="50"/>
      <c r="AV50" s="50"/>
      <c r="AW50" s="50"/>
      <c r="AX50" s="50"/>
      <c r="AY50" s="50"/>
      <c r="AZ50" s="50"/>
      <c r="BA50" s="50"/>
      <c r="BB50" s="50"/>
      <c r="BC50" s="50"/>
      <c r="BD50" s="51"/>
      <c r="BE50" s="17"/>
    </row>
    <row r="51" s="22" customFormat="true" ht="10.8" hidden="false" customHeight="true" outlineLevel="0" collapsed="false">
      <c r="A51" s="17"/>
      <c r="B51" s="18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8"/>
      <c r="AS51" s="47"/>
      <c r="AT51" s="47"/>
      <c r="AU51" s="50"/>
      <c r="AV51" s="50"/>
      <c r="AW51" s="50"/>
      <c r="AX51" s="50"/>
      <c r="AY51" s="50"/>
      <c r="AZ51" s="50"/>
      <c r="BA51" s="50"/>
      <c r="BB51" s="50"/>
      <c r="BC51" s="50"/>
      <c r="BD51" s="51"/>
      <c r="BE51" s="17"/>
    </row>
    <row r="52" s="22" customFormat="true" ht="29.3" hidden="false" customHeight="true" outlineLevel="0" collapsed="false">
      <c r="A52" s="17"/>
      <c r="B52" s="18"/>
      <c r="C52" s="52" t="s">
        <v>51</v>
      </c>
      <c r="D52" s="52"/>
      <c r="E52" s="52"/>
      <c r="F52" s="52"/>
      <c r="G52" s="52"/>
      <c r="H52" s="53"/>
      <c r="I52" s="54" t="s">
        <v>52</v>
      </c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5" t="s">
        <v>53</v>
      </c>
      <c r="AH52" s="55"/>
      <c r="AI52" s="55"/>
      <c r="AJ52" s="55"/>
      <c r="AK52" s="55"/>
      <c r="AL52" s="55"/>
      <c r="AM52" s="55"/>
      <c r="AN52" s="54" t="s">
        <v>54</v>
      </c>
      <c r="AO52" s="54"/>
      <c r="AP52" s="54"/>
      <c r="AQ52" s="56" t="s">
        <v>55</v>
      </c>
      <c r="AR52" s="18"/>
      <c r="AS52" s="57" t="s">
        <v>56</v>
      </c>
      <c r="AT52" s="58" t="s">
        <v>57</v>
      </c>
      <c r="AU52" s="58" t="s">
        <v>58</v>
      </c>
      <c r="AV52" s="58" t="s">
        <v>59</v>
      </c>
      <c r="AW52" s="58" t="s">
        <v>60</v>
      </c>
      <c r="AX52" s="58" t="s">
        <v>61</v>
      </c>
      <c r="AY52" s="58" t="s">
        <v>62</v>
      </c>
      <c r="AZ52" s="58" t="s">
        <v>63</v>
      </c>
      <c r="BA52" s="58" t="s">
        <v>64</v>
      </c>
      <c r="BB52" s="58" t="s">
        <v>65</v>
      </c>
      <c r="BC52" s="58" t="s">
        <v>66</v>
      </c>
      <c r="BD52" s="59" t="s">
        <v>67</v>
      </c>
      <c r="BE52" s="17"/>
    </row>
    <row r="53" s="22" customFormat="true" ht="10.8" hidden="false" customHeight="true" outlineLevel="0" collapsed="false">
      <c r="A53" s="17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8"/>
      <c r="AS53" s="60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2"/>
      <c r="BE53" s="17"/>
    </row>
    <row r="54" s="63" customFormat="true" ht="32.4" hidden="false" customHeight="true" outlineLevel="0" collapsed="false">
      <c r="B54" s="64"/>
      <c r="C54" s="65" t="s">
        <v>68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7" t="n">
        <f aca="false">ROUND(AG55+AG56+AG57+AG60,2)</f>
        <v>0</v>
      </c>
      <c r="AH54" s="67"/>
      <c r="AI54" s="67"/>
      <c r="AJ54" s="67"/>
      <c r="AK54" s="67"/>
      <c r="AL54" s="67"/>
      <c r="AM54" s="67"/>
      <c r="AN54" s="68" t="n">
        <f aca="false">SUM(AG54,AT54)</f>
        <v>0</v>
      </c>
      <c r="AO54" s="68"/>
      <c r="AP54" s="68"/>
      <c r="AQ54" s="69"/>
      <c r="AR54" s="64"/>
      <c r="AS54" s="70" t="n">
        <f aca="false">ROUND(AS55+AS56+AS57+AS60,2)</f>
        <v>0</v>
      </c>
      <c r="AT54" s="71" t="n">
        <f aca="false">ROUND(SUM(AV54:AW54),2)</f>
        <v>0</v>
      </c>
      <c r="AU54" s="72" t="e">
        <f aca="false">ROUND(AU55+AU56+AU57+AU60,5)</f>
        <v>#REF!</v>
      </c>
      <c r="AV54" s="71" t="n">
        <f aca="false">ROUND(AZ54*L29,2)</f>
        <v>0</v>
      </c>
      <c r="AW54" s="71" t="n">
        <f aca="false">ROUND(BA54*L30,2)</f>
        <v>0</v>
      </c>
      <c r="AX54" s="71" t="e">
        <f aca="false">ROUND(BB54*L29,2)</f>
        <v>#REF!</v>
      </c>
      <c r="AY54" s="71" t="e">
        <f aca="false">ROUND(BC54*L30,2)</f>
        <v>#REF!</v>
      </c>
      <c r="AZ54" s="71" t="n">
        <f aca="false">ROUND(AZ55+AZ56+AZ57+AZ60,2)</f>
        <v>0</v>
      </c>
      <c r="BA54" s="71" t="n">
        <f aca="false">ROUND(BA55+BA56+BA57+BA60,2)</f>
        <v>0</v>
      </c>
      <c r="BB54" s="71" t="e">
        <f aca="false">ROUND(BB55+BB56+BB57+BB60,2)</f>
        <v>#REF!</v>
      </c>
      <c r="BC54" s="71" t="e">
        <f aca="false">ROUND(BC55+BC56+BC57+BC60,2)</f>
        <v>#REF!</v>
      </c>
      <c r="BD54" s="73" t="e">
        <f aca="false">ROUND(BD55+BD56+BD57+BD60,2)</f>
        <v>#REF!</v>
      </c>
      <c r="BS54" s="74" t="s">
        <v>69</v>
      </c>
      <c r="BT54" s="74" t="s">
        <v>70</v>
      </c>
      <c r="BU54" s="75" t="s">
        <v>71</v>
      </c>
      <c r="BV54" s="74" t="s">
        <v>72</v>
      </c>
      <c r="BW54" s="74" t="s">
        <v>4</v>
      </c>
      <c r="BX54" s="74" t="s">
        <v>73</v>
      </c>
      <c r="CL54" s="74"/>
    </row>
    <row r="55" s="87" customFormat="true" ht="16.5" hidden="false" customHeight="true" outlineLevel="0" collapsed="false">
      <c r="A55" s="76" t="s">
        <v>74</v>
      </c>
      <c r="B55" s="77"/>
      <c r="C55" s="78"/>
      <c r="D55" s="79" t="s">
        <v>75</v>
      </c>
      <c r="E55" s="79"/>
      <c r="F55" s="79"/>
      <c r="G55" s="79"/>
      <c r="H55" s="79"/>
      <c r="I55" s="80"/>
      <c r="J55" s="79" t="s">
        <v>76</v>
      </c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81" t="n">
        <f aca="false">'SO 01 - Přívodní řad'!J30</f>
        <v>0</v>
      </c>
      <c r="AH55" s="81"/>
      <c r="AI55" s="81"/>
      <c r="AJ55" s="81"/>
      <c r="AK55" s="81"/>
      <c r="AL55" s="81"/>
      <c r="AM55" s="81"/>
      <c r="AN55" s="81" t="n">
        <f aca="false">SUM(AG55,AT55)</f>
        <v>0</v>
      </c>
      <c r="AO55" s="81"/>
      <c r="AP55" s="81"/>
      <c r="AQ55" s="82" t="s">
        <v>77</v>
      </c>
      <c r="AR55" s="77"/>
      <c r="AS55" s="83" t="n">
        <v>0</v>
      </c>
      <c r="AT55" s="84" t="n">
        <f aca="false">ROUND(SUM(AV55:AW55),2)</f>
        <v>0</v>
      </c>
      <c r="AU55" s="85" t="n">
        <f aca="false">'SO 01 - Přívodní řad'!P86</f>
        <v>3968.168037</v>
      </c>
      <c r="AV55" s="84" t="n">
        <f aca="false">'SO 01 - Přívodní řad'!J33</f>
        <v>0</v>
      </c>
      <c r="AW55" s="84" t="n">
        <f aca="false">'SO 01 - Přívodní řad'!J34</f>
        <v>0</v>
      </c>
      <c r="AX55" s="84" t="n">
        <f aca="false">'SO 01 - Přívodní řad'!J35</f>
        <v>0</v>
      </c>
      <c r="AY55" s="84" t="n">
        <f aca="false">'SO 01 - Přívodní řad'!J36</f>
        <v>0</v>
      </c>
      <c r="AZ55" s="84" t="n">
        <f aca="false">'SO 01 - Přívodní řad'!F33</f>
        <v>0</v>
      </c>
      <c r="BA55" s="84" t="n">
        <f aca="false">'SO 01 - Přívodní řad'!F34</f>
        <v>0</v>
      </c>
      <c r="BB55" s="84" t="n">
        <f aca="false">'SO 01 - Přívodní řad'!F35</f>
        <v>0</v>
      </c>
      <c r="BC55" s="84" t="n">
        <f aca="false">'SO 01 - Přívodní řad'!F36</f>
        <v>0</v>
      </c>
      <c r="BD55" s="86" t="n">
        <f aca="false">'SO 01 - Přívodní řad'!F37</f>
        <v>0</v>
      </c>
      <c r="BT55" s="88" t="s">
        <v>78</v>
      </c>
      <c r="BV55" s="88" t="s">
        <v>72</v>
      </c>
      <c r="BW55" s="88" t="s">
        <v>79</v>
      </c>
      <c r="BX55" s="88" t="s">
        <v>4</v>
      </c>
      <c r="CL55" s="88"/>
      <c r="CM55" s="88" t="s">
        <v>80</v>
      </c>
    </row>
    <row r="56" s="87" customFormat="true" ht="24.75" hidden="false" customHeight="true" outlineLevel="0" collapsed="false">
      <c r="A56" s="76" t="s">
        <v>74</v>
      </c>
      <c r="B56" s="77"/>
      <c r="C56" s="78"/>
      <c r="D56" s="79" t="s">
        <v>81</v>
      </c>
      <c r="E56" s="79"/>
      <c r="F56" s="79"/>
      <c r="G56" s="79"/>
      <c r="H56" s="79"/>
      <c r="I56" s="80"/>
      <c r="J56" s="79" t="s">
        <v>82</v>
      </c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81" t="n">
        <f aca="false">'PS 01 Elektro - zařízení'!J30</f>
        <v>0</v>
      </c>
      <c r="AH56" s="81"/>
      <c r="AI56" s="81"/>
      <c r="AJ56" s="81"/>
      <c r="AK56" s="81"/>
      <c r="AL56" s="81"/>
      <c r="AM56" s="81"/>
      <c r="AN56" s="81" t="n">
        <f aca="false">SUM(AG56,AT56)</f>
        <v>0</v>
      </c>
      <c r="AO56" s="81"/>
      <c r="AP56" s="81"/>
      <c r="AQ56" s="82" t="s">
        <v>77</v>
      </c>
      <c r="AR56" s="77"/>
      <c r="AS56" s="83" t="n">
        <v>0</v>
      </c>
      <c r="AT56" s="84" t="n">
        <f aca="false">ROUND(SUM(AV56:AW56),2)</f>
        <v>0</v>
      </c>
      <c r="AU56" s="85" t="e">
        <f aca="false">#REF!</f>
        <v>#REF!</v>
      </c>
      <c r="AV56" s="84" t="n">
        <f aca="false">'PS 01 Elektro - zařízení'!J33</f>
        <v>0</v>
      </c>
      <c r="AW56" s="84" t="n">
        <f aca="false">'PS 01 Elektro - zařízení'!J34</f>
        <v>0</v>
      </c>
      <c r="AX56" s="84" t="n">
        <f aca="false">'PS 01 Elektro - zařízení'!J35</f>
        <v>0</v>
      </c>
      <c r="AY56" s="84" t="n">
        <f aca="false">'PS 01 Elektro - zařízení'!J36</f>
        <v>0</v>
      </c>
      <c r="AZ56" s="84" t="n">
        <f aca="false">'PS 01 Elektro - zařízení'!F33</f>
        <v>0</v>
      </c>
      <c r="BA56" s="84" t="n">
        <f aca="false">'PS 01 Elektro - zařízení'!F34</f>
        <v>0</v>
      </c>
      <c r="BB56" s="84" t="e">
        <f aca="false">'PS 01 Elektro - zařízení'!F35</f>
        <v>#REF!</v>
      </c>
      <c r="BC56" s="84" t="e">
        <f aca="false">'PS 01 Elektro - zařízení'!F36</f>
        <v>#REF!</v>
      </c>
      <c r="BD56" s="86" t="e">
        <f aca="false">'PS 01 Elektro - zařízení'!F37</f>
        <v>#REF!</v>
      </c>
      <c r="BT56" s="88" t="s">
        <v>78</v>
      </c>
      <c r="BV56" s="88" t="s">
        <v>72</v>
      </c>
      <c r="BW56" s="88" t="s">
        <v>83</v>
      </c>
      <c r="BX56" s="88" t="s">
        <v>4</v>
      </c>
      <c r="CL56" s="88" t="s">
        <v>84</v>
      </c>
      <c r="CM56" s="88" t="s">
        <v>80</v>
      </c>
    </row>
    <row r="57" s="87" customFormat="true" ht="24.75" hidden="false" customHeight="true" outlineLevel="0" collapsed="false">
      <c r="B57" s="77"/>
      <c r="C57" s="78"/>
      <c r="D57" s="79" t="s">
        <v>85</v>
      </c>
      <c r="E57" s="79"/>
      <c r="F57" s="79"/>
      <c r="G57" s="79"/>
      <c r="H57" s="79"/>
      <c r="I57" s="80"/>
      <c r="J57" s="79" t="s">
        <v>82</v>
      </c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89" t="n">
        <f aca="false">ROUND(SUM(AG58:AG59),2)</f>
        <v>0</v>
      </c>
      <c r="AH57" s="89"/>
      <c r="AI57" s="89"/>
      <c r="AJ57" s="89"/>
      <c r="AK57" s="89"/>
      <c r="AL57" s="89"/>
      <c r="AM57" s="89"/>
      <c r="AN57" s="81" t="n">
        <f aca="false">SUM(AG57,AT57)</f>
        <v>0</v>
      </c>
      <c r="AO57" s="81"/>
      <c r="AP57" s="81"/>
      <c r="AQ57" s="82" t="s">
        <v>77</v>
      </c>
      <c r="AR57" s="77"/>
      <c r="AS57" s="83" t="n">
        <f aca="false">ROUND(SUM(AS58:AS59),2)</f>
        <v>0</v>
      </c>
      <c r="AT57" s="84" t="n">
        <f aca="false">ROUND(SUM(AV57:AW57),2)</f>
        <v>0</v>
      </c>
      <c r="AU57" s="85" t="e">
        <f aca="false">ROUND(SUM(AU58:AU59),5)</f>
        <v>#REF!</v>
      </c>
      <c r="AV57" s="84" t="n">
        <f aca="false">ROUND(AZ57*L29,2)</f>
        <v>0</v>
      </c>
      <c r="AW57" s="84" t="n">
        <f aca="false">ROUND(BA57*L30,2)</f>
        <v>0</v>
      </c>
      <c r="AX57" s="84" t="e">
        <f aca="false">ROUND(BB57*L29,2)</f>
        <v>#REF!</v>
      </c>
      <c r="AY57" s="84" t="e">
        <f aca="false">ROUND(BC57*L30,2)</f>
        <v>#REF!</v>
      </c>
      <c r="AZ57" s="84" t="n">
        <f aca="false">ROUND(SUM(AZ58:AZ59),2)</f>
        <v>0</v>
      </c>
      <c r="BA57" s="84" t="n">
        <f aca="false">ROUND(SUM(BA58:BA59),2)</f>
        <v>0</v>
      </c>
      <c r="BB57" s="84" t="e">
        <f aca="false">ROUND(SUM(BB58:BB59),2)</f>
        <v>#REF!</v>
      </c>
      <c r="BC57" s="84" t="e">
        <f aca="false">ROUND(SUM(BC58:BC59),2)</f>
        <v>#REF!</v>
      </c>
      <c r="BD57" s="86" t="e">
        <f aca="false">ROUND(SUM(BD58:BD59),2)</f>
        <v>#REF!</v>
      </c>
      <c r="BS57" s="88" t="s">
        <v>69</v>
      </c>
      <c r="BT57" s="88" t="s">
        <v>78</v>
      </c>
      <c r="BU57" s="88" t="s">
        <v>71</v>
      </c>
      <c r="BV57" s="88" t="s">
        <v>72</v>
      </c>
      <c r="BW57" s="88" t="s">
        <v>86</v>
      </c>
      <c r="BX57" s="88" t="s">
        <v>4</v>
      </c>
      <c r="CL57" s="88" t="s">
        <v>84</v>
      </c>
      <c r="CM57" s="88" t="s">
        <v>80</v>
      </c>
    </row>
    <row r="58" s="38" customFormat="true" ht="16.5" hidden="false" customHeight="true" outlineLevel="0" collapsed="false">
      <c r="A58" s="76" t="s">
        <v>74</v>
      </c>
      <c r="B58" s="39"/>
      <c r="C58" s="90"/>
      <c r="D58" s="90"/>
      <c r="E58" s="91" t="s">
        <v>87</v>
      </c>
      <c r="F58" s="91"/>
      <c r="G58" s="91"/>
      <c r="H58" s="91"/>
      <c r="I58" s="91"/>
      <c r="J58" s="90"/>
      <c r="K58" s="91" t="s">
        <v>88</v>
      </c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2" t="n">
        <f aca="false">'PS 01.1 - Automatická tla...'!J32</f>
        <v>0</v>
      </c>
      <c r="AH58" s="92"/>
      <c r="AI58" s="92"/>
      <c r="AJ58" s="92"/>
      <c r="AK58" s="92"/>
      <c r="AL58" s="92"/>
      <c r="AM58" s="92"/>
      <c r="AN58" s="92" t="n">
        <f aca="false">SUM(AG58,AT58)</f>
        <v>0</v>
      </c>
      <c r="AO58" s="92"/>
      <c r="AP58" s="92"/>
      <c r="AQ58" s="93" t="s">
        <v>89</v>
      </c>
      <c r="AR58" s="39"/>
      <c r="AS58" s="94" t="n">
        <v>0</v>
      </c>
      <c r="AT58" s="95" t="n">
        <f aca="false">ROUND(SUM(AV58:AW58),2)</f>
        <v>0</v>
      </c>
      <c r="AU58" s="96" t="e">
        <f aca="false">#REF!</f>
        <v>#REF!</v>
      </c>
      <c r="AV58" s="95" t="n">
        <f aca="false">'PS 01.1 - Automatická tla...'!J35</f>
        <v>0</v>
      </c>
      <c r="AW58" s="95" t="n">
        <f aca="false">'PS 01.1 - Automatická tla...'!J36</f>
        <v>0</v>
      </c>
      <c r="AX58" s="95" t="n">
        <f aca="false">'PS 01.1 - Automatická tla...'!J37</f>
        <v>0</v>
      </c>
      <c r="AY58" s="95" t="n">
        <f aca="false">'PS 01.1 - Automatická tla...'!J38</f>
        <v>0</v>
      </c>
      <c r="AZ58" s="95" t="n">
        <f aca="false">'PS 01.1 - Automatická tla...'!F35</f>
        <v>0</v>
      </c>
      <c r="BA58" s="95" t="n">
        <f aca="false">'PS 01.1 - Automatická tla...'!F36</f>
        <v>0</v>
      </c>
      <c r="BB58" s="95" t="e">
        <f aca="false">'PS 01.1 - Automatická tla...'!F37</f>
        <v>#REF!</v>
      </c>
      <c r="BC58" s="95" t="e">
        <f aca="false">'PS 01.1 - Automatická tla...'!F38</f>
        <v>#REF!</v>
      </c>
      <c r="BD58" s="97" t="e">
        <f aca="false">'PS 01.1 - Automatická tla...'!F39</f>
        <v>#REF!</v>
      </c>
      <c r="BT58" s="14" t="s">
        <v>80</v>
      </c>
      <c r="BV58" s="14" t="s">
        <v>72</v>
      </c>
      <c r="BW58" s="14" t="s">
        <v>90</v>
      </c>
      <c r="BX58" s="14" t="s">
        <v>86</v>
      </c>
      <c r="CL58" s="14"/>
    </row>
    <row r="59" s="38" customFormat="true" ht="16.5" hidden="false" customHeight="true" outlineLevel="0" collapsed="false">
      <c r="A59" s="76" t="s">
        <v>74</v>
      </c>
      <c r="B59" s="39"/>
      <c r="C59" s="90"/>
      <c r="D59" s="90"/>
      <c r="E59" s="91" t="s">
        <v>91</v>
      </c>
      <c r="F59" s="91"/>
      <c r="G59" s="91"/>
      <c r="H59" s="91"/>
      <c r="I59" s="91"/>
      <c r="J59" s="90"/>
      <c r="K59" s="91" t="s">
        <v>92</v>
      </c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2" t="n">
        <f aca="false">'PS 01.2 - Vodoměrná šachta'!J32</f>
        <v>0</v>
      </c>
      <c r="AH59" s="92"/>
      <c r="AI59" s="92"/>
      <c r="AJ59" s="92"/>
      <c r="AK59" s="92"/>
      <c r="AL59" s="92"/>
      <c r="AM59" s="92"/>
      <c r="AN59" s="92" t="n">
        <f aca="false">SUM(AG59,AT59)</f>
        <v>0</v>
      </c>
      <c r="AO59" s="92"/>
      <c r="AP59" s="92"/>
      <c r="AQ59" s="93" t="s">
        <v>89</v>
      </c>
      <c r="AR59" s="39"/>
      <c r="AS59" s="94" t="n">
        <v>0</v>
      </c>
      <c r="AT59" s="95" t="n">
        <f aca="false">ROUND(SUM(AV59:AW59),2)</f>
        <v>0</v>
      </c>
      <c r="AU59" s="96" t="e">
        <f aca="false">#REF!</f>
        <v>#REF!</v>
      </c>
      <c r="AV59" s="95" t="n">
        <f aca="false">'PS 01.2 - Vodoměrná šachta'!J35</f>
        <v>0</v>
      </c>
      <c r="AW59" s="95" t="n">
        <f aca="false">'PS 01.2 - Vodoměrná šachta'!J36</f>
        <v>0</v>
      </c>
      <c r="AX59" s="95" t="n">
        <f aca="false">'PS 01.2 - Vodoměrná šachta'!J37</f>
        <v>0</v>
      </c>
      <c r="AY59" s="95" t="n">
        <f aca="false">'PS 01.2 - Vodoměrná šachta'!J38</f>
        <v>0</v>
      </c>
      <c r="AZ59" s="95" t="n">
        <f aca="false">'PS 01.2 - Vodoměrná šachta'!F35</f>
        <v>0</v>
      </c>
      <c r="BA59" s="95" t="n">
        <f aca="false">'PS 01.2 - Vodoměrná šachta'!F36</f>
        <v>0</v>
      </c>
      <c r="BB59" s="95" t="e">
        <f aca="false">'PS 01.2 - Vodoměrná šachta'!F37</f>
        <v>#REF!</v>
      </c>
      <c r="BC59" s="95" t="e">
        <f aca="false">'PS 01.2 - Vodoměrná šachta'!F38</f>
        <v>#REF!</v>
      </c>
      <c r="BD59" s="97" t="e">
        <f aca="false">'PS 01.2 - Vodoměrná šachta'!F39</f>
        <v>#REF!</v>
      </c>
      <c r="BT59" s="14" t="s">
        <v>80</v>
      </c>
      <c r="BV59" s="14" t="s">
        <v>72</v>
      </c>
      <c r="BW59" s="14" t="s">
        <v>93</v>
      </c>
      <c r="BX59" s="14" t="s">
        <v>86</v>
      </c>
      <c r="CL59" s="14"/>
    </row>
    <row r="60" s="87" customFormat="true" ht="16.5" hidden="false" customHeight="true" outlineLevel="0" collapsed="false">
      <c r="A60" s="76" t="s">
        <v>74</v>
      </c>
      <c r="B60" s="77"/>
      <c r="C60" s="78"/>
      <c r="D60" s="79" t="s">
        <v>94</v>
      </c>
      <c r="E60" s="79"/>
      <c r="F60" s="79"/>
      <c r="G60" s="79"/>
      <c r="H60" s="79"/>
      <c r="I60" s="80"/>
      <c r="J60" s="79" t="s">
        <v>95</v>
      </c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81" t="n">
        <f aca="false">'VRN - Vedlejší rozpočtové...'!J30</f>
        <v>0</v>
      </c>
      <c r="AH60" s="81"/>
      <c r="AI60" s="81"/>
      <c r="AJ60" s="81"/>
      <c r="AK60" s="81"/>
      <c r="AL60" s="81"/>
      <c r="AM60" s="81"/>
      <c r="AN60" s="81" t="n">
        <f aca="false">SUM(AG60,AT60)</f>
        <v>0</v>
      </c>
      <c r="AO60" s="81"/>
      <c r="AP60" s="81"/>
      <c r="AQ60" s="82" t="s">
        <v>77</v>
      </c>
      <c r="AR60" s="77"/>
      <c r="AS60" s="98" t="n">
        <v>0</v>
      </c>
      <c r="AT60" s="99" t="n">
        <f aca="false">ROUND(SUM(AV60:AW60),2)</f>
        <v>0</v>
      </c>
      <c r="AU60" s="100" t="n">
        <f aca="false">'VRN - Vedlejší rozpočtové...'!P80</f>
        <v>0</v>
      </c>
      <c r="AV60" s="99" t="n">
        <f aca="false">'VRN - Vedlejší rozpočtové...'!J33</f>
        <v>0</v>
      </c>
      <c r="AW60" s="99" t="n">
        <f aca="false">'VRN - Vedlejší rozpočtové...'!J34</f>
        <v>0</v>
      </c>
      <c r="AX60" s="99" t="n">
        <f aca="false">'VRN - Vedlejší rozpočtové...'!J35</f>
        <v>0</v>
      </c>
      <c r="AY60" s="99" t="n">
        <f aca="false">'VRN - Vedlejší rozpočtové...'!J36</f>
        <v>0</v>
      </c>
      <c r="AZ60" s="99" t="n">
        <f aca="false">'VRN - Vedlejší rozpočtové...'!F33</f>
        <v>0</v>
      </c>
      <c r="BA60" s="99" t="n">
        <f aca="false">'VRN - Vedlejší rozpočtové...'!F34</f>
        <v>0</v>
      </c>
      <c r="BB60" s="99" t="n">
        <f aca="false">'VRN - Vedlejší rozpočtové...'!F35</f>
        <v>0</v>
      </c>
      <c r="BC60" s="99" t="n">
        <f aca="false">'VRN - Vedlejší rozpočtové...'!F36</f>
        <v>0</v>
      </c>
      <c r="BD60" s="101" t="n">
        <f aca="false">'VRN - Vedlejší rozpočtové...'!F37</f>
        <v>0</v>
      </c>
      <c r="BT60" s="88" t="s">
        <v>78</v>
      </c>
      <c r="BV60" s="88" t="s">
        <v>72</v>
      </c>
      <c r="BW60" s="88" t="s">
        <v>96</v>
      </c>
      <c r="BX60" s="88" t="s">
        <v>4</v>
      </c>
      <c r="CL60" s="88"/>
      <c r="CM60" s="88" t="s">
        <v>80</v>
      </c>
    </row>
    <row r="61" s="22" customFormat="true" ht="30" hidden="false" customHeight="true" outlineLevel="0" collapsed="false">
      <c r="A61" s="17"/>
      <c r="B61" s="18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8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="22" customFormat="true" ht="6.95" hidden="false" customHeight="true" outlineLevel="0" collapsed="false">
      <c r="A62" s="17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18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</sheetData>
  <mergeCells count="60">
    <mergeCell ref="AR2:BE2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G54:AM54"/>
    <mergeCell ref="AN54:AP54"/>
    <mergeCell ref="D55:H55"/>
    <mergeCell ref="J55:AF55"/>
    <mergeCell ref="AG55:AM55"/>
    <mergeCell ref="AN55:AP55"/>
    <mergeCell ref="D56:H56"/>
    <mergeCell ref="J56:AF56"/>
    <mergeCell ref="AG56:AM56"/>
    <mergeCell ref="AN56:AP56"/>
    <mergeCell ref="D57:H57"/>
    <mergeCell ref="J57:AF57"/>
    <mergeCell ref="AG57:AM57"/>
    <mergeCell ref="AN57:AP57"/>
    <mergeCell ref="E58:I58"/>
    <mergeCell ref="K58:AF58"/>
    <mergeCell ref="AG58:AM58"/>
    <mergeCell ref="AN58:AP58"/>
    <mergeCell ref="E59:I59"/>
    <mergeCell ref="K59:AF59"/>
    <mergeCell ref="AG59:AM59"/>
    <mergeCell ref="AN59:AP59"/>
    <mergeCell ref="D60:H60"/>
    <mergeCell ref="J60:AF60"/>
    <mergeCell ref="AG60:AM60"/>
    <mergeCell ref="AN60:AP60"/>
  </mergeCells>
  <hyperlinks>
    <hyperlink ref="A55" location="'SO 01 - Přívodní řad'!C2" display="/"/>
    <hyperlink ref="A56" location="'PS 01 Elektro - zařízení'!C2" display="/"/>
    <hyperlink ref="A58" location="'PS 01.1 - Automatická tla...'!C2" display="/"/>
    <hyperlink ref="A59" location="'PS 01.2 - Vodoměrná šachta'!C2" display="/"/>
    <hyperlink ref="A60" location="'VRN - Vedlejší rozpočtové...'!C2" display="/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149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9"/>
    <col collapsed="false" customWidth="true" hidden="false" outlineLevel="0" max="3" min="3" style="0" width="25"/>
    <col collapsed="false" customWidth="true" hidden="false" outlineLevel="0" max="4" min="4" style="0" width="130.83"/>
    <col collapsed="false" customWidth="true" hidden="false" outlineLevel="0" max="5" min="5" style="0" width="13.34"/>
    <col collapsed="false" customWidth="true" hidden="false" outlineLevel="0" max="6" min="6" style="0" width="20"/>
    <col collapsed="false" customWidth="true" hidden="false" outlineLevel="0" max="7" min="7" style="0" width="1.69"/>
    <col collapsed="false" customWidth="true" hidden="false" outlineLevel="0" max="8" min="8" style="0" width="8.34"/>
  </cols>
  <sheetData>
    <row r="1" customFormat="false" ht="11.3" hidden="false" customHeight="true" outlineLevel="0" collapsed="false"/>
    <row r="2" customFormat="false" ht="36.95" hidden="false" customHeight="true" outlineLevel="0" collapsed="false"/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6"/>
    </row>
    <row r="4" customFormat="false" ht="24.95" hidden="false" customHeight="true" outlineLevel="0" collapsed="false">
      <c r="B4" s="6"/>
      <c r="C4" s="7" t="s">
        <v>969</v>
      </c>
      <c r="H4" s="6"/>
    </row>
    <row r="5" customFormat="false" ht="12" hidden="false" customHeight="true" outlineLevel="0" collapsed="false">
      <c r="B5" s="6"/>
      <c r="C5" s="9" t="s">
        <v>12</v>
      </c>
      <c r="D5" s="15" t="s">
        <v>13</v>
      </c>
      <c r="E5" s="15"/>
      <c r="F5" s="15"/>
      <c r="H5" s="6"/>
    </row>
    <row r="6" customFormat="false" ht="36.95" hidden="false" customHeight="true" outlineLevel="0" collapsed="false">
      <c r="B6" s="6"/>
      <c r="C6" s="11" t="s">
        <v>14</v>
      </c>
      <c r="D6" s="12" t="s">
        <v>15</v>
      </c>
      <c r="E6" s="12"/>
      <c r="F6" s="12"/>
      <c r="H6" s="6"/>
    </row>
    <row r="7" customFormat="false" ht="16.5" hidden="false" customHeight="true" outlineLevel="0" collapsed="false">
      <c r="B7" s="6"/>
      <c r="C7" s="13" t="s">
        <v>20</v>
      </c>
      <c r="D7" s="108" t="str">
        <f aca="false">'Rekapitulace stavby'!AN8</f>
        <v>22. 6. 2022</v>
      </c>
      <c r="H7" s="6"/>
    </row>
    <row r="8" s="22" customFormat="true" ht="10.8" hidden="false" customHeight="true" outlineLevel="0" collapsed="false">
      <c r="A8" s="17"/>
      <c r="B8" s="18"/>
      <c r="C8" s="17"/>
      <c r="D8" s="17"/>
      <c r="E8" s="17"/>
      <c r="F8" s="17"/>
      <c r="G8" s="17"/>
      <c r="H8" s="18"/>
    </row>
    <row r="9" s="145" customFormat="true" ht="29.3" hidden="false" customHeight="true" outlineLevel="0" collapsed="false">
      <c r="A9" s="138"/>
      <c r="B9" s="139"/>
      <c r="C9" s="140" t="s">
        <v>51</v>
      </c>
      <c r="D9" s="141" t="s">
        <v>52</v>
      </c>
      <c r="E9" s="141" t="s">
        <v>148</v>
      </c>
      <c r="F9" s="142" t="s">
        <v>970</v>
      </c>
      <c r="G9" s="138"/>
      <c r="H9" s="139"/>
    </row>
    <row r="10" s="22" customFormat="true" ht="26.4" hidden="false" customHeight="true" outlineLevel="0" collapsed="false">
      <c r="A10" s="17"/>
      <c r="B10" s="18"/>
      <c r="C10" s="362" t="s">
        <v>971</v>
      </c>
      <c r="D10" s="362" t="s">
        <v>76</v>
      </c>
      <c r="E10" s="17"/>
      <c r="F10" s="17"/>
      <c r="G10" s="17"/>
      <c r="H10" s="18"/>
    </row>
    <row r="11" s="22" customFormat="true" ht="16.8" hidden="false" customHeight="true" outlineLevel="0" collapsed="false">
      <c r="A11" s="17"/>
      <c r="B11" s="18"/>
      <c r="C11" s="363" t="s">
        <v>97</v>
      </c>
      <c r="D11" s="364" t="s">
        <v>98</v>
      </c>
      <c r="E11" s="365" t="s">
        <v>99</v>
      </c>
      <c r="F11" s="366" t="n">
        <v>296.5</v>
      </c>
      <c r="G11" s="17"/>
      <c r="H11" s="18"/>
    </row>
    <row r="12" s="22" customFormat="true" ht="16.8" hidden="false" customHeight="true" outlineLevel="0" collapsed="false">
      <c r="A12" s="17"/>
      <c r="B12" s="18"/>
      <c r="C12" s="367"/>
      <c r="D12" s="367" t="s">
        <v>616</v>
      </c>
      <c r="E12" s="3"/>
      <c r="F12" s="368" t="n">
        <v>296.5</v>
      </c>
      <c r="G12" s="17"/>
      <c r="H12" s="18"/>
    </row>
    <row r="13" s="22" customFormat="true" ht="16.8" hidden="false" customHeight="true" outlineLevel="0" collapsed="false">
      <c r="A13" s="17"/>
      <c r="B13" s="18"/>
      <c r="C13" s="367" t="s">
        <v>97</v>
      </c>
      <c r="D13" s="367" t="s">
        <v>207</v>
      </c>
      <c r="E13" s="3"/>
      <c r="F13" s="368" t="n">
        <v>296.5</v>
      </c>
      <c r="G13" s="17"/>
      <c r="H13" s="18"/>
    </row>
    <row r="14" s="22" customFormat="true" ht="16.8" hidden="false" customHeight="true" outlineLevel="0" collapsed="false">
      <c r="A14" s="17"/>
      <c r="B14" s="18"/>
      <c r="C14" s="369" t="s">
        <v>972</v>
      </c>
      <c r="D14" s="17"/>
      <c r="E14" s="17"/>
      <c r="F14" s="17"/>
      <c r="G14" s="17"/>
      <c r="H14" s="18"/>
    </row>
    <row r="15" s="22" customFormat="true" ht="16.8" hidden="false" customHeight="true" outlineLevel="0" collapsed="false">
      <c r="A15" s="17"/>
      <c r="B15" s="18"/>
      <c r="C15" s="367" t="s">
        <v>612</v>
      </c>
      <c r="D15" s="367" t="s">
        <v>973</v>
      </c>
      <c r="E15" s="3" t="s">
        <v>99</v>
      </c>
      <c r="F15" s="368" t="n">
        <v>296.5</v>
      </c>
      <c r="G15" s="17"/>
      <c r="H15" s="18"/>
    </row>
    <row r="16" s="22" customFormat="true" ht="16.8" hidden="false" customHeight="true" outlineLevel="0" collapsed="false">
      <c r="A16" s="17"/>
      <c r="B16" s="18"/>
      <c r="C16" s="367" t="s">
        <v>242</v>
      </c>
      <c r="D16" s="367" t="s">
        <v>974</v>
      </c>
      <c r="E16" s="3" t="s">
        <v>103</v>
      </c>
      <c r="F16" s="368" t="n">
        <v>229.788</v>
      </c>
      <c r="G16" s="17"/>
      <c r="H16" s="18"/>
    </row>
    <row r="17" s="22" customFormat="true" ht="16.8" hidden="false" customHeight="true" outlineLevel="0" collapsed="false">
      <c r="A17" s="17"/>
      <c r="B17" s="18"/>
      <c r="C17" s="367" t="s">
        <v>290</v>
      </c>
      <c r="D17" s="367" t="s">
        <v>975</v>
      </c>
      <c r="E17" s="3" t="s">
        <v>166</v>
      </c>
      <c r="F17" s="368" t="n">
        <v>1097.05</v>
      </c>
      <c r="G17" s="17"/>
      <c r="H17" s="18"/>
    </row>
    <row r="18" s="22" customFormat="true" ht="16.8" hidden="false" customHeight="true" outlineLevel="0" collapsed="false">
      <c r="A18" s="17"/>
      <c r="B18" s="18"/>
      <c r="C18" s="367" t="s">
        <v>360</v>
      </c>
      <c r="D18" s="367" t="s">
        <v>976</v>
      </c>
      <c r="E18" s="3" t="s">
        <v>103</v>
      </c>
      <c r="F18" s="368" t="n">
        <v>87.064</v>
      </c>
      <c r="G18" s="17"/>
      <c r="H18" s="18"/>
    </row>
    <row r="19" s="22" customFormat="true" ht="16.8" hidden="false" customHeight="true" outlineLevel="0" collapsed="false">
      <c r="A19" s="17"/>
      <c r="B19" s="18"/>
      <c r="C19" s="367" t="s">
        <v>401</v>
      </c>
      <c r="D19" s="367" t="s">
        <v>977</v>
      </c>
      <c r="E19" s="3" t="s">
        <v>103</v>
      </c>
      <c r="F19" s="368" t="n">
        <v>48.96</v>
      </c>
      <c r="G19" s="17"/>
      <c r="H19" s="18"/>
    </row>
    <row r="20" s="22" customFormat="true" ht="16.8" hidden="false" customHeight="true" outlineLevel="0" collapsed="false">
      <c r="A20" s="17"/>
      <c r="B20" s="18"/>
      <c r="C20" s="363" t="s">
        <v>101</v>
      </c>
      <c r="D20" s="364" t="s">
        <v>102</v>
      </c>
      <c r="E20" s="365" t="s">
        <v>103</v>
      </c>
      <c r="F20" s="366" t="n">
        <v>312.109</v>
      </c>
      <c r="G20" s="17"/>
      <c r="H20" s="18"/>
    </row>
    <row r="21" s="22" customFormat="true" ht="16.8" hidden="false" customHeight="true" outlineLevel="0" collapsed="false">
      <c r="A21" s="17"/>
      <c r="B21" s="18"/>
      <c r="C21" s="367"/>
      <c r="D21" s="367" t="s">
        <v>197</v>
      </c>
      <c r="E21" s="3"/>
      <c r="F21" s="368" t="n">
        <v>0</v>
      </c>
      <c r="G21" s="17"/>
      <c r="H21" s="18"/>
    </row>
    <row r="22" s="22" customFormat="true" ht="16.8" hidden="false" customHeight="true" outlineLevel="0" collapsed="false">
      <c r="A22" s="17"/>
      <c r="B22" s="18"/>
      <c r="C22" s="367"/>
      <c r="D22" s="367" t="s">
        <v>213</v>
      </c>
      <c r="E22" s="3"/>
      <c r="F22" s="368" t="n">
        <v>128.304</v>
      </c>
      <c r="G22" s="17"/>
      <c r="H22" s="18"/>
    </row>
    <row r="23" s="22" customFormat="true" ht="16.8" hidden="false" customHeight="true" outlineLevel="0" collapsed="false">
      <c r="A23" s="17"/>
      <c r="B23" s="18"/>
      <c r="C23" s="367"/>
      <c r="D23" s="367" t="s">
        <v>199</v>
      </c>
      <c r="E23" s="3"/>
      <c r="F23" s="368" t="n">
        <v>0</v>
      </c>
      <c r="G23" s="17"/>
      <c r="H23" s="18"/>
    </row>
    <row r="24" s="22" customFormat="true" ht="16.8" hidden="false" customHeight="true" outlineLevel="0" collapsed="false">
      <c r="A24" s="17"/>
      <c r="B24" s="18"/>
      <c r="C24" s="367"/>
      <c r="D24" s="367" t="s">
        <v>214</v>
      </c>
      <c r="E24" s="3"/>
      <c r="F24" s="368" t="n">
        <v>35.375</v>
      </c>
      <c r="G24" s="17"/>
      <c r="H24" s="18"/>
    </row>
    <row r="25" s="22" customFormat="true" ht="16.8" hidden="false" customHeight="true" outlineLevel="0" collapsed="false">
      <c r="A25" s="17"/>
      <c r="B25" s="18"/>
      <c r="C25" s="367"/>
      <c r="D25" s="367" t="s">
        <v>201</v>
      </c>
      <c r="E25" s="3"/>
      <c r="F25" s="368" t="n">
        <v>0</v>
      </c>
      <c r="G25" s="17"/>
      <c r="H25" s="18"/>
    </row>
    <row r="26" s="22" customFormat="true" ht="16.8" hidden="false" customHeight="true" outlineLevel="0" collapsed="false">
      <c r="A26" s="17"/>
      <c r="B26" s="18"/>
      <c r="C26" s="367"/>
      <c r="D26" s="367" t="s">
        <v>215</v>
      </c>
      <c r="E26" s="3"/>
      <c r="F26" s="368" t="n">
        <v>45.36</v>
      </c>
      <c r="G26" s="17"/>
      <c r="H26" s="18"/>
    </row>
    <row r="27" s="22" customFormat="true" ht="16.8" hidden="false" customHeight="true" outlineLevel="0" collapsed="false">
      <c r="A27" s="17"/>
      <c r="B27" s="18"/>
      <c r="C27" s="367"/>
      <c r="D27" s="367" t="s">
        <v>202</v>
      </c>
      <c r="E27" s="3"/>
      <c r="F27" s="368" t="n">
        <v>0</v>
      </c>
      <c r="G27" s="17"/>
      <c r="H27" s="18"/>
    </row>
    <row r="28" s="22" customFormat="true" ht="16.8" hidden="false" customHeight="true" outlineLevel="0" collapsed="false">
      <c r="A28" s="17"/>
      <c r="B28" s="18"/>
      <c r="C28" s="367"/>
      <c r="D28" s="367" t="s">
        <v>216</v>
      </c>
      <c r="E28" s="3"/>
      <c r="F28" s="368" t="n">
        <v>10.938</v>
      </c>
      <c r="G28" s="17"/>
      <c r="H28" s="18"/>
    </row>
    <row r="29" s="22" customFormat="true" ht="16.8" hidden="false" customHeight="true" outlineLevel="0" collapsed="false">
      <c r="A29" s="17"/>
      <c r="B29" s="18"/>
      <c r="C29" s="367"/>
      <c r="D29" s="367" t="s">
        <v>203</v>
      </c>
      <c r="E29" s="3"/>
      <c r="F29" s="368" t="n">
        <v>0</v>
      </c>
      <c r="G29" s="17"/>
      <c r="H29" s="18"/>
    </row>
    <row r="30" s="22" customFormat="true" ht="16.8" hidden="false" customHeight="true" outlineLevel="0" collapsed="false">
      <c r="A30" s="17"/>
      <c r="B30" s="18"/>
      <c r="C30" s="367"/>
      <c r="D30" s="367" t="s">
        <v>217</v>
      </c>
      <c r="E30" s="3"/>
      <c r="F30" s="368" t="n">
        <v>51.45</v>
      </c>
      <c r="G30" s="17"/>
      <c r="H30" s="18"/>
    </row>
    <row r="31" s="22" customFormat="true" ht="16.8" hidden="false" customHeight="true" outlineLevel="0" collapsed="false">
      <c r="A31" s="17"/>
      <c r="B31" s="18"/>
      <c r="C31" s="367"/>
      <c r="D31" s="367" t="s">
        <v>205</v>
      </c>
      <c r="E31" s="3"/>
      <c r="F31" s="368" t="n">
        <v>0</v>
      </c>
      <c r="G31" s="17"/>
      <c r="H31" s="18"/>
    </row>
    <row r="32" s="22" customFormat="true" ht="16.8" hidden="false" customHeight="true" outlineLevel="0" collapsed="false">
      <c r="A32" s="17"/>
      <c r="B32" s="18"/>
      <c r="C32" s="367"/>
      <c r="D32" s="367" t="s">
        <v>218</v>
      </c>
      <c r="E32" s="3"/>
      <c r="F32" s="368" t="n">
        <v>63.915</v>
      </c>
      <c r="G32" s="17"/>
      <c r="H32" s="18"/>
    </row>
    <row r="33" s="22" customFormat="true" ht="16.8" hidden="false" customHeight="true" outlineLevel="0" collapsed="false">
      <c r="A33" s="17"/>
      <c r="B33" s="18"/>
      <c r="C33" s="367"/>
      <c r="D33" s="367" t="s">
        <v>219</v>
      </c>
      <c r="E33" s="3"/>
      <c r="F33" s="368" t="n">
        <v>0</v>
      </c>
      <c r="G33" s="17"/>
      <c r="H33" s="18"/>
    </row>
    <row r="34" s="22" customFormat="true" ht="16.8" hidden="false" customHeight="true" outlineLevel="0" collapsed="false">
      <c r="A34" s="17"/>
      <c r="B34" s="18"/>
      <c r="C34" s="367"/>
      <c r="D34" s="367" t="s">
        <v>220</v>
      </c>
      <c r="E34" s="3"/>
      <c r="F34" s="368" t="n">
        <v>0</v>
      </c>
      <c r="G34" s="17"/>
      <c r="H34" s="18"/>
    </row>
    <row r="35" s="22" customFormat="true" ht="16.8" hidden="false" customHeight="true" outlineLevel="0" collapsed="false">
      <c r="A35" s="17"/>
      <c r="B35" s="18"/>
      <c r="C35" s="367"/>
      <c r="D35" s="367" t="s">
        <v>221</v>
      </c>
      <c r="E35" s="3"/>
      <c r="F35" s="368" t="n">
        <v>-5.184</v>
      </c>
      <c r="G35" s="17"/>
      <c r="H35" s="18"/>
    </row>
    <row r="36" s="22" customFormat="true" ht="16.8" hidden="false" customHeight="true" outlineLevel="0" collapsed="false">
      <c r="A36" s="17"/>
      <c r="B36" s="18"/>
      <c r="C36" s="367"/>
      <c r="D36" s="367" t="s">
        <v>222</v>
      </c>
      <c r="E36" s="3"/>
      <c r="F36" s="368" t="n">
        <v>-1.25</v>
      </c>
      <c r="G36" s="17"/>
      <c r="H36" s="18"/>
    </row>
    <row r="37" s="22" customFormat="true" ht="16.8" hidden="false" customHeight="true" outlineLevel="0" collapsed="false">
      <c r="A37" s="17"/>
      <c r="B37" s="18"/>
      <c r="C37" s="367"/>
      <c r="D37" s="367" t="s">
        <v>221</v>
      </c>
      <c r="E37" s="3"/>
      <c r="F37" s="368" t="n">
        <v>-5.184</v>
      </c>
      <c r="G37" s="17"/>
      <c r="H37" s="18"/>
    </row>
    <row r="38" s="22" customFormat="true" ht="16.8" hidden="false" customHeight="true" outlineLevel="0" collapsed="false">
      <c r="A38" s="17"/>
      <c r="B38" s="18"/>
      <c r="C38" s="367"/>
      <c r="D38" s="367" t="s">
        <v>222</v>
      </c>
      <c r="E38" s="3"/>
      <c r="F38" s="368" t="n">
        <v>-1.25</v>
      </c>
      <c r="G38" s="17"/>
      <c r="H38" s="18"/>
    </row>
    <row r="39" s="22" customFormat="true" ht="16.8" hidden="false" customHeight="true" outlineLevel="0" collapsed="false">
      <c r="A39" s="17"/>
      <c r="B39" s="18"/>
      <c r="C39" s="367"/>
      <c r="D39" s="367" t="s">
        <v>223</v>
      </c>
      <c r="E39" s="3"/>
      <c r="F39" s="368" t="n">
        <v>-5.88</v>
      </c>
      <c r="G39" s="17"/>
      <c r="H39" s="18"/>
    </row>
    <row r="40" s="22" customFormat="true" ht="16.8" hidden="false" customHeight="true" outlineLevel="0" collapsed="false">
      <c r="A40" s="17"/>
      <c r="B40" s="18"/>
      <c r="C40" s="367"/>
      <c r="D40" s="367" t="s">
        <v>224</v>
      </c>
      <c r="E40" s="3"/>
      <c r="F40" s="368" t="n">
        <v>-4.485</v>
      </c>
      <c r="G40" s="17"/>
      <c r="H40" s="18"/>
    </row>
    <row r="41" s="22" customFormat="true" ht="16.8" hidden="false" customHeight="true" outlineLevel="0" collapsed="false">
      <c r="A41" s="17"/>
      <c r="B41" s="18"/>
      <c r="C41" s="367" t="s">
        <v>101</v>
      </c>
      <c r="D41" s="367" t="s">
        <v>207</v>
      </c>
      <c r="E41" s="3"/>
      <c r="F41" s="368" t="n">
        <v>312.109</v>
      </c>
      <c r="G41" s="17"/>
      <c r="H41" s="18"/>
    </row>
    <row r="42" s="22" customFormat="true" ht="16.8" hidden="false" customHeight="true" outlineLevel="0" collapsed="false">
      <c r="A42" s="17"/>
      <c r="B42" s="18"/>
      <c r="C42" s="369" t="s">
        <v>972</v>
      </c>
      <c r="D42" s="17"/>
      <c r="E42" s="17"/>
      <c r="F42" s="17"/>
      <c r="G42" s="17"/>
      <c r="H42" s="18"/>
    </row>
    <row r="43" s="22" customFormat="true" ht="16.8" hidden="false" customHeight="true" outlineLevel="0" collapsed="false">
      <c r="A43" s="17"/>
      <c r="B43" s="18"/>
      <c r="C43" s="367" t="s">
        <v>209</v>
      </c>
      <c r="D43" s="367" t="s">
        <v>978</v>
      </c>
      <c r="E43" s="3" t="s">
        <v>103</v>
      </c>
      <c r="F43" s="368" t="n">
        <v>156.055</v>
      </c>
      <c r="G43" s="17"/>
      <c r="H43" s="18"/>
    </row>
    <row r="44" s="22" customFormat="true" ht="16.8" hidden="false" customHeight="true" outlineLevel="0" collapsed="false">
      <c r="A44" s="17"/>
      <c r="B44" s="18"/>
      <c r="C44" s="367" t="s">
        <v>228</v>
      </c>
      <c r="D44" s="367" t="s">
        <v>979</v>
      </c>
      <c r="E44" s="3" t="s">
        <v>103</v>
      </c>
      <c r="F44" s="368" t="n">
        <v>93.633</v>
      </c>
      <c r="G44" s="17"/>
      <c r="H44" s="18"/>
    </row>
    <row r="45" s="22" customFormat="true" ht="16.8" hidden="false" customHeight="true" outlineLevel="0" collapsed="false">
      <c r="A45" s="17"/>
      <c r="B45" s="18"/>
      <c r="C45" s="367" t="s">
        <v>235</v>
      </c>
      <c r="D45" s="367" t="s">
        <v>980</v>
      </c>
      <c r="E45" s="3" t="s">
        <v>103</v>
      </c>
      <c r="F45" s="368" t="n">
        <v>62.422</v>
      </c>
      <c r="G45" s="17"/>
      <c r="H45" s="18"/>
    </row>
    <row r="46" s="22" customFormat="true" ht="16.8" hidden="false" customHeight="true" outlineLevel="0" collapsed="false">
      <c r="A46" s="17"/>
      <c r="B46" s="18"/>
      <c r="C46" s="367" t="s">
        <v>316</v>
      </c>
      <c r="D46" s="367" t="s">
        <v>981</v>
      </c>
      <c r="E46" s="3" t="s">
        <v>103</v>
      </c>
      <c r="F46" s="368" t="n">
        <v>617.347</v>
      </c>
      <c r="G46" s="17"/>
      <c r="H46" s="18"/>
    </row>
    <row r="47" s="22" customFormat="true" ht="16.8" hidden="false" customHeight="true" outlineLevel="0" collapsed="false">
      <c r="A47" s="17"/>
      <c r="B47" s="18"/>
      <c r="C47" s="367" t="s">
        <v>322</v>
      </c>
      <c r="D47" s="367" t="s">
        <v>982</v>
      </c>
      <c r="E47" s="3" t="s">
        <v>103</v>
      </c>
      <c r="F47" s="368" t="n">
        <v>154.337</v>
      </c>
      <c r="G47" s="17"/>
      <c r="H47" s="18"/>
    </row>
    <row r="48" s="22" customFormat="true" ht="16.8" hidden="false" customHeight="true" outlineLevel="0" collapsed="false">
      <c r="A48" s="17"/>
      <c r="B48" s="18"/>
      <c r="C48" s="367" t="s">
        <v>327</v>
      </c>
      <c r="D48" s="367" t="s">
        <v>983</v>
      </c>
      <c r="E48" s="3" t="s">
        <v>103</v>
      </c>
      <c r="F48" s="368" t="n">
        <v>11.253</v>
      </c>
      <c r="G48" s="17"/>
      <c r="H48" s="18"/>
    </row>
    <row r="49" s="22" customFormat="true" ht="16.8" hidden="false" customHeight="true" outlineLevel="0" collapsed="false">
      <c r="A49" s="17"/>
      <c r="B49" s="18"/>
      <c r="C49" s="367" t="s">
        <v>334</v>
      </c>
      <c r="D49" s="367" t="s">
        <v>984</v>
      </c>
      <c r="E49" s="3" t="s">
        <v>103</v>
      </c>
      <c r="F49" s="368" t="n">
        <v>154.337</v>
      </c>
      <c r="G49" s="17"/>
      <c r="H49" s="18"/>
    </row>
    <row r="50" s="22" customFormat="true" ht="16.8" hidden="false" customHeight="true" outlineLevel="0" collapsed="false">
      <c r="A50" s="17"/>
      <c r="B50" s="18"/>
      <c r="C50" s="367" t="s">
        <v>354</v>
      </c>
      <c r="D50" s="367" t="s">
        <v>985</v>
      </c>
      <c r="E50" s="3" t="s">
        <v>103</v>
      </c>
      <c r="F50" s="368" t="n">
        <v>606.094</v>
      </c>
      <c r="G50" s="17"/>
      <c r="H50" s="18"/>
    </row>
    <row r="51" s="22" customFormat="true" ht="16.8" hidden="false" customHeight="true" outlineLevel="0" collapsed="false">
      <c r="A51" s="17"/>
      <c r="B51" s="18"/>
      <c r="C51" s="363" t="s">
        <v>106</v>
      </c>
      <c r="D51" s="364" t="s">
        <v>107</v>
      </c>
      <c r="E51" s="365" t="s">
        <v>103</v>
      </c>
      <c r="F51" s="366" t="n">
        <v>459.575</v>
      </c>
      <c r="G51" s="17"/>
      <c r="H51" s="18"/>
    </row>
    <row r="52" s="22" customFormat="true" ht="16.8" hidden="false" customHeight="true" outlineLevel="0" collapsed="false">
      <c r="A52" s="17"/>
      <c r="B52" s="18"/>
      <c r="C52" s="367"/>
      <c r="D52" s="367" t="s">
        <v>246</v>
      </c>
      <c r="E52" s="3"/>
      <c r="F52" s="368" t="n">
        <v>0</v>
      </c>
      <c r="G52" s="17"/>
      <c r="H52" s="18"/>
    </row>
    <row r="53" s="22" customFormat="true" ht="16.8" hidden="false" customHeight="true" outlineLevel="0" collapsed="false">
      <c r="A53" s="17"/>
      <c r="B53" s="18"/>
      <c r="C53" s="367"/>
      <c r="D53" s="367" t="s">
        <v>247</v>
      </c>
      <c r="E53" s="3"/>
      <c r="F53" s="368" t="n">
        <v>518.875</v>
      </c>
      <c r="G53" s="17"/>
      <c r="H53" s="18"/>
    </row>
    <row r="54" s="22" customFormat="true" ht="16.8" hidden="false" customHeight="true" outlineLevel="0" collapsed="false">
      <c r="A54" s="17"/>
      <c r="B54" s="18"/>
      <c r="C54" s="367"/>
      <c r="D54" s="367" t="s">
        <v>219</v>
      </c>
      <c r="E54" s="3"/>
      <c r="F54" s="368" t="n">
        <v>0</v>
      </c>
      <c r="G54" s="17"/>
      <c r="H54" s="18"/>
    </row>
    <row r="55" s="22" customFormat="true" ht="16.8" hidden="false" customHeight="true" outlineLevel="0" collapsed="false">
      <c r="A55" s="17"/>
      <c r="B55" s="18"/>
      <c r="C55" s="367"/>
      <c r="D55" s="367" t="s">
        <v>220</v>
      </c>
      <c r="E55" s="3"/>
      <c r="F55" s="368" t="n">
        <v>0</v>
      </c>
      <c r="G55" s="17"/>
      <c r="H55" s="18"/>
    </row>
    <row r="56" s="22" customFormat="true" ht="16.8" hidden="false" customHeight="true" outlineLevel="0" collapsed="false">
      <c r="A56" s="17"/>
      <c r="B56" s="18"/>
      <c r="C56" s="367"/>
      <c r="D56" s="367" t="s">
        <v>248</v>
      </c>
      <c r="E56" s="3"/>
      <c r="F56" s="368" t="n">
        <v>-59.3</v>
      </c>
      <c r="G56" s="17"/>
      <c r="H56" s="18"/>
    </row>
    <row r="57" s="22" customFormat="true" ht="16.8" hidden="false" customHeight="true" outlineLevel="0" collapsed="false">
      <c r="A57" s="17"/>
      <c r="B57" s="18"/>
      <c r="C57" s="367" t="s">
        <v>106</v>
      </c>
      <c r="D57" s="367" t="s">
        <v>207</v>
      </c>
      <c r="E57" s="3"/>
      <c r="F57" s="368" t="n">
        <v>459.575</v>
      </c>
      <c r="G57" s="17"/>
      <c r="H57" s="18"/>
    </row>
    <row r="58" s="22" customFormat="true" ht="16.8" hidden="false" customHeight="true" outlineLevel="0" collapsed="false">
      <c r="A58" s="17"/>
      <c r="B58" s="18"/>
      <c r="C58" s="369" t="s">
        <v>972</v>
      </c>
      <c r="D58" s="17"/>
      <c r="E58" s="17"/>
      <c r="F58" s="17"/>
      <c r="G58" s="17"/>
      <c r="H58" s="18"/>
    </row>
    <row r="59" s="22" customFormat="true" ht="16.8" hidden="false" customHeight="true" outlineLevel="0" collapsed="false">
      <c r="A59" s="17"/>
      <c r="B59" s="18"/>
      <c r="C59" s="367" t="s">
        <v>242</v>
      </c>
      <c r="D59" s="367" t="s">
        <v>974</v>
      </c>
      <c r="E59" s="3" t="s">
        <v>103</v>
      </c>
      <c r="F59" s="368" t="n">
        <v>229.788</v>
      </c>
      <c r="G59" s="17"/>
      <c r="H59" s="18"/>
    </row>
    <row r="60" s="22" customFormat="true" ht="16.8" hidden="false" customHeight="true" outlineLevel="0" collapsed="false">
      <c r="A60" s="17"/>
      <c r="B60" s="18"/>
      <c r="C60" s="367" t="s">
        <v>251</v>
      </c>
      <c r="D60" s="367" t="s">
        <v>986</v>
      </c>
      <c r="E60" s="3" t="s">
        <v>103</v>
      </c>
      <c r="F60" s="368" t="n">
        <v>137.873</v>
      </c>
      <c r="G60" s="17"/>
      <c r="H60" s="18"/>
    </row>
    <row r="61" s="22" customFormat="true" ht="16.8" hidden="false" customHeight="true" outlineLevel="0" collapsed="false">
      <c r="A61" s="17"/>
      <c r="B61" s="18"/>
      <c r="C61" s="367" t="s">
        <v>257</v>
      </c>
      <c r="D61" s="367" t="s">
        <v>987</v>
      </c>
      <c r="E61" s="3" t="s">
        <v>103</v>
      </c>
      <c r="F61" s="368" t="n">
        <v>91.915</v>
      </c>
      <c r="G61" s="17"/>
      <c r="H61" s="18"/>
    </row>
    <row r="62" s="22" customFormat="true" ht="16.8" hidden="false" customHeight="true" outlineLevel="0" collapsed="false">
      <c r="A62" s="17"/>
      <c r="B62" s="18"/>
      <c r="C62" s="367" t="s">
        <v>316</v>
      </c>
      <c r="D62" s="367" t="s">
        <v>981</v>
      </c>
      <c r="E62" s="3" t="s">
        <v>103</v>
      </c>
      <c r="F62" s="368" t="n">
        <v>617.347</v>
      </c>
      <c r="G62" s="17"/>
      <c r="H62" s="18"/>
    </row>
    <row r="63" s="22" customFormat="true" ht="16.8" hidden="false" customHeight="true" outlineLevel="0" collapsed="false">
      <c r="A63" s="17"/>
      <c r="B63" s="18"/>
      <c r="C63" s="367" t="s">
        <v>322</v>
      </c>
      <c r="D63" s="367" t="s">
        <v>982</v>
      </c>
      <c r="E63" s="3" t="s">
        <v>103</v>
      </c>
      <c r="F63" s="368" t="n">
        <v>154.337</v>
      </c>
      <c r="G63" s="17"/>
      <c r="H63" s="18"/>
    </row>
    <row r="64" s="22" customFormat="true" ht="16.8" hidden="false" customHeight="true" outlineLevel="0" collapsed="false">
      <c r="A64" s="17"/>
      <c r="B64" s="18"/>
      <c r="C64" s="367" t="s">
        <v>327</v>
      </c>
      <c r="D64" s="367" t="s">
        <v>983</v>
      </c>
      <c r="E64" s="3" t="s">
        <v>103</v>
      </c>
      <c r="F64" s="368" t="n">
        <v>11.253</v>
      </c>
      <c r="G64" s="17"/>
      <c r="H64" s="18"/>
    </row>
    <row r="65" s="22" customFormat="true" ht="16.8" hidden="false" customHeight="true" outlineLevel="0" collapsed="false">
      <c r="A65" s="17"/>
      <c r="B65" s="18"/>
      <c r="C65" s="367" t="s">
        <v>334</v>
      </c>
      <c r="D65" s="367" t="s">
        <v>984</v>
      </c>
      <c r="E65" s="3" t="s">
        <v>103</v>
      </c>
      <c r="F65" s="368" t="n">
        <v>154.337</v>
      </c>
      <c r="G65" s="17"/>
      <c r="H65" s="18"/>
    </row>
    <row r="66" s="22" customFormat="true" ht="16.8" hidden="false" customHeight="true" outlineLevel="0" collapsed="false">
      <c r="A66" s="17"/>
      <c r="B66" s="18"/>
      <c r="C66" s="367" t="s">
        <v>354</v>
      </c>
      <c r="D66" s="367" t="s">
        <v>985</v>
      </c>
      <c r="E66" s="3" t="s">
        <v>103</v>
      </c>
      <c r="F66" s="368" t="n">
        <v>606.094</v>
      </c>
      <c r="G66" s="17"/>
      <c r="H66" s="18"/>
    </row>
    <row r="67" s="22" customFormat="true" ht="16.8" hidden="false" customHeight="true" outlineLevel="0" collapsed="false">
      <c r="A67" s="17"/>
      <c r="B67" s="18"/>
      <c r="C67" s="363" t="s">
        <v>109</v>
      </c>
      <c r="D67" s="364" t="s">
        <v>110</v>
      </c>
      <c r="E67" s="365" t="s">
        <v>99</v>
      </c>
      <c r="F67" s="366" t="n">
        <v>32</v>
      </c>
      <c r="G67" s="17"/>
      <c r="H67" s="18"/>
    </row>
    <row r="68" s="22" customFormat="true" ht="16.8" hidden="false" customHeight="true" outlineLevel="0" collapsed="false">
      <c r="A68" s="17"/>
      <c r="B68" s="18"/>
      <c r="C68" s="367"/>
      <c r="D68" s="367" t="s">
        <v>278</v>
      </c>
      <c r="E68" s="3"/>
      <c r="F68" s="368" t="n">
        <v>0</v>
      </c>
      <c r="G68" s="17"/>
      <c r="H68" s="18"/>
    </row>
    <row r="69" s="22" customFormat="true" ht="16.8" hidden="false" customHeight="true" outlineLevel="0" collapsed="false">
      <c r="A69" s="17"/>
      <c r="B69" s="18"/>
      <c r="C69" s="367"/>
      <c r="D69" s="367" t="s">
        <v>111</v>
      </c>
      <c r="E69" s="3"/>
      <c r="F69" s="368" t="n">
        <v>32</v>
      </c>
      <c r="G69" s="17"/>
      <c r="H69" s="18"/>
    </row>
    <row r="70" s="22" customFormat="true" ht="16.8" hidden="false" customHeight="true" outlineLevel="0" collapsed="false">
      <c r="A70" s="17"/>
      <c r="B70" s="18"/>
      <c r="C70" s="367" t="s">
        <v>109</v>
      </c>
      <c r="D70" s="367" t="s">
        <v>207</v>
      </c>
      <c r="E70" s="3"/>
      <c r="F70" s="368" t="n">
        <v>32</v>
      </c>
      <c r="G70" s="17"/>
      <c r="H70" s="18"/>
    </row>
    <row r="71" s="22" customFormat="true" ht="16.8" hidden="false" customHeight="true" outlineLevel="0" collapsed="false">
      <c r="A71" s="17"/>
      <c r="B71" s="18"/>
      <c r="C71" s="369" t="s">
        <v>972</v>
      </c>
      <c r="D71" s="17"/>
      <c r="E71" s="17"/>
      <c r="F71" s="17"/>
      <c r="G71" s="17"/>
      <c r="H71" s="18"/>
    </row>
    <row r="72" s="22" customFormat="true" ht="16.8" hidden="false" customHeight="true" outlineLevel="0" collapsed="false">
      <c r="A72" s="17"/>
      <c r="B72" s="18"/>
      <c r="C72" s="367" t="s">
        <v>274</v>
      </c>
      <c r="D72" s="367" t="s">
        <v>988</v>
      </c>
      <c r="E72" s="3" t="s">
        <v>99</v>
      </c>
      <c r="F72" s="368" t="n">
        <v>32</v>
      </c>
      <c r="G72" s="17"/>
      <c r="H72" s="18"/>
    </row>
    <row r="73" s="22" customFormat="true" ht="16.8" hidden="false" customHeight="true" outlineLevel="0" collapsed="false">
      <c r="A73" s="17"/>
      <c r="B73" s="18"/>
      <c r="C73" s="367" t="s">
        <v>263</v>
      </c>
      <c r="D73" s="367" t="s">
        <v>989</v>
      </c>
      <c r="E73" s="3" t="s">
        <v>99</v>
      </c>
      <c r="F73" s="368" t="n">
        <v>1136</v>
      </c>
      <c r="G73" s="17"/>
      <c r="H73" s="18"/>
    </row>
    <row r="74" s="22" customFormat="true" ht="16.8" hidden="false" customHeight="true" outlineLevel="0" collapsed="false">
      <c r="A74" s="17"/>
      <c r="B74" s="18"/>
      <c r="C74" s="367" t="s">
        <v>281</v>
      </c>
      <c r="D74" s="367" t="s">
        <v>282</v>
      </c>
      <c r="E74" s="3" t="s">
        <v>99</v>
      </c>
      <c r="F74" s="368" t="n">
        <v>32</v>
      </c>
      <c r="G74" s="17"/>
      <c r="H74" s="18"/>
    </row>
    <row r="75" s="22" customFormat="true" ht="16.8" hidden="false" customHeight="true" outlineLevel="0" collapsed="false">
      <c r="A75" s="17"/>
      <c r="B75" s="18"/>
      <c r="C75" s="363" t="s">
        <v>112</v>
      </c>
      <c r="D75" s="364" t="s">
        <v>113</v>
      </c>
      <c r="E75" s="365" t="s">
        <v>99</v>
      </c>
      <c r="F75" s="366" t="n">
        <v>18</v>
      </c>
      <c r="G75" s="17"/>
      <c r="H75" s="18"/>
    </row>
    <row r="76" s="22" customFormat="true" ht="16.8" hidden="false" customHeight="true" outlineLevel="0" collapsed="false">
      <c r="A76" s="17"/>
      <c r="B76" s="18"/>
      <c r="C76" s="367"/>
      <c r="D76" s="367" t="s">
        <v>288</v>
      </c>
      <c r="E76" s="3"/>
      <c r="F76" s="368" t="n">
        <v>0</v>
      </c>
      <c r="G76" s="17"/>
      <c r="H76" s="18"/>
    </row>
    <row r="77" s="22" customFormat="true" ht="16.8" hidden="false" customHeight="true" outlineLevel="0" collapsed="false">
      <c r="A77" s="17"/>
      <c r="B77" s="18"/>
      <c r="C77" s="367"/>
      <c r="D77" s="367" t="s">
        <v>114</v>
      </c>
      <c r="E77" s="3"/>
      <c r="F77" s="368" t="n">
        <v>18</v>
      </c>
      <c r="G77" s="17"/>
      <c r="H77" s="18"/>
    </row>
    <row r="78" s="22" customFormat="true" ht="16.8" hidden="false" customHeight="true" outlineLevel="0" collapsed="false">
      <c r="A78" s="17"/>
      <c r="B78" s="18"/>
      <c r="C78" s="367" t="s">
        <v>112</v>
      </c>
      <c r="D78" s="367" t="s">
        <v>207</v>
      </c>
      <c r="E78" s="3"/>
      <c r="F78" s="368" t="n">
        <v>18</v>
      </c>
      <c r="G78" s="17"/>
      <c r="H78" s="18"/>
    </row>
    <row r="79" s="22" customFormat="true" ht="16.8" hidden="false" customHeight="true" outlineLevel="0" collapsed="false">
      <c r="A79" s="17"/>
      <c r="B79" s="18"/>
      <c r="C79" s="369" t="s">
        <v>972</v>
      </c>
      <c r="D79" s="17"/>
      <c r="E79" s="17"/>
      <c r="F79" s="17"/>
      <c r="G79" s="17"/>
      <c r="H79" s="18"/>
    </row>
    <row r="80" s="22" customFormat="true" ht="16.8" hidden="false" customHeight="true" outlineLevel="0" collapsed="false">
      <c r="A80" s="17"/>
      <c r="B80" s="18"/>
      <c r="C80" s="367" t="s">
        <v>284</v>
      </c>
      <c r="D80" s="367" t="s">
        <v>990</v>
      </c>
      <c r="E80" s="3" t="s">
        <v>99</v>
      </c>
      <c r="F80" s="368" t="n">
        <v>18</v>
      </c>
      <c r="G80" s="17"/>
      <c r="H80" s="18"/>
    </row>
    <row r="81" s="22" customFormat="true" ht="16.8" hidden="false" customHeight="true" outlineLevel="0" collapsed="false">
      <c r="A81" s="17"/>
      <c r="B81" s="18"/>
      <c r="C81" s="367" t="s">
        <v>263</v>
      </c>
      <c r="D81" s="367" t="s">
        <v>989</v>
      </c>
      <c r="E81" s="3" t="s">
        <v>99</v>
      </c>
      <c r="F81" s="368" t="n">
        <v>1136</v>
      </c>
      <c r="G81" s="17"/>
      <c r="H81" s="18"/>
    </row>
    <row r="82" s="22" customFormat="true" ht="16.8" hidden="false" customHeight="true" outlineLevel="0" collapsed="false">
      <c r="A82" s="17"/>
      <c r="B82" s="18"/>
      <c r="C82" s="367" t="s">
        <v>628</v>
      </c>
      <c r="D82" s="367" t="s">
        <v>991</v>
      </c>
      <c r="E82" s="3" t="s">
        <v>99</v>
      </c>
      <c r="F82" s="368" t="n">
        <v>18</v>
      </c>
      <c r="G82" s="17"/>
      <c r="H82" s="18"/>
    </row>
    <row r="83" s="22" customFormat="true" ht="16.8" hidden="false" customHeight="true" outlineLevel="0" collapsed="false">
      <c r="A83" s="17"/>
      <c r="B83" s="18"/>
      <c r="C83" s="363" t="s">
        <v>115</v>
      </c>
      <c r="D83" s="364" t="s">
        <v>116</v>
      </c>
      <c r="E83" s="365" t="s">
        <v>103</v>
      </c>
      <c r="F83" s="366" t="n">
        <v>48.96</v>
      </c>
      <c r="G83" s="17"/>
      <c r="H83" s="18"/>
    </row>
    <row r="84" s="22" customFormat="true" ht="16.8" hidden="false" customHeight="true" outlineLevel="0" collapsed="false">
      <c r="A84" s="17"/>
      <c r="B84" s="18"/>
      <c r="C84" s="367"/>
      <c r="D84" s="367" t="s">
        <v>364</v>
      </c>
      <c r="E84" s="3"/>
      <c r="F84" s="368" t="n">
        <v>0</v>
      </c>
      <c r="G84" s="17"/>
      <c r="H84" s="18"/>
    </row>
    <row r="85" s="22" customFormat="true" ht="16.8" hidden="false" customHeight="true" outlineLevel="0" collapsed="false">
      <c r="A85" s="17"/>
      <c r="B85" s="18"/>
      <c r="C85" s="367"/>
      <c r="D85" s="367" t="s">
        <v>405</v>
      </c>
      <c r="E85" s="3"/>
      <c r="F85" s="368" t="n">
        <v>44.475</v>
      </c>
      <c r="G85" s="17"/>
      <c r="H85" s="18"/>
    </row>
    <row r="86" s="22" customFormat="true" ht="16.8" hidden="false" customHeight="true" outlineLevel="0" collapsed="false">
      <c r="A86" s="17"/>
      <c r="B86" s="18"/>
      <c r="C86" s="367"/>
      <c r="D86" s="367" t="s">
        <v>406</v>
      </c>
      <c r="E86" s="3"/>
      <c r="F86" s="368" t="n">
        <v>0</v>
      </c>
      <c r="G86" s="17"/>
      <c r="H86" s="18"/>
    </row>
    <row r="87" s="22" customFormat="true" ht="16.8" hidden="false" customHeight="true" outlineLevel="0" collapsed="false">
      <c r="A87" s="17"/>
      <c r="B87" s="18"/>
      <c r="C87" s="367"/>
      <c r="D87" s="367" t="s">
        <v>407</v>
      </c>
      <c r="E87" s="3"/>
      <c r="F87" s="368" t="n">
        <v>4.485</v>
      </c>
      <c r="G87" s="17"/>
      <c r="H87" s="18"/>
    </row>
    <row r="88" s="22" customFormat="true" ht="16.8" hidden="false" customHeight="true" outlineLevel="0" collapsed="false">
      <c r="A88" s="17"/>
      <c r="B88" s="18"/>
      <c r="C88" s="367" t="s">
        <v>115</v>
      </c>
      <c r="D88" s="367" t="s">
        <v>207</v>
      </c>
      <c r="E88" s="3"/>
      <c r="F88" s="368" t="n">
        <v>48.96</v>
      </c>
      <c r="G88" s="17"/>
      <c r="H88" s="18"/>
    </row>
    <row r="89" s="22" customFormat="true" ht="16.8" hidden="false" customHeight="true" outlineLevel="0" collapsed="false">
      <c r="A89" s="17"/>
      <c r="B89" s="18"/>
      <c r="C89" s="369" t="s">
        <v>972</v>
      </c>
      <c r="D89" s="17"/>
      <c r="E89" s="17"/>
      <c r="F89" s="17"/>
      <c r="G89" s="17"/>
      <c r="H89" s="18"/>
    </row>
    <row r="90" s="22" customFormat="true" ht="16.8" hidden="false" customHeight="true" outlineLevel="0" collapsed="false">
      <c r="A90" s="17"/>
      <c r="B90" s="18"/>
      <c r="C90" s="367" t="s">
        <v>401</v>
      </c>
      <c r="D90" s="367" t="s">
        <v>977</v>
      </c>
      <c r="E90" s="3" t="s">
        <v>103</v>
      </c>
      <c r="F90" s="368" t="n">
        <v>48.96</v>
      </c>
      <c r="G90" s="17"/>
      <c r="H90" s="18"/>
    </row>
    <row r="91" s="22" customFormat="true" ht="16.8" hidden="false" customHeight="true" outlineLevel="0" collapsed="false">
      <c r="A91" s="17"/>
      <c r="B91" s="18"/>
      <c r="C91" s="367" t="s">
        <v>339</v>
      </c>
      <c r="D91" s="367" t="s">
        <v>992</v>
      </c>
      <c r="E91" s="3" t="s">
        <v>103</v>
      </c>
      <c r="F91" s="368" t="n">
        <v>165.59</v>
      </c>
      <c r="G91" s="17"/>
      <c r="H91" s="18"/>
    </row>
    <row r="92" s="22" customFormat="true" ht="16.8" hidden="false" customHeight="true" outlineLevel="0" collapsed="false">
      <c r="A92" s="17"/>
      <c r="B92" s="18"/>
      <c r="C92" s="363" t="s">
        <v>119</v>
      </c>
      <c r="D92" s="364" t="s">
        <v>120</v>
      </c>
      <c r="E92" s="365" t="s">
        <v>103</v>
      </c>
      <c r="F92" s="366" t="n">
        <v>87.064</v>
      </c>
      <c r="G92" s="17"/>
      <c r="H92" s="18"/>
    </row>
    <row r="93" s="22" customFormat="true" ht="16.8" hidden="false" customHeight="true" outlineLevel="0" collapsed="false">
      <c r="A93" s="17"/>
      <c r="B93" s="18"/>
      <c r="C93" s="367"/>
      <c r="D93" s="367" t="s">
        <v>364</v>
      </c>
      <c r="E93" s="3"/>
      <c r="F93" s="368" t="n">
        <v>0</v>
      </c>
      <c r="G93" s="17"/>
      <c r="H93" s="18"/>
    </row>
    <row r="94" s="22" customFormat="true" ht="16.8" hidden="false" customHeight="true" outlineLevel="0" collapsed="false">
      <c r="A94" s="17"/>
      <c r="B94" s="18"/>
      <c r="C94" s="367"/>
      <c r="D94" s="367" t="s">
        <v>365</v>
      </c>
      <c r="E94" s="3"/>
      <c r="F94" s="368" t="n">
        <v>88.95</v>
      </c>
      <c r="G94" s="17"/>
      <c r="H94" s="18"/>
    </row>
    <row r="95" s="22" customFormat="true" ht="16.8" hidden="false" customHeight="true" outlineLevel="0" collapsed="false">
      <c r="A95" s="17"/>
      <c r="B95" s="18"/>
      <c r="C95" s="367"/>
      <c r="D95" s="367" t="s">
        <v>366</v>
      </c>
      <c r="E95" s="3"/>
      <c r="F95" s="368" t="n">
        <v>0</v>
      </c>
      <c r="G95" s="17"/>
      <c r="H95" s="18"/>
    </row>
    <row r="96" s="22" customFormat="true" ht="16.8" hidden="false" customHeight="true" outlineLevel="0" collapsed="false">
      <c r="A96" s="17"/>
      <c r="B96" s="18"/>
      <c r="C96" s="367"/>
      <c r="D96" s="367" t="s">
        <v>367</v>
      </c>
      <c r="E96" s="3"/>
      <c r="F96" s="368" t="n">
        <v>-1.886</v>
      </c>
      <c r="G96" s="17"/>
      <c r="H96" s="18"/>
    </row>
    <row r="97" s="22" customFormat="true" ht="16.8" hidden="false" customHeight="true" outlineLevel="0" collapsed="false">
      <c r="A97" s="17"/>
      <c r="B97" s="18"/>
      <c r="C97" s="367" t="s">
        <v>119</v>
      </c>
      <c r="D97" s="367" t="s">
        <v>207</v>
      </c>
      <c r="E97" s="3"/>
      <c r="F97" s="368" t="n">
        <v>87.064</v>
      </c>
      <c r="G97" s="17"/>
      <c r="H97" s="18"/>
    </row>
    <row r="98" s="22" customFormat="true" ht="16.8" hidden="false" customHeight="true" outlineLevel="0" collapsed="false">
      <c r="A98" s="17"/>
      <c r="B98" s="18"/>
      <c r="C98" s="369" t="s">
        <v>972</v>
      </c>
      <c r="D98" s="17"/>
      <c r="E98" s="17"/>
      <c r="F98" s="17"/>
      <c r="G98" s="17"/>
      <c r="H98" s="18"/>
    </row>
    <row r="99" s="22" customFormat="true" ht="16.8" hidden="false" customHeight="true" outlineLevel="0" collapsed="false">
      <c r="A99" s="17"/>
      <c r="B99" s="18"/>
      <c r="C99" s="367" t="s">
        <v>360</v>
      </c>
      <c r="D99" s="367" t="s">
        <v>976</v>
      </c>
      <c r="E99" s="3" t="s">
        <v>103</v>
      </c>
      <c r="F99" s="368" t="n">
        <v>87.064</v>
      </c>
      <c r="G99" s="17"/>
      <c r="H99" s="18"/>
    </row>
    <row r="100" s="22" customFormat="true" ht="16.8" hidden="false" customHeight="true" outlineLevel="0" collapsed="false">
      <c r="A100" s="17"/>
      <c r="B100" s="18"/>
      <c r="C100" s="367" t="s">
        <v>339</v>
      </c>
      <c r="D100" s="367" t="s">
        <v>992</v>
      </c>
      <c r="E100" s="3" t="s">
        <v>103</v>
      </c>
      <c r="F100" s="368" t="n">
        <v>165.59</v>
      </c>
      <c r="G100" s="17"/>
      <c r="H100" s="18"/>
    </row>
    <row r="101" s="22" customFormat="true" ht="16.8" hidden="false" customHeight="true" outlineLevel="0" collapsed="false">
      <c r="A101" s="17"/>
      <c r="B101" s="18"/>
      <c r="C101" s="367" t="s">
        <v>369</v>
      </c>
      <c r="D101" s="367" t="s">
        <v>370</v>
      </c>
      <c r="E101" s="3" t="s">
        <v>349</v>
      </c>
      <c r="F101" s="368" t="n">
        <v>165.422</v>
      </c>
      <c r="G101" s="17"/>
      <c r="H101" s="18"/>
    </row>
    <row r="102" s="22" customFormat="true" ht="16.8" hidden="false" customHeight="true" outlineLevel="0" collapsed="false">
      <c r="A102" s="17"/>
      <c r="B102" s="18"/>
      <c r="C102" s="363" t="s">
        <v>123</v>
      </c>
      <c r="D102" s="364" t="s">
        <v>124</v>
      </c>
      <c r="E102" s="365" t="s">
        <v>103</v>
      </c>
      <c r="F102" s="366" t="n">
        <v>0.817</v>
      </c>
      <c r="G102" s="17"/>
      <c r="H102" s="18"/>
    </row>
    <row r="103" s="22" customFormat="true" ht="16.8" hidden="false" customHeight="true" outlineLevel="0" collapsed="false">
      <c r="A103" s="17"/>
      <c r="B103" s="18"/>
      <c r="C103" s="367"/>
      <c r="D103" s="367" t="s">
        <v>419</v>
      </c>
      <c r="E103" s="3"/>
      <c r="F103" s="368" t="n">
        <v>0.038</v>
      </c>
      <c r="G103" s="17"/>
      <c r="H103" s="18"/>
    </row>
    <row r="104" s="22" customFormat="true" ht="16.8" hidden="false" customHeight="true" outlineLevel="0" collapsed="false">
      <c r="A104" s="17"/>
      <c r="B104" s="18"/>
      <c r="C104" s="367"/>
      <c r="D104" s="367" t="s">
        <v>420</v>
      </c>
      <c r="E104" s="3"/>
      <c r="F104" s="368" t="n">
        <v>0.13</v>
      </c>
      <c r="G104" s="17"/>
      <c r="H104" s="18"/>
    </row>
    <row r="105" s="22" customFormat="true" ht="16.8" hidden="false" customHeight="true" outlineLevel="0" collapsed="false">
      <c r="A105" s="17"/>
      <c r="B105" s="18"/>
      <c r="C105" s="367"/>
      <c r="D105" s="367" t="s">
        <v>421</v>
      </c>
      <c r="E105" s="3"/>
      <c r="F105" s="368" t="n">
        <v>0.08</v>
      </c>
      <c r="G105" s="17"/>
      <c r="H105" s="18"/>
    </row>
    <row r="106" s="22" customFormat="true" ht="16.8" hidden="false" customHeight="true" outlineLevel="0" collapsed="false">
      <c r="A106" s="17"/>
      <c r="B106" s="18"/>
      <c r="C106" s="367"/>
      <c r="D106" s="367" t="s">
        <v>422</v>
      </c>
      <c r="E106" s="3"/>
      <c r="F106" s="368" t="n">
        <v>0.375</v>
      </c>
      <c r="G106" s="17"/>
      <c r="H106" s="18"/>
    </row>
    <row r="107" s="22" customFormat="true" ht="16.8" hidden="false" customHeight="true" outlineLevel="0" collapsed="false">
      <c r="A107" s="17"/>
      <c r="B107" s="18"/>
      <c r="C107" s="367"/>
      <c r="D107" s="367" t="s">
        <v>423</v>
      </c>
      <c r="E107" s="3"/>
      <c r="F107" s="368" t="n">
        <v>0.194</v>
      </c>
      <c r="G107" s="17"/>
      <c r="H107" s="18"/>
    </row>
    <row r="108" s="22" customFormat="true" ht="16.8" hidden="false" customHeight="true" outlineLevel="0" collapsed="false">
      <c r="A108" s="17"/>
      <c r="B108" s="18"/>
      <c r="C108" s="367" t="s">
        <v>123</v>
      </c>
      <c r="D108" s="367" t="s">
        <v>207</v>
      </c>
      <c r="E108" s="3"/>
      <c r="F108" s="368" t="n">
        <v>0.817</v>
      </c>
      <c r="G108" s="17"/>
      <c r="H108" s="18"/>
    </row>
    <row r="109" s="22" customFormat="true" ht="16.8" hidden="false" customHeight="true" outlineLevel="0" collapsed="false">
      <c r="A109" s="17"/>
      <c r="B109" s="18"/>
      <c r="C109" s="369" t="s">
        <v>972</v>
      </c>
      <c r="D109" s="17"/>
      <c r="E109" s="17"/>
      <c r="F109" s="17"/>
      <c r="G109" s="17"/>
      <c r="H109" s="18"/>
    </row>
    <row r="110" s="22" customFormat="true" ht="16.8" hidden="false" customHeight="true" outlineLevel="0" collapsed="false">
      <c r="A110" s="17"/>
      <c r="B110" s="18"/>
      <c r="C110" s="367" t="s">
        <v>415</v>
      </c>
      <c r="D110" s="367" t="s">
        <v>993</v>
      </c>
      <c r="E110" s="3" t="s">
        <v>103</v>
      </c>
      <c r="F110" s="368" t="n">
        <v>0.817</v>
      </c>
      <c r="G110" s="17"/>
      <c r="H110" s="18"/>
    </row>
    <row r="111" s="22" customFormat="true" ht="16.8" hidden="false" customHeight="true" outlineLevel="0" collapsed="false">
      <c r="A111" s="17"/>
      <c r="B111" s="18"/>
      <c r="C111" s="367" t="s">
        <v>339</v>
      </c>
      <c r="D111" s="367" t="s">
        <v>992</v>
      </c>
      <c r="E111" s="3" t="s">
        <v>103</v>
      </c>
      <c r="F111" s="368" t="n">
        <v>165.59</v>
      </c>
      <c r="G111" s="17"/>
      <c r="H111" s="18"/>
    </row>
    <row r="112" s="22" customFormat="true" ht="16.8" hidden="false" customHeight="true" outlineLevel="0" collapsed="false">
      <c r="A112" s="17"/>
      <c r="B112" s="18"/>
      <c r="C112" s="363" t="s">
        <v>126</v>
      </c>
      <c r="D112" s="364" t="s">
        <v>127</v>
      </c>
      <c r="E112" s="365" t="s">
        <v>103</v>
      </c>
      <c r="F112" s="366" t="n">
        <v>1.377</v>
      </c>
      <c r="G112" s="17"/>
      <c r="H112" s="18"/>
    </row>
    <row r="113" s="22" customFormat="true" ht="16.8" hidden="false" customHeight="true" outlineLevel="0" collapsed="false">
      <c r="A113" s="17"/>
      <c r="B113" s="18"/>
      <c r="C113" s="367"/>
      <c r="D113" s="367" t="s">
        <v>205</v>
      </c>
      <c r="E113" s="3"/>
      <c r="F113" s="368" t="n">
        <v>0</v>
      </c>
      <c r="G113" s="17"/>
      <c r="H113" s="18"/>
    </row>
    <row r="114" s="22" customFormat="true" ht="16.8" hidden="false" customHeight="true" outlineLevel="0" collapsed="false">
      <c r="A114" s="17"/>
      <c r="B114" s="18"/>
      <c r="C114" s="367"/>
      <c r="D114" s="367" t="s">
        <v>413</v>
      </c>
      <c r="E114" s="3"/>
      <c r="F114" s="368" t="n">
        <v>1.377</v>
      </c>
      <c r="G114" s="17"/>
      <c r="H114" s="18"/>
    </row>
    <row r="115" s="22" customFormat="true" ht="16.8" hidden="false" customHeight="true" outlineLevel="0" collapsed="false">
      <c r="A115" s="17"/>
      <c r="B115" s="18"/>
      <c r="C115" s="367" t="s">
        <v>126</v>
      </c>
      <c r="D115" s="367" t="s">
        <v>207</v>
      </c>
      <c r="E115" s="3"/>
      <c r="F115" s="368" t="n">
        <v>1.377</v>
      </c>
      <c r="G115" s="17"/>
      <c r="H115" s="18"/>
    </row>
    <row r="116" s="22" customFormat="true" ht="16.8" hidden="false" customHeight="true" outlineLevel="0" collapsed="false">
      <c r="A116" s="17"/>
      <c r="B116" s="18"/>
      <c r="C116" s="369" t="s">
        <v>972</v>
      </c>
      <c r="D116" s="17"/>
      <c r="E116" s="17"/>
      <c r="F116" s="17"/>
      <c r="G116" s="17"/>
      <c r="H116" s="18"/>
    </row>
    <row r="117" s="22" customFormat="true" ht="16.8" hidden="false" customHeight="true" outlineLevel="0" collapsed="false">
      <c r="A117" s="17"/>
      <c r="B117" s="18"/>
      <c r="C117" s="367" t="s">
        <v>409</v>
      </c>
      <c r="D117" s="367" t="s">
        <v>994</v>
      </c>
      <c r="E117" s="3" t="s">
        <v>103</v>
      </c>
      <c r="F117" s="368" t="n">
        <v>1.377</v>
      </c>
      <c r="G117" s="17"/>
      <c r="H117" s="18"/>
    </row>
    <row r="118" s="22" customFormat="true" ht="16.8" hidden="false" customHeight="true" outlineLevel="0" collapsed="false">
      <c r="A118" s="17"/>
      <c r="B118" s="18"/>
      <c r="C118" s="367" t="s">
        <v>339</v>
      </c>
      <c r="D118" s="367" t="s">
        <v>992</v>
      </c>
      <c r="E118" s="3" t="s">
        <v>103</v>
      </c>
      <c r="F118" s="368" t="n">
        <v>165.59</v>
      </c>
      <c r="G118" s="17"/>
      <c r="H118" s="18"/>
    </row>
    <row r="119" s="22" customFormat="true" ht="16.8" hidden="false" customHeight="true" outlineLevel="0" collapsed="false">
      <c r="A119" s="17"/>
      <c r="B119" s="18"/>
      <c r="C119" s="363" t="s">
        <v>129</v>
      </c>
      <c r="D119" s="364" t="s">
        <v>130</v>
      </c>
      <c r="E119" s="365" t="s">
        <v>99</v>
      </c>
      <c r="F119" s="366" t="n">
        <v>1482.5</v>
      </c>
      <c r="G119" s="17"/>
      <c r="H119" s="18"/>
    </row>
    <row r="120" s="22" customFormat="true" ht="16.8" hidden="false" customHeight="true" outlineLevel="0" collapsed="false">
      <c r="A120" s="17"/>
      <c r="B120" s="18"/>
      <c r="C120" s="367"/>
      <c r="D120" s="367" t="s">
        <v>475</v>
      </c>
      <c r="E120" s="3"/>
      <c r="F120" s="368" t="n">
        <v>0</v>
      </c>
      <c r="G120" s="17"/>
      <c r="H120" s="18"/>
    </row>
    <row r="121" s="22" customFormat="true" ht="16.8" hidden="false" customHeight="true" outlineLevel="0" collapsed="false">
      <c r="A121" s="17"/>
      <c r="B121" s="18"/>
      <c r="C121" s="367"/>
      <c r="D121" s="367" t="s">
        <v>131</v>
      </c>
      <c r="E121" s="3"/>
      <c r="F121" s="368" t="n">
        <v>1482.5</v>
      </c>
      <c r="G121" s="17"/>
      <c r="H121" s="18"/>
    </row>
    <row r="122" s="22" customFormat="true" ht="16.8" hidden="false" customHeight="true" outlineLevel="0" collapsed="false">
      <c r="A122" s="17"/>
      <c r="B122" s="18"/>
      <c r="C122" s="367" t="s">
        <v>129</v>
      </c>
      <c r="D122" s="367" t="s">
        <v>207</v>
      </c>
      <c r="E122" s="3"/>
      <c r="F122" s="368" t="n">
        <v>1482.5</v>
      </c>
      <c r="G122" s="17"/>
      <c r="H122" s="18"/>
    </row>
    <row r="123" s="22" customFormat="true" ht="16.8" hidden="false" customHeight="true" outlineLevel="0" collapsed="false">
      <c r="A123" s="17"/>
      <c r="B123" s="18"/>
      <c r="C123" s="369" t="s">
        <v>972</v>
      </c>
      <c r="D123" s="17"/>
      <c r="E123" s="17"/>
      <c r="F123" s="17"/>
      <c r="G123" s="17"/>
      <c r="H123" s="18"/>
    </row>
    <row r="124" s="22" customFormat="true" ht="16.8" hidden="false" customHeight="true" outlineLevel="0" collapsed="false">
      <c r="A124" s="17"/>
      <c r="B124" s="18"/>
      <c r="C124" s="367" t="s">
        <v>471</v>
      </c>
      <c r="D124" s="367" t="s">
        <v>995</v>
      </c>
      <c r="E124" s="3" t="s">
        <v>99</v>
      </c>
      <c r="F124" s="368" t="n">
        <v>1482.5</v>
      </c>
      <c r="G124" s="17"/>
      <c r="H124" s="18"/>
    </row>
    <row r="125" s="22" customFormat="true" ht="16.8" hidden="false" customHeight="true" outlineLevel="0" collapsed="false">
      <c r="A125" s="17"/>
      <c r="B125" s="18"/>
      <c r="C125" s="367" t="s">
        <v>263</v>
      </c>
      <c r="D125" s="367" t="s">
        <v>989</v>
      </c>
      <c r="E125" s="3" t="s">
        <v>99</v>
      </c>
      <c r="F125" s="368" t="n">
        <v>1136</v>
      </c>
      <c r="G125" s="17"/>
      <c r="H125" s="18"/>
    </row>
    <row r="126" s="22" customFormat="true" ht="16.8" hidden="false" customHeight="true" outlineLevel="0" collapsed="false">
      <c r="A126" s="17"/>
      <c r="B126" s="18"/>
      <c r="C126" s="367" t="s">
        <v>544</v>
      </c>
      <c r="D126" s="367" t="s">
        <v>996</v>
      </c>
      <c r="E126" s="3" t="s">
        <v>99</v>
      </c>
      <c r="F126" s="368" t="n">
        <v>1482.5</v>
      </c>
      <c r="G126" s="17"/>
      <c r="H126" s="18"/>
    </row>
    <row r="127" s="22" customFormat="true" ht="16.8" hidden="false" customHeight="true" outlineLevel="0" collapsed="false">
      <c r="A127" s="17"/>
      <c r="B127" s="18"/>
      <c r="C127" s="367" t="s">
        <v>549</v>
      </c>
      <c r="D127" s="367" t="s">
        <v>550</v>
      </c>
      <c r="E127" s="3" t="s">
        <v>99</v>
      </c>
      <c r="F127" s="368" t="n">
        <v>1482.5</v>
      </c>
      <c r="G127" s="17"/>
      <c r="H127" s="18"/>
    </row>
    <row r="128" s="22" customFormat="true" ht="16.8" hidden="false" customHeight="true" outlineLevel="0" collapsed="false">
      <c r="A128" s="17"/>
      <c r="B128" s="18"/>
      <c r="C128" s="367" t="s">
        <v>607</v>
      </c>
      <c r="D128" s="367" t="s">
        <v>997</v>
      </c>
      <c r="E128" s="3" t="s">
        <v>99</v>
      </c>
      <c r="F128" s="368" t="n">
        <v>1482.5</v>
      </c>
      <c r="G128" s="17"/>
      <c r="H128" s="18"/>
    </row>
    <row r="129" s="22" customFormat="true" ht="16.8" hidden="false" customHeight="true" outlineLevel="0" collapsed="false">
      <c r="A129" s="17"/>
      <c r="B129" s="18"/>
      <c r="C129" s="367" t="s">
        <v>612</v>
      </c>
      <c r="D129" s="367" t="s">
        <v>973</v>
      </c>
      <c r="E129" s="3" t="s">
        <v>99</v>
      </c>
      <c r="F129" s="368" t="n">
        <v>296.5</v>
      </c>
      <c r="G129" s="17"/>
      <c r="H129" s="18"/>
    </row>
    <row r="130" s="22" customFormat="true" ht="16.8" hidden="false" customHeight="true" outlineLevel="0" collapsed="false">
      <c r="A130" s="17"/>
      <c r="B130" s="18"/>
      <c r="C130" s="367" t="s">
        <v>477</v>
      </c>
      <c r="D130" s="367" t="s">
        <v>478</v>
      </c>
      <c r="E130" s="3" t="s">
        <v>99</v>
      </c>
      <c r="F130" s="368" t="n">
        <v>1504.738</v>
      </c>
      <c r="G130" s="17"/>
      <c r="H130" s="18"/>
    </row>
    <row r="131" s="22" customFormat="true" ht="16.8" hidden="false" customHeight="true" outlineLevel="0" collapsed="false">
      <c r="A131" s="17"/>
      <c r="B131" s="18"/>
      <c r="C131" s="363" t="s">
        <v>272</v>
      </c>
      <c r="D131" s="364" t="s">
        <v>998</v>
      </c>
      <c r="E131" s="365" t="s">
        <v>99</v>
      </c>
      <c r="F131" s="366" t="n">
        <v>1136</v>
      </c>
      <c r="G131" s="17"/>
      <c r="H131" s="18"/>
    </row>
    <row r="132" s="22" customFormat="true" ht="16.8" hidden="false" customHeight="true" outlineLevel="0" collapsed="false">
      <c r="A132" s="17"/>
      <c r="B132" s="18"/>
      <c r="C132" s="367"/>
      <c r="D132" s="367" t="s">
        <v>267</v>
      </c>
      <c r="E132" s="3"/>
      <c r="F132" s="368" t="n">
        <v>0</v>
      </c>
      <c r="G132" s="17"/>
      <c r="H132" s="18"/>
    </row>
    <row r="133" s="22" customFormat="true" ht="16.8" hidden="false" customHeight="true" outlineLevel="0" collapsed="false">
      <c r="A133" s="17"/>
      <c r="B133" s="18"/>
      <c r="C133" s="367"/>
      <c r="D133" s="367" t="s">
        <v>268</v>
      </c>
      <c r="E133" s="3"/>
      <c r="F133" s="368" t="n">
        <v>1186</v>
      </c>
      <c r="G133" s="17"/>
      <c r="H133" s="18"/>
    </row>
    <row r="134" s="22" customFormat="true" ht="16.8" hidden="false" customHeight="true" outlineLevel="0" collapsed="false">
      <c r="A134" s="17"/>
      <c r="B134" s="18"/>
      <c r="C134" s="367"/>
      <c r="D134" s="367" t="s">
        <v>269</v>
      </c>
      <c r="E134" s="3"/>
      <c r="F134" s="368" t="n">
        <v>0</v>
      </c>
      <c r="G134" s="17"/>
      <c r="H134" s="18"/>
    </row>
    <row r="135" s="22" customFormat="true" ht="16.8" hidden="false" customHeight="true" outlineLevel="0" collapsed="false">
      <c r="A135" s="17"/>
      <c r="B135" s="18"/>
      <c r="C135" s="367"/>
      <c r="D135" s="367" t="s">
        <v>270</v>
      </c>
      <c r="E135" s="3"/>
      <c r="F135" s="368" t="n">
        <v>-32</v>
      </c>
      <c r="G135" s="17"/>
      <c r="H135" s="18"/>
    </row>
    <row r="136" s="22" customFormat="true" ht="16.8" hidden="false" customHeight="true" outlineLevel="0" collapsed="false">
      <c r="A136" s="17"/>
      <c r="B136" s="18"/>
      <c r="C136" s="367"/>
      <c r="D136" s="367" t="s">
        <v>271</v>
      </c>
      <c r="E136" s="3"/>
      <c r="F136" s="368" t="n">
        <v>-18</v>
      </c>
      <c r="G136" s="17"/>
      <c r="H136" s="18"/>
    </row>
    <row r="137" s="22" customFormat="true" ht="16.8" hidden="false" customHeight="true" outlineLevel="0" collapsed="false">
      <c r="A137" s="17"/>
      <c r="B137" s="18"/>
      <c r="C137" s="367" t="s">
        <v>272</v>
      </c>
      <c r="D137" s="367" t="s">
        <v>207</v>
      </c>
      <c r="E137" s="3"/>
      <c r="F137" s="368" t="n">
        <v>1136</v>
      </c>
      <c r="G137" s="17"/>
      <c r="H137" s="18"/>
    </row>
    <row r="138" s="22" customFormat="true" ht="16.8" hidden="false" customHeight="true" outlineLevel="0" collapsed="false">
      <c r="A138" s="17"/>
      <c r="B138" s="18"/>
      <c r="C138" s="363" t="s">
        <v>132</v>
      </c>
      <c r="D138" s="364" t="s">
        <v>133</v>
      </c>
      <c r="E138" s="365" t="s">
        <v>103</v>
      </c>
      <c r="F138" s="366" t="n">
        <v>165.59</v>
      </c>
      <c r="G138" s="17"/>
      <c r="H138" s="18"/>
    </row>
    <row r="139" s="22" customFormat="true" ht="16.8" hidden="false" customHeight="true" outlineLevel="0" collapsed="false">
      <c r="A139" s="17"/>
      <c r="B139" s="18"/>
      <c r="C139" s="367"/>
      <c r="D139" s="367" t="s">
        <v>343</v>
      </c>
      <c r="E139" s="3"/>
      <c r="F139" s="368" t="n">
        <v>138.218</v>
      </c>
      <c r="G139" s="17"/>
      <c r="H139" s="18"/>
    </row>
    <row r="140" s="22" customFormat="true" ht="16.8" hidden="false" customHeight="true" outlineLevel="0" collapsed="false">
      <c r="A140" s="17"/>
      <c r="B140" s="18"/>
      <c r="C140" s="367"/>
      <c r="D140" s="367" t="s">
        <v>344</v>
      </c>
      <c r="E140" s="3"/>
      <c r="F140" s="368" t="n">
        <v>0</v>
      </c>
      <c r="G140" s="17"/>
      <c r="H140" s="18"/>
    </row>
    <row r="141" s="22" customFormat="true" ht="16.8" hidden="false" customHeight="true" outlineLevel="0" collapsed="false">
      <c r="A141" s="17"/>
      <c r="B141" s="18"/>
      <c r="C141" s="367"/>
      <c r="D141" s="367" t="s">
        <v>345</v>
      </c>
      <c r="E141" s="3"/>
      <c r="F141" s="368" t="n">
        <v>27.372</v>
      </c>
      <c r="G141" s="17"/>
      <c r="H141" s="18"/>
    </row>
    <row r="142" s="22" customFormat="true" ht="16.8" hidden="false" customHeight="true" outlineLevel="0" collapsed="false">
      <c r="A142" s="17"/>
      <c r="B142" s="18"/>
      <c r="C142" s="367" t="s">
        <v>132</v>
      </c>
      <c r="D142" s="367" t="s">
        <v>207</v>
      </c>
      <c r="E142" s="3"/>
      <c r="F142" s="368" t="n">
        <v>165.59</v>
      </c>
      <c r="G142" s="17"/>
      <c r="H142" s="18"/>
    </row>
    <row r="143" s="22" customFormat="true" ht="16.8" hidden="false" customHeight="true" outlineLevel="0" collapsed="false">
      <c r="A143" s="17"/>
      <c r="B143" s="18"/>
      <c r="C143" s="369" t="s">
        <v>972</v>
      </c>
      <c r="D143" s="17"/>
      <c r="E143" s="17"/>
      <c r="F143" s="17"/>
      <c r="G143" s="17"/>
      <c r="H143" s="18"/>
    </row>
    <row r="144" s="22" customFormat="true" ht="16.8" hidden="false" customHeight="true" outlineLevel="0" collapsed="false">
      <c r="A144" s="17"/>
      <c r="B144" s="18"/>
      <c r="C144" s="367" t="s">
        <v>339</v>
      </c>
      <c r="D144" s="367" t="s">
        <v>992</v>
      </c>
      <c r="E144" s="3" t="s">
        <v>103</v>
      </c>
      <c r="F144" s="368" t="n">
        <v>165.59</v>
      </c>
      <c r="G144" s="17"/>
      <c r="H144" s="18"/>
    </row>
    <row r="145" s="22" customFormat="true" ht="16.8" hidden="false" customHeight="true" outlineLevel="0" collapsed="false">
      <c r="A145" s="17"/>
      <c r="B145" s="18"/>
      <c r="C145" s="367" t="s">
        <v>327</v>
      </c>
      <c r="D145" s="367" t="s">
        <v>983</v>
      </c>
      <c r="E145" s="3" t="s">
        <v>103</v>
      </c>
      <c r="F145" s="368" t="n">
        <v>11.253</v>
      </c>
      <c r="G145" s="17"/>
      <c r="H145" s="18"/>
    </row>
    <row r="146" s="22" customFormat="true" ht="16.8" hidden="false" customHeight="true" outlineLevel="0" collapsed="false">
      <c r="A146" s="17"/>
      <c r="B146" s="18"/>
      <c r="C146" s="367" t="s">
        <v>347</v>
      </c>
      <c r="D146" s="367" t="s">
        <v>999</v>
      </c>
      <c r="E146" s="3" t="s">
        <v>349</v>
      </c>
      <c r="F146" s="368" t="n">
        <v>281.503</v>
      </c>
      <c r="G146" s="17"/>
      <c r="H146" s="18"/>
    </row>
    <row r="147" s="22" customFormat="true" ht="16.8" hidden="false" customHeight="true" outlineLevel="0" collapsed="false">
      <c r="A147" s="17"/>
      <c r="B147" s="18"/>
      <c r="C147" s="367" t="s">
        <v>354</v>
      </c>
      <c r="D147" s="367" t="s">
        <v>985</v>
      </c>
      <c r="E147" s="3" t="s">
        <v>103</v>
      </c>
      <c r="F147" s="368" t="n">
        <v>606.094</v>
      </c>
      <c r="G147" s="17"/>
      <c r="H147" s="18"/>
    </row>
    <row r="148" s="22" customFormat="true" ht="7.45" hidden="false" customHeight="true" outlineLevel="0" collapsed="false">
      <c r="A148" s="17"/>
      <c r="B148" s="34"/>
      <c r="C148" s="35"/>
      <c r="D148" s="35"/>
      <c r="E148" s="35"/>
      <c r="F148" s="35"/>
      <c r="G148" s="35"/>
      <c r="H148" s="18"/>
    </row>
    <row r="149" s="22" customFormat="true" ht="12.8" hidden="false" customHeight="false" outlineLevel="0" collapsed="false">
      <c r="A149" s="17"/>
      <c r="B149" s="17"/>
      <c r="C149" s="17"/>
      <c r="D149" s="17"/>
      <c r="E149" s="17"/>
      <c r="F149" s="17"/>
      <c r="G149" s="17"/>
      <c r="H149" s="17"/>
    </row>
  </sheetData>
  <mergeCells count="2">
    <mergeCell ref="D5:F5"/>
    <mergeCell ref="D6:F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05555555556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2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220" width="8.34"/>
    <col collapsed="false" customWidth="true" hidden="false" outlineLevel="0" max="2" min="2" style="220" width="1.69"/>
    <col collapsed="false" customWidth="true" hidden="false" outlineLevel="0" max="4" min="3" style="220" width="5"/>
    <col collapsed="false" customWidth="true" hidden="false" outlineLevel="0" max="5" min="5" style="220" width="11.66"/>
    <col collapsed="false" customWidth="true" hidden="false" outlineLevel="0" max="6" min="6" style="220" width="9.16"/>
    <col collapsed="false" customWidth="true" hidden="false" outlineLevel="0" max="7" min="7" style="220" width="5"/>
    <col collapsed="false" customWidth="true" hidden="false" outlineLevel="0" max="8" min="8" style="220" width="77.82"/>
    <col collapsed="false" customWidth="true" hidden="false" outlineLevel="0" max="10" min="9" style="220" width="20"/>
    <col collapsed="false" customWidth="true" hidden="false" outlineLevel="0" max="11" min="11" style="220" width="1.69"/>
  </cols>
  <sheetData>
    <row r="1" customFormat="false" ht="37.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</row>
    <row r="2" customFormat="false" ht="7.5" hidden="false" customHeight="true" outlineLevel="0" collapsed="false">
      <c r="A2" s="0"/>
      <c r="B2" s="370"/>
      <c r="C2" s="371"/>
      <c r="D2" s="371"/>
      <c r="E2" s="371"/>
      <c r="F2" s="371"/>
      <c r="G2" s="371"/>
      <c r="H2" s="371"/>
      <c r="I2" s="371"/>
      <c r="J2" s="371"/>
      <c r="K2" s="372"/>
    </row>
    <row r="3" s="373" customFormat="true" ht="45" hidden="false" customHeight="true" outlineLevel="0" collapsed="false">
      <c r="B3" s="374"/>
      <c r="C3" s="375" t="s">
        <v>1000</v>
      </c>
      <c r="D3" s="375"/>
      <c r="E3" s="375"/>
      <c r="F3" s="375"/>
      <c r="G3" s="375"/>
      <c r="H3" s="375"/>
      <c r="I3" s="375"/>
      <c r="J3" s="375"/>
      <c r="K3" s="376"/>
    </row>
    <row r="4" customFormat="false" ht="25.5" hidden="false" customHeight="true" outlineLevel="0" collapsed="false">
      <c r="A4" s="0"/>
      <c r="B4" s="377"/>
      <c r="C4" s="378" t="s">
        <v>1001</v>
      </c>
      <c r="D4" s="378"/>
      <c r="E4" s="378"/>
      <c r="F4" s="378"/>
      <c r="G4" s="378"/>
      <c r="H4" s="378"/>
      <c r="I4" s="378"/>
      <c r="J4" s="378"/>
      <c r="K4" s="379"/>
    </row>
    <row r="5" customFormat="false" ht="5.25" hidden="false" customHeight="true" outlineLevel="0" collapsed="false">
      <c r="A5" s="0"/>
      <c r="B5" s="377"/>
      <c r="C5" s="380"/>
      <c r="D5" s="380"/>
      <c r="E5" s="380"/>
      <c r="F5" s="380"/>
      <c r="G5" s="380"/>
      <c r="H5" s="380"/>
      <c r="I5" s="380"/>
      <c r="J5" s="380"/>
      <c r="K5" s="379"/>
    </row>
    <row r="6" customFormat="false" ht="15" hidden="false" customHeight="true" outlineLevel="0" collapsed="false">
      <c r="A6" s="0"/>
      <c r="B6" s="377"/>
      <c r="C6" s="381" t="s">
        <v>1002</v>
      </c>
      <c r="D6" s="381"/>
      <c r="E6" s="381"/>
      <c r="F6" s="381"/>
      <c r="G6" s="381"/>
      <c r="H6" s="381"/>
      <c r="I6" s="381"/>
      <c r="J6" s="381"/>
      <c r="K6" s="379"/>
    </row>
    <row r="7" customFormat="false" ht="15" hidden="false" customHeight="true" outlineLevel="0" collapsed="false">
      <c r="A7" s="0"/>
      <c r="B7" s="382"/>
      <c r="C7" s="381" t="s">
        <v>1003</v>
      </c>
      <c r="D7" s="381"/>
      <c r="E7" s="381"/>
      <c r="F7" s="381"/>
      <c r="G7" s="381"/>
      <c r="H7" s="381"/>
      <c r="I7" s="381"/>
      <c r="J7" s="381"/>
      <c r="K7" s="379"/>
    </row>
    <row r="8" customFormat="false" ht="12.75" hidden="false" customHeight="true" outlineLevel="0" collapsed="false">
      <c r="A8" s="0"/>
      <c r="B8" s="382"/>
      <c r="C8" s="381"/>
      <c r="D8" s="381"/>
      <c r="E8" s="381"/>
      <c r="F8" s="381"/>
      <c r="G8" s="381"/>
      <c r="H8" s="381"/>
      <c r="I8" s="381"/>
      <c r="J8" s="381"/>
      <c r="K8" s="379"/>
    </row>
    <row r="9" customFormat="false" ht="15" hidden="false" customHeight="true" outlineLevel="0" collapsed="false">
      <c r="A9" s="0"/>
      <c r="B9" s="382"/>
      <c r="C9" s="383" t="s">
        <v>1004</v>
      </c>
      <c r="D9" s="383"/>
      <c r="E9" s="383"/>
      <c r="F9" s="383"/>
      <c r="G9" s="383"/>
      <c r="H9" s="383"/>
      <c r="I9" s="383"/>
      <c r="J9" s="383"/>
      <c r="K9" s="379"/>
    </row>
    <row r="10" customFormat="false" ht="15" hidden="false" customHeight="true" outlineLevel="0" collapsed="false">
      <c r="A10" s="0"/>
      <c r="B10" s="382"/>
      <c r="C10" s="381"/>
      <c r="D10" s="381" t="s">
        <v>1005</v>
      </c>
      <c r="E10" s="381"/>
      <c r="F10" s="381"/>
      <c r="G10" s="381"/>
      <c r="H10" s="381"/>
      <c r="I10" s="381"/>
      <c r="J10" s="381"/>
      <c r="K10" s="379"/>
    </row>
    <row r="11" customFormat="false" ht="15" hidden="false" customHeight="true" outlineLevel="0" collapsed="false">
      <c r="A11" s="0"/>
      <c r="B11" s="382"/>
      <c r="C11" s="384"/>
      <c r="D11" s="381" t="s">
        <v>1006</v>
      </c>
      <c r="E11" s="381"/>
      <c r="F11" s="381"/>
      <c r="G11" s="381"/>
      <c r="H11" s="381"/>
      <c r="I11" s="381"/>
      <c r="J11" s="381"/>
      <c r="K11" s="379"/>
    </row>
    <row r="12" customFormat="false" ht="15" hidden="false" customHeight="true" outlineLevel="0" collapsed="false">
      <c r="A12" s="0"/>
      <c r="B12" s="382"/>
      <c r="C12" s="384"/>
      <c r="D12" s="381"/>
      <c r="E12" s="381"/>
      <c r="F12" s="381"/>
      <c r="G12" s="381"/>
      <c r="H12" s="381"/>
      <c r="I12" s="381"/>
      <c r="J12" s="381"/>
      <c r="K12" s="379"/>
    </row>
    <row r="13" customFormat="false" ht="15" hidden="false" customHeight="true" outlineLevel="0" collapsed="false">
      <c r="A13" s="0"/>
      <c r="B13" s="382"/>
      <c r="C13" s="384"/>
      <c r="D13" s="385" t="s">
        <v>1007</v>
      </c>
      <c r="E13" s="381"/>
      <c r="F13" s="381"/>
      <c r="G13" s="381"/>
      <c r="H13" s="381"/>
      <c r="I13" s="381"/>
      <c r="J13" s="381"/>
      <c r="K13" s="379"/>
    </row>
    <row r="14" customFormat="false" ht="12.75" hidden="false" customHeight="true" outlineLevel="0" collapsed="false">
      <c r="A14" s="0"/>
      <c r="B14" s="382"/>
      <c r="C14" s="384"/>
      <c r="D14" s="384"/>
      <c r="E14" s="384"/>
      <c r="F14" s="384"/>
      <c r="G14" s="384"/>
      <c r="H14" s="384"/>
      <c r="I14" s="384"/>
      <c r="J14" s="384"/>
      <c r="K14" s="379"/>
    </row>
    <row r="15" customFormat="false" ht="15" hidden="false" customHeight="true" outlineLevel="0" collapsed="false">
      <c r="A15" s="0"/>
      <c r="B15" s="382"/>
      <c r="C15" s="384"/>
      <c r="D15" s="381" t="s">
        <v>1008</v>
      </c>
      <c r="E15" s="381"/>
      <c r="F15" s="381"/>
      <c r="G15" s="381"/>
      <c r="H15" s="381"/>
      <c r="I15" s="381"/>
      <c r="J15" s="381"/>
      <c r="K15" s="379"/>
    </row>
    <row r="16" customFormat="false" ht="15" hidden="false" customHeight="true" outlineLevel="0" collapsed="false">
      <c r="A16" s="0"/>
      <c r="B16" s="382"/>
      <c r="C16" s="384"/>
      <c r="D16" s="381" t="s">
        <v>1009</v>
      </c>
      <c r="E16" s="381"/>
      <c r="F16" s="381"/>
      <c r="G16" s="381"/>
      <c r="H16" s="381"/>
      <c r="I16" s="381"/>
      <c r="J16" s="381"/>
      <c r="K16" s="379"/>
    </row>
    <row r="17" customFormat="false" ht="15" hidden="false" customHeight="true" outlineLevel="0" collapsed="false">
      <c r="A17" s="0"/>
      <c r="B17" s="382"/>
      <c r="C17" s="384"/>
      <c r="D17" s="381" t="s">
        <v>1010</v>
      </c>
      <c r="E17" s="381"/>
      <c r="F17" s="381"/>
      <c r="G17" s="381"/>
      <c r="H17" s="381"/>
      <c r="I17" s="381"/>
      <c r="J17" s="381"/>
      <c r="K17" s="379"/>
    </row>
    <row r="18" customFormat="false" ht="15" hidden="false" customHeight="true" outlineLevel="0" collapsed="false">
      <c r="A18" s="0"/>
      <c r="B18" s="382"/>
      <c r="C18" s="384"/>
      <c r="D18" s="384"/>
      <c r="E18" s="386" t="s">
        <v>77</v>
      </c>
      <c r="F18" s="381" t="s">
        <v>1011</v>
      </c>
      <c r="G18" s="381"/>
      <c r="H18" s="381"/>
      <c r="I18" s="381"/>
      <c r="J18" s="381"/>
      <c r="K18" s="379"/>
    </row>
    <row r="19" customFormat="false" ht="15" hidden="false" customHeight="true" outlineLevel="0" collapsed="false">
      <c r="A19" s="0"/>
      <c r="B19" s="382"/>
      <c r="C19" s="384"/>
      <c r="D19" s="384"/>
      <c r="E19" s="386" t="s">
        <v>1012</v>
      </c>
      <c r="F19" s="381" t="s">
        <v>1013</v>
      </c>
      <c r="G19" s="381"/>
      <c r="H19" s="381"/>
      <c r="I19" s="381"/>
      <c r="J19" s="381"/>
      <c r="K19" s="379"/>
    </row>
    <row r="20" customFormat="false" ht="15" hidden="false" customHeight="true" outlineLevel="0" collapsed="false">
      <c r="A20" s="0"/>
      <c r="B20" s="382"/>
      <c r="C20" s="384"/>
      <c r="D20" s="384"/>
      <c r="E20" s="386" t="s">
        <v>1014</v>
      </c>
      <c r="F20" s="381" t="s">
        <v>1015</v>
      </c>
      <c r="G20" s="381"/>
      <c r="H20" s="381"/>
      <c r="I20" s="381"/>
      <c r="J20" s="381"/>
      <c r="K20" s="379"/>
    </row>
    <row r="21" customFormat="false" ht="15" hidden="false" customHeight="true" outlineLevel="0" collapsed="false">
      <c r="A21" s="0"/>
      <c r="B21" s="382"/>
      <c r="C21" s="384"/>
      <c r="D21" s="384"/>
      <c r="E21" s="386" t="s">
        <v>1016</v>
      </c>
      <c r="F21" s="381" t="s">
        <v>1017</v>
      </c>
      <c r="G21" s="381"/>
      <c r="H21" s="381"/>
      <c r="I21" s="381"/>
      <c r="J21" s="381"/>
      <c r="K21" s="379"/>
    </row>
    <row r="22" customFormat="false" ht="15" hidden="false" customHeight="true" outlineLevel="0" collapsed="false">
      <c r="A22" s="0"/>
      <c r="B22" s="382"/>
      <c r="C22" s="384"/>
      <c r="D22" s="384"/>
      <c r="E22" s="386" t="s">
        <v>1018</v>
      </c>
      <c r="F22" s="381" t="s">
        <v>1019</v>
      </c>
      <c r="G22" s="381"/>
      <c r="H22" s="381"/>
      <c r="I22" s="381"/>
      <c r="J22" s="381"/>
      <c r="K22" s="379"/>
    </row>
    <row r="23" customFormat="false" ht="15" hidden="false" customHeight="true" outlineLevel="0" collapsed="false">
      <c r="A23" s="0"/>
      <c r="B23" s="382"/>
      <c r="C23" s="384"/>
      <c r="D23" s="384"/>
      <c r="E23" s="386" t="s">
        <v>89</v>
      </c>
      <c r="F23" s="381" t="s">
        <v>1020</v>
      </c>
      <c r="G23" s="381"/>
      <c r="H23" s="381"/>
      <c r="I23" s="381"/>
      <c r="J23" s="381"/>
      <c r="K23" s="379"/>
    </row>
    <row r="24" customFormat="false" ht="12.75" hidden="false" customHeight="true" outlineLevel="0" collapsed="false">
      <c r="A24" s="0"/>
      <c r="B24" s="382"/>
      <c r="C24" s="384"/>
      <c r="D24" s="384"/>
      <c r="E24" s="384"/>
      <c r="F24" s="384"/>
      <c r="G24" s="384"/>
      <c r="H24" s="384"/>
      <c r="I24" s="384"/>
      <c r="J24" s="384"/>
      <c r="K24" s="379"/>
    </row>
    <row r="25" customFormat="false" ht="15" hidden="false" customHeight="true" outlineLevel="0" collapsed="false">
      <c r="A25" s="0"/>
      <c r="B25" s="382"/>
      <c r="C25" s="383" t="s">
        <v>1021</v>
      </c>
      <c r="D25" s="383"/>
      <c r="E25" s="383"/>
      <c r="F25" s="383"/>
      <c r="G25" s="383"/>
      <c r="H25" s="383"/>
      <c r="I25" s="383"/>
      <c r="J25" s="383"/>
      <c r="K25" s="379"/>
    </row>
    <row r="26" customFormat="false" ht="15" hidden="false" customHeight="true" outlineLevel="0" collapsed="false">
      <c r="A26" s="0"/>
      <c r="B26" s="382"/>
      <c r="C26" s="381" t="s">
        <v>1022</v>
      </c>
      <c r="D26" s="381"/>
      <c r="E26" s="381"/>
      <c r="F26" s="381"/>
      <c r="G26" s="381"/>
      <c r="H26" s="381"/>
      <c r="I26" s="381"/>
      <c r="J26" s="381"/>
      <c r="K26" s="379"/>
    </row>
    <row r="27" customFormat="false" ht="15" hidden="false" customHeight="true" outlineLevel="0" collapsed="false">
      <c r="A27" s="0"/>
      <c r="B27" s="382"/>
      <c r="C27" s="381"/>
      <c r="D27" s="387" t="s">
        <v>1023</v>
      </c>
      <c r="E27" s="387"/>
      <c r="F27" s="387"/>
      <c r="G27" s="387"/>
      <c r="H27" s="387"/>
      <c r="I27" s="387"/>
      <c r="J27" s="387"/>
      <c r="K27" s="379"/>
    </row>
    <row r="28" customFormat="false" ht="15" hidden="false" customHeight="true" outlineLevel="0" collapsed="false">
      <c r="A28" s="0"/>
      <c r="B28" s="382"/>
      <c r="C28" s="384"/>
      <c r="D28" s="381" t="s">
        <v>1024</v>
      </c>
      <c r="E28" s="381"/>
      <c r="F28" s="381"/>
      <c r="G28" s="381"/>
      <c r="H28" s="381"/>
      <c r="I28" s="381"/>
      <c r="J28" s="381"/>
      <c r="K28" s="379"/>
    </row>
    <row r="29" customFormat="false" ht="12.75" hidden="false" customHeight="true" outlineLevel="0" collapsed="false">
      <c r="A29" s="0"/>
      <c r="B29" s="382"/>
      <c r="C29" s="384"/>
      <c r="D29" s="384"/>
      <c r="E29" s="384"/>
      <c r="F29" s="384"/>
      <c r="G29" s="384"/>
      <c r="H29" s="384"/>
      <c r="I29" s="384"/>
      <c r="J29" s="384"/>
      <c r="K29" s="379"/>
    </row>
    <row r="30" customFormat="false" ht="15" hidden="false" customHeight="true" outlineLevel="0" collapsed="false">
      <c r="A30" s="0"/>
      <c r="B30" s="382"/>
      <c r="C30" s="384"/>
      <c r="D30" s="387" t="s">
        <v>1025</v>
      </c>
      <c r="E30" s="387"/>
      <c r="F30" s="387"/>
      <c r="G30" s="387"/>
      <c r="H30" s="387"/>
      <c r="I30" s="387"/>
      <c r="J30" s="387"/>
      <c r="K30" s="379"/>
    </row>
    <row r="31" customFormat="false" ht="15" hidden="false" customHeight="true" outlineLevel="0" collapsed="false">
      <c r="A31" s="0"/>
      <c r="B31" s="382"/>
      <c r="C31" s="384"/>
      <c r="D31" s="381" t="s">
        <v>1026</v>
      </c>
      <c r="E31" s="381"/>
      <c r="F31" s="381"/>
      <c r="G31" s="381"/>
      <c r="H31" s="381"/>
      <c r="I31" s="381"/>
      <c r="J31" s="381"/>
      <c r="K31" s="379"/>
    </row>
    <row r="32" customFormat="false" ht="12.75" hidden="false" customHeight="true" outlineLevel="0" collapsed="false">
      <c r="A32" s="0"/>
      <c r="B32" s="382"/>
      <c r="C32" s="384"/>
      <c r="D32" s="384"/>
      <c r="E32" s="384"/>
      <c r="F32" s="384"/>
      <c r="G32" s="384"/>
      <c r="H32" s="384"/>
      <c r="I32" s="384"/>
      <c r="J32" s="384"/>
      <c r="K32" s="379"/>
    </row>
    <row r="33" customFormat="false" ht="15" hidden="false" customHeight="true" outlineLevel="0" collapsed="false">
      <c r="A33" s="0"/>
      <c r="B33" s="382"/>
      <c r="C33" s="384"/>
      <c r="D33" s="387" t="s">
        <v>1027</v>
      </c>
      <c r="E33" s="387"/>
      <c r="F33" s="387"/>
      <c r="G33" s="387"/>
      <c r="H33" s="387"/>
      <c r="I33" s="387"/>
      <c r="J33" s="387"/>
      <c r="K33" s="379"/>
    </row>
    <row r="34" customFormat="false" ht="15" hidden="false" customHeight="true" outlineLevel="0" collapsed="false">
      <c r="A34" s="0"/>
      <c r="B34" s="382"/>
      <c r="C34" s="384"/>
      <c r="D34" s="381" t="s">
        <v>1028</v>
      </c>
      <c r="E34" s="381"/>
      <c r="F34" s="381"/>
      <c r="G34" s="381"/>
      <c r="H34" s="381"/>
      <c r="I34" s="381"/>
      <c r="J34" s="381"/>
      <c r="K34" s="379"/>
    </row>
    <row r="35" customFormat="false" ht="15" hidden="false" customHeight="true" outlineLevel="0" collapsed="false">
      <c r="A35" s="0"/>
      <c r="B35" s="382"/>
      <c r="C35" s="384"/>
      <c r="D35" s="381" t="s">
        <v>1029</v>
      </c>
      <c r="E35" s="381"/>
      <c r="F35" s="381"/>
      <c r="G35" s="381"/>
      <c r="H35" s="381"/>
      <c r="I35" s="381"/>
      <c r="J35" s="381"/>
      <c r="K35" s="379"/>
    </row>
    <row r="36" customFormat="false" ht="15" hidden="false" customHeight="true" outlineLevel="0" collapsed="false">
      <c r="A36" s="0"/>
      <c r="B36" s="382"/>
      <c r="C36" s="384"/>
      <c r="D36" s="381"/>
      <c r="E36" s="385" t="s">
        <v>147</v>
      </c>
      <c r="F36" s="381"/>
      <c r="G36" s="381" t="s">
        <v>1030</v>
      </c>
      <c r="H36" s="381"/>
      <c r="I36" s="381"/>
      <c r="J36" s="381"/>
      <c r="K36" s="379"/>
    </row>
    <row r="37" customFormat="false" ht="30.75" hidden="false" customHeight="true" outlineLevel="0" collapsed="false">
      <c r="A37" s="0"/>
      <c r="B37" s="382"/>
      <c r="C37" s="384"/>
      <c r="D37" s="381"/>
      <c r="E37" s="385" t="s">
        <v>1031</v>
      </c>
      <c r="F37" s="381"/>
      <c r="G37" s="381" t="s">
        <v>1032</v>
      </c>
      <c r="H37" s="381"/>
      <c r="I37" s="381"/>
      <c r="J37" s="381"/>
      <c r="K37" s="379"/>
    </row>
    <row r="38" customFormat="false" ht="15" hidden="false" customHeight="true" outlineLevel="0" collapsed="false">
      <c r="A38" s="0"/>
      <c r="B38" s="382"/>
      <c r="C38" s="384"/>
      <c r="D38" s="381"/>
      <c r="E38" s="385" t="s">
        <v>51</v>
      </c>
      <c r="F38" s="381"/>
      <c r="G38" s="381" t="s">
        <v>1033</v>
      </c>
      <c r="H38" s="381"/>
      <c r="I38" s="381"/>
      <c r="J38" s="381"/>
      <c r="K38" s="379"/>
    </row>
    <row r="39" customFormat="false" ht="15" hidden="false" customHeight="true" outlineLevel="0" collapsed="false">
      <c r="A39" s="0"/>
      <c r="B39" s="382"/>
      <c r="C39" s="384"/>
      <c r="D39" s="381"/>
      <c r="E39" s="385" t="s">
        <v>52</v>
      </c>
      <c r="F39" s="381"/>
      <c r="G39" s="381" t="s">
        <v>1034</v>
      </c>
      <c r="H39" s="381"/>
      <c r="I39" s="381"/>
      <c r="J39" s="381"/>
      <c r="K39" s="379"/>
    </row>
    <row r="40" customFormat="false" ht="15" hidden="false" customHeight="true" outlineLevel="0" collapsed="false">
      <c r="A40" s="0"/>
      <c r="B40" s="382"/>
      <c r="C40" s="384"/>
      <c r="D40" s="381"/>
      <c r="E40" s="385" t="s">
        <v>148</v>
      </c>
      <c r="F40" s="381"/>
      <c r="G40" s="381" t="s">
        <v>1035</v>
      </c>
      <c r="H40" s="381"/>
      <c r="I40" s="381"/>
      <c r="J40" s="381"/>
      <c r="K40" s="379"/>
    </row>
    <row r="41" customFormat="false" ht="15" hidden="false" customHeight="true" outlineLevel="0" collapsed="false">
      <c r="A41" s="0"/>
      <c r="B41" s="382"/>
      <c r="C41" s="384"/>
      <c r="D41" s="381"/>
      <c r="E41" s="385" t="s">
        <v>149</v>
      </c>
      <c r="F41" s="381"/>
      <c r="G41" s="381" t="s">
        <v>1036</v>
      </c>
      <c r="H41" s="381"/>
      <c r="I41" s="381"/>
      <c r="J41" s="381"/>
      <c r="K41" s="379"/>
    </row>
    <row r="42" customFormat="false" ht="15" hidden="false" customHeight="true" outlineLevel="0" collapsed="false">
      <c r="A42" s="0"/>
      <c r="B42" s="382"/>
      <c r="C42" s="384"/>
      <c r="D42" s="381"/>
      <c r="E42" s="385" t="s">
        <v>1037</v>
      </c>
      <c r="F42" s="381"/>
      <c r="G42" s="381" t="s">
        <v>1038</v>
      </c>
      <c r="H42" s="381"/>
      <c r="I42" s="381"/>
      <c r="J42" s="381"/>
      <c r="K42" s="379"/>
    </row>
    <row r="43" customFormat="false" ht="15" hidden="false" customHeight="true" outlineLevel="0" collapsed="false">
      <c r="A43" s="0"/>
      <c r="B43" s="382"/>
      <c r="C43" s="384"/>
      <c r="D43" s="381"/>
      <c r="E43" s="385"/>
      <c r="F43" s="381"/>
      <c r="G43" s="381" t="s">
        <v>1039</v>
      </c>
      <c r="H43" s="381"/>
      <c r="I43" s="381"/>
      <c r="J43" s="381"/>
      <c r="K43" s="379"/>
    </row>
    <row r="44" customFormat="false" ht="15" hidden="false" customHeight="true" outlineLevel="0" collapsed="false">
      <c r="A44" s="0"/>
      <c r="B44" s="382"/>
      <c r="C44" s="384"/>
      <c r="D44" s="381"/>
      <c r="E44" s="385" t="s">
        <v>1040</v>
      </c>
      <c r="F44" s="381"/>
      <c r="G44" s="381" t="s">
        <v>1041</v>
      </c>
      <c r="H44" s="381"/>
      <c r="I44" s="381"/>
      <c r="J44" s="381"/>
      <c r="K44" s="379"/>
    </row>
    <row r="45" customFormat="false" ht="15" hidden="false" customHeight="true" outlineLevel="0" collapsed="false">
      <c r="A45" s="0"/>
      <c r="B45" s="382"/>
      <c r="C45" s="384"/>
      <c r="D45" s="381"/>
      <c r="E45" s="385" t="s">
        <v>151</v>
      </c>
      <c r="F45" s="381"/>
      <c r="G45" s="381" t="s">
        <v>1042</v>
      </c>
      <c r="H45" s="381"/>
      <c r="I45" s="381"/>
      <c r="J45" s="381"/>
      <c r="K45" s="379"/>
    </row>
    <row r="46" customFormat="false" ht="12.75" hidden="false" customHeight="true" outlineLevel="0" collapsed="false">
      <c r="A46" s="0"/>
      <c r="B46" s="382"/>
      <c r="C46" s="384"/>
      <c r="D46" s="381"/>
      <c r="E46" s="381"/>
      <c r="F46" s="381"/>
      <c r="G46" s="381"/>
      <c r="H46" s="381"/>
      <c r="I46" s="381"/>
      <c r="J46" s="381"/>
      <c r="K46" s="379"/>
    </row>
    <row r="47" customFormat="false" ht="15" hidden="false" customHeight="true" outlineLevel="0" collapsed="false">
      <c r="A47" s="0"/>
      <c r="B47" s="382"/>
      <c r="C47" s="384"/>
      <c r="D47" s="381" t="s">
        <v>1043</v>
      </c>
      <c r="E47" s="381"/>
      <c r="F47" s="381"/>
      <c r="G47" s="381"/>
      <c r="H47" s="381"/>
      <c r="I47" s="381"/>
      <c r="J47" s="381"/>
      <c r="K47" s="379"/>
    </row>
    <row r="48" customFormat="false" ht="15" hidden="false" customHeight="true" outlineLevel="0" collapsed="false">
      <c r="A48" s="0"/>
      <c r="B48" s="382"/>
      <c r="C48" s="384"/>
      <c r="D48" s="384"/>
      <c r="E48" s="381" t="s">
        <v>1044</v>
      </c>
      <c r="F48" s="381"/>
      <c r="G48" s="381"/>
      <c r="H48" s="381"/>
      <c r="I48" s="381"/>
      <c r="J48" s="381"/>
      <c r="K48" s="379"/>
    </row>
    <row r="49" customFormat="false" ht="15" hidden="false" customHeight="true" outlineLevel="0" collapsed="false">
      <c r="A49" s="0"/>
      <c r="B49" s="382"/>
      <c r="C49" s="384"/>
      <c r="D49" s="384"/>
      <c r="E49" s="381" t="s">
        <v>1045</v>
      </c>
      <c r="F49" s="381"/>
      <c r="G49" s="381"/>
      <c r="H49" s="381"/>
      <c r="I49" s="381"/>
      <c r="J49" s="381"/>
      <c r="K49" s="379"/>
    </row>
    <row r="50" customFormat="false" ht="15" hidden="false" customHeight="true" outlineLevel="0" collapsed="false">
      <c r="A50" s="0"/>
      <c r="B50" s="382"/>
      <c r="C50" s="384"/>
      <c r="D50" s="384"/>
      <c r="E50" s="381" t="s">
        <v>1046</v>
      </c>
      <c r="F50" s="381"/>
      <c r="G50" s="381"/>
      <c r="H50" s="381"/>
      <c r="I50" s="381"/>
      <c r="J50" s="381"/>
      <c r="K50" s="379"/>
    </row>
    <row r="51" customFormat="false" ht="15" hidden="false" customHeight="true" outlineLevel="0" collapsed="false">
      <c r="A51" s="0"/>
      <c r="B51" s="382"/>
      <c r="C51" s="384"/>
      <c r="D51" s="381" t="s">
        <v>1047</v>
      </c>
      <c r="E51" s="381"/>
      <c r="F51" s="381"/>
      <c r="G51" s="381"/>
      <c r="H51" s="381"/>
      <c r="I51" s="381"/>
      <c r="J51" s="381"/>
      <c r="K51" s="379"/>
    </row>
    <row r="52" customFormat="false" ht="25.5" hidden="false" customHeight="true" outlineLevel="0" collapsed="false">
      <c r="A52" s="0"/>
      <c r="B52" s="377"/>
      <c r="C52" s="378" t="s">
        <v>1048</v>
      </c>
      <c r="D52" s="378"/>
      <c r="E52" s="378"/>
      <c r="F52" s="378"/>
      <c r="G52" s="378"/>
      <c r="H52" s="378"/>
      <c r="I52" s="378"/>
      <c r="J52" s="378"/>
      <c r="K52" s="379"/>
    </row>
    <row r="53" customFormat="false" ht="5.25" hidden="false" customHeight="true" outlineLevel="0" collapsed="false">
      <c r="A53" s="0"/>
      <c r="B53" s="377"/>
      <c r="C53" s="380"/>
      <c r="D53" s="380"/>
      <c r="E53" s="380"/>
      <c r="F53" s="380"/>
      <c r="G53" s="380"/>
      <c r="H53" s="380"/>
      <c r="I53" s="380"/>
      <c r="J53" s="380"/>
      <c r="K53" s="379"/>
    </row>
    <row r="54" customFormat="false" ht="15" hidden="false" customHeight="true" outlineLevel="0" collapsed="false">
      <c r="A54" s="0"/>
      <c r="B54" s="377"/>
      <c r="C54" s="381" t="s">
        <v>1049</v>
      </c>
      <c r="D54" s="381"/>
      <c r="E54" s="381"/>
      <c r="F54" s="381"/>
      <c r="G54" s="381"/>
      <c r="H54" s="381"/>
      <c r="I54" s="381"/>
      <c r="J54" s="381"/>
      <c r="K54" s="379"/>
    </row>
    <row r="55" customFormat="false" ht="15" hidden="false" customHeight="true" outlineLevel="0" collapsed="false">
      <c r="A55" s="0"/>
      <c r="B55" s="377"/>
      <c r="C55" s="381" t="s">
        <v>1050</v>
      </c>
      <c r="D55" s="381"/>
      <c r="E55" s="381"/>
      <c r="F55" s="381"/>
      <c r="G55" s="381"/>
      <c r="H55" s="381"/>
      <c r="I55" s="381"/>
      <c r="J55" s="381"/>
      <c r="K55" s="379"/>
    </row>
    <row r="56" customFormat="false" ht="12.75" hidden="false" customHeight="true" outlineLevel="0" collapsed="false">
      <c r="A56" s="0"/>
      <c r="B56" s="377"/>
      <c r="C56" s="381"/>
      <c r="D56" s="381"/>
      <c r="E56" s="381"/>
      <c r="F56" s="381"/>
      <c r="G56" s="381"/>
      <c r="H56" s="381"/>
      <c r="I56" s="381"/>
      <c r="J56" s="381"/>
      <c r="K56" s="379"/>
    </row>
    <row r="57" customFormat="false" ht="15" hidden="false" customHeight="true" outlineLevel="0" collapsed="false">
      <c r="A57" s="0"/>
      <c r="B57" s="377"/>
      <c r="C57" s="381" t="s">
        <v>1051</v>
      </c>
      <c r="D57" s="381"/>
      <c r="E57" s="381"/>
      <c r="F57" s="381"/>
      <c r="G57" s="381"/>
      <c r="H57" s="381"/>
      <c r="I57" s="381"/>
      <c r="J57" s="381"/>
      <c r="K57" s="379"/>
    </row>
    <row r="58" customFormat="false" ht="15" hidden="false" customHeight="true" outlineLevel="0" collapsed="false">
      <c r="A58" s="0"/>
      <c r="B58" s="377"/>
      <c r="C58" s="384"/>
      <c r="D58" s="381" t="s">
        <v>1052</v>
      </c>
      <c r="E58" s="381"/>
      <c r="F58" s="381"/>
      <c r="G58" s="381"/>
      <c r="H58" s="381"/>
      <c r="I58" s="381"/>
      <c r="J58" s="381"/>
      <c r="K58" s="379"/>
    </row>
    <row r="59" customFormat="false" ht="15" hidden="false" customHeight="true" outlineLevel="0" collapsed="false">
      <c r="A59" s="0"/>
      <c r="B59" s="377"/>
      <c r="C59" s="384"/>
      <c r="D59" s="381" t="s">
        <v>1053</v>
      </c>
      <c r="E59" s="381"/>
      <c r="F59" s="381"/>
      <c r="G59" s="381"/>
      <c r="H59" s="381"/>
      <c r="I59" s="381"/>
      <c r="J59" s="381"/>
      <c r="K59" s="379"/>
    </row>
    <row r="60" customFormat="false" ht="15" hidden="false" customHeight="true" outlineLevel="0" collapsed="false">
      <c r="A60" s="0"/>
      <c r="B60" s="377"/>
      <c r="C60" s="384"/>
      <c r="D60" s="381" t="s">
        <v>1054</v>
      </c>
      <c r="E60" s="381"/>
      <c r="F60" s="381"/>
      <c r="G60" s="381"/>
      <c r="H60" s="381"/>
      <c r="I60" s="381"/>
      <c r="J60" s="381"/>
      <c r="K60" s="379"/>
    </row>
    <row r="61" customFormat="false" ht="15" hidden="false" customHeight="true" outlineLevel="0" collapsed="false">
      <c r="A61" s="0"/>
      <c r="B61" s="377"/>
      <c r="C61" s="384"/>
      <c r="D61" s="381" t="s">
        <v>1055</v>
      </c>
      <c r="E61" s="381"/>
      <c r="F61" s="381"/>
      <c r="G61" s="381"/>
      <c r="H61" s="381"/>
      <c r="I61" s="381"/>
      <c r="J61" s="381"/>
      <c r="K61" s="379"/>
    </row>
    <row r="62" customFormat="false" ht="15" hidden="false" customHeight="true" outlineLevel="0" collapsed="false">
      <c r="A62" s="0"/>
      <c r="B62" s="377"/>
      <c r="C62" s="384"/>
      <c r="D62" s="388" t="s">
        <v>1056</v>
      </c>
      <c r="E62" s="388"/>
      <c r="F62" s="388"/>
      <c r="G62" s="388"/>
      <c r="H62" s="388"/>
      <c r="I62" s="388"/>
      <c r="J62" s="388"/>
      <c r="K62" s="379"/>
    </row>
    <row r="63" customFormat="false" ht="15" hidden="false" customHeight="true" outlineLevel="0" collapsed="false">
      <c r="A63" s="0"/>
      <c r="B63" s="377"/>
      <c r="C63" s="384"/>
      <c r="D63" s="381" t="s">
        <v>1057</v>
      </c>
      <c r="E63" s="381"/>
      <c r="F63" s="381"/>
      <c r="G63" s="381"/>
      <c r="H63" s="381"/>
      <c r="I63" s="381"/>
      <c r="J63" s="381"/>
      <c r="K63" s="379"/>
    </row>
    <row r="64" customFormat="false" ht="12.75" hidden="false" customHeight="true" outlineLevel="0" collapsed="false">
      <c r="A64" s="0"/>
      <c r="B64" s="377"/>
      <c r="C64" s="384"/>
      <c r="D64" s="384"/>
      <c r="E64" s="389"/>
      <c r="F64" s="384"/>
      <c r="G64" s="384"/>
      <c r="H64" s="384"/>
      <c r="I64" s="384"/>
      <c r="J64" s="384"/>
      <c r="K64" s="379"/>
    </row>
    <row r="65" customFormat="false" ht="15" hidden="false" customHeight="true" outlineLevel="0" collapsed="false">
      <c r="A65" s="0"/>
      <c r="B65" s="377"/>
      <c r="C65" s="384"/>
      <c r="D65" s="381" t="s">
        <v>1058</v>
      </c>
      <c r="E65" s="381"/>
      <c r="F65" s="381"/>
      <c r="G65" s="381"/>
      <c r="H65" s="381"/>
      <c r="I65" s="381"/>
      <c r="J65" s="381"/>
      <c r="K65" s="379"/>
    </row>
    <row r="66" customFormat="false" ht="15" hidden="false" customHeight="true" outlineLevel="0" collapsed="false">
      <c r="A66" s="0"/>
      <c r="B66" s="377"/>
      <c r="C66" s="384"/>
      <c r="D66" s="388" t="s">
        <v>1059</v>
      </c>
      <c r="E66" s="388"/>
      <c r="F66" s="388"/>
      <c r="G66" s="388"/>
      <c r="H66" s="388"/>
      <c r="I66" s="388"/>
      <c r="J66" s="388"/>
      <c r="K66" s="379"/>
    </row>
    <row r="67" customFormat="false" ht="15" hidden="false" customHeight="true" outlineLevel="0" collapsed="false">
      <c r="A67" s="0"/>
      <c r="B67" s="377"/>
      <c r="C67" s="384"/>
      <c r="D67" s="381" t="s">
        <v>1060</v>
      </c>
      <c r="E67" s="381"/>
      <c r="F67" s="381"/>
      <c r="G67" s="381"/>
      <c r="H67" s="381"/>
      <c r="I67" s="381"/>
      <c r="J67" s="381"/>
      <c r="K67" s="379"/>
    </row>
    <row r="68" customFormat="false" ht="15" hidden="false" customHeight="true" outlineLevel="0" collapsed="false">
      <c r="A68" s="0"/>
      <c r="B68" s="377"/>
      <c r="C68" s="384"/>
      <c r="D68" s="381" t="s">
        <v>1061</v>
      </c>
      <c r="E68" s="381"/>
      <c r="F68" s="381"/>
      <c r="G68" s="381"/>
      <c r="H68" s="381"/>
      <c r="I68" s="381"/>
      <c r="J68" s="381"/>
      <c r="K68" s="379"/>
    </row>
    <row r="69" customFormat="false" ht="15" hidden="false" customHeight="true" outlineLevel="0" collapsed="false">
      <c r="A69" s="0"/>
      <c r="B69" s="377"/>
      <c r="C69" s="384"/>
      <c r="D69" s="381" t="s">
        <v>1062</v>
      </c>
      <c r="E69" s="381"/>
      <c r="F69" s="381"/>
      <c r="G69" s="381"/>
      <c r="H69" s="381"/>
      <c r="I69" s="381"/>
      <c r="J69" s="381"/>
      <c r="K69" s="379"/>
    </row>
    <row r="70" customFormat="false" ht="15" hidden="false" customHeight="true" outlineLevel="0" collapsed="false">
      <c r="A70" s="0"/>
      <c r="B70" s="377"/>
      <c r="C70" s="384"/>
      <c r="D70" s="381" t="s">
        <v>1063</v>
      </c>
      <c r="E70" s="381"/>
      <c r="F70" s="381"/>
      <c r="G70" s="381"/>
      <c r="H70" s="381"/>
      <c r="I70" s="381"/>
      <c r="J70" s="381"/>
      <c r="K70" s="379"/>
    </row>
    <row r="71" customFormat="false" ht="12.75" hidden="false" customHeight="true" outlineLevel="0" collapsed="false">
      <c r="A71" s="0"/>
      <c r="B71" s="390"/>
      <c r="C71" s="391"/>
      <c r="D71" s="391"/>
      <c r="E71" s="391"/>
      <c r="F71" s="391"/>
      <c r="G71" s="391"/>
      <c r="H71" s="391"/>
      <c r="I71" s="391"/>
      <c r="J71" s="391"/>
      <c r="K71" s="392"/>
    </row>
    <row r="72" customFormat="false" ht="18.75" hidden="false" customHeight="true" outlineLevel="0" collapsed="false">
      <c r="A72" s="0"/>
      <c r="B72" s="393"/>
      <c r="C72" s="393"/>
      <c r="D72" s="393"/>
      <c r="E72" s="393"/>
      <c r="F72" s="393"/>
      <c r="G72" s="393"/>
      <c r="H72" s="393"/>
      <c r="I72" s="393"/>
      <c r="J72" s="393"/>
      <c r="K72" s="394"/>
    </row>
    <row r="73" customFormat="false" ht="18.75" hidden="false" customHeight="true" outlineLevel="0" collapsed="false">
      <c r="A73" s="0"/>
      <c r="B73" s="394"/>
      <c r="C73" s="394"/>
      <c r="D73" s="394"/>
      <c r="E73" s="394"/>
      <c r="F73" s="394"/>
      <c r="G73" s="394"/>
      <c r="H73" s="394"/>
      <c r="I73" s="394"/>
      <c r="J73" s="394"/>
      <c r="K73" s="394"/>
    </row>
    <row r="74" customFormat="false" ht="7.5" hidden="false" customHeight="true" outlineLevel="0" collapsed="false">
      <c r="A74" s="0"/>
      <c r="B74" s="395"/>
      <c r="C74" s="396"/>
      <c r="D74" s="396"/>
      <c r="E74" s="396"/>
      <c r="F74" s="396"/>
      <c r="G74" s="396"/>
      <c r="H74" s="396"/>
      <c r="I74" s="396"/>
      <c r="J74" s="396"/>
      <c r="K74" s="397"/>
    </row>
    <row r="75" customFormat="false" ht="45" hidden="false" customHeight="true" outlineLevel="0" collapsed="false">
      <c r="A75" s="0"/>
      <c r="B75" s="398"/>
      <c r="C75" s="399" t="s">
        <v>1064</v>
      </c>
      <c r="D75" s="399"/>
      <c r="E75" s="399"/>
      <c r="F75" s="399"/>
      <c r="G75" s="399"/>
      <c r="H75" s="399"/>
      <c r="I75" s="399"/>
      <c r="J75" s="399"/>
      <c r="K75" s="400"/>
    </row>
    <row r="76" customFormat="false" ht="17.25" hidden="false" customHeight="true" outlineLevel="0" collapsed="false">
      <c r="A76" s="0"/>
      <c r="B76" s="398"/>
      <c r="C76" s="401" t="s">
        <v>1065</v>
      </c>
      <c r="D76" s="401"/>
      <c r="E76" s="401"/>
      <c r="F76" s="401" t="s">
        <v>1066</v>
      </c>
      <c r="G76" s="402"/>
      <c r="H76" s="401" t="s">
        <v>52</v>
      </c>
      <c r="I76" s="401" t="s">
        <v>55</v>
      </c>
      <c r="J76" s="401" t="s">
        <v>1067</v>
      </c>
      <c r="K76" s="400"/>
    </row>
    <row r="77" customFormat="false" ht="17.25" hidden="false" customHeight="true" outlineLevel="0" collapsed="false">
      <c r="A77" s="0"/>
      <c r="B77" s="398"/>
      <c r="C77" s="403" t="s">
        <v>1068</v>
      </c>
      <c r="D77" s="403"/>
      <c r="E77" s="403"/>
      <c r="F77" s="404" t="s">
        <v>1069</v>
      </c>
      <c r="G77" s="405"/>
      <c r="H77" s="403"/>
      <c r="I77" s="403"/>
      <c r="J77" s="403" t="s">
        <v>1070</v>
      </c>
      <c r="K77" s="400"/>
    </row>
    <row r="78" customFormat="false" ht="5.25" hidden="false" customHeight="true" outlineLevel="0" collapsed="false">
      <c r="A78" s="0"/>
      <c r="B78" s="398"/>
      <c r="C78" s="406"/>
      <c r="D78" s="406"/>
      <c r="E78" s="406"/>
      <c r="F78" s="406"/>
      <c r="G78" s="407"/>
      <c r="H78" s="406"/>
      <c r="I78" s="406"/>
      <c r="J78" s="406"/>
      <c r="K78" s="400"/>
    </row>
    <row r="79" customFormat="false" ht="15" hidden="false" customHeight="true" outlineLevel="0" collapsed="false">
      <c r="A79" s="0"/>
      <c r="B79" s="398"/>
      <c r="C79" s="385" t="s">
        <v>51</v>
      </c>
      <c r="D79" s="408"/>
      <c r="E79" s="408"/>
      <c r="F79" s="409" t="s">
        <v>1071</v>
      </c>
      <c r="G79" s="410"/>
      <c r="H79" s="385" t="s">
        <v>1072</v>
      </c>
      <c r="I79" s="385" t="s">
        <v>1073</v>
      </c>
      <c r="J79" s="385" t="n">
        <v>20</v>
      </c>
      <c r="K79" s="400"/>
    </row>
    <row r="80" customFormat="false" ht="15" hidden="false" customHeight="true" outlineLevel="0" collapsed="false">
      <c r="A80" s="0"/>
      <c r="B80" s="398"/>
      <c r="C80" s="385" t="s">
        <v>1074</v>
      </c>
      <c r="D80" s="385"/>
      <c r="E80" s="385"/>
      <c r="F80" s="409" t="s">
        <v>1071</v>
      </c>
      <c r="G80" s="410"/>
      <c r="H80" s="385" t="s">
        <v>1075</v>
      </c>
      <c r="I80" s="385" t="s">
        <v>1073</v>
      </c>
      <c r="J80" s="385" t="n">
        <v>120</v>
      </c>
      <c r="K80" s="400"/>
    </row>
    <row r="81" customFormat="false" ht="15" hidden="false" customHeight="true" outlineLevel="0" collapsed="false">
      <c r="A81" s="0"/>
      <c r="B81" s="411"/>
      <c r="C81" s="385" t="s">
        <v>1076</v>
      </c>
      <c r="D81" s="385"/>
      <c r="E81" s="385"/>
      <c r="F81" s="409" t="s">
        <v>1077</v>
      </c>
      <c r="G81" s="410"/>
      <c r="H81" s="385" t="s">
        <v>1078</v>
      </c>
      <c r="I81" s="385" t="s">
        <v>1073</v>
      </c>
      <c r="J81" s="385" t="n">
        <v>50</v>
      </c>
      <c r="K81" s="400"/>
    </row>
    <row r="82" customFormat="false" ht="15" hidden="false" customHeight="true" outlineLevel="0" collapsed="false">
      <c r="A82" s="0"/>
      <c r="B82" s="411"/>
      <c r="C82" s="385" t="s">
        <v>1079</v>
      </c>
      <c r="D82" s="385"/>
      <c r="E82" s="385"/>
      <c r="F82" s="409" t="s">
        <v>1071</v>
      </c>
      <c r="G82" s="410"/>
      <c r="H82" s="385" t="s">
        <v>1080</v>
      </c>
      <c r="I82" s="385" t="s">
        <v>1081</v>
      </c>
      <c r="J82" s="385"/>
      <c r="K82" s="400"/>
    </row>
    <row r="83" customFormat="false" ht="15" hidden="false" customHeight="true" outlineLevel="0" collapsed="false">
      <c r="A83" s="0"/>
      <c r="B83" s="411"/>
      <c r="C83" s="385" t="s">
        <v>1082</v>
      </c>
      <c r="D83" s="385"/>
      <c r="E83" s="385"/>
      <c r="F83" s="409" t="s">
        <v>1077</v>
      </c>
      <c r="G83" s="385"/>
      <c r="H83" s="385" t="s">
        <v>1083</v>
      </c>
      <c r="I83" s="385" t="s">
        <v>1073</v>
      </c>
      <c r="J83" s="385" t="n">
        <v>15</v>
      </c>
      <c r="K83" s="400"/>
    </row>
    <row r="84" customFormat="false" ht="15" hidden="false" customHeight="true" outlineLevel="0" collapsed="false">
      <c r="A84" s="0"/>
      <c r="B84" s="411"/>
      <c r="C84" s="385" t="s">
        <v>1084</v>
      </c>
      <c r="D84" s="385"/>
      <c r="E84" s="385"/>
      <c r="F84" s="409" t="s">
        <v>1077</v>
      </c>
      <c r="G84" s="385"/>
      <c r="H84" s="385" t="s">
        <v>1085</v>
      </c>
      <c r="I84" s="385" t="s">
        <v>1073</v>
      </c>
      <c r="J84" s="385" t="n">
        <v>15</v>
      </c>
      <c r="K84" s="400"/>
    </row>
    <row r="85" customFormat="false" ht="15" hidden="false" customHeight="true" outlineLevel="0" collapsed="false">
      <c r="A85" s="0"/>
      <c r="B85" s="411"/>
      <c r="C85" s="385" t="s">
        <v>1086</v>
      </c>
      <c r="D85" s="385"/>
      <c r="E85" s="385"/>
      <c r="F85" s="409" t="s">
        <v>1077</v>
      </c>
      <c r="G85" s="385"/>
      <c r="H85" s="385" t="s">
        <v>1087</v>
      </c>
      <c r="I85" s="385" t="s">
        <v>1073</v>
      </c>
      <c r="J85" s="385" t="n">
        <v>20</v>
      </c>
      <c r="K85" s="400"/>
    </row>
    <row r="86" customFormat="false" ht="15" hidden="false" customHeight="true" outlineLevel="0" collapsed="false">
      <c r="A86" s="0"/>
      <c r="B86" s="411"/>
      <c r="C86" s="385" t="s">
        <v>1088</v>
      </c>
      <c r="D86" s="385"/>
      <c r="E86" s="385"/>
      <c r="F86" s="409" t="s">
        <v>1077</v>
      </c>
      <c r="G86" s="385"/>
      <c r="H86" s="385" t="s">
        <v>1089</v>
      </c>
      <c r="I86" s="385" t="s">
        <v>1073</v>
      </c>
      <c r="J86" s="385" t="n">
        <v>20</v>
      </c>
      <c r="K86" s="400"/>
    </row>
    <row r="87" customFormat="false" ht="15" hidden="false" customHeight="true" outlineLevel="0" collapsed="false">
      <c r="A87" s="0"/>
      <c r="B87" s="411"/>
      <c r="C87" s="385" t="s">
        <v>1090</v>
      </c>
      <c r="D87" s="385"/>
      <c r="E87" s="385"/>
      <c r="F87" s="409" t="s">
        <v>1077</v>
      </c>
      <c r="G87" s="410"/>
      <c r="H87" s="385" t="s">
        <v>1091</v>
      </c>
      <c r="I87" s="385" t="s">
        <v>1073</v>
      </c>
      <c r="J87" s="385" t="n">
        <v>50</v>
      </c>
      <c r="K87" s="400"/>
    </row>
    <row r="88" customFormat="false" ht="15" hidden="false" customHeight="true" outlineLevel="0" collapsed="false">
      <c r="A88" s="0"/>
      <c r="B88" s="411"/>
      <c r="C88" s="385" t="s">
        <v>1092</v>
      </c>
      <c r="D88" s="385"/>
      <c r="E88" s="385"/>
      <c r="F88" s="409" t="s">
        <v>1077</v>
      </c>
      <c r="G88" s="410"/>
      <c r="H88" s="385" t="s">
        <v>1093</v>
      </c>
      <c r="I88" s="385" t="s">
        <v>1073</v>
      </c>
      <c r="J88" s="385" t="n">
        <v>20</v>
      </c>
      <c r="K88" s="400"/>
    </row>
    <row r="89" customFormat="false" ht="15" hidden="false" customHeight="true" outlineLevel="0" collapsed="false">
      <c r="A89" s="0"/>
      <c r="B89" s="411"/>
      <c r="C89" s="385" t="s">
        <v>1094</v>
      </c>
      <c r="D89" s="385"/>
      <c r="E89" s="385"/>
      <c r="F89" s="409" t="s">
        <v>1077</v>
      </c>
      <c r="G89" s="410"/>
      <c r="H89" s="385" t="s">
        <v>1095</v>
      </c>
      <c r="I89" s="385" t="s">
        <v>1073</v>
      </c>
      <c r="J89" s="385" t="n">
        <v>20</v>
      </c>
      <c r="K89" s="400"/>
    </row>
    <row r="90" customFormat="false" ht="15" hidden="false" customHeight="true" outlineLevel="0" collapsed="false">
      <c r="A90" s="0"/>
      <c r="B90" s="411"/>
      <c r="C90" s="385" t="s">
        <v>839</v>
      </c>
      <c r="D90" s="385"/>
      <c r="E90" s="385"/>
      <c r="F90" s="409" t="s">
        <v>1077</v>
      </c>
      <c r="G90" s="410"/>
      <c r="H90" s="385" t="s">
        <v>1096</v>
      </c>
      <c r="I90" s="385" t="s">
        <v>1073</v>
      </c>
      <c r="J90" s="385" t="n">
        <v>50</v>
      </c>
      <c r="K90" s="400"/>
    </row>
    <row r="91" customFormat="false" ht="15" hidden="false" customHeight="true" outlineLevel="0" collapsed="false">
      <c r="A91" s="0"/>
      <c r="B91" s="411"/>
      <c r="C91" s="385" t="s">
        <v>1097</v>
      </c>
      <c r="D91" s="385"/>
      <c r="E91" s="385"/>
      <c r="F91" s="409" t="s">
        <v>1077</v>
      </c>
      <c r="G91" s="410"/>
      <c r="H91" s="385" t="s">
        <v>1097</v>
      </c>
      <c r="I91" s="385" t="s">
        <v>1073</v>
      </c>
      <c r="J91" s="385" t="n">
        <v>50</v>
      </c>
      <c r="K91" s="400"/>
    </row>
    <row r="92" customFormat="false" ht="15" hidden="false" customHeight="true" outlineLevel="0" collapsed="false">
      <c r="A92" s="0"/>
      <c r="B92" s="411"/>
      <c r="C92" s="385" t="s">
        <v>1098</v>
      </c>
      <c r="D92" s="385"/>
      <c r="E92" s="385"/>
      <c r="F92" s="409" t="s">
        <v>1077</v>
      </c>
      <c r="G92" s="410"/>
      <c r="H92" s="385" t="s">
        <v>1099</v>
      </c>
      <c r="I92" s="385" t="s">
        <v>1073</v>
      </c>
      <c r="J92" s="385" t="n">
        <v>255</v>
      </c>
      <c r="K92" s="400"/>
    </row>
    <row r="93" customFormat="false" ht="15" hidden="false" customHeight="true" outlineLevel="0" collapsed="false">
      <c r="A93" s="0"/>
      <c r="B93" s="411"/>
      <c r="C93" s="385" t="s">
        <v>1100</v>
      </c>
      <c r="D93" s="385"/>
      <c r="E93" s="385"/>
      <c r="F93" s="409" t="s">
        <v>1071</v>
      </c>
      <c r="G93" s="410"/>
      <c r="H93" s="385" t="s">
        <v>1101</v>
      </c>
      <c r="I93" s="385" t="s">
        <v>1102</v>
      </c>
      <c r="J93" s="385"/>
      <c r="K93" s="400"/>
    </row>
    <row r="94" customFormat="false" ht="15" hidden="false" customHeight="true" outlineLevel="0" collapsed="false">
      <c r="A94" s="0"/>
      <c r="B94" s="411"/>
      <c r="C94" s="385" t="s">
        <v>1103</v>
      </c>
      <c r="D94" s="385"/>
      <c r="E94" s="385"/>
      <c r="F94" s="409" t="s">
        <v>1071</v>
      </c>
      <c r="G94" s="410"/>
      <c r="H94" s="385" t="s">
        <v>1104</v>
      </c>
      <c r="I94" s="385" t="s">
        <v>1105</v>
      </c>
      <c r="J94" s="385"/>
      <c r="K94" s="400"/>
    </row>
    <row r="95" customFormat="false" ht="15" hidden="false" customHeight="true" outlineLevel="0" collapsed="false">
      <c r="A95" s="0"/>
      <c r="B95" s="411"/>
      <c r="C95" s="385" t="s">
        <v>1106</v>
      </c>
      <c r="D95" s="385"/>
      <c r="E95" s="385"/>
      <c r="F95" s="409" t="s">
        <v>1071</v>
      </c>
      <c r="G95" s="410"/>
      <c r="H95" s="385" t="s">
        <v>1106</v>
      </c>
      <c r="I95" s="385" t="s">
        <v>1105</v>
      </c>
      <c r="J95" s="385"/>
      <c r="K95" s="400"/>
    </row>
    <row r="96" customFormat="false" ht="15" hidden="false" customHeight="true" outlineLevel="0" collapsed="false">
      <c r="A96" s="0"/>
      <c r="B96" s="411"/>
      <c r="C96" s="385" t="s">
        <v>36</v>
      </c>
      <c r="D96" s="385"/>
      <c r="E96" s="385"/>
      <c r="F96" s="409" t="s">
        <v>1071</v>
      </c>
      <c r="G96" s="410"/>
      <c r="H96" s="385" t="s">
        <v>1107</v>
      </c>
      <c r="I96" s="385" t="s">
        <v>1105</v>
      </c>
      <c r="J96" s="385"/>
      <c r="K96" s="400"/>
    </row>
    <row r="97" customFormat="false" ht="15" hidden="false" customHeight="true" outlineLevel="0" collapsed="false">
      <c r="A97" s="0"/>
      <c r="B97" s="411"/>
      <c r="C97" s="385" t="s">
        <v>46</v>
      </c>
      <c r="D97" s="385"/>
      <c r="E97" s="385"/>
      <c r="F97" s="409" t="s">
        <v>1071</v>
      </c>
      <c r="G97" s="410"/>
      <c r="H97" s="385" t="s">
        <v>1108</v>
      </c>
      <c r="I97" s="385" t="s">
        <v>1105</v>
      </c>
      <c r="J97" s="385"/>
      <c r="K97" s="400"/>
    </row>
    <row r="98" customFormat="false" ht="15" hidden="false" customHeight="true" outlineLevel="0" collapsed="false">
      <c r="A98" s="0"/>
      <c r="B98" s="412"/>
      <c r="C98" s="413"/>
      <c r="D98" s="413"/>
      <c r="E98" s="413"/>
      <c r="F98" s="413"/>
      <c r="G98" s="413"/>
      <c r="H98" s="413"/>
      <c r="I98" s="413"/>
      <c r="J98" s="413"/>
      <c r="K98" s="414"/>
    </row>
    <row r="99" customFormat="false" ht="18.75" hidden="false" customHeight="true" outlineLevel="0" collapsed="false">
      <c r="A99" s="0"/>
      <c r="B99" s="415"/>
      <c r="C99" s="416"/>
      <c r="D99" s="416"/>
      <c r="E99" s="416"/>
      <c r="F99" s="416"/>
      <c r="G99" s="416"/>
      <c r="H99" s="416"/>
      <c r="I99" s="416"/>
      <c r="J99" s="416"/>
      <c r="K99" s="415"/>
    </row>
    <row r="100" customFormat="false" ht="18.75" hidden="false" customHeight="true" outlineLevel="0" collapsed="false">
      <c r="A100" s="0"/>
      <c r="B100" s="394"/>
      <c r="C100" s="394"/>
      <c r="D100" s="394"/>
      <c r="E100" s="394"/>
      <c r="F100" s="394"/>
      <c r="G100" s="394"/>
      <c r="H100" s="394"/>
      <c r="I100" s="394"/>
      <c r="J100" s="394"/>
      <c r="K100" s="394"/>
    </row>
    <row r="101" customFormat="false" ht="7.5" hidden="false" customHeight="true" outlineLevel="0" collapsed="false">
      <c r="A101" s="0"/>
      <c r="B101" s="395"/>
      <c r="C101" s="396"/>
      <c r="D101" s="396"/>
      <c r="E101" s="396"/>
      <c r="F101" s="396"/>
      <c r="G101" s="396"/>
      <c r="H101" s="396"/>
      <c r="I101" s="396"/>
      <c r="J101" s="396"/>
      <c r="K101" s="397"/>
    </row>
    <row r="102" customFormat="false" ht="45" hidden="false" customHeight="true" outlineLevel="0" collapsed="false">
      <c r="A102" s="0"/>
      <c r="B102" s="398"/>
      <c r="C102" s="399" t="s">
        <v>1109</v>
      </c>
      <c r="D102" s="399"/>
      <c r="E102" s="399"/>
      <c r="F102" s="399"/>
      <c r="G102" s="399"/>
      <c r="H102" s="399"/>
      <c r="I102" s="399"/>
      <c r="J102" s="399"/>
      <c r="K102" s="400"/>
    </row>
    <row r="103" customFormat="false" ht="17.25" hidden="false" customHeight="true" outlineLevel="0" collapsed="false">
      <c r="A103" s="0"/>
      <c r="B103" s="398"/>
      <c r="C103" s="401" t="s">
        <v>1065</v>
      </c>
      <c r="D103" s="401"/>
      <c r="E103" s="401"/>
      <c r="F103" s="401" t="s">
        <v>1066</v>
      </c>
      <c r="G103" s="402"/>
      <c r="H103" s="401" t="s">
        <v>52</v>
      </c>
      <c r="I103" s="401" t="s">
        <v>55</v>
      </c>
      <c r="J103" s="401" t="s">
        <v>1067</v>
      </c>
      <c r="K103" s="400"/>
    </row>
    <row r="104" customFormat="false" ht="17.25" hidden="false" customHeight="true" outlineLevel="0" collapsed="false">
      <c r="A104" s="0"/>
      <c r="B104" s="398"/>
      <c r="C104" s="403" t="s">
        <v>1068</v>
      </c>
      <c r="D104" s="403"/>
      <c r="E104" s="403"/>
      <c r="F104" s="404" t="s">
        <v>1069</v>
      </c>
      <c r="G104" s="405"/>
      <c r="H104" s="403"/>
      <c r="I104" s="403"/>
      <c r="J104" s="403" t="s">
        <v>1070</v>
      </c>
      <c r="K104" s="400"/>
    </row>
    <row r="105" customFormat="false" ht="5.25" hidden="false" customHeight="true" outlineLevel="0" collapsed="false">
      <c r="A105" s="0"/>
      <c r="B105" s="398"/>
      <c r="C105" s="401"/>
      <c r="D105" s="401"/>
      <c r="E105" s="401"/>
      <c r="F105" s="401"/>
      <c r="G105" s="417"/>
      <c r="H105" s="401"/>
      <c r="I105" s="401"/>
      <c r="J105" s="401"/>
      <c r="K105" s="400"/>
    </row>
    <row r="106" customFormat="false" ht="15" hidden="false" customHeight="true" outlineLevel="0" collapsed="false">
      <c r="A106" s="0"/>
      <c r="B106" s="398"/>
      <c r="C106" s="385" t="s">
        <v>51</v>
      </c>
      <c r="D106" s="408"/>
      <c r="E106" s="408"/>
      <c r="F106" s="409" t="s">
        <v>1071</v>
      </c>
      <c r="G106" s="385"/>
      <c r="H106" s="385" t="s">
        <v>1110</v>
      </c>
      <c r="I106" s="385" t="s">
        <v>1073</v>
      </c>
      <c r="J106" s="385" t="n">
        <v>20</v>
      </c>
      <c r="K106" s="400"/>
    </row>
    <row r="107" customFormat="false" ht="15" hidden="false" customHeight="true" outlineLevel="0" collapsed="false">
      <c r="A107" s="0"/>
      <c r="B107" s="398"/>
      <c r="C107" s="385" t="s">
        <v>1074</v>
      </c>
      <c r="D107" s="385"/>
      <c r="E107" s="385"/>
      <c r="F107" s="409" t="s">
        <v>1071</v>
      </c>
      <c r="G107" s="385"/>
      <c r="H107" s="385" t="s">
        <v>1110</v>
      </c>
      <c r="I107" s="385" t="s">
        <v>1073</v>
      </c>
      <c r="J107" s="385" t="n">
        <v>120</v>
      </c>
      <c r="K107" s="400"/>
    </row>
    <row r="108" customFormat="false" ht="15" hidden="false" customHeight="true" outlineLevel="0" collapsed="false">
      <c r="A108" s="0"/>
      <c r="B108" s="411"/>
      <c r="C108" s="385" t="s">
        <v>1076</v>
      </c>
      <c r="D108" s="385"/>
      <c r="E108" s="385"/>
      <c r="F108" s="409" t="s">
        <v>1077</v>
      </c>
      <c r="G108" s="385"/>
      <c r="H108" s="385" t="s">
        <v>1110</v>
      </c>
      <c r="I108" s="385" t="s">
        <v>1073</v>
      </c>
      <c r="J108" s="385" t="n">
        <v>50</v>
      </c>
      <c r="K108" s="400"/>
    </row>
    <row r="109" customFormat="false" ht="15" hidden="false" customHeight="true" outlineLevel="0" collapsed="false">
      <c r="A109" s="0"/>
      <c r="B109" s="411"/>
      <c r="C109" s="385" t="s">
        <v>1079</v>
      </c>
      <c r="D109" s="385"/>
      <c r="E109" s="385"/>
      <c r="F109" s="409" t="s">
        <v>1071</v>
      </c>
      <c r="G109" s="385"/>
      <c r="H109" s="385" t="s">
        <v>1110</v>
      </c>
      <c r="I109" s="385" t="s">
        <v>1081</v>
      </c>
      <c r="J109" s="385"/>
      <c r="K109" s="400"/>
    </row>
    <row r="110" customFormat="false" ht="15" hidden="false" customHeight="true" outlineLevel="0" collapsed="false">
      <c r="A110" s="0"/>
      <c r="B110" s="411"/>
      <c r="C110" s="385" t="s">
        <v>1090</v>
      </c>
      <c r="D110" s="385"/>
      <c r="E110" s="385"/>
      <c r="F110" s="409" t="s">
        <v>1077</v>
      </c>
      <c r="G110" s="385"/>
      <c r="H110" s="385" t="s">
        <v>1110</v>
      </c>
      <c r="I110" s="385" t="s">
        <v>1073</v>
      </c>
      <c r="J110" s="385" t="n">
        <v>50</v>
      </c>
      <c r="K110" s="400"/>
    </row>
    <row r="111" customFormat="false" ht="15" hidden="false" customHeight="true" outlineLevel="0" collapsed="false">
      <c r="A111" s="0"/>
      <c r="B111" s="411"/>
      <c r="C111" s="385" t="s">
        <v>1097</v>
      </c>
      <c r="D111" s="385"/>
      <c r="E111" s="385"/>
      <c r="F111" s="409" t="s">
        <v>1077</v>
      </c>
      <c r="G111" s="385"/>
      <c r="H111" s="385" t="s">
        <v>1110</v>
      </c>
      <c r="I111" s="385" t="s">
        <v>1073</v>
      </c>
      <c r="J111" s="385" t="n">
        <v>50</v>
      </c>
      <c r="K111" s="400"/>
    </row>
    <row r="112" customFormat="false" ht="15" hidden="false" customHeight="true" outlineLevel="0" collapsed="false">
      <c r="A112" s="0"/>
      <c r="B112" s="411"/>
      <c r="C112" s="385" t="s">
        <v>839</v>
      </c>
      <c r="D112" s="385"/>
      <c r="E112" s="385"/>
      <c r="F112" s="409" t="s">
        <v>1077</v>
      </c>
      <c r="G112" s="385"/>
      <c r="H112" s="385" t="s">
        <v>1110</v>
      </c>
      <c r="I112" s="385" t="s">
        <v>1073</v>
      </c>
      <c r="J112" s="385" t="n">
        <v>50</v>
      </c>
      <c r="K112" s="400"/>
    </row>
    <row r="113" customFormat="false" ht="15" hidden="false" customHeight="true" outlineLevel="0" collapsed="false">
      <c r="A113" s="0"/>
      <c r="B113" s="411"/>
      <c r="C113" s="385" t="s">
        <v>51</v>
      </c>
      <c r="D113" s="385"/>
      <c r="E113" s="385"/>
      <c r="F113" s="409" t="s">
        <v>1071</v>
      </c>
      <c r="G113" s="385"/>
      <c r="H113" s="385" t="s">
        <v>1111</v>
      </c>
      <c r="I113" s="385" t="s">
        <v>1073</v>
      </c>
      <c r="J113" s="385" t="n">
        <v>20</v>
      </c>
      <c r="K113" s="400"/>
    </row>
    <row r="114" customFormat="false" ht="15" hidden="false" customHeight="true" outlineLevel="0" collapsed="false">
      <c r="A114" s="0"/>
      <c r="B114" s="411"/>
      <c r="C114" s="385" t="s">
        <v>1112</v>
      </c>
      <c r="D114" s="385"/>
      <c r="E114" s="385"/>
      <c r="F114" s="409" t="s">
        <v>1071</v>
      </c>
      <c r="G114" s="385"/>
      <c r="H114" s="385" t="s">
        <v>1113</v>
      </c>
      <c r="I114" s="385" t="s">
        <v>1073</v>
      </c>
      <c r="J114" s="385" t="n">
        <v>120</v>
      </c>
      <c r="K114" s="400"/>
    </row>
    <row r="115" customFormat="false" ht="15" hidden="false" customHeight="true" outlineLevel="0" collapsed="false">
      <c r="A115" s="0"/>
      <c r="B115" s="411"/>
      <c r="C115" s="385" t="s">
        <v>36</v>
      </c>
      <c r="D115" s="385"/>
      <c r="E115" s="385"/>
      <c r="F115" s="409" t="s">
        <v>1071</v>
      </c>
      <c r="G115" s="385"/>
      <c r="H115" s="385" t="s">
        <v>1114</v>
      </c>
      <c r="I115" s="385" t="s">
        <v>1105</v>
      </c>
      <c r="J115" s="385"/>
      <c r="K115" s="400"/>
    </row>
    <row r="116" customFormat="false" ht="15" hidden="false" customHeight="true" outlineLevel="0" collapsed="false">
      <c r="A116" s="0"/>
      <c r="B116" s="411"/>
      <c r="C116" s="385" t="s">
        <v>46</v>
      </c>
      <c r="D116" s="385"/>
      <c r="E116" s="385"/>
      <c r="F116" s="409" t="s">
        <v>1071</v>
      </c>
      <c r="G116" s="385"/>
      <c r="H116" s="385" t="s">
        <v>1115</v>
      </c>
      <c r="I116" s="385" t="s">
        <v>1105</v>
      </c>
      <c r="J116" s="385"/>
      <c r="K116" s="400"/>
    </row>
    <row r="117" customFormat="false" ht="15" hidden="false" customHeight="true" outlineLevel="0" collapsed="false">
      <c r="A117" s="0"/>
      <c r="B117" s="411"/>
      <c r="C117" s="385" t="s">
        <v>55</v>
      </c>
      <c r="D117" s="385"/>
      <c r="E117" s="385"/>
      <c r="F117" s="409" t="s">
        <v>1071</v>
      </c>
      <c r="G117" s="385"/>
      <c r="H117" s="385" t="s">
        <v>1116</v>
      </c>
      <c r="I117" s="385" t="s">
        <v>1117</v>
      </c>
      <c r="J117" s="385"/>
      <c r="K117" s="400"/>
    </row>
    <row r="118" customFormat="false" ht="15" hidden="false" customHeight="true" outlineLevel="0" collapsed="false">
      <c r="A118" s="0"/>
      <c r="B118" s="412"/>
      <c r="C118" s="418"/>
      <c r="D118" s="418"/>
      <c r="E118" s="418"/>
      <c r="F118" s="418"/>
      <c r="G118" s="418"/>
      <c r="H118" s="418"/>
      <c r="I118" s="418"/>
      <c r="J118" s="418"/>
      <c r="K118" s="414"/>
    </row>
    <row r="119" customFormat="false" ht="18.75" hidden="false" customHeight="true" outlineLevel="0" collapsed="false">
      <c r="A119" s="0"/>
      <c r="B119" s="419"/>
      <c r="C119" s="420"/>
      <c r="D119" s="420"/>
      <c r="E119" s="420"/>
      <c r="F119" s="421"/>
      <c r="G119" s="420"/>
      <c r="H119" s="420"/>
      <c r="I119" s="420"/>
      <c r="J119" s="420"/>
      <c r="K119" s="419"/>
    </row>
    <row r="120" customFormat="false" ht="18.75" hidden="false" customHeight="true" outlineLevel="0" collapsed="false">
      <c r="A120" s="0"/>
      <c r="B120" s="394"/>
      <c r="C120" s="394"/>
      <c r="D120" s="394"/>
      <c r="E120" s="394"/>
      <c r="F120" s="394"/>
      <c r="G120" s="394"/>
      <c r="H120" s="394"/>
      <c r="I120" s="394"/>
      <c r="J120" s="394"/>
      <c r="K120" s="394"/>
    </row>
    <row r="121" customFormat="false" ht="7.5" hidden="false" customHeight="true" outlineLevel="0" collapsed="false">
      <c r="A121" s="0"/>
      <c r="B121" s="422"/>
      <c r="C121" s="423"/>
      <c r="D121" s="423"/>
      <c r="E121" s="423"/>
      <c r="F121" s="423"/>
      <c r="G121" s="423"/>
      <c r="H121" s="423"/>
      <c r="I121" s="423"/>
      <c r="J121" s="423"/>
      <c r="K121" s="424"/>
    </row>
    <row r="122" customFormat="false" ht="45" hidden="false" customHeight="true" outlineLevel="0" collapsed="false">
      <c r="A122" s="0"/>
      <c r="B122" s="425"/>
      <c r="C122" s="375" t="s">
        <v>1118</v>
      </c>
      <c r="D122" s="375"/>
      <c r="E122" s="375"/>
      <c r="F122" s="375"/>
      <c r="G122" s="375"/>
      <c r="H122" s="375"/>
      <c r="I122" s="375"/>
      <c r="J122" s="375"/>
      <c r="K122" s="426"/>
    </row>
    <row r="123" customFormat="false" ht="17.25" hidden="false" customHeight="true" outlineLevel="0" collapsed="false">
      <c r="A123" s="0"/>
      <c r="B123" s="427"/>
      <c r="C123" s="401" t="s">
        <v>1065</v>
      </c>
      <c r="D123" s="401"/>
      <c r="E123" s="401"/>
      <c r="F123" s="401" t="s">
        <v>1066</v>
      </c>
      <c r="G123" s="402"/>
      <c r="H123" s="401" t="s">
        <v>52</v>
      </c>
      <c r="I123" s="401" t="s">
        <v>55</v>
      </c>
      <c r="J123" s="401" t="s">
        <v>1067</v>
      </c>
      <c r="K123" s="428"/>
    </row>
    <row r="124" customFormat="false" ht="17.25" hidden="false" customHeight="true" outlineLevel="0" collapsed="false">
      <c r="A124" s="0"/>
      <c r="B124" s="427"/>
      <c r="C124" s="403" t="s">
        <v>1068</v>
      </c>
      <c r="D124" s="403"/>
      <c r="E124" s="403"/>
      <c r="F124" s="404" t="s">
        <v>1069</v>
      </c>
      <c r="G124" s="405"/>
      <c r="H124" s="403"/>
      <c r="I124" s="403"/>
      <c r="J124" s="403" t="s">
        <v>1070</v>
      </c>
      <c r="K124" s="428"/>
    </row>
    <row r="125" customFormat="false" ht="5.25" hidden="false" customHeight="true" outlineLevel="0" collapsed="false">
      <c r="A125" s="0"/>
      <c r="B125" s="429"/>
      <c r="C125" s="406"/>
      <c r="D125" s="406"/>
      <c r="E125" s="406"/>
      <c r="F125" s="406"/>
      <c r="G125" s="430"/>
      <c r="H125" s="406"/>
      <c r="I125" s="406"/>
      <c r="J125" s="406"/>
      <c r="K125" s="431"/>
    </row>
    <row r="126" customFormat="false" ht="15" hidden="false" customHeight="true" outlineLevel="0" collapsed="false">
      <c r="A126" s="0"/>
      <c r="B126" s="429"/>
      <c r="C126" s="385" t="s">
        <v>1074</v>
      </c>
      <c r="D126" s="408"/>
      <c r="E126" s="408"/>
      <c r="F126" s="409" t="s">
        <v>1071</v>
      </c>
      <c r="G126" s="385"/>
      <c r="H126" s="385" t="s">
        <v>1110</v>
      </c>
      <c r="I126" s="385" t="s">
        <v>1073</v>
      </c>
      <c r="J126" s="385" t="n">
        <v>120</v>
      </c>
      <c r="K126" s="432"/>
    </row>
    <row r="127" customFormat="false" ht="15" hidden="false" customHeight="true" outlineLevel="0" collapsed="false">
      <c r="A127" s="0"/>
      <c r="B127" s="429"/>
      <c r="C127" s="385" t="s">
        <v>1119</v>
      </c>
      <c r="D127" s="385"/>
      <c r="E127" s="385"/>
      <c r="F127" s="409" t="s">
        <v>1071</v>
      </c>
      <c r="G127" s="385"/>
      <c r="H127" s="385" t="s">
        <v>1120</v>
      </c>
      <c r="I127" s="385" t="s">
        <v>1073</v>
      </c>
      <c r="J127" s="385" t="s">
        <v>1121</v>
      </c>
      <c r="K127" s="432"/>
    </row>
    <row r="128" customFormat="false" ht="15" hidden="false" customHeight="true" outlineLevel="0" collapsed="false">
      <c r="A128" s="0"/>
      <c r="B128" s="429"/>
      <c r="C128" s="385" t="s">
        <v>89</v>
      </c>
      <c r="D128" s="385"/>
      <c r="E128" s="385"/>
      <c r="F128" s="409" t="s">
        <v>1071</v>
      </c>
      <c r="G128" s="385"/>
      <c r="H128" s="385" t="s">
        <v>1122</v>
      </c>
      <c r="I128" s="385" t="s">
        <v>1073</v>
      </c>
      <c r="J128" s="385" t="s">
        <v>1121</v>
      </c>
      <c r="K128" s="432"/>
    </row>
    <row r="129" customFormat="false" ht="15" hidden="false" customHeight="true" outlineLevel="0" collapsed="false">
      <c r="A129" s="0"/>
      <c r="B129" s="429"/>
      <c r="C129" s="385" t="s">
        <v>1082</v>
      </c>
      <c r="D129" s="385"/>
      <c r="E129" s="385"/>
      <c r="F129" s="409" t="s">
        <v>1077</v>
      </c>
      <c r="G129" s="385"/>
      <c r="H129" s="385" t="s">
        <v>1083</v>
      </c>
      <c r="I129" s="385" t="s">
        <v>1073</v>
      </c>
      <c r="J129" s="385" t="n">
        <v>15</v>
      </c>
      <c r="K129" s="432"/>
    </row>
    <row r="130" customFormat="false" ht="15" hidden="false" customHeight="true" outlineLevel="0" collapsed="false">
      <c r="A130" s="0"/>
      <c r="B130" s="429"/>
      <c r="C130" s="385" t="s">
        <v>1084</v>
      </c>
      <c r="D130" s="385"/>
      <c r="E130" s="385"/>
      <c r="F130" s="409" t="s">
        <v>1077</v>
      </c>
      <c r="G130" s="385"/>
      <c r="H130" s="385" t="s">
        <v>1085</v>
      </c>
      <c r="I130" s="385" t="s">
        <v>1073</v>
      </c>
      <c r="J130" s="385" t="n">
        <v>15</v>
      </c>
      <c r="K130" s="432"/>
    </row>
    <row r="131" customFormat="false" ht="15" hidden="false" customHeight="true" outlineLevel="0" collapsed="false">
      <c r="A131" s="0"/>
      <c r="B131" s="429"/>
      <c r="C131" s="385" t="s">
        <v>1086</v>
      </c>
      <c r="D131" s="385"/>
      <c r="E131" s="385"/>
      <c r="F131" s="409" t="s">
        <v>1077</v>
      </c>
      <c r="G131" s="385"/>
      <c r="H131" s="385" t="s">
        <v>1087</v>
      </c>
      <c r="I131" s="385" t="s">
        <v>1073</v>
      </c>
      <c r="J131" s="385" t="n">
        <v>20</v>
      </c>
      <c r="K131" s="432"/>
    </row>
    <row r="132" customFormat="false" ht="15" hidden="false" customHeight="true" outlineLevel="0" collapsed="false">
      <c r="A132" s="0"/>
      <c r="B132" s="429"/>
      <c r="C132" s="385" t="s">
        <v>1088</v>
      </c>
      <c r="D132" s="385"/>
      <c r="E132" s="385"/>
      <c r="F132" s="409" t="s">
        <v>1077</v>
      </c>
      <c r="G132" s="385"/>
      <c r="H132" s="385" t="s">
        <v>1089</v>
      </c>
      <c r="I132" s="385" t="s">
        <v>1073</v>
      </c>
      <c r="J132" s="385" t="n">
        <v>20</v>
      </c>
      <c r="K132" s="432"/>
    </row>
    <row r="133" customFormat="false" ht="15" hidden="false" customHeight="true" outlineLevel="0" collapsed="false">
      <c r="A133" s="0"/>
      <c r="B133" s="429"/>
      <c r="C133" s="385" t="s">
        <v>1076</v>
      </c>
      <c r="D133" s="385"/>
      <c r="E133" s="385"/>
      <c r="F133" s="409" t="s">
        <v>1077</v>
      </c>
      <c r="G133" s="385"/>
      <c r="H133" s="385" t="s">
        <v>1110</v>
      </c>
      <c r="I133" s="385" t="s">
        <v>1073</v>
      </c>
      <c r="J133" s="385" t="n">
        <v>50</v>
      </c>
      <c r="K133" s="432"/>
    </row>
    <row r="134" customFormat="false" ht="15" hidden="false" customHeight="true" outlineLevel="0" collapsed="false">
      <c r="A134" s="0"/>
      <c r="B134" s="429"/>
      <c r="C134" s="385" t="s">
        <v>1090</v>
      </c>
      <c r="D134" s="385"/>
      <c r="E134" s="385"/>
      <c r="F134" s="409" t="s">
        <v>1077</v>
      </c>
      <c r="G134" s="385"/>
      <c r="H134" s="385" t="s">
        <v>1110</v>
      </c>
      <c r="I134" s="385" t="s">
        <v>1073</v>
      </c>
      <c r="J134" s="385" t="n">
        <v>50</v>
      </c>
      <c r="K134" s="432"/>
    </row>
    <row r="135" customFormat="false" ht="15" hidden="false" customHeight="true" outlineLevel="0" collapsed="false">
      <c r="A135" s="0"/>
      <c r="B135" s="429"/>
      <c r="C135" s="385" t="s">
        <v>839</v>
      </c>
      <c r="D135" s="385"/>
      <c r="E135" s="385"/>
      <c r="F135" s="409" t="s">
        <v>1077</v>
      </c>
      <c r="G135" s="385"/>
      <c r="H135" s="385" t="s">
        <v>1110</v>
      </c>
      <c r="I135" s="385" t="s">
        <v>1073</v>
      </c>
      <c r="J135" s="385" t="n">
        <v>50</v>
      </c>
      <c r="K135" s="432"/>
    </row>
    <row r="136" customFormat="false" ht="15" hidden="false" customHeight="true" outlineLevel="0" collapsed="false">
      <c r="A136" s="0"/>
      <c r="B136" s="429"/>
      <c r="C136" s="385" t="s">
        <v>1097</v>
      </c>
      <c r="D136" s="385"/>
      <c r="E136" s="385"/>
      <c r="F136" s="409" t="s">
        <v>1077</v>
      </c>
      <c r="G136" s="385"/>
      <c r="H136" s="385" t="s">
        <v>1110</v>
      </c>
      <c r="I136" s="385" t="s">
        <v>1073</v>
      </c>
      <c r="J136" s="385" t="n">
        <v>50</v>
      </c>
      <c r="K136" s="432"/>
    </row>
    <row r="137" customFormat="false" ht="15" hidden="false" customHeight="true" outlineLevel="0" collapsed="false">
      <c r="A137" s="0"/>
      <c r="B137" s="429"/>
      <c r="C137" s="385" t="s">
        <v>1098</v>
      </c>
      <c r="D137" s="385"/>
      <c r="E137" s="385"/>
      <c r="F137" s="409" t="s">
        <v>1077</v>
      </c>
      <c r="G137" s="385"/>
      <c r="H137" s="385" t="s">
        <v>1123</v>
      </c>
      <c r="I137" s="385" t="s">
        <v>1073</v>
      </c>
      <c r="J137" s="385" t="n">
        <v>255</v>
      </c>
      <c r="K137" s="432"/>
    </row>
    <row r="138" customFormat="false" ht="15" hidden="false" customHeight="true" outlineLevel="0" collapsed="false">
      <c r="A138" s="0"/>
      <c r="B138" s="429"/>
      <c r="C138" s="385" t="s">
        <v>1100</v>
      </c>
      <c r="D138" s="385"/>
      <c r="E138" s="385"/>
      <c r="F138" s="409" t="s">
        <v>1071</v>
      </c>
      <c r="G138" s="385"/>
      <c r="H138" s="385" t="s">
        <v>1124</v>
      </c>
      <c r="I138" s="385" t="s">
        <v>1102</v>
      </c>
      <c r="J138" s="385"/>
      <c r="K138" s="432"/>
    </row>
    <row r="139" customFormat="false" ht="15" hidden="false" customHeight="true" outlineLevel="0" collapsed="false">
      <c r="A139" s="0"/>
      <c r="B139" s="429"/>
      <c r="C139" s="385" t="s">
        <v>1103</v>
      </c>
      <c r="D139" s="385"/>
      <c r="E139" s="385"/>
      <c r="F139" s="409" t="s">
        <v>1071</v>
      </c>
      <c r="G139" s="385"/>
      <c r="H139" s="385" t="s">
        <v>1125</v>
      </c>
      <c r="I139" s="385" t="s">
        <v>1105</v>
      </c>
      <c r="J139" s="385"/>
      <c r="K139" s="432"/>
    </row>
    <row r="140" customFormat="false" ht="15" hidden="false" customHeight="true" outlineLevel="0" collapsed="false">
      <c r="A140" s="0"/>
      <c r="B140" s="429"/>
      <c r="C140" s="385" t="s">
        <v>1106</v>
      </c>
      <c r="D140" s="385"/>
      <c r="E140" s="385"/>
      <c r="F140" s="409" t="s">
        <v>1071</v>
      </c>
      <c r="G140" s="385"/>
      <c r="H140" s="385" t="s">
        <v>1106</v>
      </c>
      <c r="I140" s="385" t="s">
        <v>1105</v>
      </c>
      <c r="J140" s="385"/>
      <c r="K140" s="432"/>
    </row>
    <row r="141" customFormat="false" ht="15" hidden="false" customHeight="true" outlineLevel="0" collapsed="false">
      <c r="A141" s="0"/>
      <c r="B141" s="429"/>
      <c r="C141" s="385" t="s">
        <v>36</v>
      </c>
      <c r="D141" s="385"/>
      <c r="E141" s="385"/>
      <c r="F141" s="409" t="s">
        <v>1071</v>
      </c>
      <c r="G141" s="385"/>
      <c r="H141" s="385" t="s">
        <v>1126</v>
      </c>
      <c r="I141" s="385" t="s">
        <v>1105</v>
      </c>
      <c r="J141" s="385"/>
      <c r="K141" s="432"/>
    </row>
    <row r="142" customFormat="false" ht="15" hidden="false" customHeight="true" outlineLevel="0" collapsed="false">
      <c r="A142" s="0"/>
      <c r="B142" s="429"/>
      <c r="C142" s="385" t="s">
        <v>1127</v>
      </c>
      <c r="D142" s="385"/>
      <c r="E142" s="385"/>
      <c r="F142" s="409" t="s">
        <v>1071</v>
      </c>
      <c r="G142" s="385"/>
      <c r="H142" s="385" t="s">
        <v>1128</v>
      </c>
      <c r="I142" s="385" t="s">
        <v>1105</v>
      </c>
      <c r="J142" s="385"/>
      <c r="K142" s="432"/>
    </row>
    <row r="143" customFormat="false" ht="15" hidden="false" customHeight="true" outlineLevel="0" collapsed="false">
      <c r="A143" s="0"/>
      <c r="B143" s="433"/>
      <c r="C143" s="434"/>
      <c r="D143" s="434"/>
      <c r="E143" s="434"/>
      <c r="F143" s="434"/>
      <c r="G143" s="434"/>
      <c r="H143" s="434"/>
      <c r="I143" s="434"/>
      <c r="J143" s="434"/>
      <c r="K143" s="435"/>
    </row>
    <row r="144" customFormat="false" ht="18.75" hidden="false" customHeight="true" outlineLevel="0" collapsed="false">
      <c r="A144" s="0"/>
      <c r="B144" s="420"/>
      <c r="C144" s="420"/>
      <c r="D144" s="420"/>
      <c r="E144" s="420"/>
      <c r="F144" s="421"/>
      <c r="G144" s="420"/>
      <c r="H144" s="420"/>
      <c r="I144" s="420"/>
      <c r="J144" s="420"/>
      <c r="K144" s="420"/>
    </row>
    <row r="145" customFormat="false" ht="18.75" hidden="false" customHeight="true" outlineLevel="0" collapsed="false">
      <c r="A145" s="0"/>
      <c r="B145" s="394"/>
      <c r="C145" s="394"/>
      <c r="D145" s="394"/>
      <c r="E145" s="394"/>
      <c r="F145" s="394"/>
      <c r="G145" s="394"/>
      <c r="H145" s="394"/>
      <c r="I145" s="394"/>
      <c r="J145" s="394"/>
      <c r="K145" s="394"/>
    </row>
    <row r="146" customFormat="false" ht="7.5" hidden="false" customHeight="true" outlineLevel="0" collapsed="false">
      <c r="A146" s="0"/>
      <c r="B146" s="395"/>
      <c r="C146" s="396"/>
      <c r="D146" s="396"/>
      <c r="E146" s="396"/>
      <c r="F146" s="396"/>
      <c r="G146" s="396"/>
      <c r="H146" s="396"/>
      <c r="I146" s="396"/>
      <c r="J146" s="396"/>
      <c r="K146" s="397"/>
    </row>
    <row r="147" customFormat="false" ht="45" hidden="false" customHeight="true" outlineLevel="0" collapsed="false">
      <c r="A147" s="0"/>
      <c r="B147" s="398"/>
      <c r="C147" s="399" t="s">
        <v>1129</v>
      </c>
      <c r="D147" s="399"/>
      <c r="E147" s="399"/>
      <c r="F147" s="399"/>
      <c r="G147" s="399"/>
      <c r="H147" s="399"/>
      <c r="I147" s="399"/>
      <c r="J147" s="399"/>
      <c r="K147" s="400"/>
    </row>
    <row r="148" customFormat="false" ht="17.25" hidden="false" customHeight="true" outlineLevel="0" collapsed="false">
      <c r="A148" s="0"/>
      <c r="B148" s="398"/>
      <c r="C148" s="401" t="s">
        <v>1065</v>
      </c>
      <c r="D148" s="401"/>
      <c r="E148" s="401"/>
      <c r="F148" s="401" t="s">
        <v>1066</v>
      </c>
      <c r="G148" s="402"/>
      <c r="H148" s="401" t="s">
        <v>52</v>
      </c>
      <c r="I148" s="401" t="s">
        <v>55</v>
      </c>
      <c r="J148" s="401" t="s">
        <v>1067</v>
      </c>
      <c r="K148" s="400"/>
    </row>
    <row r="149" customFormat="false" ht="17.25" hidden="false" customHeight="true" outlineLevel="0" collapsed="false">
      <c r="A149" s="0"/>
      <c r="B149" s="398"/>
      <c r="C149" s="403" t="s">
        <v>1068</v>
      </c>
      <c r="D149" s="403"/>
      <c r="E149" s="403"/>
      <c r="F149" s="404" t="s">
        <v>1069</v>
      </c>
      <c r="G149" s="405"/>
      <c r="H149" s="403"/>
      <c r="I149" s="403"/>
      <c r="J149" s="403" t="s">
        <v>1070</v>
      </c>
      <c r="K149" s="400"/>
    </row>
    <row r="150" customFormat="false" ht="5.25" hidden="false" customHeight="true" outlineLevel="0" collapsed="false">
      <c r="A150" s="0"/>
      <c r="B150" s="411"/>
      <c r="C150" s="406"/>
      <c r="D150" s="406"/>
      <c r="E150" s="406"/>
      <c r="F150" s="406"/>
      <c r="G150" s="407"/>
      <c r="H150" s="406"/>
      <c r="I150" s="406"/>
      <c r="J150" s="406"/>
      <c r="K150" s="432"/>
    </row>
    <row r="151" customFormat="false" ht="15" hidden="false" customHeight="true" outlineLevel="0" collapsed="false">
      <c r="A151" s="0"/>
      <c r="B151" s="411"/>
      <c r="C151" s="436" t="s">
        <v>1074</v>
      </c>
      <c r="D151" s="385"/>
      <c r="E151" s="385"/>
      <c r="F151" s="437" t="s">
        <v>1071</v>
      </c>
      <c r="G151" s="385"/>
      <c r="H151" s="436" t="s">
        <v>1110</v>
      </c>
      <c r="I151" s="436" t="s">
        <v>1073</v>
      </c>
      <c r="J151" s="436" t="n">
        <v>120</v>
      </c>
      <c r="K151" s="432"/>
    </row>
    <row r="152" customFormat="false" ht="15" hidden="false" customHeight="true" outlineLevel="0" collapsed="false">
      <c r="A152" s="0"/>
      <c r="B152" s="411"/>
      <c r="C152" s="436" t="s">
        <v>1119</v>
      </c>
      <c r="D152" s="385"/>
      <c r="E152" s="385"/>
      <c r="F152" s="437" t="s">
        <v>1071</v>
      </c>
      <c r="G152" s="385"/>
      <c r="H152" s="436" t="s">
        <v>1130</v>
      </c>
      <c r="I152" s="436" t="s">
        <v>1073</v>
      </c>
      <c r="J152" s="436" t="s">
        <v>1121</v>
      </c>
      <c r="K152" s="432"/>
    </row>
    <row r="153" customFormat="false" ht="15" hidden="false" customHeight="true" outlineLevel="0" collapsed="false">
      <c r="A153" s="0"/>
      <c r="B153" s="411"/>
      <c r="C153" s="436" t="s">
        <v>89</v>
      </c>
      <c r="D153" s="385"/>
      <c r="E153" s="385"/>
      <c r="F153" s="437" t="s">
        <v>1071</v>
      </c>
      <c r="G153" s="385"/>
      <c r="H153" s="436" t="s">
        <v>1131</v>
      </c>
      <c r="I153" s="436" t="s">
        <v>1073</v>
      </c>
      <c r="J153" s="436" t="s">
        <v>1121</v>
      </c>
      <c r="K153" s="432"/>
    </row>
    <row r="154" customFormat="false" ht="15" hidden="false" customHeight="true" outlineLevel="0" collapsed="false">
      <c r="A154" s="0"/>
      <c r="B154" s="411"/>
      <c r="C154" s="436" t="s">
        <v>1076</v>
      </c>
      <c r="D154" s="385"/>
      <c r="E154" s="385"/>
      <c r="F154" s="437" t="s">
        <v>1077</v>
      </c>
      <c r="G154" s="385"/>
      <c r="H154" s="436" t="s">
        <v>1110</v>
      </c>
      <c r="I154" s="436" t="s">
        <v>1073</v>
      </c>
      <c r="J154" s="436" t="n">
        <v>50</v>
      </c>
      <c r="K154" s="432"/>
    </row>
    <row r="155" customFormat="false" ht="15" hidden="false" customHeight="true" outlineLevel="0" collapsed="false">
      <c r="A155" s="0"/>
      <c r="B155" s="411"/>
      <c r="C155" s="436" t="s">
        <v>1079</v>
      </c>
      <c r="D155" s="385"/>
      <c r="E155" s="385"/>
      <c r="F155" s="437" t="s">
        <v>1071</v>
      </c>
      <c r="G155" s="385"/>
      <c r="H155" s="436" t="s">
        <v>1110</v>
      </c>
      <c r="I155" s="436" t="s">
        <v>1081</v>
      </c>
      <c r="J155" s="436"/>
      <c r="K155" s="432"/>
    </row>
    <row r="156" customFormat="false" ht="15" hidden="false" customHeight="true" outlineLevel="0" collapsed="false">
      <c r="A156" s="0"/>
      <c r="B156" s="411"/>
      <c r="C156" s="436" t="s">
        <v>1090</v>
      </c>
      <c r="D156" s="385"/>
      <c r="E156" s="385"/>
      <c r="F156" s="437" t="s">
        <v>1077</v>
      </c>
      <c r="G156" s="385"/>
      <c r="H156" s="436" t="s">
        <v>1110</v>
      </c>
      <c r="I156" s="436" t="s">
        <v>1073</v>
      </c>
      <c r="J156" s="436" t="n">
        <v>50</v>
      </c>
      <c r="K156" s="432"/>
    </row>
    <row r="157" customFormat="false" ht="15" hidden="false" customHeight="true" outlineLevel="0" collapsed="false">
      <c r="A157" s="0"/>
      <c r="B157" s="411"/>
      <c r="C157" s="436" t="s">
        <v>1097</v>
      </c>
      <c r="D157" s="385"/>
      <c r="E157" s="385"/>
      <c r="F157" s="437" t="s">
        <v>1077</v>
      </c>
      <c r="G157" s="385"/>
      <c r="H157" s="436" t="s">
        <v>1110</v>
      </c>
      <c r="I157" s="436" t="s">
        <v>1073</v>
      </c>
      <c r="J157" s="436" t="n">
        <v>50</v>
      </c>
      <c r="K157" s="432"/>
    </row>
    <row r="158" customFormat="false" ht="15" hidden="false" customHeight="true" outlineLevel="0" collapsed="false">
      <c r="A158" s="0"/>
      <c r="B158" s="411"/>
      <c r="C158" s="436" t="s">
        <v>839</v>
      </c>
      <c r="D158" s="385"/>
      <c r="E158" s="385"/>
      <c r="F158" s="437" t="s">
        <v>1077</v>
      </c>
      <c r="G158" s="385"/>
      <c r="H158" s="436" t="s">
        <v>1110</v>
      </c>
      <c r="I158" s="436" t="s">
        <v>1073</v>
      </c>
      <c r="J158" s="436" t="n">
        <v>50</v>
      </c>
      <c r="K158" s="432"/>
    </row>
    <row r="159" customFormat="false" ht="15" hidden="false" customHeight="true" outlineLevel="0" collapsed="false">
      <c r="A159" s="0"/>
      <c r="B159" s="411"/>
      <c r="C159" s="436" t="s">
        <v>136</v>
      </c>
      <c r="D159" s="385"/>
      <c r="E159" s="385"/>
      <c r="F159" s="437" t="s">
        <v>1071</v>
      </c>
      <c r="G159" s="385"/>
      <c r="H159" s="436" t="s">
        <v>1132</v>
      </c>
      <c r="I159" s="436" t="s">
        <v>1073</v>
      </c>
      <c r="J159" s="436" t="s">
        <v>1133</v>
      </c>
      <c r="K159" s="432"/>
    </row>
    <row r="160" customFormat="false" ht="15" hidden="false" customHeight="true" outlineLevel="0" collapsed="false">
      <c r="A160" s="0"/>
      <c r="B160" s="411"/>
      <c r="C160" s="436" t="s">
        <v>1134</v>
      </c>
      <c r="D160" s="385"/>
      <c r="E160" s="385"/>
      <c r="F160" s="437" t="s">
        <v>1071</v>
      </c>
      <c r="G160" s="385"/>
      <c r="H160" s="436" t="s">
        <v>1135</v>
      </c>
      <c r="I160" s="436" t="s">
        <v>1105</v>
      </c>
      <c r="J160" s="436"/>
      <c r="K160" s="432"/>
    </row>
    <row r="161" customFormat="false" ht="15" hidden="false" customHeight="true" outlineLevel="0" collapsed="false">
      <c r="A161" s="0"/>
      <c r="B161" s="438"/>
      <c r="C161" s="418"/>
      <c r="D161" s="418"/>
      <c r="E161" s="418"/>
      <c r="F161" s="418"/>
      <c r="G161" s="418"/>
      <c r="H161" s="418"/>
      <c r="I161" s="418"/>
      <c r="J161" s="418"/>
      <c r="K161" s="439"/>
    </row>
    <row r="162" customFormat="false" ht="18.75" hidden="false" customHeight="true" outlineLevel="0" collapsed="false">
      <c r="A162" s="0"/>
      <c r="B162" s="420"/>
      <c r="C162" s="430"/>
      <c r="D162" s="430"/>
      <c r="E162" s="430"/>
      <c r="F162" s="440"/>
      <c r="G162" s="430"/>
      <c r="H162" s="430"/>
      <c r="I162" s="430"/>
      <c r="J162" s="430"/>
      <c r="K162" s="420"/>
    </row>
    <row r="163" customFormat="false" ht="18.75" hidden="false" customHeight="true" outlineLevel="0" collapsed="false">
      <c r="A163" s="0"/>
      <c r="B163" s="394"/>
      <c r="C163" s="394"/>
      <c r="D163" s="394"/>
      <c r="E163" s="394"/>
      <c r="F163" s="394"/>
      <c r="G163" s="394"/>
      <c r="H163" s="394"/>
      <c r="I163" s="394"/>
      <c r="J163" s="394"/>
      <c r="K163" s="394"/>
    </row>
    <row r="164" customFormat="false" ht="7.5" hidden="false" customHeight="true" outlineLevel="0" collapsed="false">
      <c r="A164" s="0"/>
      <c r="B164" s="370"/>
      <c r="C164" s="371"/>
      <c r="D164" s="371"/>
      <c r="E164" s="371"/>
      <c r="F164" s="371"/>
      <c r="G164" s="371"/>
      <c r="H164" s="371"/>
      <c r="I164" s="371"/>
      <c r="J164" s="371"/>
      <c r="K164" s="372"/>
    </row>
    <row r="165" customFormat="false" ht="45" hidden="false" customHeight="true" outlineLevel="0" collapsed="false">
      <c r="A165" s="0"/>
      <c r="B165" s="374"/>
      <c r="C165" s="375" t="s">
        <v>1136</v>
      </c>
      <c r="D165" s="375"/>
      <c r="E165" s="375"/>
      <c r="F165" s="375"/>
      <c r="G165" s="375"/>
      <c r="H165" s="375"/>
      <c r="I165" s="375"/>
      <c r="J165" s="375"/>
      <c r="K165" s="376"/>
    </row>
    <row r="166" customFormat="false" ht="17.25" hidden="false" customHeight="true" outlineLevel="0" collapsed="false">
      <c r="A166" s="0"/>
      <c r="B166" s="374"/>
      <c r="C166" s="401" t="s">
        <v>1065</v>
      </c>
      <c r="D166" s="401"/>
      <c r="E166" s="401"/>
      <c r="F166" s="401" t="s">
        <v>1066</v>
      </c>
      <c r="G166" s="441"/>
      <c r="H166" s="442" t="s">
        <v>52</v>
      </c>
      <c r="I166" s="442" t="s">
        <v>55</v>
      </c>
      <c r="J166" s="401" t="s">
        <v>1067</v>
      </c>
      <c r="K166" s="376"/>
    </row>
    <row r="167" customFormat="false" ht="17.25" hidden="false" customHeight="true" outlineLevel="0" collapsed="false">
      <c r="A167" s="0"/>
      <c r="B167" s="377"/>
      <c r="C167" s="403" t="s">
        <v>1068</v>
      </c>
      <c r="D167" s="403"/>
      <c r="E167" s="403"/>
      <c r="F167" s="404" t="s">
        <v>1069</v>
      </c>
      <c r="G167" s="443"/>
      <c r="H167" s="444"/>
      <c r="I167" s="444"/>
      <c r="J167" s="403" t="s">
        <v>1070</v>
      </c>
      <c r="K167" s="379"/>
    </row>
    <row r="168" customFormat="false" ht="5.25" hidden="false" customHeight="true" outlineLevel="0" collapsed="false">
      <c r="A168" s="0"/>
      <c r="B168" s="411"/>
      <c r="C168" s="406"/>
      <c r="D168" s="406"/>
      <c r="E168" s="406"/>
      <c r="F168" s="406"/>
      <c r="G168" s="407"/>
      <c r="H168" s="406"/>
      <c r="I168" s="406"/>
      <c r="J168" s="406"/>
      <c r="K168" s="432"/>
    </row>
    <row r="169" customFormat="false" ht="15" hidden="false" customHeight="true" outlineLevel="0" collapsed="false">
      <c r="A169" s="0"/>
      <c r="B169" s="411"/>
      <c r="C169" s="385" t="s">
        <v>1074</v>
      </c>
      <c r="D169" s="385"/>
      <c r="E169" s="385"/>
      <c r="F169" s="409" t="s">
        <v>1071</v>
      </c>
      <c r="G169" s="385"/>
      <c r="H169" s="385" t="s">
        <v>1110</v>
      </c>
      <c r="I169" s="385" t="s">
        <v>1073</v>
      </c>
      <c r="J169" s="385" t="n">
        <v>120</v>
      </c>
      <c r="K169" s="432"/>
    </row>
    <row r="170" customFormat="false" ht="15" hidden="false" customHeight="true" outlineLevel="0" collapsed="false">
      <c r="A170" s="0"/>
      <c r="B170" s="411"/>
      <c r="C170" s="385" t="s">
        <v>1119</v>
      </c>
      <c r="D170" s="385"/>
      <c r="E170" s="385"/>
      <c r="F170" s="409" t="s">
        <v>1071</v>
      </c>
      <c r="G170" s="385"/>
      <c r="H170" s="385" t="s">
        <v>1120</v>
      </c>
      <c r="I170" s="385" t="s">
        <v>1073</v>
      </c>
      <c r="J170" s="385" t="s">
        <v>1121</v>
      </c>
      <c r="K170" s="432"/>
    </row>
    <row r="171" customFormat="false" ht="15" hidden="false" customHeight="true" outlineLevel="0" collapsed="false">
      <c r="A171" s="0"/>
      <c r="B171" s="411"/>
      <c r="C171" s="385" t="s">
        <v>89</v>
      </c>
      <c r="D171" s="385"/>
      <c r="E171" s="385"/>
      <c r="F171" s="409" t="s">
        <v>1071</v>
      </c>
      <c r="G171" s="385"/>
      <c r="H171" s="385" t="s">
        <v>1137</v>
      </c>
      <c r="I171" s="385" t="s">
        <v>1073</v>
      </c>
      <c r="J171" s="385" t="s">
        <v>1121</v>
      </c>
      <c r="K171" s="432"/>
    </row>
    <row r="172" customFormat="false" ht="15" hidden="false" customHeight="true" outlineLevel="0" collapsed="false">
      <c r="A172" s="0"/>
      <c r="B172" s="411"/>
      <c r="C172" s="385" t="s">
        <v>1076</v>
      </c>
      <c r="D172" s="385"/>
      <c r="E172" s="385"/>
      <c r="F172" s="409" t="s">
        <v>1077</v>
      </c>
      <c r="G172" s="385"/>
      <c r="H172" s="385" t="s">
        <v>1137</v>
      </c>
      <c r="I172" s="385" t="s">
        <v>1073</v>
      </c>
      <c r="J172" s="385" t="n">
        <v>50</v>
      </c>
      <c r="K172" s="432"/>
    </row>
    <row r="173" customFormat="false" ht="15" hidden="false" customHeight="true" outlineLevel="0" collapsed="false">
      <c r="A173" s="0"/>
      <c r="B173" s="411"/>
      <c r="C173" s="385" t="s">
        <v>1079</v>
      </c>
      <c r="D173" s="385"/>
      <c r="E173" s="385"/>
      <c r="F173" s="409" t="s">
        <v>1071</v>
      </c>
      <c r="G173" s="385"/>
      <c r="H173" s="385" t="s">
        <v>1137</v>
      </c>
      <c r="I173" s="385" t="s">
        <v>1081</v>
      </c>
      <c r="J173" s="385"/>
      <c r="K173" s="432"/>
    </row>
    <row r="174" customFormat="false" ht="15" hidden="false" customHeight="true" outlineLevel="0" collapsed="false">
      <c r="A174" s="0"/>
      <c r="B174" s="411"/>
      <c r="C174" s="385" t="s">
        <v>1090</v>
      </c>
      <c r="D174" s="385"/>
      <c r="E174" s="385"/>
      <c r="F174" s="409" t="s">
        <v>1077</v>
      </c>
      <c r="G174" s="385"/>
      <c r="H174" s="385" t="s">
        <v>1137</v>
      </c>
      <c r="I174" s="385" t="s">
        <v>1073</v>
      </c>
      <c r="J174" s="385" t="n">
        <v>50</v>
      </c>
      <c r="K174" s="432"/>
    </row>
    <row r="175" customFormat="false" ht="15" hidden="false" customHeight="true" outlineLevel="0" collapsed="false">
      <c r="A175" s="0"/>
      <c r="B175" s="411"/>
      <c r="C175" s="385" t="s">
        <v>1097</v>
      </c>
      <c r="D175" s="385"/>
      <c r="E175" s="385"/>
      <c r="F175" s="409" t="s">
        <v>1077</v>
      </c>
      <c r="G175" s="385"/>
      <c r="H175" s="385" t="s">
        <v>1137</v>
      </c>
      <c r="I175" s="385" t="s">
        <v>1073</v>
      </c>
      <c r="J175" s="385" t="n">
        <v>50</v>
      </c>
      <c r="K175" s="432"/>
    </row>
    <row r="176" customFormat="false" ht="15" hidden="false" customHeight="true" outlineLevel="0" collapsed="false">
      <c r="A176" s="0"/>
      <c r="B176" s="411"/>
      <c r="C176" s="385" t="s">
        <v>839</v>
      </c>
      <c r="D176" s="385"/>
      <c r="E176" s="385"/>
      <c r="F176" s="409" t="s">
        <v>1077</v>
      </c>
      <c r="G176" s="385"/>
      <c r="H176" s="385" t="s">
        <v>1137</v>
      </c>
      <c r="I176" s="385" t="s">
        <v>1073</v>
      </c>
      <c r="J176" s="385" t="n">
        <v>50</v>
      </c>
      <c r="K176" s="432"/>
    </row>
    <row r="177" customFormat="false" ht="15" hidden="false" customHeight="true" outlineLevel="0" collapsed="false">
      <c r="A177" s="0"/>
      <c r="B177" s="411"/>
      <c r="C177" s="385" t="s">
        <v>147</v>
      </c>
      <c r="D177" s="385"/>
      <c r="E177" s="385"/>
      <c r="F177" s="409" t="s">
        <v>1071</v>
      </c>
      <c r="G177" s="385"/>
      <c r="H177" s="385" t="s">
        <v>1138</v>
      </c>
      <c r="I177" s="385" t="s">
        <v>1139</v>
      </c>
      <c r="J177" s="385"/>
      <c r="K177" s="432"/>
    </row>
    <row r="178" customFormat="false" ht="15" hidden="false" customHeight="true" outlineLevel="0" collapsed="false">
      <c r="A178" s="0"/>
      <c r="B178" s="411"/>
      <c r="C178" s="385" t="s">
        <v>55</v>
      </c>
      <c r="D178" s="385"/>
      <c r="E178" s="385"/>
      <c r="F178" s="409" t="s">
        <v>1071</v>
      </c>
      <c r="G178" s="385"/>
      <c r="H178" s="385" t="s">
        <v>1140</v>
      </c>
      <c r="I178" s="385" t="s">
        <v>1141</v>
      </c>
      <c r="J178" s="385" t="n">
        <v>1</v>
      </c>
      <c r="K178" s="432"/>
    </row>
    <row r="179" customFormat="false" ht="15" hidden="false" customHeight="true" outlineLevel="0" collapsed="false">
      <c r="A179" s="0"/>
      <c r="B179" s="411"/>
      <c r="C179" s="385" t="s">
        <v>51</v>
      </c>
      <c r="D179" s="385"/>
      <c r="E179" s="385"/>
      <c r="F179" s="409" t="s">
        <v>1071</v>
      </c>
      <c r="G179" s="385"/>
      <c r="H179" s="385" t="s">
        <v>1142</v>
      </c>
      <c r="I179" s="385" t="s">
        <v>1073</v>
      </c>
      <c r="J179" s="385" t="n">
        <v>20</v>
      </c>
      <c r="K179" s="432"/>
    </row>
    <row r="180" customFormat="false" ht="15" hidden="false" customHeight="true" outlineLevel="0" collapsed="false">
      <c r="A180" s="0"/>
      <c r="B180" s="411"/>
      <c r="C180" s="385" t="s">
        <v>52</v>
      </c>
      <c r="D180" s="385"/>
      <c r="E180" s="385"/>
      <c r="F180" s="409" t="s">
        <v>1071</v>
      </c>
      <c r="G180" s="385"/>
      <c r="H180" s="385" t="s">
        <v>1143</v>
      </c>
      <c r="I180" s="385" t="s">
        <v>1073</v>
      </c>
      <c r="J180" s="385" t="n">
        <v>255</v>
      </c>
      <c r="K180" s="432"/>
    </row>
    <row r="181" customFormat="false" ht="15" hidden="false" customHeight="true" outlineLevel="0" collapsed="false">
      <c r="A181" s="0"/>
      <c r="B181" s="411"/>
      <c r="C181" s="385" t="s">
        <v>148</v>
      </c>
      <c r="D181" s="385"/>
      <c r="E181" s="385"/>
      <c r="F181" s="409" t="s">
        <v>1071</v>
      </c>
      <c r="G181" s="385"/>
      <c r="H181" s="385" t="s">
        <v>1035</v>
      </c>
      <c r="I181" s="385" t="s">
        <v>1073</v>
      </c>
      <c r="J181" s="385" t="n">
        <v>10</v>
      </c>
      <c r="K181" s="432"/>
    </row>
    <row r="182" customFormat="false" ht="15" hidden="false" customHeight="true" outlineLevel="0" collapsed="false">
      <c r="A182" s="0"/>
      <c r="B182" s="411"/>
      <c r="C182" s="385" t="s">
        <v>149</v>
      </c>
      <c r="D182" s="385"/>
      <c r="E182" s="385"/>
      <c r="F182" s="409" t="s">
        <v>1071</v>
      </c>
      <c r="G182" s="385"/>
      <c r="H182" s="385" t="s">
        <v>1144</v>
      </c>
      <c r="I182" s="385" t="s">
        <v>1105</v>
      </c>
      <c r="J182" s="385"/>
      <c r="K182" s="432"/>
    </row>
    <row r="183" customFormat="false" ht="15" hidden="false" customHeight="true" outlineLevel="0" collapsed="false">
      <c r="A183" s="0"/>
      <c r="B183" s="411"/>
      <c r="C183" s="385" t="s">
        <v>1145</v>
      </c>
      <c r="D183" s="385"/>
      <c r="E183" s="385"/>
      <c r="F183" s="409" t="s">
        <v>1071</v>
      </c>
      <c r="G183" s="385"/>
      <c r="H183" s="385" t="s">
        <v>1146</v>
      </c>
      <c r="I183" s="385" t="s">
        <v>1105</v>
      </c>
      <c r="J183" s="385"/>
      <c r="K183" s="432"/>
    </row>
    <row r="184" customFormat="false" ht="15" hidden="false" customHeight="true" outlineLevel="0" collapsed="false">
      <c r="A184" s="0"/>
      <c r="B184" s="411"/>
      <c r="C184" s="385" t="s">
        <v>1134</v>
      </c>
      <c r="D184" s="385"/>
      <c r="E184" s="385"/>
      <c r="F184" s="409" t="s">
        <v>1071</v>
      </c>
      <c r="G184" s="385"/>
      <c r="H184" s="385" t="s">
        <v>1147</v>
      </c>
      <c r="I184" s="385" t="s">
        <v>1105</v>
      </c>
      <c r="J184" s="385"/>
      <c r="K184" s="432"/>
    </row>
    <row r="185" customFormat="false" ht="15" hidden="false" customHeight="true" outlineLevel="0" collapsed="false">
      <c r="A185" s="0"/>
      <c r="B185" s="411"/>
      <c r="C185" s="385" t="s">
        <v>151</v>
      </c>
      <c r="D185" s="385"/>
      <c r="E185" s="385"/>
      <c r="F185" s="409" t="s">
        <v>1077</v>
      </c>
      <c r="G185" s="385"/>
      <c r="H185" s="385" t="s">
        <v>1148</v>
      </c>
      <c r="I185" s="385" t="s">
        <v>1073</v>
      </c>
      <c r="J185" s="385" t="n">
        <v>50</v>
      </c>
      <c r="K185" s="432"/>
    </row>
    <row r="186" customFormat="false" ht="15" hidden="false" customHeight="true" outlineLevel="0" collapsed="false">
      <c r="A186" s="0"/>
      <c r="B186" s="411"/>
      <c r="C186" s="385" t="s">
        <v>1149</v>
      </c>
      <c r="D186" s="385"/>
      <c r="E186" s="385"/>
      <c r="F186" s="409" t="s">
        <v>1077</v>
      </c>
      <c r="G186" s="385"/>
      <c r="H186" s="385" t="s">
        <v>1150</v>
      </c>
      <c r="I186" s="385" t="s">
        <v>1151</v>
      </c>
      <c r="J186" s="385"/>
      <c r="K186" s="432"/>
    </row>
    <row r="187" customFormat="false" ht="15" hidden="false" customHeight="true" outlineLevel="0" collapsed="false">
      <c r="A187" s="0"/>
      <c r="B187" s="411"/>
      <c r="C187" s="385" t="s">
        <v>1152</v>
      </c>
      <c r="D187" s="385"/>
      <c r="E187" s="385"/>
      <c r="F187" s="409" t="s">
        <v>1077</v>
      </c>
      <c r="G187" s="385"/>
      <c r="H187" s="385" t="s">
        <v>1153</v>
      </c>
      <c r="I187" s="385" t="s">
        <v>1151</v>
      </c>
      <c r="J187" s="385"/>
      <c r="K187" s="432"/>
    </row>
    <row r="188" customFormat="false" ht="15" hidden="false" customHeight="true" outlineLevel="0" collapsed="false">
      <c r="A188" s="0"/>
      <c r="B188" s="411"/>
      <c r="C188" s="385" t="s">
        <v>1154</v>
      </c>
      <c r="D188" s="385"/>
      <c r="E188" s="385"/>
      <c r="F188" s="409" t="s">
        <v>1077</v>
      </c>
      <c r="G188" s="385"/>
      <c r="H188" s="385" t="s">
        <v>1155</v>
      </c>
      <c r="I188" s="385" t="s">
        <v>1151</v>
      </c>
      <c r="J188" s="385"/>
      <c r="K188" s="432"/>
    </row>
    <row r="189" customFormat="false" ht="15" hidden="false" customHeight="true" outlineLevel="0" collapsed="false">
      <c r="A189" s="0"/>
      <c r="B189" s="411"/>
      <c r="C189" s="445" t="s">
        <v>1156</v>
      </c>
      <c r="D189" s="385"/>
      <c r="E189" s="385"/>
      <c r="F189" s="409" t="s">
        <v>1077</v>
      </c>
      <c r="G189" s="385"/>
      <c r="H189" s="385" t="s">
        <v>1157</v>
      </c>
      <c r="I189" s="385" t="s">
        <v>1158</v>
      </c>
      <c r="J189" s="446" t="s">
        <v>1159</v>
      </c>
      <c r="K189" s="432"/>
    </row>
    <row r="190" customFormat="false" ht="15" hidden="false" customHeight="true" outlineLevel="0" collapsed="false">
      <c r="A190" s="0"/>
      <c r="B190" s="411"/>
      <c r="C190" s="445" t="s">
        <v>40</v>
      </c>
      <c r="D190" s="385"/>
      <c r="E190" s="385"/>
      <c r="F190" s="409" t="s">
        <v>1071</v>
      </c>
      <c r="G190" s="385"/>
      <c r="H190" s="381" t="s">
        <v>1160</v>
      </c>
      <c r="I190" s="385" t="s">
        <v>1161</v>
      </c>
      <c r="J190" s="385"/>
      <c r="K190" s="432"/>
    </row>
    <row r="191" customFormat="false" ht="15" hidden="false" customHeight="true" outlineLevel="0" collapsed="false">
      <c r="A191" s="0"/>
      <c r="B191" s="411"/>
      <c r="C191" s="445" t="s">
        <v>1162</v>
      </c>
      <c r="D191" s="385"/>
      <c r="E191" s="385"/>
      <c r="F191" s="409" t="s">
        <v>1071</v>
      </c>
      <c r="G191" s="385"/>
      <c r="H191" s="385" t="s">
        <v>1163</v>
      </c>
      <c r="I191" s="385" t="s">
        <v>1105</v>
      </c>
      <c r="J191" s="385"/>
      <c r="K191" s="432"/>
    </row>
    <row r="192" customFormat="false" ht="15" hidden="false" customHeight="true" outlineLevel="0" collapsed="false">
      <c r="A192" s="0"/>
      <c r="B192" s="411"/>
      <c r="C192" s="445" t="s">
        <v>1164</v>
      </c>
      <c r="D192" s="385"/>
      <c r="E192" s="385"/>
      <c r="F192" s="409" t="s">
        <v>1071</v>
      </c>
      <c r="G192" s="385"/>
      <c r="H192" s="385" t="s">
        <v>1165</v>
      </c>
      <c r="I192" s="385" t="s">
        <v>1105</v>
      </c>
      <c r="J192" s="385"/>
      <c r="K192" s="432"/>
    </row>
    <row r="193" customFormat="false" ht="15" hidden="false" customHeight="true" outlineLevel="0" collapsed="false">
      <c r="A193" s="0"/>
      <c r="B193" s="411"/>
      <c r="C193" s="445" t="s">
        <v>1166</v>
      </c>
      <c r="D193" s="385"/>
      <c r="E193" s="385"/>
      <c r="F193" s="409" t="s">
        <v>1077</v>
      </c>
      <c r="G193" s="385"/>
      <c r="H193" s="385" t="s">
        <v>1167</v>
      </c>
      <c r="I193" s="385" t="s">
        <v>1105</v>
      </c>
      <c r="J193" s="385"/>
      <c r="K193" s="432"/>
    </row>
    <row r="194" customFormat="false" ht="15" hidden="false" customHeight="true" outlineLevel="0" collapsed="false">
      <c r="A194" s="0"/>
      <c r="B194" s="438"/>
      <c r="C194" s="259"/>
      <c r="D194" s="418"/>
      <c r="E194" s="418"/>
      <c r="F194" s="418"/>
      <c r="G194" s="418"/>
      <c r="H194" s="418"/>
      <c r="I194" s="418"/>
      <c r="J194" s="418"/>
      <c r="K194" s="439"/>
    </row>
    <row r="195" customFormat="false" ht="18.75" hidden="false" customHeight="true" outlineLevel="0" collapsed="false">
      <c r="A195" s="0"/>
      <c r="B195" s="420"/>
      <c r="C195" s="430"/>
      <c r="D195" s="430"/>
      <c r="E195" s="430"/>
      <c r="F195" s="440"/>
      <c r="G195" s="430"/>
      <c r="H195" s="430"/>
      <c r="I195" s="430"/>
      <c r="J195" s="430"/>
      <c r="K195" s="420"/>
    </row>
    <row r="196" customFormat="false" ht="18.75" hidden="false" customHeight="true" outlineLevel="0" collapsed="false">
      <c r="A196" s="0"/>
      <c r="B196" s="420"/>
      <c r="C196" s="430"/>
      <c r="D196" s="430"/>
      <c r="E196" s="430"/>
      <c r="F196" s="440"/>
      <c r="G196" s="430"/>
      <c r="H196" s="430"/>
      <c r="I196" s="430"/>
      <c r="J196" s="430"/>
      <c r="K196" s="420"/>
    </row>
    <row r="197" customFormat="false" ht="18.75" hidden="false" customHeight="true" outlineLevel="0" collapsed="false">
      <c r="A197" s="0"/>
      <c r="B197" s="394"/>
      <c r="C197" s="394"/>
      <c r="D197" s="394"/>
      <c r="E197" s="394"/>
      <c r="F197" s="394"/>
      <c r="G197" s="394"/>
      <c r="H197" s="394"/>
      <c r="I197" s="394"/>
      <c r="J197" s="394"/>
      <c r="K197" s="394"/>
    </row>
    <row r="198" customFormat="false" ht="13.5" hidden="false" customHeight="false" outlineLevel="0" collapsed="false">
      <c r="A198" s="0"/>
      <c r="B198" s="370"/>
      <c r="C198" s="371"/>
      <c r="D198" s="371"/>
      <c r="E198" s="371"/>
      <c r="F198" s="371"/>
      <c r="G198" s="371"/>
      <c r="H198" s="371"/>
      <c r="I198" s="371"/>
      <c r="J198" s="371"/>
      <c r="K198" s="372"/>
    </row>
    <row r="199" customFormat="false" ht="21" hidden="false" customHeight="true" outlineLevel="0" collapsed="false">
      <c r="A199" s="0"/>
      <c r="B199" s="374"/>
      <c r="C199" s="375" t="s">
        <v>1168</v>
      </c>
      <c r="D199" s="375"/>
      <c r="E199" s="375"/>
      <c r="F199" s="375"/>
      <c r="G199" s="375"/>
      <c r="H199" s="375"/>
      <c r="I199" s="375"/>
      <c r="J199" s="375"/>
      <c r="K199" s="376"/>
    </row>
    <row r="200" customFormat="false" ht="25.5" hidden="false" customHeight="true" outlineLevel="0" collapsed="false">
      <c r="A200" s="0"/>
      <c r="B200" s="374"/>
      <c r="C200" s="447" t="s">
        <v>1169</v>
      </c>
      <c r="D200" s="447"/>
      <c r="E200" s="447"/>
      <c r="F200" s="447" t="s">
        <v>1170</v>
      </c>
      <c r="G200" s="448"/>
      <c r="H200" s="447" t="s">
        <v>1171</v>
      </c>
      <c r="I200" s="447"/>
      <c r="J200" s="447"/>
      <c r="K200" s="376"/>
    </row>
    <row r="201" customFormat="false" ht="5.25" hidden="false" customHeight="true" outlineLevel="0" collapsed="false">
      <c r="A201" s="0"/>
      <c r="B201" s="411"/>
      <c r="C201" s="406"/>
      <c r="D201" s="406"/>
      <c r="E201" s="406"/>
      <c r="F201" s="406"/>
      <c r="G201" s="430"/>
      <c r="H201" s="406"/>
      <c r="I201" s="406"/>
      <c r="J201" s="406"/>
      <c r="K201" s="432"/>
    </row>
    <row r="202" customFormat="false" ht="15" hidden="false" customHeight="true" outlineLevel="0" collapsed="false">
      <c r="A202" s="0"/>
      <c r="B202" s="411"/>
      <c r="C202" s="385" t="s">
        <v>1161</v>
      </c>
      <c r="D202" s="385"/>
      <c r="E202" s="385"/>
      <c r="F202" s="409" t="s">
        <v>41</v>
      </c>
      <c r="G202" s="385"/>
      <c r="H202" s="385" t="s">
        <v>1172</v>
      </c>
      <c r="I202" s="385"/>
      <c r="J202" s="385"/>
      <c r="K202" s="432"/>
    </row>
    <row r="203" customFormat="false" ht="15" hidden="false" customHeight="true" outlineLevel="0" collapsed="false">
      <c r="A203" s="0"/>
      <c r="B203" s="411"/>
      <c r="C203" s="385"/>
      <c r="D203" s="385"/>
      <c r="E203" s="385"/>
      <c r="F203" s="409" t="s">
        <v>42</v>
      </c>
      <c r="G203" s="385"/>
      <c r="H203" s="385" t="s">
        <v>1173</v>
      </c>
      <c r="I203" s="385"/>
      <c r="J203" s="385"/>
      <c r="K203" s="432"/>
    </row>
    <row r="204" customFormat="false" ht="15" hidden="false" customHeight="true" outlineLevel="0" collapsed="false">
      <c r="A204" s="0"/>
      <c r="B204" s="411"/>
      <c r="C204" s="385"/>
      <c r="D204" s="385"/>
      <c r="E204" s="385"/>
      <c r="F204" s="409" t="s">
        <v>45</v>
      </c>
      <c r="G204" s="385"/>
      <c r="H204" s="385" t="s">
        <v>1174</v>
      </c>
      <c r="I204" s="385"/>
      <c r="J204" s="385"/>
      <c r="K204" s="432"/>
    </row>
    <row r="205" customFormat="false" ht="15" hidden="false" customHeight="true" outlineLevel="0" collapsed="false">
      <c r="A205" s="0"/>
      <c r="B205" s="411"/>
      <c r="C205" s="385"/>
      <c r="D205" s="385"/>
      <c r="E205" s="385"/>
      <c r="F205" s="409" t="s">
        <v>43</v>
      </c>
      <c r="G205" s="385"/>
      <c r="H205" s="385" t="s">
        <v>1175</v>
      </c>
      <c r="I205" s="385"/>
      <c r="J205" s="385"/>
      <c r="K205" s="432"/>
    </row>
    <row r="206" customFormat="false" ht="15" hidden="false" customHeight="true" outlineLevel="0" collapsed="false">
      <c r="A206" s="0"/>
      <c r="B206" s="411"/>
      <c r="C206" s="385"/>
      <c r="D206" s="385"/>
      <c r="E206" s="385"/>
      <c r="F206" s="409" t="s">
        <v>44</v>
      </c>
      <c r="G206" s="385"/>
      <c r="H206" s="385" t="s">
        <v>1176</v>
      </c>
      <c r="I206" s="385"/>
      <c r="J206" s="385"/>
      <c r="K206" s="432"/>
    </row>
    <row r="207" customFormat="false" ht="15" hidden="false" customHeight="true" outlineLevel="0" collapsed="false">
      <c r="A207" s="0"/>
      <c r="B207" s="411"/>
      <c r="C207" s="385"/>
      <c r="D207" s="385"/>
      <c r="E207" s="385"/>
      <c r="F207" s="409"/>
      <c r="G207" s="385"/>
      <c r="H207" s="385"/>
      <c r="I207" s="385"/>
      <c r="J207" s="385"/>
      <c r="K207" s="432"/>
    </row>
    <row r="208" customFormat="false" ht="15" hidden="false" customHeight="true" outlineLevel="0" collapsed="false">
      <c r="A208" s="0"/>
      <c r="B208" s="411"/>
      <c r="C208" s="385" t="s">
        <v>1117</v>
      </c>
      <c r="D208" s="385"/>
      <c r="E208" s="385"/>
      <c r="F208" s="409" t="s">
        <v>77</v>
      </c>
      <c r="G208" s="385"/>
      <c r="H208" s="385" t="s">
        <v>1177</v>
      </c>
      <c r="I208" s="385"/>
      <c r="J208" s="385"/>
      <c r="K208" s="432"/>
    </row>
    <row r="209" customFormat="false" ht="15" hidden="false" customHeight="true" outlineLevel="0" collapsed="false">
      <c r="A209" s="0"/>
      <c r="B209" s="411"/>
      <c r="C209" s="385"/>
      <c r="D209" s="385"/>
      <c r="E209" s="385"/>
      <c r="F209" s="409" t="s">
        <v>1014</v>
      </c>
      <c r="G209" s="385"/>
      <c r="H209" s="385" t="s">
        <v>1015</v>
      </c>
      <c r="I209" s="385"/>
      <c r="J209" s="385"/>
      <c r="K209" s="432"/>
    </row>
    <row r="210" customFormat="false" ht="15" hidden="false" customHeight="true" outlineLevel="0" collapsed="false">
      <c r="A210" s="0"/>
      <c r="B210" s="411"/>
      <c r="C210" s="385"/>
      <c r="D210" s="385"/>
      <c r="E210" s="385"/>
      <c r="F210" s="409" t="s">
        <v>1012</v>
      </c>
      <c r="G210" s="385"/>
      <c r="H210" s="385" t="s">
        <v>1178</v>
      </c>
      <c r="I210" s="385"/>
      <c r="J210" s="385"/>
      <c r="K210" s="432"/>
    </row>
    <row r="211" customFormat="false" ht="15" hidden="false" customHeight="true" outlineLevel="0" collapsed="false">
      <c r="A211" s="0"/>
      <c r="B211" s="449"/>
      <c r="C211" s="385"/>
      <c r="D211" s="385"/>
      <c r="E211" s="385"/>
      <c r="F211" s="409" t="s">
        <v>1016</v>
      </c>
      <c r="G211" s="445"/>
      <c r="H211" s="436" t="s">
        <v>1017</v>
      </c>
      <c r="I211" s="436"/>
      <c r="J211" s="436"/>
      <c r="K211" s="450"/>
    </row>
    <row r="212" customFormat="false" ht="15" hidden="false" customHeight="true" outlineLevel="0" collapsed="false">
      <c r="A212" s="0"/>
      <c r="B212" s="449"/>
      <c r="C212" s="385"/>
      <c r="D212" s="385"/>
      <c r="E212" s="385"/>
      <c r="F212" s="409" t="s">
        <v>1018</v>
      </c>
      <c r="G212" s="445"/>
      <c r="H212" s="436" t="s">
        <v>1179</v>
      </c>
      <c r="I212" s="436"/>
      <c r="J212" s="436"/>
      <c r="K212" s="450"/>
    </row>
    <row r="213" customFormat="false" ht="15" hidden="false" customHeight="true" outlineLevel="0" collapsed="false">
      <c r="A213" s="0"/>
      <c r="B213" s="449"/>
      <c r="C213" s="385"/>
      <c r="D213" s="385"/>
      <c r="E213" s="385"/>
      <c r="F213" s="409"/>
      <c r="G213" s="445"/>
      <c r="H213" s="436"/>
      <c r="I213" s="436"/>
      <c r="J213" s="436"/>
      <c r="K213" s="450"/>
    </row>
    <row r="214" customFormat="false" ht="15" hidden="false" customHeight="true" outlineLevel="0" collapsed="false">
      <c r="A214" s="0"/>
      <c r="B214" s="449"/>
      <c r="C214" s="385" t="s">
        <v>1141</v>
      </c>
      <c r="D214" s="385"/>
      <c r="E214" s="385"/>
      <c r="F214" s="409" t="n">
        <v>1</v>
      </c>
      <c r="G214" s="445"/>
      <c r="H214" s="436" t="s">
        <v>1180</v>
      </c>
      <c r="I214" s="436"/>
      <c r="J214" s="436"/>
      <c r="K214" s="450"/>
    </row>
    <row r="215" customFormat="false" ht="15" hidden="false" customHeight="true" outlineLevel="0" collapsed="false">
      <c r="A215" s="0"/>
      <c r="B215" s="449"/>
      <c r="C215" s="385"/>
      <c r="D215" s="385"/>
      <c r="E215" s="385"/>
      <c r="F215" s="409" t="n">
        <v>2</v>
      </c>
      <c r="G215" s="445"/>
      <c r="H215" s="436" t="s">
        <v>1181</v>
      </c>
      <c r="I215" s="436"/>
      <c r="J215" s="436"/>
      <c r="K215" s="450"/>
    </row>
    <row r="216" customFormat="false" ht="15" hidden="false" customHeight="true" outlineLevel="0" collapsed="false">
      <c r="A216" s="0"/>
      <c r="B216" s="449"/>
      <c r="C216" s="385"/>
      <c r="D216" s="385"/>
      <c r="E216" s="385"/>
      <c r="F216" s="409" t="n">
        <v>3</v>
      </c>
      <c r="G216" s="445"/>
      <c r="H216" s="436" t="s">
        <v>1182</v>
      </c>
      <c r="I216" s="436"/>
      <c r="J216" s="436"/>
      <c r="K216" s="450"/>
    </row>
    <row r="217" customFormat="false" ht="15" hidden="false" customHeight="true" outlineLevel="0" collapsed="false">
      <c r="A217" s="0"/>
      <c r="B217" s="449"/>
      <c r="C217" s="385"/>
      <c r="D217" s="385"/>
      <c r="E217" s="385"/>
      <c r="F217" s="409" t="n">
        <v>4</v>
      </c>
      <c r="G217" s="445"/>
      <c r="H217" s="436" t="s">
        <v>1183</v>
      </c>
      <c r="I217" s="436"/>
      <c r="J217" s="436"/>
      <c r="K217" s="450"/>
    </row>
    <row r="218" customFormat="false" ht="12.75" hidden="false" customHeight="true" outlineLevel="0" collapsed="false">
      <c r="A218" s="0"/>
      <c r="B218" s="451"/>
      <c r="C218" s="452"/>
      <c r="D218" s="452"/>
      <c r="E218" s="452"/>
      <c r="F218" s="452"/>
      <c r="G218" s="452"/>
      <c r="H218" s="452"/>
      <c r="I218" s="452"/>
      <c r="J218" s="452"/>
      <c r="K218" s="453"/>
    </row>
  </sheetData>
  <mergeCells count="77"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</mergeCells>
  <printOptions headings="false" gridLines="false" gridLinesSet="true" horizontalCentered="false" verticalCentered="false"/>
  <pageMargins left="0.590277777777778" right="0.590277777777778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M38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2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1" customFormat="false" ht="12.8" hidden="false" customHeight="false" outlineLevel="0" collapsed="false">
      <c r="A1" s="102"/>
    </row>
    <row r="2" customFormat="false" ht="36.95" hidden="false" customHeight="true" outlineLevel="0" collapsed="false">
      <c r="L2" s="2" t="s">
        <v>5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79</v>
      </c>
      <c r="AZ2" s="103" t="s">
        <v>97</v>
      </c>
      <c r="BA2" s="103" t="s">
        <v>98</v>
      </c>
      <c r="BB2" s="103" t="s">
        <v>99</v>
      </c>
      <c r="BC2" s="103" t="s">
        <v>100</v>
      </c>
      <c r="BD2" s="103" t="s">
        <v>80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80</v>
      </c>
      <c r="AZ3" s="103" t="s">
        <v>101</v>
      </c>
      <c r="BA3" s="103" t="s">
        <v>102</v>
      </c>
      <c r="BB3" s="103" t="s">
        <v>103</v>
      </c>
      <c r="BC3" s="103" t="s">
        <v>104</v>
      </c>
      <c r="BD3" s="103" t="s">
        <v>80</v>
      </c>
    </row>
    <row r="4" customFormat="false" ht="24.95" hidden="false" customHeight="true" outlineLevel="0" collapsed="false">
      <c r="B4" s="6"/>
      <c r="D4" s="7" t="s">
        <v>105</v>
      </c>
      <c r="L4" s="6"/>
      <c r="M4" s="104" t="s">
        <v>10</v>
      </c>
      <c r="AT4" s="3" t="s">
        <v>3</v>
      </c>
      <c r="AZ4" s="103" t="s">
        <v>106</v>
      </c>
      <c r="BA4" s="103" t="s">
        <v>107</v>
      </c>
      <c r="BB4" s="103" t="s">
        <v>103</v>
      </c>
      <c r="BC4" s="103" t="s">
        <v>108</v>
      </c>
      <c r="BD4" s="103" t="s">
        <v>80</v>
      </c>
    </row>
    <row r="5" customFormat="false" ht="6.95" hidden="false" customHeight="true" outlineLevel="0" collapsed="false">
      <c r="B5" s="6"/>
      <c r="L5" s="6"/>
      <c r="AZ5" s="103" t="s">
        <v>109</v>
      </c>
      <c r="BA5" s="103" t="s">
        <v>110</v>
      </c>
      <c r="BB5" s="103" t="s">
        <v>99</v>
      </c>
      <c r="BC5" s="103" t="s">
        <v>111</v>
      </c>
      <c r="BD5" s="103" t="s">
        <v>80</v>
      </c>
    </row>
    <row r="6" customFormat="false" ht="12" hidden="false" customHeight="true" outlineLevel="0" collapsed="false">
      <c r="B6" s="6"/>
      <c r="D6" s="13" t="s">
        <v>14</v>
      </c>
      <c r="L6" s="6"/>
      <c r="AZ6" s="103" t="s">
        <v>112</v>
      </c>
      <c r="BA6" s="103" t="s">
        <v>113</v>
      </c>
      <c r="BB6" s="103" t="s">
        <v>99</v>
      </c>
      <c r="BC6" s="103" t="s">
        <v>114</v>
      </c>
      <c r="BD6" s="103" t="s">
        <v>80</v>
      </c>
    </row>
    <row r="7" customFormat="false" ht="16.5" hidden="false" customHeight="true" outlineLevel="0" collapsed="false">
      <c r="B7" s="6"/>
      <c r="E7" s="105" t="str">
        <f aca="false">'Rekapitulace stavby'!K6</f>
        <v>Vodovod Netřebice - přivaděč vodovodu</v>
      </c>
      <c r="F7" s="105"/>
      <c r="G7" s="105"/>
      <c r="H7" s="105"/>
      <c r="L7" s="6"/>
      <c r="AZ7" s="103" t="s">
        <v>115</v>
      </c>
      <c r="BA7" s="103" t="s">
        <v>116</v>
      </c>
      <c r="BB7" s="103" t="s">
        <v>103</v>
      </c>
      <c r="BC7" s="103" t="s">
        <v>117</v>
      </c>
      <c r="BD7" s="103" t="s">
        <v>80</v>
      </c>
    </row>
    <row r="8" s="22" customFormat="true" ht="12" hidden="false" customHeight="true" outlineLevel="0" collapsed="false">
      <c r="A8" s="17"/>
      <c r="B8" s="18"/>
      <c r="C8" s="17"/>
      <c r="D8" s="13" t="s">
        <v>118</v>
      </c>
      <c r="E8" s="17"/>
      <c r="F8" s="17"/>
      <c r="G8" s="17"/>
      <c r="H8" s="17"/>
      <c r="I8" s="17"/>
      <c r="J8" s="17"/>
      <c r="K8" s="17"/>
      <c r="L8" s="106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Z8" s="103" t="s">
        <v>119</v>
      </c>
      <c r="BA8" s="103" t="s">
        <v>120</v>
      </c>
      <c r="BB8" s="103" t="s">
        <v>103</v>
      </c>
      <c r="BC8" s="103" t="s">
        <v>121</v>
      </c>
      <c r="BD8" s="103" t="s">
        <v>80</v>
      </c>
    </row>
    <row r="9" s="22" customFormat="true" ht="16.5" hidden="false" customHeight="true" outlineLevel="0" collapsed="false">
      <c r="A9" s="17"/>
      <c r="B9" s="18"/>
      <c r="C9" s="17"/>
      <c r="D9" s="17"/>
      <c r="E9" s="107" t="s">
        <v>122</v>
      </c>
      <c r="F9" s="107"/>
      <c r="G9" s="107"/>
      <c r="H9" s="107"/>
      <c r="I9" s="17"/>
      <c r="J9" s="17"/>
      <c r="K9" s="17"/>
      <c r="L9" s="106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Z9" s="103" t="s">
        <v>123</v>
      </c>
      <c r="BA9" s="103" t="s">
        <v>124</v>
      </c>
      <c r="BB9" s="103" t="s">
        <v>103</v>
      </c>
      <c r="BC9" s="103" t="s">
        <v>125</v>
      </c>
      <c r="BD9" s="103" t="s">
        <v>80</v>
      </c>
    </row>
    <row r="10" s="22" customFormat="true" ht="12.8" hidden="false" customHeight="false" outlineLevel="0" collapsed="false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0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Z10" s="103" t="s">
        <v>126</v>
      </c>
      <c r="BA10" s="103" t="s">
        <v>127</v>
      </c>
      <c r="BB10" s="103" t="s">
        <v>103</v>
      </c>
      <c r="BC10" s="103" t="s">
        <v>128</v>
      </c>
      <c r="BD10" s="103" t="s">
        <v>80</v>
      </c>
    </row>
    <row r="11" s="22" customFormat="true" ht="12" hidden="false" customHeight="true" outlineLevel="0" collapsed="false">
      <c r="A11" s="17"/>
      <c r="B11" s="18"/>
      <c r="C11" s="17"/>
      <c r="D11" s="13" t="s">
        <v>16</v>
      </c>
      <c r="E11" s="17"/>
      <c r="F11" s="14"/>
      <c r="G11" s="17"/>
      <c r="H11" s="17"/>
      <c r="I11" s="13" t="s">
        <v>17</v>
      </c>
      <c r="J11" s="14"/>
      <c r="K11" s="17"/>
      <c r="L11" s="106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Z11" s="103" t="s">
        <v>129</v>
      </c>
      <c r="BA11" s="103" t="s">
        <v>130</v>
      </c>
      <c r="BB11" s="103" t="s">
        <v>99</v>
      </c>
      <c r="BC11" s="103" t="s">
        <v>131</v>
      </c>
      <c r="BD11" s="103" t="s">
        <v>80</v>
      </c>
    </row>
    <row r="12" s="22" customFormat="true" ht="12" hidden="false" customHeight="true" outlineLevel="0" collapsed="false">
      <c r="A12" s="17"/>
      <c r="B12" s="18"/>
      <c r="C12" s="17"/>
      <c r="D12" s="13" t="s">
        <v>18</v>
      </c>
      <c r="E12" s="17"/>
      <c r="F12" s="14" t="s">
        <v>19</v>
      </c>
      <c r="G12" s="17"/>
      <c r="H12" s="17"/>
      <c r="I12" s="13" t="s">
        <v>20</v>
      </c>
      <c r="J12" s="108" t="str">
        <f aca="false">'Rekapitulace stavby'!AN8</f>
        <v>22. 6. 2022</v>
      </c>
      <c r="K12" s="17"/>
      <c r="L12" s="10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Z12" s="103" t="s">
        <v>132</v>
      </c>
      <c r="BA12" s="103" t="s">
        <v>133</v>
      </c>
      <c r="BB12" s="103" t="s">
        <v>103</v>
      </c>
      <c r="BC12" s="103" t="s">
        <v>134</v>
      </c>
      <c r="BD12" s="103" t="s">
        <v>80</v>
      </c>
    </row>
    <row r="13" s="22" customFormat="true" ht="10.8" hidden="false" customHeight="true" outlineLevel="0" collapsed="false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0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="22" customFormat="true" ht="12" hidden="false" customHeight="true" outlineLevel="0" collapsed="false">
      <c r="A14" s="17"/>
      <c r="B14" s="18"/>
      <c r="C14" s="17"/>
      <c r="D14" s="13" t="s">
        <v>22</v>
      </c>
      <c r="E14" s="17"/>
      <c r="F14" s="17"/>
      <c r="G14" s="17"/>
      <c r="H14" s="17"/>
      <c r="I14" s="13" t="s">
        <v>23</v>
      </c>
      <c r="J14" s="14" t="s">
        <v>24</v>
      </c>
      <c r="K14" s="17"/>
      <c r="L14" s="10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="22" customFormat="true" ht="18" hidden="false" customHeight="true" outlineLevel="0" collapsed="false">
      <c r="A15" s="17"/>
      <c r="B15" s="18"/>
      <c r="C15" s="17"/>
      <c r="D15" s="17"/>
      <c r="E15" s="14" t="s">
        <v>25</v>
      </c>
      <c r="F15" s="17"/>
      <c r="G15" s="17"/>
      <c r="H15" s="17"/>
      <c r="I15" s="13" t="s">
        <v>26</v>
      </c>
      <c r="J15" s="14"/>
      <c r="K15" s="17"/>
      <c r="L15" s="10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="22" customFormat="true" ht="6.95" hidden="false" customHeight="true" outlineLevel="0" collapsed="false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0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="22" customFormat="true" ht="12" hidden="false" customHeight="true" outlineLevel="0" collapsed="false">
      <c r="A17" s="17"/>
      <c r="B17" s="18"/>
      <c r="C17" s="17"/>
      <c r="D17" s="13" t="s">
        <v>27</v>
      </c>
      <c r="E17" s="17"/>
      <c r="F17" s="17"/>
      <c r="G17" s="17"/>
      <c r="H17" s="17"/>
      <c r="I17" s="13" t="s">
        <v>23</v>
      </c>
      <c r="J17" s="14" t="n">
        <f aca="false">'Rekapitulace stavby'!AN13</f>
        <v>0</v>
      </c>
      <c r="K17" s="17"/>
      <c r="L17" s="10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="22" customFormat="true" ht="18" hidden="false" customHeight="true" outlineLevel="0" collapsed="false">
      <c r="A18" s="17"/>
      <c r="B18" s="18"/>
      <c r="C18" s="17"/>
      <c r="D18" s="17"/>
      <c r="E18" s="10" t="str">
        <f aca="false">'Rekapitulace stavby'!E14</f>
        <v> </v>
      </c>
      <c r="F18" s="10"/>
      <c r="G18" s="10"/>
      <c r="H18" s="10"/>
      <c r="I18" s="13" t="s">
        <v>26</v>
      </c>
      <c r="J18" s="14" t="n">
        <f aca="false">'Rekapitulace stavby'!AN14</f>
        <v>0</v>
      </c>
      <c r="K18" s="17"/>
      <c r="L18" s="10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="22" customFormat="true" ht="6.95" hidden="false" customHeight="true" outlineLevel="0" collapsed="false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0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="22" customFormat="true" ht="12" hidden="false" customHeight="true" outlineLevel="0" collapsed="false">
      <c r="A20" s="17"/>
      <c r="B20" s="18"/>
      <c r="C20" s="17"/>
      <c r="D20" s="13" t="s">
        <v>29</v>
      </c>
      <c r="E20" s="17"/>
      <c r="F20" s="17"/>
      <c r="G20" s="17"/>
      <c r="H20" s="17"/>
      <c r="I20" s="13" t="s">
        <v>23</v>
      </c>
      <c r="J20" s="14" t="s">
        <v>30</v>
      </c>
      <c r="K20" s="17"/>
      <c r="L20" s="10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="22" customFormat="true" ht="18" hidden="false" customHeight="true" outlineLevel="0" collapsed="false">
      <c r="A21" s="17"/>
      <c r="B21" s="18"/>
      <c r="C21" s="17"/>
      <c r="D21" s="17"/>
      <c r="E21" s="14" t="s">
        <v>31</v>
      </c>
      <c r="F21" s="17"/>
      <c r="G21" s="17"/>
      <c r="H21" s="17"/>
      <c r="I21" s="13" t="s">
        <v>26</v>
      </c>
      <c r="J21" s="14"/>
      <c r="K21" s="17"/>
      <c r="L21" s="10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="22" customFormat="true" ht="6.95" hidden="false" customHeight="true" outlineLevel="0" collapsed="false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0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="22" customFormat="true" ht="12" hidden="false" customHeight="true" outlineLevel="0" collapsed="false">
      <c r="A23" s="17"/>
      <c r="B23" s="18"/>
      <c r="C23" s="17"/>
      <c r="D23" s="13" t="s">
        <v>33</v>
      </c>
      <c r="E23" s="17"/>
      <c r="F23" s="17"/>
      <c r="G23" s="17"/>
      <c r="H23" s="17"/>
      <c r="I23" s="13" t="s">
        <v>23</v>
      </c>
      <c r="J23" s="14" t="str">
        <f aca="false">IF('Rekapitulace stavby'!AN19="","",'Rekapitulace stavby'!AN19)</f>
        <v/>
      </c>
      <c r="K23" s="17"/>
      <c r="L23" s="10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="22" customFormat="true" ht="18" hidden="false" customHeight="true" outlineLevel="0" collapsed="false">
      <c r="A24" s="17"/>
      <c r="B24" s="18"/>
      <c r="C24" s="17"/>
      <c r="D24" s="17"/>
      <c r="E24" s="14" t="str">
        <f aca="false">IF('Rekapitulace stavby'!E20="","",'Rekapitulace stavby'!E20)</f>
        <v> </v>
      </c>
      <c r="F24" s="17"/>
      <c r="G24" s="17"/>
      <c r="H24" s="17"/>
      <c r="I24" s="13" t="s">
        <v>26</v>
      </c>
      <c r="J24" s="14" t="str">
        <f aca="false">IF('Rekapitulace stavby'!AN20="","",'Rekapitulace stavby'!AN20)</f>
        <v/>
      </c>
      <c r="K24" s="17"/>
      <c r="L24" s="10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="22" customFormat="true" ht="6.95" hidden="false" customHeight="true" outlineLevel="0" collapsed="false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0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="22" customFormat="true" ht="12" hidden="false" customHeight="true" outlineLevel="0" collapsed="false">
      <c r="A26" s="17"/>
      <c r="B26" s="18"/>
      <c r="C26" s="17"/>
      <c r="D26" s="13" t="s">
        <v>34</v>
      </c>
      <c r="E26" s="17"/>
      <c r="F26" s="17"/>
      <c r="G26" s="17"/>
      <c r="H26" s="17"/>
      <c r="I26" s="17"/>
      <c r="J26" s="17"/>
      <c r="K26" s="17"/>
      <c r="L26" s="10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="112" customFormat="true" ht="16.5" hidden="false" customHeight="true" outlineLevel="0" collapsed="false">
      <c r="A27" s="109"/>
      <c r="B27" s="110"/>
      <c r="C27" s="109"/>
      <c r="D27" s="109"/>
      <c r="E27" s="15"/>
      <c r="F27" s="15"/>
      <c r="G27" s="15"/>
      <c r="H27" s="1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="22" customFormat="true" ht="6.95" hidden="false" customHeight="true" outlineLevel="0" collapsed="false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0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="22" customFormat="true" ht="6.95" hidden="false" customHeight="true" outlineLevel="0" collapsed="false">
      <c r="A29" s="17"/>
      <c r="B29" s="18"/>
      <c r="C29" s="17"/>
      <c r="D29" s="61"/>
      <c r="E29" s="61"/>
      <c r="F29" s="61"/>
      <c r="G29" s="61"/>
      <c r="H29" s="61"/>
      <c r="I29" s="61"/>
      <c r="J29" s="61"/>
      <c r="K29" s="61"/>
      <c r="L29" s="10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="22" customFormat="true" ht="25.45" hidden="false" customHeight="true" outlineLevel="0" collapsed="false">
      <c r="A30" s="17"/>
      <c r="B30" s="18"/>
      <c r="C30" s="17"/>
      <c r="D30" s="113" t="s">
        <v>36</v>
      </c>
      <c r="E30" s="17"/>
      <c r="F30" s="17"/>
      <c r="G30" s="17"/>
      <c r="H30" s="17"/>
      <c r="I30" s="17"/>
      <c r="J30" s="114" t="n">
        <f aca="false">ROUND(J86, 2)</f>
        <v>0</v>
      </c>
      <c r="K30" s="17"/>
      <c r="L30" s="10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="22" customFormat="true" ht="6.95" hidden="false" customHeight="true" outlineLevel="0" collapsed="false">
      <c r="A31" s="17"/>
      <c r="B31" s="18"/>
      <c r="C31" s="17"/>
      <c r="D31" s="61"/>
      <c r="E31" s="61"/>
      <c r="F31" s="61"/>
      <c r="G31" s="61"/>
      <c r="H31" s="61"/>
      <c r="I31" s="61"/>
      <c r="J31" s="61"/>
      <c r="K31" s="61"/>
      <c r="L31" s="10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="22" customFormat="true" ht="14.4" hidden="false" customHeight="true" outlineLevel="0" collapsed="false">
      <c r="A32" s="17"/>
      <c r="B32" s="18"/>
      <c r="C32" s="17"/>
      <c r="D32" s="17"/>
      <c r="E32" s="17"/>
      <c r="F32" s="115" t="s">
        <v>38</v>
      </c>
      <c r="G32" s="17"/>
      <c r="H32" s="17"/>
      <c r="I32" s="115" t="s">
        <v>37</v>
      </c>
      <c r="J32" s="115" t="s">
        <v>39</v>
      </c>
      <c r="K32" s="17"/>
      <c r="L32" s="10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="22" customFormat="true" ht="14.4" hidden="false" customHeight="true" outlineLevel="0" collapsed="false">
      <c r="A33" s="17"/>
      <c r="B33" s="18"/>
      <c r="C33" s="17"/>
      <c r="D33" s="116" t="s">
        <v>40</v>
      </c>
      <c r="E33" s="13" t="s">
        <v>41</v>
      </c>
      <c r="F33" s="117" t="n">
        <f aca="false">ROUND((SUM(BE86:BE386)),  2)</f>
        <v>0</v>
      </c>
      <c r="G33" s="17"/>
      <c r="H33" s="17"/>
      <c r="I33" s="118" t="n">
        <v>0.21</v>
      </c>
      <c r="J33" s="117" t="n">
        <f aca="false">ROUND(((SUM(BE86:BE386))*I33),  2)</f>
        <v>0</v>
      </c>
      <c r="K33" s="17"/>
      <c r="L33" s="10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="22" customFormat="true" ht="14.4" hidden="false" customHeight="true" outlineLevel="0" collapsed="false">
      <c r="A34" s="17"/>
      <c r="B34" s="18"/>
      <c r="C34" s="17"/>
      <c r="D34" s="17"/>
      <c r="E34" s="13" t="s">
        <v>42</v>
      </c>
      <c r="F34" s="117" t="n">
        <f aca="false">ROUND((SUM(BF86:BF386)),  2)</f>
        <v>0</v>
      </c>
      <c r="G34" s="17"/>
      <c r="H34" s="17"/>
      <c r="I34" s="118" t="n">
        <v>0.15</v>
      </c>
      <c r="J34" s="117" t="n">
        <f aca="false">ROUND(((SUM(BF86:BF386))*I34),  2)</f>
        <v>0</v>
      </c>
      <c r="K34" s="17"/>
      <c r="L34" s="10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="22" customFormat="true" ht="14.4" hidden="true" customHeight="true" outlineLevel="0" collapsed="false">
      <c r="A35" s="17"/>
      <c r="B35" s="18"/>
      <c r="C35" s="17"/>
      <c r="D35" s="17"/>
      <c r="E35" s="13" t="s">
        <v>43</v>
      </c>
      <c r="F35" s="117" t="n">
        <f aca="false">ROUND((SUM(BG86:BG386)),  2)</f>
        <v>0</v>
      </c>
      <c r="G35" s="17"/>
      <c r="H35" s="17"/>
      <c r="I35" s="118" t="n">
        <v>0.21</v>
      </c>
      <c r="J35" s="117" t="n">
        <f aca="false">0</f>
        <v>0</v>
      </c>
      <c r="K35" s="17"/>
      <c r="L35" s="10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="22" customFormat="true" ht="14.4" hidden="true" customHeight="true" outlineLevel="0" collapsed="false">
      <c r="A36" s="17"/>
      <c r="B36" s="18"/>
      <c r="C36" s="17"/>
      <c r="D36" s="17"/>
      <c r="E36" s="13" t="s">
        <v>44</v>
      </c>
      <c r="F36" s="117" t="n">
        <f aca="false">ROUND((SUM(BH86:BH386)),  2)</f>
        <v>0</v>
      </c>
      <c r="G36" s="17"/>
      <c r="H36" s="17"/>
      <c r="I36" s="118" t="n">
        <v>0.15</v>
      </c>
      <c r="J36" s="117" t="n">
        <f aca="false">0</f>
        <v>0</v>
      </c>
      <c r="K36" s="17"/>
      <c r="L36" s="10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="22" customFormat="true" ht="14.4" hidden="true" customHeight="true" outlineLevel="0" collapsed="false">
      <c r="A37" s="17"/>
      <c r="B37" s="18"/>
      <c r="C37" s="17"/>
      <c r="D37" s="17"/>
      <c r="E37" s="13" t="s">
        <v>45</v>
      </c>
      <c r="F37" s="117" t="n">
        <f aca="false">ROUND((SUM(BI86:BI386)),  2)</f>
        <v>0</v>
      </c>
      <c r="G37" s="17"/>
      <c r="H37" s="17"/>
      <c r="I37" s="118" t="n">
        <v>0</v>
      </c>
      <c r="J37" s="117" t="n">
        <f aca="false">0</f>
        <v>0</v>
      </c>
      <c r="K37" s="17"/>
      <c r="L37" s="10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="22" customFormat="true" ht="6.95" hidden="false" customHeight="true" outlineLevel="0" collapsed="false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0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="22" customFormat="true" ht="25.45" hidden="false" customHeight="true" outlineLevel="0" collapsed="false">
      <c r="A39" s="17"/>
      <c r="B39" s="18"/>
      <c r="C39" s="119"/>
      <c r="D39" s="120" t="s">
        <v>46</v>
      </c>
      <c r="E39" s="53"/>
      <c r="F39" s="53"/>
      <c r="G39" s="121" t="s">
        <v>47</v>
      </c>
      <c r="H39" s="122" t="s">
        <v>48</v>
      </c>
      <c r="I39" s="53"/>
      <c r="J39" s="123" t="n">
        <f aca="false">SUM(J30:J37)</f>
        <v>0</v>
      </c>
      <c r="K39" s="124"/>
      <c r="L39" s="10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="22" customFormat="true" ht="14.4" hidden="false" customHeight="true" outlineLevel="0" collapsed="false">
      <c r="A40" s="17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10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4" s="22" customFormat="true" ht="6.95" hidden="false" customHeight="true" outlineLevel="0" collapsed="false">
      <c r="A44" s="17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="22" customFormat="true" ht="24.95" hidden="false" customHeight="true" outlineLevel="0" collapsed="false">
      <c r="A45" s="17"/>
      <c r="B45" s="18"/>
      <c r="C45" s="7" t="s">
        <v>135</v>
      </c>
      <c r="D45" s="17"/>
      <c r="E45" s="17"/>
      <c r="F45" s="17"/>
      <c r="G45" s="17"/>
      <c r="H45" s="17"/>
      <c r="I45" s="17"/>
      <c r="J45" s="17"/>
      <c r="K45" s="17"/>
      <c r="L45" s="10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="22" customFormat="true" ht="6.95" hidden="false" customHeight="true" outlineLevel="0" collapsed="false">
      <c r="A46" s="17"/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10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="22" customFormat="true" ht="12" hidden="false" customHeight="true" outlineLevel="0" collapsed="false">
      <c r="A47" s="17"/>
      <c r="B47" s="18"/>
      <c r="C47" s="13" t="s">
        <v>14</v>
      </c>
      <c r="D47" s="17"/>
      <c r="E47" s="17"/>
      <c r="F47" s="17"/>
      <c r="G47" s="17"/>
      <c r="H47" s="17"/>
      <c r="I47" s="17"/>
      <c r="J47" s="17"/>
      <c r="K47" s="17"/>
      <c r="L47" s="10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="22" customFormat="true" ht="16.5" hidden="false" customHeight="true" outlineLevel="0" collapsed="false">
      <c r="A48" s="17"/>
      <c r="B48" s="18"/>
      <c r="C48" s="17"/>
      <c r="D48" s="17"/>
      <c r="E48" s="105" t="str">
        <f aca="false">E7</f>
        <v>Vodovod Netřebice - přivaděč vodovodu</v>
      </c>
      <c r="F48" s="105"/>
      <c r="G48" s="105"/>
      <c r="H48" s="105"/>
      <c r="I48" s="17"/>
      <c r="J48" s="17"/>
      <c r="K48" s="17"/>
      <c r="L48" s="10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="22" customFormat="true" ht="12" hidden="false" customHeight="true" outlineLevel="0" collapsed="false">
      <c r="A49" s="17"/>
      <c r="B49" s="18"/>
      <c r="C49" s="13" t="s">
        <v>118</v>
      </c>
      <c r="D49" s="17"/>
      <c r="E49" s="17"/>
      <c r="F49" s="17"/>
      <c r="G49" s="17"/>
      <c r="H49" s="17"/>
      <c r="I49" s="17"/>
      <c r="J49" s="17"/>
      <c r="K49" s="17"/>
      <c r="L49" s="10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="22" customFormat="true" ht="16.5" hidden="false" customHeight="true" outlineLevel="0" collapsed="false">
      <c r="A50" s="17"/>
      <c r="B50" s="18"/>
      <c r="C50" s="17"/>
      <c r="D50" s="17"/>
      <c r="E50" s="107" t="str">
        <f aca="false">E9</f>
        <v>SO 01 - Přívodní řad</v>
      </c>
      <c r="F50" s="107"/>
      <c r="G50" s="107"/>
      <c r="H50" s="107"/>
      <c r="I50" s="17"/>
      <c r="J50" s="17"/>
      <c r="K50" s="17"/>
      <c r="L50" s="10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="22" customFormat="true" ht="6.95" hidden="false" customHeight="true" outlineLevel="0" collapsed="false">
      <c r="A51" s="17"/>
      <c r="B51" s="18"/>
      <c r="C51" s="17"/>
      <c r="D51" s="17"/>
      <c r="E51" s="17"/>
      <c r="F51" s="17"/>
      <c r="G51" s="17"/>
      <c r="H51" s="17"/>
      <c r="I51" s="17"/>
      <c r="J51" s="17"/>
      <c r="K51" s="17"/>
      <c r="L51" s="10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="22" customFormat="true" ht="12" hidden="false" customHeight="true" outlineLevel="0" collapsed="false">
      <c r="A52" s="17"/>
      <c r="B52" s="18"/>
      <c r="C52" s="13" t="s">
        <v>18</v>
      </c>
      <c r="D52" s="17"/>
      <c r="E52" s="17"/>
      <c r="F52" s="14" t="str">
        <f aca="false">F12</f>
        <v>Kouty u Poděbrad, Netřebice</v>
      </c>
      <c r="G52" s="17"/>
      <c r="H52" s="17"/>
      <c r="I52" s="13" t="s">
        <v>20</v>
      </c>
      <c r="J52" s="108" t="str">
        <f aca="false">IF(J12="","",J12)</f>
        <v>22. 6. 2022</v>
      </c>
      <c r="K52" s="17"/>
      <c r="L52" s="10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="22" customFormat="true" ht="6.95" hidden="false" customHeight="true" outlineLevel="0" collapsed="false">
      <c r="A53" s="17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0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="22" customFormat="true" ht="40.05" hidden="false" customHeight="true" outlineLevel="0" collapsed="false">
      <c r="A54" s="17"/>
      <c r="B54" s="18"/>
      <c r="C54" s="13" t="s">
        <v>22</v>
      </c>
      <c r="D54" s="17"/>
      <c r="E54" s="17"/>
      <c r="F54" s="14" t="str">
        <f aca="false">E15</f>
        <v>Obec Netřebice</v>
      </c>
      <c r="G54" s="17"/>
      <c r="H54" s="17"/>
      <c r="I54" s="13" t="s">
        <v>29</v>
      </c>
      <c r="J54" s="125" t="str">
        <f aca="false">E21</f>
        <v>Vodohospodářsko-inženýrské služby spol. s r. o.</v>
      </c>
      <c r="K54" s="17"/>
      <c r="L54" s="10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="22" customFormat="true" ht="15.15" hidden="false" customHeight="true" outlineLevel="0" collapsed="false">
      <c r="A55" s="17"/>
      <c r="B55" s="18"/>
      <c r="C55" s="13" t="s">
        <v>27</v>
      </c>
      <c r="D55" s="17"/>
      <c r="E55" s="17"/>
      <c r="F55" s="14" t="str">
        <f aca="false">IF(E18="","",E18)</f>
        <v> </v>
      </c>
      <c r="G55" s="17"/>
      <c r="H55" s="17"/>
      <c r="I55" s="13" t="s">
        <v>33</v>
      </c>
      <c r="J55" s="125" t="str">
        <f aca="false">E24</f>
        <v> </v>
      </c>
      <c r="K55" s="17"/>
      <c r="L55" s="10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="22" customFormat="true" ht="10.3" hidden="false" customHeight="true" outlineLevel="0" collapsed="false">
      <c r="A56" s="17"/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0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="22" customFormat="true" ht="29.3" hidden="false" customHeight="true" outlineLevel="0" collapsed="false">
      <c r="A57" s="17"/>
      <c r="B57" s="18"/>
      <c r="C57" s="126" t="s">
        <v>136</v>
      </c>
      <c r="D57" s="119"/>
      <c r="E57" s="119"/>
      <c r="F57" s="119"/>
      <c r="G57" s="119"/>
      <c r="H57" s="119"/>
      <c r="I57" s="119"/>
      <c r="J57" s="127" t="s">
        <v>137</v>
      </c>
      <c r="K57" s="119"/>
      <c r="L57" s="10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="22" customFormat="true" ht="10.3" hidden="false" customHeight="true" outlineLevel="0" collapsed="false">
      <c r="A58" s="17"/>
      <c r="B58" s="18"/>
      <c r="C58" s="17"/>
      <c r="D58" s="17"/>
      <c r="E58" s="17"/>
      <c r="F58" s="17"/>
      <c r="G58" s="17"/>
      <c r="H58" s="17"/>
      <c r="I58" s="17"/>
      <c r="J58" s="17"/>
      <c r="K58" s="17"/>
      <c r="L58" s="10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="22" customFormat="true" ht="22.8" hidden="false" customHeight="true" outlineLevel="0" collapsed="false">
      <c r="A59" s="17"/>
      <c r="B59" s="18"/>
      <c r="C59" s="128" t="s">
        <v>68</v>
      </c>
      <c r="D59" s="17"/>
      <c r="E59" s="17"/>
      <c r="F59" s="17"/>
      <c r="G59" s="17"/>
      <c r="H59" s="17"/>
      <c r="I59" s="17"/>
      <c r="J59" s="114" t="n">
        <f aca="false">J86</f>
        <v>0</v>
      </c>
      <c r="K59" s="17"/>
      <c r="L59" s="10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U59" s="3" t="s">
        <v>138</v>
      </c>
    </row>
    <row r="60" s="129" customFormat="true" ht="24.95" hidden="false" customHeight="true" outlineLevel="0" collapsed="false">
      <c r="B60" s="130"/>
      <c r="D60" s="131" t="s">
        <v>139</v>
      </c>
      <c r="E60" s="132"/>
      <c r="F60" s="132"/>
      <c r="G60" s="132"/>
      <c r="H60" s="132"/>
      <c r="I60" s="132"/>
      <c r="J60" s="133" t="n">
        <f aca="false">J87</f>
        <v>0</v>
      </c>
      <c r="L60" s="130"/>
    </row>
    <row r="61" s="90" customFormat="true" ht="19.95" hidden="false" customHeight="true" outlineLevel="0" collapsed="false">
      <c r="B61" s="134"/>
      <c r="D61" s="135" t="s">
        <v>140</v>
      </c>
      <c r="E61" s="136"/>
      <c r="F61" s="136"/>
      <c r="G61" s="136"/>
      <c r="H61" s="136"/>
      <c r="I61" s="136"/>
      <c r="J61" s="137" t="n">
        <f aca="false">J88</f>
        <v>0</v>
      </c>
      <c r="L61" s="134"/>
    </row>
    <row r="62" s="90" customFormat="true" ht="19.95" hidden="false" customHeight="true" outlineLevel="0" collapsed="false">
      <c r="B62" s="134"/>
      <c r="D62" s="135" t="s">
        <v>141</v>
      </c>
      <c r="E62" s="136"/>
      <c r="F62" s="136"/>
      <c r="G62" s="136"/>
      <c r="H62" s="136"/>
      <c r="I62" s="136"/>
      <c r="J62" s="137" t="n">
        <f aca="false">J277</f>
        <v>0</v>
      </c>
      <c r="L62" s="134"/>
    </row>
    <row r="63" s="90" customFormat="true" ht="19.95" hidden="false" customHeight="true" outlineLevel="0" collapsed="false">
      <c r="B63" s="134"/>
      <c r="D63" s="135" t="s">
        <v>142</v>
      </c>
      <c r="E63" s="136"/>
      <c r="F63" s="136"/>
      <c r="G63" s="136"/>
      <c r="H63" s="136"/>
      <c r="I63" s="136"/>
      <c r="J63" s="137" t="n">
        <f aca="false">J280</f>
        <v>0</v>
      </c>
      <c r="L63" s="134"/>
    </row>
    <row r="64" s="90" customFormat="true" ht="19.95" hidden="false" customHeight="true" outlineLevel="0" collapsed="false">
      <c r="B64" s="134"/>
      <c r="D64" s="135" t="s">
        <v>143</v>
      </c>
      <c r="E64" s="136"/>
      <c r="F64" s="136"/>
      <c r="G64" s="136"/>
      <c r="H64" s="136"/>
      <c r="I64" s="136"/>
      <c r="J64" s="137" t="n">
        <f aca="false">J301</f>
        <v>0</v>
      </c>
      <c r="L64" s="134"/>
    </row>
    <row r="65" s="90" customFormat="true" ht="19.95" hidden="false" customHeight="true" outlineLevel="0" collapsed="false">
      <c r="B65" s="134"/>
      <c r="D65" s="135" t="s">
        <v>144</v>
      </c>
      <c r="E65" s="136"/>
      <c r="F65" s="136"/>
      <c r="G65" s="136"/>
      <c r="H65" s="136"/>
      <c r="I65" s="136"/>
      <c r="J65" s="137" t="n">
        <f aca="false">J308</f>
        <v>0</v>
      </c>
      <c r="L65" s="134"/>
    </row>
    <row r="66" s="90" customFormat="true" ht="19.95" hidden="false" customHeight="true" outlineLevel="0" collapsed="false">
      <c r="B66" s="134"/>
      <c r="D66" s="135" t="s">
        <v>145</v>
      </c>
      <c r="E66" s="136"/>
      <c r="F66" s="136"/>
      <c r="G66" s="136"/>
      <c r="H66" s="136"/>
      <c r="I66" s="136"/>
      <c r="J66" s="137" t="n">
        <f aca="false">J384</f>
        <v>0</v>
      </c>
      <c r="L66" s="134"/>
    </row>
    <row r="67" s="22" customFormat="true" ht="21.85" hidden="false" customHeight="true" outlineLevel="0" collapsed="false">
      <c r="A67" s="17"/>
      <c r="B67" s="18"/>
      <c r="C67" s="17"/>
      <c r="D67" s="17"/>
      <c r="E67" s="17"/>
      <c r="F67" s="17"/>
      <c r="G67" s="17"/>
      <c r="H67" s="17"/>
      <c r="I67" s="17"/>
      <c r="J67" s="17"/>
      <c r="K67" s="17"/>
      <c r="L67" s="10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="22" customFormat="true" ht="6.95" hidden="false" customHeight="true" outlineLevel="0" collapsed="false">
      <c r="A68" s="17"/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10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72" s="22" customFormat="true" ht="6.95" hidden="false" customHeight="true" outlineLevel="0" collapsed="false">
      <c r="A72" s="17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="22" customFormat="true" ht="24.95" hidden="false" customHeight="true" outlineLevel="0" collapsed="false">
      <c r="A73" s="17"/>
      <c r="B73" s="18"/>
      <c r="C73" s="7" t="s">
        <v>146</v>
      </c>
      <c r="D73" s="17"/>
      <c r="E73" s="17"/>
      <c r="F73" s="17"/>
      <c r="G73" s="17"/>
      <c r="H73" s="17"/>
      <c r="I73" s="17"/>
      <c r="J73" s="17"/>
      <c r="K73" s="17"/>
      <c r="L73" s="10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="22" customFormat="true" ht="6.95" hidden="false" customHeight="true" outlineLevel="0" collapsed="false">
      <c r="A74" s="17"/>
      <c r="B74" s="18"/>
      <c r="C74" s="17"/>
      <c r="D74" s="17"/>
      <c r="E74" s="17"/>
      <c r="F74" s="17"/>
      <c r="G74" s="17"/>
      <c r="H74" s="17"/>
      <c r="I74" s="17"/>
      <c r="J74" s="17"/>
      <c r="K74" s="17"/>
      <c r="L74" s="10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="22" customFormat="true" ht="12" hidden="false" customHeight="true" outlineLevel="0" collapsed="false">
      <c r="A75" s="17"/>
      <c r="B75" s="18"/>
      <c r="C75" s="13" t="s">
        <v>14</v>
      </c>
      <c r="D75" s="17"/>
      <c r="E75" s="17"/>
      <c r="F75" s="17"/>
      <c r="G75" s="17"/>
      <c r="H75" s="17"/>
      <c r="I75" s="17"/>
      <c r="J75" s="17"/>
      <c r="K75" s="17"/>
      <c r="L75" s="10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="22" customFormat="true" ht="16.5" hidden="false" customHeight="true" outlineLevel="0" collapsed="false">
      <c r="A76" s="17"/>
      <c r="B76" s="18"/>
      <c r="C76" s="17"/>
      <c r="D76" s="17"/>
      <c r="E76" s="105" t="str">
        <f aca="false">E7</f>
        <v>Vodovod Netřebice - přivaděč vodovodu</v>
      </c>
      <c r="F76" s="105"/>
      <c r="G76" s="105"/>
      <c r="H76" s="105"/>
      <c r="I76" s="17"/>
      <c r="J76" s="17"/>
      <c r="K76" s="17"/>
      <c r="L76" s="10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="22" customFormat="true" ht="12" hidden="false" customHeight="true" outlineLevel="0" collapsed="false">
      <c r="A77" s="17"/>
      <c r="B77" s="18"/>
      <c r="C77" s="13" t="s">
        <v>118</v>
      </c>
      <c r="D77" s="17"/>
      <c r="E77" s="17"/>
      <c r="F77" s="17"/>
      <c r="G77" s="17"/>
      <c r="H77" s="17"/>
      <c r="I77" s="17"/>
      <c r="J77" s="17"/>
      <c r="K77" s="17"/>
      <c r="L77" s="10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="22" customFormat="true" ht="16.5" hidden="false" customHeight="true" outlineLevel="0" collapsed="false">
      <c r="A78" s="17"/>
      <c r="B78" s="18"/>
      <c r="C78" s="17"/>
      <c r="D78" s="17"/>
      <c r="E78" s="107" t="str">
        <f aca="false">E9</f>
        <v>SO 01 - Přívodní řad</v>
      </c>
      <c r="F78" s="107"/>
      <c r="G78" s="107"/>
      <c r="H78" s="107"/>
      <c r="I78" s="17"/>
      <c r="J78" s="17"/>
      <c r="K78" s="17"/>
      <c r="L78" s="10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="22" customFormat="true" ht="6.95" hidden="false" customHeight="true" outlineLevel="0" collapsed="false">
      <c r="A79" s="17"/>
      <c r="B79" s="18"/>
      <c r="C79" s="17"/>
      <c r="D79" s="17"/>
      <c r="E79" s="17"/>
      <c r="F79" s="17"/>
      <c r="G79" s="17"/>
      <c r="H79" s="17"/>
      <c r="I79" s="17"/>
      <c r="J79" s="17"/>
      <c r="K79" s="17"/>
      <c r="L79" s="10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="22" customFormat="true" ht="12" hidden="false" customHeight="true" outlineLevel="0" collapsed="false">
      <c r="A80" s="17"/>
      <c r="B80" s="18"/>
      <c r="C80" s="13" t="s">
        <v>18</v>
      </c>
      <c r="D80" s="17"/>
      <c r="E80" s="17"/>
      <c r="F80" s="14" t="str">
        <f aca="false">F12</f>
        <v>Kouty u Poděbrad, Netřebice</v>
      </c>
      <c r="G80" s="17"/>
      <c r="H80" s="17"/>
      <c r="I80" s="13" t="s">
        <v>20</v>
      </c>
      <c r="J80" s="108" t="str">
        <f aca="false">IF(J12="","",J12)</f>
        <v>22. 6. 2022</v>
      </c>
      <c r="K80" s="17"/>
      <c r="L80" s="10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="22" customFormat="true" ht="6.95" hidden="false" customHeight="true" outlineLevel="0" collapsed="false">
      <c r="A81" s="17"/>
      <c r="B81" s="18"/>
      <c r="C81" s="17"/>
      <c r="D81" s="17"/>
      <c r="E81" s="17"/>
      <c r="F81" s="17"/>
      <c r="G81" s="17"/>
      <c r="H81" s="17"/>
      <c r="I81" s="17"/>
      <c r="J81" s="17"/>
      <c r="K81" s="17"/>
      <c r="L81" s="10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="22" customFormat="true" ht="40.05" hidden="false" customHeight="true" outlineLevel="0" collapsed="false">
      <c r="A82" s="17"/>
      <c r="B82" s="18"/>
      <c r="C82" s="13" t="s">
        <v>22</v>
      </c>
      <c r="D82" s="17"/>
      <c r="E82" s="17"/>
      <c r="F82" s="14" t="str">
        <f aca="false">E15</f>
        <v>Obec Netřebice</v>
      </c>
      <c r="G82" s="17"/>
      <c r="H82" s="17"/>
      <c r="I82" s="13" t="s">
        <v>29</v>
      </c>
      <c r="J82" s="125" t="str">
        <f aca="false">E21</f>
        <v>Vodohospodářsko-inženýrské služby spol. s r. o.</v>
      </c>
      <c r="K82" s="17"/>
      <c r="L82" s="10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="22" customFormat="true" ht="15.15" hidden="false" customHeight="true" outlineLevel="0" collapsed="false">
      <c r="A83" s="17"/>
      <c r="B83" s="18"/>
      <c r="C83" s="13" t="s">
        <v>27</v>
      </c>
      <c r="D83" s="17"/>
      <c r="E83" s="17"/>
      <c r="F83" s="14" t="str">
        <f aca="false">IF(E18="","",E18)</f>
        <v> </v>
      </c>
      <c r="G83" s="17"/>
      <c r="H83" s="17"/>
      <c r="I83" s="13" t="s">
        <v>33</v>
      </c>
      <c r="J83" s="125" t="str">
        <f aca="false">E24</f>
        <v> </v>
      </c>
      <c r="K83" s="17"/>
      <c r="L83" s="10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="22" customFormat="true" ht="10.3" hidden="false" customHeight="true" outlineLevel="0" collapsed="false">
      <c r="A84" s="17"/>
      <c r="B84" s="18"/>
      <c r="C84" s="17"/>
      <c r="D84" s="17"/>
      <c r="E84" s="17"/>
      <c r="F84" s="17"/>
      <c r="G84" s="17"/>
      <c r="H84" s="17"/>
      <c r="I84" s="17"/>
      <c r="J84" s="17"/>
      <c r="K84" s="17"/>
      <c r="L84" s="10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="145" customFormat="true" ht="29.3" hidden="false" customHeight="true" outlineLevel="0" collapsed="false">
      <c r="A85" s="138"/>
      <c r="B85" s="139"/>
      <c r="C85" s="140" t="s">
        <v>147</v>
      </c>
      <c r="D85" s="141" t="s">
        <v>55</v>
      </c>
      <c r="E85" s="141" t="s">
        <v>51</v>
      </c>
      <c r="F85" s="141" t="s">
        <v>52</v>
      </c>
      <c r="G85" s="141" t="s">
        <v>148</v>
      </c>
      <c r="H85" s="141" t="s">
        <v>149</v>
      </c>
      <c r="I85" s="141" t="s">
        <v>150</v>
      </c>
      <c r="J85" s="142" t="s">
        <v>137</v>
      </c>
      <c r="K85" s="143" t="s">
        <v>151</v>
      </c>
      <c r="L85" s="144"/>
      <c r="M85" s="57"/>
      <c r="N85" s="58" t="s">
        <v>40</v>
      </c>
      <c r="O85" s="58" t="s">
        <v>152</v>
      </c>
      <c r="P85" s="58" t="s">
        <v>153</v>
      </c>
      <c r="Q85" s="58" t="s">
        <v>154</v>
      </c>
      <c r="R85" s="58" t="s">
        <v>155</v>
      </c>
      <c r="S85" s="58" t="s">
        <v>156</v>
      </c>
      <c r="T85" s="59" t="s">
        <v>157</v>
      </c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</row>
    <row r="86" s="22" customFormat="true" ht="22.8" hidden="false" customHeight="true" outlineLevel="0" collapsed="false">
      <c r="A86" s="17"/>
      <c r="B86" s="18"/>
      <c r="C86" s="65" t="s">
        <v>158</v>
      </c>
      <c r="D86" s="17"/>
      <c r="E86" s="17"/>
      <c r="F86" s="17"/>
      <c r="G86" s="17"/>
      <c r="H86" s="17"/>
      <c r="I86" s="17"/>
      <c r="J86" s="146" t="n">
        <f aca="false">BK86</f>
        <v>0</v>
      </c>
      <c r="K86" s="17"/>
      <c r="L86" s="18"/>
      <c r="M86" s="60"/>
      <c r="N86" s="48"/>
      <c r="O86" s="61"/>
      <c r="P86" s="147" t="n">
        <f aca="false">P87</f>
        <v>3968.168037</v>
      </c>
      <c r="Q86" s="61"/>
      <c r="R86" s="147" t="n">
        <f aca="false">R87</f>
        <v>196.69784674</v>
      </c>
      <c r="S86" s="61"/>
      <c r="T86" s="148" t="n">
        <f aca="false">T87</f>
        <v>1.92771</v>
      </c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T86" s="3" t="s">
        <v>69</v>
      </c>
      <c r="AU86" s="3" t="s">
        <v>138</v>
      </c>
      <c r="BK86" s="149" t="n">
        <f aca="false">BK87</f>
        <v>0</v>
      </c>
    </row>
    <row r="87" s="150" customFormat="true" ht="25.9" hidden="false" customHeight="true" outlineLevel="0" collapsed="false">
      <c r="B87" s="151"/>
      <c r="D87" s="152" t="s">
        <v>69</v>
      </c>
      <c r="E87" s="153" t="s">
        <v>159</v>
      </c>
      <c r="F87" s="153" t="s">
        <v>160</v>
      </c>
      <c r="J87" s="154" t="n">
        <f aca="false">BK87</f>
        <v>0</v>
      </c>
      <c r="L87" s="151"/>
      <c r="M87" s="155"/>
      <c r="N87" s="156"/>
      <c r="O87" s="156"/>
      <c r="P87" s="157" t="n">
        <f aca="false">P88+P277+P280+P301+P308+P384</f>
        <v>3968.168037</v>
      </c>
      <c r="Q87" s="156"/>
      <c r="R87" s="157" t="n">
        <f aca="false">R88+R277+R280+R301+R308+R384</f>
        <v>196.69784674</v>
      </c>
      <c r="S87" s="156"/>
      <c r="T87" s="158" t="n">
        <f aca="false">T88+T277+T280+T301+T308+T384</f>
        <v>1.92771</v>
      </c>
      <c r="AR87" s="152" t="s">
        <v>78</v>
      </c>
      <c r="AT87" s="159" t="s">
        <v>69</v>
      </c>
      <c r="AU87" s="159" t="s">
        <v>70</v>
      </c>
      <c r="AY87" s="152" t="s">
        <v>161</v>
      </c>
      <c r="BK87" s="160" t="n">
        <f aca="false">BK88+BK277+BK280+BK301+BK308+BK384</f>
        <v>0</v>
      </c>
    </row>
    <row r="88" s="150" customFormat="true" ht="22.8" hidden="false" customHeight="true" outlineLevel="0" collapsed="false">
      <c r="B88" s="151"/>
      <c r="D88" s="152" t="s">
        <v>69</v>
      </c>
      <c r="E88" s="161" t="s">
        <v>78</v>
      </c>
      <c r="F88" s="161" t="s">
        <v>162</v>
      </c>
      <c r="J88" s="162" t="n">
        <f aca="false">BK88</f>
        <v>0</v>
      </c>
      <c r="L88" s="151"/>
      <c r="M88" s="155"/>
      <c r="N88" s="156"/>
      <c r="O88" s="156"/>
      <c r="P88" s="157" t="n">
        <f aca="false">SUM(P89:P276)</f>
        <v>2694.762556</v>
      </c>
      <c r="Q88" s="156"/>
      <c r="R88" s="157" t="n">
        <f aca="false">SUM(R89:R276)</f>
        <v>170.78321218</v>
      </c>
      <c r="S88" s="156"/>
      <c r="T88" s="158" t="n">
        <f aca="false">SUM(T89:T276)</f>
        <v>1.668</v>
      </c>
      <c r="AR88" s="152" t="s">
        <v>78</v>
      </c>
      <c r="AT88" s="159" t="s">
        <v>69</v>
      </c>
      <c r="AU88" s="159" t="s">
        <v>78</v>
      </c>
      <c r="AY88" s="152" t="s">
        <v>161</v>
      </c>
      <c r="BK88" s="160" t="n">
        <f aca="false">SUM(BK89:BK276)</f>
        <v>0</v>
      </c>
    </row>
    <row r="89" s="22" customFormat="true" ht="24.15" hidden="false" customHeight="true" outlineLevel="0" collapsed="false">
      <c r="A89" s="17"/>
      <c r="B89" s="163"/>
      <c r="C89" s="164" t="s">
        <v>78</v>
      </c>
      <c r="D89" s="164" t="s">
        <v>163</v>
      </c>
      <c r="E89" s="165" t="s">
        <v>164</v>
      </c>
      <c r="F89" s="166" t="s">
        <v>165</v>
      </c>
      <c r="G89" s="167" t="s">
        <v>166</v>
      </c>
      <c r="H89" s="168" t="n">
        <v>50</v>
      </c>
      <c r="I89" s="169"/>
      <c r="J89" s="169" t="n">
        <f aca="false">ROUND(I89*H89,2)</f>
        <v>0</v>
      </c>
      <c r="K89" s="170"/>
      <c r="L89" s="18"/>
      <c r="M89" s="171"/>
      <c r="N89" s="172" t="s">
        <v>41</v>
      </c>
      <c r="O89" s="173" t="n">
        <v>0.172</v>
      </c>
      <c r="P89" s="173" t="n">
        <f aca="false">O89*H89</f>
        <v>8.6</v>
      </c>
      <c r="Q89" s="173" t="n">
        <v>0</v>
      </c>
      <c r="R89" s="173" t="n">
        <f aca="false">Q89*H89</f>
        <v>0</v>
      </c>
      <c r="S89" s="173" t="n">
        <v>0</v>
      </c>
      <c r="T89" s="174" t="n">
        <f aca="false">S89*H89</f>
        <v>0</v>
      </c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R89" s="175" t="s">
        <v>167</v>
      </c>
      <c r="AT89" s="175" t="s">
        <v>163</v>
      </c>
      <c r="AU89" s="175" t="s">
        <v>80</v>
      </c>
      <c r="AY89" s="3" t="s">
        <v>161</v>
      </c>
      <c r="BE89" s="176" t="n">
        <f aca="false">IF(N89="základní",J89,0)</f>
        <v>0</v>
      </c>
      <c r="BF89" s="176" t="n">
        <f aca="false">IF(N89="snížená",J89,0)</f>
        <v>0</v>
      </c>
      <c r="BG89" s="176" t="n">
        <f aca="false">IF(N89="zákl. přenesená",J89,0)</f>
        <v>0</v>
      </c>
      <c r="BH89" s="176" t="n">
        <f aca="false">IF(N89="sníž. přenesená",J89,0)</f>
        <v>0</v>
      </c>
      <c r="BI89" s="176" t="n">
        <f aca="false">IF(N89="nulová",J89,0)</f>
        <v>0</v>
      </c>
      <c r="BJ89" s="3" t="s">
        <v>78</v>
      </c>
      <c r="BK89" s="176" t="n">
        <f aca="false">ROUND(I89*H89,2)</f>
        <v>0</v>
      </c>
      <c r="BL89" s="3" t="s">
        <v>167</v>
      </c>
      <c r="BM89" s="175" t="s">
        <v>168</v>
      </c>
    </row>
    <row r="90" s="22" customFormat="true" ht="12.8" hidden="false" customHeight="false" outlineLevel="0" collapsed="false">
      <c r="A90" s="17"/>
      <c r="B90" s="18"/>
      <c r="C90" s="17"/>
      <c r="D90" s="177" t="s">
        <v>169</v>
      </c>
      <c r="E90" s="17"/>
      <c r="F90" s="178" t="s">
        <v>170</v>
      </c>
      <c r="G90" s="17"/>
      <c r="H90" s="17"/>
      <c r="I90" s="17"/>
      <c r="J90" s="17"/>
      <c r="K90" s="17"/>
      <c r="L90" s="18"/>
      <c r="M90" s="179"/>
      <c r="N90" s="180"/>
      <c r="O90" s="50"/>
      <c r="P90" s="50"/>
      <c r="Q90" s="50"/>
      <c r="R90" s="50"/>
      <c r="S90" s="50"/>
      <c r="T90" s="51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T90" s="3" t="s">
        <v>169</v>
      </c>
      <c r="AU90" s="3" t="s">
        <v>80</v>
      </c>
    </row>
    <row r="91" s="181" customFormat="true" ht="12.8" hidden="false" customHeight="false" outlineLevel="0" collapsed="false">
      <c r="B91" s="182"/>
      <c r="D91" s="183" t="s">
        <v>171</v>
      </c>
      <c r="E91" s="184"/>
      <c r="F91" s="185" t="s">
        <v>172</v>
      </c>
      <c r="H91" s="184"/>
      <c r="L91" s="182"/>
      <c r="M91" s="186"/>
      <c r="N91" s="187"/>
      <c r="O91" s="187"/>
      <c r="P91" s="187"/>
      <c r="Q91" s="187"/>
      <c r="R91" s="187"/>
      <c r="S91" s="187"/>
      <c r="T91" s="188"/>
      <c r="AT91" s="184" t="s">
        <v>171</v>
      </c>
      <c r="AU91" s="184" t="s">
        <v>80</v>
      </c>
      <c r="AV91" s="181" t="s">
        <v>78</v>
      </c>
      <c r="AW91" s="181" t="s">
        <v>32</v>
      </c>
      <c r="AX91" s="181" t="s">
        <v>70</v>
      </c>
      <c r="AY91" s="184" t="s">
        <v>161</v>
      </c>
    </row>
    <row r="92" s="189" customFormat="true" ht="12.8" hidden="false" customHeight="false" outlineLevel="0" collapsed="false">
      <c r="B92" s="190"/>
      <c r="D92" s="183" t="s">
        <v>171</v>
      </c>
      <c r="E92" s="191"/>
      <c r="F92" s="192" t="s">
        <v>173</v>
      </c>
      <c r="H92" s="193" t="n">
        <v>50</v>
      </c>
      <c r="L92" s="190"/>
      <c r="M92" s="194"/>
      <c r="N92" s="195"/>
      <c r="O92" s="195"/>
      <c r="P92" s="195"/>
      <c r="Q92" s="195"/>
      <c r="R92" s="195"/>
      <c r="S92" s="195"/>
      <c r="T92" s="196"/>
      <c r="AT92" s="191" t="s">
        <v>171</v>
      </c>
      <c r="AU92" s="191" t="s">
        <v>80</v>
      </c>
      <c r="AV92" s="189" t="s">
        <v>80</v>
      </c>
      <c r="AW92" s="189" t="s">
        <v>32</v>
      </c>
      <c r="AX92" s="189" t="s">
        <v>78</v>
      </c>
      <c r="AY92" s="191" t="s">
        <v>161</v>
      </c>
    </row>
    <row r="93" s="22" customFormat="true" ht="37.8" hidden="false" customHeight="true" outlineLevel="0" collapsed="false">
      <c r="A93" s="17"/>
      <c r="B93" s="163"/>
      <c r="C93" s="164" t="s">
        <v>80</v>
      </c>
      <c r="D93" s="164" t="s">
        <v>163</v>
      </c>
      <c r="E93" s="165" t="s">
        <v>174</v>
      </c>
      <c r="F93" s="166" t="s">
        <v>175</v>
      </c>
      <c r="G93" s="167" t="s">
        <v>166</v>
      </c>
      <c r="H93" s="168" t="n">
        <v>4</v>
      </c>
      <c r="I93" s="169"/>
      <c r="J93" s="169" t="n">
        <f aca="false">ROUND(I93*H93,2)</f>
        <v>0</v>
      </c>
      <c r="K93" s="170"/>
      <c r="L93" s="18"/>
      <c r="M93" s="171"/>
      <c r="N93" s="172" t="s">
        <v>41</v>
      </c>
      <c r="O93" s="173" t="n">
        <v>0.041</v>
      </c>
      <c r="P93" s="173" t="n">
        <f aca="false">O93*H93</f>
        <v>0.164</v>
      </c>
      <c r="Q93" s="173" t="n">
        <v>0</v>
      </c>
      <c r="R93" s="173" t="n">
        <f aca="false">Q93*H93</f>
        <v>0</v>
      </c>
      <c r="S93" s="173" t="n">
        <v>0.417</v>
      </c>
      <c r="T93" s="174" t="n">
        <f aca="false">S93*H93</f>
        <v>1.668</v>
      </c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R93" s="175" t="s">
        <v>167</v>
      </c>
      <c r="AT93" s="175" t="s">
        <v>163</v>
      </c>
      <c r="AU93" s="175" t="s">
        <v>80</v>
      </c>
      <c r="AY93" s="3" t="s">
        <v>161</v>
      </c>
      <c r="BE93" s="176" t="n">
        <f aca="false">IF(N93="základní",J93,0)</f>
        <v>0</v>
      </c>
      <c r="BF93" s="176" t="n">
        <f aca="false">IF(N93="snížená",J93,0)</f>
        <v>0</v>
      </c>
      <c r="BG93" s="176" t="n">
        <f aca="false">IF(N93="zákl. přenesená",J93,0)</f>
        <v>0</v>
      </c>
      <c r="BH93" s="176" t="n">
        <f aca="false">IF(N93="sníž. přenesená",J93,0)</f>
        <v>0</v>
      </c>
      <c r="BI93" s="176" t="n">
        <f aca="false">IF(N93="nulová",J93,0)</f>
        <v>0</v>
      </c>
      <c r="BJ93" s="3" t="s">
        <v>78</v>
      </c>
      <c r="BK93" s="176" t="n">
        <f aca="false">ROUND(I93*H93,2)</f>
        <v>0</v>
      </c>
      <c r="BL93" s="3" t="s">
        <v>167</v>
      </c>
      <c r="BM93" s="175" t="s">
        <v>176</v>
      </c>
    </row>
    <row r="94" s="22" customFormat="true" ht="12.8" hidden="false" customHeight="false" outlineLevel="0" collapsed="false">
      <c r="A94" s="17"/>
      <c r="B94" s="18"/>
      <c r="C94" s="17"/>
      <c r="D94" s="177" t="s">
        <v>169</v>
      </c>
      <c r="E94" s="17"/>
      <c r="F94" s="178" t="s">
        <v>177</v>
      </c>
      <c r="G94" s="17"/>
      <c r="H94" s="17"/>
      <c r="I94" s="17"/>
      <c r="J94" s="17"/>
      <c r="K94" s="17"/>
      <c r="L94" s="18"/>
      <c r="M94" s="179"/>
      <c r="N94" s="180"/>
      <c r="O94" s="50"/>
      <c r="P94" s="50"/>
      <c r="Q94" s="50"/>
      <c r="R94" s="50"/>
      <c r="S94" s="50"/>
      <c r="T94" s="51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T94" s="3" t="s">
        <v>169</v>
      </c>
      <c r="AU94" s="3" t="s">
        <v>80</v>
      </c>
    </row>
    <row r="95" s="181" customFormat="true" ht="12.8" hidden="false" customHeight="false" outlineLevel="0" collapsed="false">
      <c r="B95" s="182"/>
      <c r="D95" s="183" t="s">
        <v>171</v>
      </c>
      <c r="E95" s="184"/>
      <c r="F95" s="185" t="s">
        <v>178</v>
      </c>
      <c r="H95" s="184"/>
      <c r="L95" s="182"/>
      <c r="M95" s="186"/>
      <c r="N95" s="187"/>
      <c r="O95" s="187"/>
      <c r="P95" s="187"/>
      <c r="Q95" s="187"/>
      <c r="R95" s="187"/>
      <c r="S95" s="187"/>
      <c r="T95" s="188"/>
      <c r="AT95" s="184" t="s">
        <v>171</v>
      </c>
      <c r="AU95" s="184" t="s">
        <v>80</v>
      </c>
      <c r="AV95" s="181" t="s">
        <v>78</v>
      </c>
      <c r="AW95" s="181" t="s">
        <v>32</v>
      </c>
      <c r="AX95" s="181" t="s">
        <v>70</v>
      </c>
      <c r="AY95" s="184" t="s">
        <v>161</v>
      </c>
    </row>
    <row r="96" s="189" customFormat="true" ht="12.8" hidden="false" customHeight="false" outlineLevel="0" collapsed="false">
      <c r="B96" s="190"/>
      <c r="D96" s="183" t="s">
        <v>171</v>
      </c>
      <c r="E96" s="191"/>
      <c r="F96" s="192" t="s">
        <v>179</v>
      </c>
      <c r="H96" s="193" t="n">
        <v>4</v>
      </c>
      <c r="L96" s="190"/>
      <c r="M96" s="194"/>
      <c r="N96" s="195"/>
      <c r="O96" s="195"/>
      <c r="P96" s="195"/>
      <c r="Q96" s="195"/>
      <c r="R96" s="195"/>
      <c r="S96" s="195"/>
      <c r="T96" s="196"/>
      <c r="AT96" s="191" t="s">
        <v>171</v>
      </c>
      <c r="AU96" s="191" t="s">
        <v>80</v>
      </c>
      <c r="AV96" s="189" t="s">
        <v>80</v>
      </c>
      <c r="AW96" s="189" t="s">
        <v>32</v>
      </c>
      <c r="AX96" s="189" t="s">
        <v>78</v>
      </c>
      <c r="AY96" s="191" t="s">
        <v>161</v>
      </c>
    </row>
    <row r="97" s="22" customFormat="true" ht="16.5" hidden="false" customHeight="true" outlineLevel="0" collapsed="false">
      <c r="A97" s="17"/>
      <c r="B97" s="163"/>
      <c r="C97" s="164" t="s">
        <v>180</v>
      </c>
      <c r="D97" s="164" t="s">
        <v>163</v>
      </c>
      <c r="E97" s="165" t="s">
        <v>181</v>
      </c>
      <c r="F97" s="166" t="s">
        <v>182</v>
      </c>
      <c r="G97" s="167" t="s">
        <v>183</v>
      </c>
      <c r="H97" s="168" t="n">
        <v>320</v>
      </c>
      <c r="I97" s="169"/>
      <c r="J97" s="169" t="n">
        <f aca="false">ROUND(I97*H97,2)</f>
        <v>0</v>
      </c>
      <c r="K97" s="170"/>
      <c r="L97" s="18"/>
      <c r="M97" s="171"/>
      <c r="N97" s="172" t="s">
        <v>41</v>
      </c>
      <c r="O97" s="173" t="n">
        <v>0.184</v>
      </c>
      <c r="P97" s="173" t="n">
        <f aca="false">O97*H97</f>
        <v>58.88</v>
      </c>
      <c r="Q97" s="173" t="n">
        <v>3E-005</v>
      </c>
      <c r="R97" s="173" t="n">
        <f aca="false">Q97*H97</f>
        <v>0.0096</v>
      </c>
      <c r="S97" s="173" t="n">
        <v>0</v>
      </c>
      <c r="T97" s="174" t="n">
        <f aca="false">S97*H97</f>
        <v>0</v>
      </c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R97" s="175" t="s">
        <v>167</v>
      </c>
      <c r="AT97" s="175" t="s">
        <v>163</v>
      </c>
      <c r="AU97" s="175" t="s">
        <v>80</v>
      </c>
      <c r="AY97" s="3" t="s">
        <v>161</v>
      </c>
      <c r="BE97" s="176" t="n">
        <f aca="false">IF(N97="základní",J97,0)</f>
        <v>0</v>
      </c>
      <c r="BF97" s="176" t="n">
        <f aca="false">IF(N97="snížená",J97,0)</f>
        <v>0</v>
      </c>
      <c r="BG97" s="176" t="n">
        <f aca="false">IF(N97="zákl. přenesená",J97,0)</f>
        <v>0</v>
      </c>
      <c r="BH97" s="176" t="n">
        <f aca="false">IF(N97="sníž. přenesená",J97,0)</f>
        <v>0</v>
      </c>
      <c r="BI97" s="176" t="n">
        <f aca="false">IF(N97="nulová",J97,0)</f>
        <v>0</v>
      </c>
      <c r="BJ97" s="3" t="s">
        <v>78</v>
      </c>
      <c r="BK97" s="176" t="n">
        <f aca="false">ROUND(I97*H97,2)</f>
        <v>0</v>
      </c>
      <c r="BL97" s="3" t="s">
        <v>167</v>
      </c>
      <c r="BM97" s="175" t="s">
        <v>184</v>
      </c>
    </row>
    <row r="98" s="22" customFormat="true" ht="12.8" hidden="false" customHeight="false" outlineLevel="0" collapsed="false">
      <c r="A98" s="17"/>
      <c r="B98" s="18"/>
      <c r="C98" s="17"/>
      <c r="D98" s="177" t="s">
        <v>169</v>
      </c>
      <c r="E98" s="17"/>
      <c r="F98" s="178" t="s">
        <v>185</v>
      </c>
      <c r="G98" s="17"/>
      <c r="H98" s="17"/>
      <c r="I98" s="17"/>
      <c r="J98" s="17"/>
      <c r="K98" s="17"/>
      <c r="L98" s="18"/>
      <c r="M98" s="179"/>
      <c r="N98" s="180"/>
      <c r="O98" s="50"/>
      <c r="P98" s="50"/>
      <c r="Q98" s="50"/>
      <c r="R98" s="50"/>
      <c r="S98" s="50"/>
      <c r="T98" s="51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T98" s="3" t="s">
        <v>169</v>
      </c>
      <c r="AU98" s="3" t="s">
        <v>80</v>
      </c>
    </row>
    <row r="99" s="189" customFormat="true" ht="12.8" hidden="false" customHeight="false" outlineLevel="0" collapsed="false">
      <c r="B99" s="190"/>
      <c r="D99" s="183" t="s">
        <v>171</v>
      </c>
      <c r="E99" s="191"/>
      <c r="F99" s="192" t="s">
        <v>186</v>
      </c>
      <c r="H99" s="193" t="n">
        <v>320</v>
      </c>
      <c r="L99" s="190"/>
      <c r="M99" s="194"/>
      <c r="N99" s="195"/>
      <c r="O99" s="195"/>
      <c r="P99" s="195"/>
      <c r="Q99" s="195"/>
      <c r="R99" s="195"/>
      <c r="S99" s="195"/>
      <c r="T99" s="196"/>
      <c r="AT99" s="191" t="s">
        <v>171</v>
      </c>
      <c r="AU99" s="191" t="s">
        <v>80</v>
      </c>
      <c r="AV99" s="189" t="s">
        <v>80</v>
      </c>
      <c r="AW99" s="189" t="s">
        <v>32</v>
      </c>
      <c r="AX99" s="189" t="s">
        <v>78</v>
      </c>
      <c r="AY99" s="191" t="s">
        <v>161</v>
      </c>
    </row>
    <row r="100" s="22" customFormat="true" ht="24.15" hidden="false" customHeight="true" outlineLevel="0" collapsed="false">
      <c r="A100" s="17"/>
      <c r="B100" s="163"/>
      <c r="C100" s="164" t="s">
        <v>167</v>
      </c>
      <c r="D100" s="164" t="s">
        <v>163</v>
      </c>
      <c r="E100" s="165" t="s">
        <v>187</v>
      </c>
      <c r="F100" s="166" t="s">
        <v>188</v>
      </c>
      <c r="G100" s="167" t="s">
        <v>189</v>
      </c>
      <c r="H100" s="168" t="n">
        <v>40</v>
      </c>
      <c r="I100" s="169"/>
      <c r="J100" s="169" t="n">
        <f aca="false">ROUND(I100*H100,2)</f>
        <v>0</v>
      </c>
      <c r="K100" s="170"/>
      <c r="L100" s="18"/>
      <c r="M100" s="171"/>
      <c r="N100" s="172" t="s">
        <v>41</v>
      </c>
      <c r="O100" s="173" t="n">
        <v>0</v>
      </c>
      <c r="P100" s="173" t="n">
        <f aca="false">O100*H100</f>
        <v>0</v>
      </c>
      <c r="Q100" s="173" t="n">
        <v>0</v>
      </c>
      <c r="R100" s="173" t="n">
        <f aca="false">Q100*H100</f>
        <v>0</v>
      </c>
      <c r="S100" s="173" t="n">
        <v>0</v>
      </c>
      <c r="T100" s="174" t="n">
        <f aca="false">S100*H100</f>
        <v>0</v>
      </c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R100" s="175" t="s">
        <v>167</v>
      </c>
      <c r="AT100" s="175" t="s">
        <v>163</v>
      </c>
      <c r="AU100" s="175" t="s">
        <v>80</v>
      </c>
      <c r="AY100" s="3" t="s">
        <v>161</v>
      </c>
      <c r="BE100" s="176" t="n">
        <f aca="false">IF(N100="základní",J100,0)</f>
        <v>0</v>
      </c>
      <c r="BF100" s="176" t="n">
        <f aca="false">IF(N100="snížená",J100,0)</f>
        <v>0</v>
      </c>
      <c r="BG100" s="176" t="n">
        <f aca="false">IF(N100="zákl. přenesená",J100,0)</f>
        <v>0</v>
      </c>
      <c r="BH100" s="176" t="n">
        <f aca="false">IF(N100="sníž. přenesená",J100,0)</f>
        <v>0</v>
      </c>
      <c r="BI100" s="176" t="n">
        <f aca="false">IF(N100="nulová",J100,0)</f>
        <v>0</v>
      </c>
      <c r="BJ100" s="3" t="s">
        <v>78</v>
      </c>
      <c r="BK100" s="176" t="n">
        <f aca="false">ROUND(I100*H100,2)</f>
        <v>0</v>
      </c>
      <c r="BL100" s="3" t="s">
        <v>167</v>
      </c>
      <c r="BM100" s="175" t="s">
        <v>190</v>
      </c>
    </row>
    <row r="101" s="22" customFormat="true" ht="12.8" hidden="false" customHeight="false" outlineLevel="0" collapsed="false">
      <c r="A101" s="17"/>
      <c r="B101" s="18"/>
      <c r="C101" s="17"/>
      <c r="D101" s="177" t="s">
        <v>169</v>
      </c>
      <c r="E101" s="17"/>
      <c r="F101" s="178" t="s">
        <v>191</v>
      </c>
      <c r="G101" s="17"/>
      <c r="H101" s="17"/>
      <c r="I101" s="17"/>
      <c r="J101" s="17"/>
      <c r="K101" s="17"/>
      <c r="L101" s="18"/>
      <c r="M101" s="179"/>
      <c r="N101" s="180"/>
      <c r="O101" s="50"/>
      <c r="P101" s="50"/>
      <c r="Q101" s="50"/>
      <c r="R101" s="50"/>
      <c r="S101" s="50"/>
      <c r="T101" s="51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T101" s="3" t="s">
        <v>169</v>
      </c>
      <c r="AU101" s="3" t="s">
        <v>80</v>
      </c>
    </row>
    <row r="102" s="22" customFormat="true" ht="16.5" hidden="false" customHeight="true" outlineLevel="0" collapsed="false">
      <c r="A102" s="17"/>
      <c r="B102" s="163"/>
      <c r="C102" s="164" t="s">
        <v>192</v>
      </c>
      <c r="D102" s="164" t="s">
        <v>163</v>
      </c>
      <c r="E102" s="165" t="s">
        <v>193</v>
      </c>
      <c r="F102" s="166" t="s">
        <v>194</v>
      </c>
      <c r="G102" s="167" t="s">
        <v>166</v>
      </c>
      <c r="H102" s="168" t="n">
        <v>116.166</v>
      </c>
      <c r="I102" s="169"/>
      <c r="J102" s="169" t="n">
        <f aca="false">ROUND(I102*H102,2)</f>
        <v>0</v>
      </c>
      <c r="K102" s="170"/>
      <c r="L102" s="18"/>
      <c r="M102" s="171"/>
      <c r="N102" s="172" t="s">
        <v>41</v>
      </c>
      <c r="O102" s="173" t="n">
        <v>0.026</v>
      </c>
      <c r="P102" s="173" t="n">
        <f aca="false">O102*H102</f>
        <v>3.020316</v>
      </c>
      <c r="Q102" s="173" t="n">
        <v>0</v>
      </c>
      <c r="R102" s="173" t="n">
        <f aca="false">Q102*H102</f>
        <v>0</v>
      </c>
      <c r="S102" s="173" t="n">
        <v>0</v>
      </c>
      <c r="T102" s="174" t="n">
        <f aca="false">S102*H102</f>
        <v>0</v>
      </c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R102" s="175" t="s">
        <v>167</v>
      </c>
      <c r="AT102" s="175" t="s">
        <v>163</v>
      </c>
      <c r="AU102" s="175" t="s">
        <v>80</v>
      </c>
      <c r="AY102" s="3" t="s">
        <v>161</v>
      </c>
      <c r="BE102" s="176" t="n">
        <f aca="false">IF(N102="základní",J102,0)</f>
        <v>0</v>
      </c>
      <c r="BF102" s="176" t="n">
        <f aca="false">IF(N102="snížená",J102,0)</f>
        <v>0</v>
      </c>
      <c r="BG102" s="176" t="n">
        <f aca="false">IF(N102="zákl. přenesená",J102,0)</f>
        <v>0</v>
      </c>
      <c r="BH102" s="176" t="n">
        <f aca="false">IF(N102="sníž. přenesená",J102,0)</f>
        <v>0</v>
      </c>
      <c r="BI102" s="176" t="n">
        <f aca="false">IF(N102="nulová",J102,0)</f>
        <v>0</v>
      </c>
      <c r="BJ102" s="3" t="s">
        <v>78</v>
      </c>
      <c r="BK102" s="176" t="n">
        <f aca="false">ROUND(I102*H102,2)</f>
        <v>0</v>
      </c>
      <c r="BL102" s="3" t="s">
        <v>167</v>
      </c>
      <c r="BM102" s="175" t="s">
        <v>195</v>
      </c>
    </row>
    <row r="103" s="22" customFormat="true" ht="12.8" hidden="false" customHeight="false" outlineLevel="0" collapsed="false">
      <c r="A103" s="17"/>
      <c r="B103" s="18"/>
      <c r="C103" s="17"/>
      <c r="D103" s="177" t="s">
        <v>169</v>
      </c>
      <c r="E103" s="17"/>
      <c r="F103" s="178" t="s">
        <v>196</v>
      </c>
      <c r="G103" s="17"/>
      <c r="H103" s="17"/>
      <c r="I103" s="17"/>
      <c r="J103" s="17"/>
      <c r="K103" s="17"/>
      <c r="L103" s="18"/>
      <c r="M103" s="179"/>
      <c r="N103" s="180"/>
      <c r="O103" s="50"/>
      <c r="P103" s="50"/>
      <c r="Q103" s="50"/>
      <c r="R103" s="50"/>
      <c r="S103" s="50"/>
      <c r="T103" s="51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T103" s="3" t="s">
        <v>169</v>
      </c>
      <c r="AU103" s="3" t="s">
        <v>80</v>
      </c>
    </row>
    <row r="104" s="181" customFormat="true" ht="12.8" hidden="false" customHeight="false" outlineLevel="0" collapsed="false">
      <c r="B104" s="182"/>
      <c r="D104" s="183" t="s">
        <v>171</v>
      </c>
      <c r="E104" s="184"/>
      <c r="F104" s="185" t="s">
        <v>197</v>
      </c>
      <c r="H104" s="184"/>
      <c r="L104" s="182"/>
      <c r="M104" s="186"/>
      <c r="N104" s="187"/>
      <c r="O104" s="187"/>
      <c r="P104" s="187"/>
      <c r="Q104" s="187"/>
      <c r="R104" s="187"/>
      <c r="S104" s="187"/>
      <c r="T104" s="188"/>
      <c r="AT104" s="184" t="s">
        <v>171</v>
      </c>
      <c r="AU104" s="184" t="s">
        <v>80</v>
      </c>
      <c r="AV104" s="181" t="s">
        <v>78</v>
      </c>
      <c r="AW104" s="181" t="s">
        <v>32</v>
      </c>
      <c r="AX104" s="181" t="s">
        <v>70</v>
      </c>
      <c r="AY104" s="184" t="s">
        <v>161</v>
      </c>
    </row>
    <row r="105" s="189" customFormat="true" ht="12.8" hidden="false" customHeight="false" outlineLevel="0" collapsed="false">
      <c r="B105" s="190"/>
      <c r="D105" s="183" t="s">
        <v>171</v>
      </c>
      <c r="E105" s="191"/>
      <c r="F105" s="192" t="s">
        <v>198</v>
      </c>
      <c r="H105" s="193" t="n">
        <v>25.92</v>
      </c>
      <c r="L105" s="190"/>
      <c r="M105" s="194"/>
      <c r="N105" s="195"/>
      <c r="O105" s="195"/>
      <c r="P105" s="195"/>
      <c r="Q105" s="195"/>
      <c r="R105" s="195"/>
      <c r="S105" s="195"/>
      <c r="T105" s="196"/>
      <c r="AT105" s="191" t="s">
        <v>171</v>
      </c>
      <c r="AU105" s="191" t="s">
        <v>80</v>
      </c>
      <c r="AV105" s="189" t="s">
        <v>80</v>
      </c>
      <c r="AW105" s="189" t="s">
        <v>32</v>
      </c>
      <c r="AX105" s="189" t="s">
        <v>70</v>
      </c>
      <c r="AY105" s="191" t="s">
        <v>161</v>
      </c>
    </row>
    <row r="106" s="181" customFormat="true" ht="12.8" hidden="false" customHeight="false" outlineLevel="0" collapsed="false">
      <c r="B106" s="182"/>
      <c r="D106" s="183" t="s">
        <v>171</v>
      </c>
      <c r="E106" s="184"/>
      <c r="F106" s="185" t="s">
        <v>199</v>
      </c>
      <c r="H106" s="184"/>
      <c r="L106" s="182"/>
      <c r="M106" s="186"/>
      <c r="N106" s="187"/>
      <c r="O106" s="187"/>
      <c r="P106" s="187"/>
      <c r="Q106" s="187"/>
      <c r="R106" s="187"/>
      <c r="S106" s="187"/>
      <c r="T106" s="188"/>
      <c r="AT106" s="184" t="s">
        <v>171</v>
      </c>
      <c r="AU106" s="184" t="s">
        <v>80</v>
      </c>
      <c r="AV106" s="181" t="s">
        <v>78</v>
      </c>
      <c r="AW106" s="181" t="s">
        <v>32</v>
      </c>
      <c r="AX106" s="181" t="s">
        <v>70</v>
      </c>
      <c r="AY106" s="184" t="s">
        <v>161</v>
      </c>
    </row>
    <row r="107" s="189" customFormat="true" ht="12.8" hidden="false" customHeight="false" outlineLevel="0" collapsed="false">
      <c r="B107" s="190"/>
      <c r="D107" s="183" t="s">
        <v>171</v>
      </c>
      <c r="E107" s="191"/>
      <c r="F107" s="192" t="s">
        <v>200</v>
      </c>
      <c r="H107" s="193" t="n">
        <v>6.25</v>
      </c>
      <c r="L107" s="190"/>
      <c r="M107" s="194"/>
      <c r="N107" s="195"/>
      <c r="O107" s="195"/>
      <c r="P107" s="195"/>
      <c r="Q107" s="195"/>
      <c r="R107" s="195"/>
      <c r="S107" s="195"/>
      <c r="T107" s="196"/>
      <c r="AT107" s="191" t="s">
        <v>171</v>
      </c>
      <c r="AU107" s="191" t="s">
        <v>80</v>
      </c>
      <c r="AV107" s="189" t="s">
        <v>80</v>
      </c>
      <c r="AW107" s="189" t="s">
        <v>32</v>
      </c>
      <c r="AX107" s="189" t="s">
        <v>70</v>
      </c>
      <c r="AY107" s="191" t="s">
        <v>161</v>
      </c>
    </row>
    <row r="108" s="181" customFormat="true" ht="12.8" hidden="false" customHeight="false" outlineLevel="0" collapsed="false">
      <c r="B108" s="182"/>
      <c r="D108" s="183" t="s">
        <v>171</v>
      </c>
      <c r="E108" s="184"/>
      <c r="F108" s="185" t="s">
        <v>201</v>
      </c>
      <c r="H108" s="184"/>
      <c r="L108" s="182"/>
      <c r="M108" s="186"/>
      <c r="N108" s="187"/>
      <c r="O108" s="187"/>
      <c r="P108" s="187"/>
      <c r="Q108" s="187"/>
      <c r="R108" s="187"/>
      <c r="S108" s="187"/>
      <c r="T108" s="188"/>
      <c r="AT108" s="184" t="s">
        <v>171</v>
      </c>
      <c r="AU108" s="184" t="s">
        <v>80</v>
      </c>
      <c r="AV108" s="181" t="s">
        <v>78</v>
      </c>
      <c r="AW108" s="181" t="s">
        <v>32</v>
      </c>
      <c r="AX108" s="181" t="s">
        <v>70</v>
      </c>
      <c r="AY108" s="184" t="s">
        <v>161</v>
      </c>
    </row>
    <row r="109" s="189" customFormat="true" ht="12.8" hidden="false" customHeight="false" outlineLevel="0" collapsed="false">
      <c r="B109" s="190"/>
      <c r="D109" s="183" t="s">
        <v>171</v>
      </c>
      <c r="E109" s="191"/>
      <c r="F109" s="192" t="s">
        <v>198</v>
      </c>
      <c r="H109" s="193" t="n">
        <v>25.92</v>
      </c>
      <c r="L109" s="190"/>
      <c r="M109" s="194"/>
      <c r="N109" s="195"/>
      <c r="O109" s="195"/>
      <c r="P109" s="195"/>
      <c r="Q109" s="195"/>
      <c r="R109" s="195"/>
      <c r="S109" s="195"/>
      <c r="T109" s="196"/>
      <c r="AT109" s="191" t="s">
        <v>171</v>
      </c>
      <c r="AU109" s="191" t="s">
        <v>80</v>
      </c>
      <c r="AV109" s="189" t="s">
        <v>80</v>
      </c>
      <c r="AW109" s="189" t="s">
        <v>32</v>
      </c>
      <c r="AX109" s="189" t="s">
        <v>70</v>
      </c>
      <c r="AY109" s="191" t="s">
        <v>161</v>
      </c>
    </row>
    <row r="110" s="181" customFormat="true" ht="12.8" hidden="false" customHeight="false" outlineLevel="0" collapsed="false">
      <c r="B110" s="182"/>
      <c r="D110" s="183" t="s">
        <v>171</v>
      </c>
      <c r="E110" s="184"/>
      <c r="F110" s="185" t="s">
        <v>202</v>
      </c>
      <c r="H110" s="184"/>
      <c r="L110" s="182"/>
      <c r="M110" s="186"/>
      <c r="N110" s="187"/>
      <c r="O110" s="187"/>
      <c r="P110" s="187"/>
      <c r="Q110" s="187"/>
      <c r="R110" s="187"/>
      <c r="S110" s="187"/>
      <c r="T110" s="188"/>
      <c r="AT110" s="184" t="s">
        <v>171</v>
      </c>
      <c r="AU110" s="184" t="s">
        <v>80</v>
      </c>
      <c r="AV110" s="181" t="s">
        <v>78</v>
      </c>
      <c r="AW110" s="181" t="s">
        <v>32</v>
      </c>
      <c r="AX110" s="181" t="s">
        <v>70</v>
      </c>
      <c r="AY110" s="184" t="s">
        <v>161</v>
      </c>
    </row>
    <row r="111" s="189" customFormat="true" ht="12.8" hidden="false" customHeight="false" outlineLevel="0" collapsed="false">
      <c r="B111" s="190"/>
      <c r="D111" s="183" t="s">
        <v>171</v>
      </c>
      <c r="E111" s="191"/>
      <c r="F111" s="192" t="s">
        <v>200</v>
      </c>
      <c r="H111" s="193" t="n">
        <v>6.25</v>
      </c>
      <c r="L111" s="190"/>
      <c r="M111" s="194"/>
      <c r="N111" s="195"/>
      <c r="O111" s="195"/>
      <c r="P111" s="195"/>
      <c r="Q111" s="195"/>
      <c r="R111" s="195"/>
      <c r="S111" s="195"/>
      <c r="T111" s="196"/>
      <c r="AT111" s="191" t="s">
        <v>171</v>
      </c>
      <c r="AU111" s="191" t="s">
        <v>80</v>
      </c>
      <c r="AV111" s="189" t="s">
        <v>80</v>
      </c>
      <c r="AW111" s="189" t="s">
        <v>32</v>
      </c>
      <c r="AX111" s="189" t="s">
        <v>70</v>
      </c>
      <c r="AY111" s="191" t="s">
        <v>161</v>
      </c>
    </row>
    <row r="112" s="181" customFormat="true" ht="12.8" hidden="false" customHeight="false" outlineLevel="0" collapsed="false">
      <c r="B112" s="182"/>
      <c r="D112" s="183" t="s">
        <v>171</v>
      </c>
      <c r="E112" s="184"/>
      <c r="F112" s="185" t="s">
        <v>203</v>
      </c>
      <c r="H112" s="184"/>
      <c r="L112" s="182"/>
      <c r="M112" s="186"/>
      <c r="N112" s="187"/>
      <c r="O112" s="187"/>
      <c r="P112" s="187"/>
      <c r="Q112" s="187"/>
      <c r="R112" s="187"/>
      <c r="S112" s="187"/>
      <c r="T112" s="188"/>
      <c r="AT112" s="184" t="s">
        <v>171</v>
      </c>
      <c r="AU112" s="184" t="s">
        <v>80</v>
      </c>
      <c r="AV112" s="181" t="s">
        <v>78</v>
      </c>
      <c r="AW112" s="181" t="s">
        <v>32</v>
      </c>
      <c r="AX112" s="181" t="s">
        <v>70</v>
      </c>
      <c r="AY112" s="184" t="s">
        <v>161</v>
      </c>
    </row>
    <row r="113" s="189" customFormat="true" ht="12.8" hidden="false" customHeight="false" outlineLevel="0" collapsed="false">
      <c r="B113" s="190"/>
      <c r="D113" s="183" t="s">
        <v>171</v>
      </c>
      <c r="E113" s="191"/>
      <c r="F113" s="192" t="s">
        <v>204</v>
      </c>
      <c r="H113" s="193" t="n">
        <v>29.4</v>
      </c>
      <c r="L113" s="190"/>
      <c r="M113" s="194"/>
      <c r="N113" s="195"/>
      <c r="O113" s="195"/>
      <c r="P113" s="195"/>
      <c r="Q113" s="195"/>
      <c r="R113" s="195"/>
      <c r="S113" s="195"/>
      <c r="T113" s="196"/>
      <c r="AT113" s="191" t="s">
        <v>171</v>
      </c>
      <c r="AU113" s="191" t="s">
        <v>80</v>
      </c>
      <c r="AV113" s="189" t="s">
        <v>80</v>
      </c>
      <c r="AW113" s="189" t="s">
        <v>32</v>
      </c>
      <c r="AX113" s="189" t="s">
        <v>70</v>
      </c>
      <c r="AY113" s="191" t="s">
        <v>161</v>
      </c>
    </row>
    <row r="114" s="181" customFormat="true" ht="12.8" hidden="false" customHeight="false" outlineLevel="0" collapsed="false">
      <c r="B114" s="182"/>
      <c r="D114" s="183" t="s">
        <v>171</v>
      </c>
      <c r="E114" s="184"/>
      <c r="F114" s="185" t="s">
        <v>205</v>
      </c>
      <c r="H114" s="184"/>
      <c r="L114" s="182"/>
      <c r="M114" s="186"/>
      <c r="N114" s="187"/>
      <c r="O114" s="187"/>
      <c r="P114" s="187"/>
      <c r="Q114" s="187"/>
      <c r="R114" s="187"/>
      <c r="S114" s="187"/>
      <c r="T114" s="188"/>
      <c r="AT114" s="184" t="s">
        <v>171</v>
      </c>
      <c r="AU114" s="184" t="s">
        <v>80</v>
      </c>
      <c r="AV114" s="181" t="s">
        <v>78</v>
      </c>
      <c r="AW114" s="181" t="s">
        <v>32</v>
      </c>
      <c r="AX114" s="181" t="s">
        <v>70</v>
      </c>
      <c r="AY114" s="184" t="s">
        <v>161</v>
      </c>
    </row>
    <row r="115" s="189" customFormat="true" ht="12.8" hidden="false" customHeight="false" outlineLevel="0" collapsed="false">
      <c r="B115" s="190"/>
      <c r="D115" s="183" t="s">
        <v>171</v>
      </c>
      <c r="E115" s="191"/>
      <c r="F115" s="192" t="s">
        <v>206</v>
      </c>
      <c r="H115" s="193" t="n">
        <v>22.426</v>
      </c>
      <c r="L115" s="190"/>
      <c r="M115" s="194"/>
      <c r="N115" s="195"/>
      <c r="O115" s="195"/>
      <c r="P115" s="195"/>
      <c r="Q115" s="195"/>
      <c r="R115" s="195"/>
      <c r="S115" s="195"/>
      <c r="T115" s="196"/>
      <c r="AT115" s="191" t="s">
        <v>171</v>
      </c>
      <c r="AU115" s="191" t="s">
        <v>80</v>
      </c>
      <c r="AV115" s="189" t="s">
        <v>80</v>
      </c>
      <c r="AW115" s="189" t="s">
        <v>32</v>
      </c>
      <c r="AX115" s="189" t="s">
        <v>70</v>
      </c>
      <c r="AY115" s="191" t="s">
        <v>161</v>
      </c>
    </row>
    <row r="116" s="197" customFormat="true" ht="12.8" hidden="false" customHeight="false" outlineLevel="0" collapsed="false">
      <c r="B116" s="198"/>
      <c r="D116" s="183" t="s">
        <v>171</v>
      </c>
      <c r="E116" s="199"/>
      <c r="F116" s="200" t="s">
        <v>207</v>
      </c>
      <c r="H116" s="201" t="n">
        <v>116.166</v>
      </c>
      <c r="L116" s="198"/>
      <c r="M116" s="202"/>
      <c r="N116" s="203"/>
      <c r="O116" s="203"/>
      <c r="P116" s="203"/>
      <c r="Q116" s="203"/>
      <c r="R116" s="203"/>
      <c r="S116" s="203"/>
      <c r="T116" s="204"/>
      <c r="AT116" s="199" t="s">
        <v>171</v>
      </c>
      <c r="AU116" s="199" t="s">
        <v>80</v>
      </c>
      <c r="AV116" s="197" t="s">
        <v>167</v>
      </c>
      <c r="AW116" s="197" t="s">
        <v>32</v>
      </c>
      <c r="AX116" s="197" t="s">
        <v>78</v>
      </c>
      <c r="AY116" s="199" t="s">
        <v>161</v>
      </c>
    </row>
    <row r="117" s="22" customFormat="true" ht="24.15" hidden="false" customHeight="true" outlineLevel="0" collapsed="false">
      <c r="A117" s="17"/>
      <c r="B117" s="163"/>
      <c r="C117" s="164" t="s">
        <v>208</v>
      </c>
      <c r="D117" s="164" t="s">
        <v>163</v>
      </c>
      <c r="E117" s="165" t="s">
        <v>209</v>
      </c>
      <c r="F117" s="166" t="s">
        <v>210</v>
      </c>
      <c r="G117" s="167" t="s">
        <v>103</v>
      </c>
      <c r="H117" s="168" t="n">
        <v>156.055</v>
      </c>
      <c r="I117" s="169"/>
      <c r="J117" s="169" t="n">
        <f aca="false">ROUND(I117*H117,2)</f>
        <v>0</v>
      </c>
      <c r="K117" s="170"/>
      <c r="L117" s="18"/>
      <c r="M117" s="171"/>
      <c r="N117" s="172" t="s">
        <v>41</v>
      </c>
      <c r="O117" s="173" t="n">
        <v>0.294</v>
      </c>
      <c r="P117" s="173" t="n">
        <f aca="false">O117*H117</f>
        <v>45.88017</v>
      </c>
      <c r="Q117" s="173" t="n">
        <v>0</v>
      </c>
      <c r="R117" s="173" t="n">
        <f aca="false">Q117*H117</f>
        <v>0</v>
      </c>
      <c r="S117" s="173" t="n">
        <v>0</v>
      </c>
      <c r="T117" s="174" t="n">
        <f aca="false">S117*H117</f>
        <v>0</v>
      </c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R117" s="175" t="s">
        <v>167</v>
      </c>
      <c r="AT117" s="175" t="s">
        <v>163</v>
      </c>
      <c r="AU117" s="175" t="s">
        <v>80</v>
      </c>
      <c r="AY117" s="3" t="s">
        <v>161</v>
      </c>
      <c r="BE117" s="176" t="n">
        <f aca="false">IF(N117="základní",J117,0)</f>
        <v>0</v>
      </c>
      <c r="BF117" s="176" t="n">
        <f aca="false">IF(N117="snížená",J117,0)</f>
        <v>0</v>
      </c>
      <c r="BG117" s="176" t="n">
        <f aca="false">IF(N117="zákl. přenesená",J117,0)</f>
        <v>0</v>
      </c>
      <c r="BH117" s="176" t="n">
        <f aca="false">IF(N117="sníž. přenesená",J117,0)</f>
        <v>0</v>
      </c>
      <c r="BI117" s="176" t="n">
        <f aca="false">IF(N117="nulová",J117,0)</f>
        <v>0</v>
      </c>
      <c r="BJ117" s="3" t="s">
        <v>78</v>
      </c>
      <c r="BK117" s="176" t="n">
        <f aca="false">ROUND(I117*H117,2)</f>
        <v>0</v>
      </c>
      <c r="BL117" s="3" t="s">
        <v>167</v>
      </c>
      <c r="BM117" s="175" t="s">
        <v>211</v>
      </c>
    </row>
    <row r="118" s="22" customFormat="true" ht="12.8" hidden="false" customHeight="false" outlineLevel="0" collapsed="false">
      <c r="A118" s="17"/>
      <c r="B118" s="18"/>
      <c r="C118" s="17"/>
      <c r="D118" s="177" t="s">
        <v>169</v>
      </c>
      <c r="E118" s="17"/>
      <c r="F118" s="178" t="s">
        <v>212</v>
      </c>
      <c r="G118" s="17"/>
      <c r="H118" s="17"/>
      <c r="I118" s="17"/>
      <c r="J118" s="17"/>
      <c r="K118" s="17"/>
      <c r="L118" s="18"/>
      <c r="M118" s="179"/>
      <c r="N118" s="180"/>
      <c r="O118" s="50"/>
      <c r="P118" s="50"/>
      <c r="Q118" s="50"/>
      <c r="R118" s="50"/>
      <c r="S118" s="50"/>
      <c r="T118" s="51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T118" s="3" t="s">
        <v>169</v>
      </c>
      <c r="AU118" s="3" t="s">
        <v>80</v>
      </c>
    </row>
    <row r="119" s="181" customFormat="true" ht="12.8" hidden="false" customHeight="false" outlineLevel="0" collapsed="false">
      <c r="B119" s="182"/>
      <c r="D119" s="183" t="s">
        <v>171</v>
      </c>
      <c r="E119" s="184"/>
      <c r="F119" s="185" t="s">
        <v>197</v>
      </c>
      <c r="H119" s="184"/>
      <c r="L119" s="182"/>
      <c r="M119" s="186"/>
      <c r="N119" s="187"/>
      <c r="O119" s="187"/>
      <c r="P119" s="187"/>
      <c r="Q119" s="187"/>
      <c r="R119" s="187"/>
      <c r="S119" s="187"/>
      <c r="T119" s="188"/>
      <c r="AT119" s="184" t="s">
        <v>171</v>
      </c>
      <c r="AU119" s="184" t="s">
        <v>80</v>
      </c>
      <c r="AV119" s="181" t="s">
        <v>78</v>
      </c>
      <c r="AW119" s="181" t="s">
        <v>32</v>
      </c>
      <c r="AX119" s="181" t="s">
        <v>70</v>
      </c>
      <c r="AY119" s="184" t="s">
        <v>161</v>
      </c>
    </row>
    <row r="120" s="189" customFormat="true" ht="12.8" hidden="false" customHeight="false" outlineLevel="0" collapsed="false">
      <c r="B120" s="190"/>
      <c r="D120" s="183" t="s">
        <v>171</v>
      </c>
      <c r="E120" s="191"/>
      <c r="F120" s="192" t="s">
        <v>213</v>
      </c>
      <c r="H120" s="193" t="n">
        <v>128.304</v>
      </c>
      <c r="L120" s="190"/>
      <c r="M120" s="194"/>
      <c r="N120" s="195"/>
      <c r="O120" s="195"/>
      <c r="P120" s="195"/>
      <c r="Q120" s="195"/>
      <c r="R120" s="195"/>
      <c r="S120" s="195"/>
      <c r="T120" s="196"/>
      <c r="AT120" s="191" t="s">
        <v>171</v>
      </c>
      <c r="AU120" s="191" t="s">
        <v>80</v>
      </c>
      <c r="AV120" s="189" t="s">
        <v>80</v>
      </c>
      <c r="AW120" s="189" t="s">
        <v>32</v>
      </c>
      <c r="AX120" s="189" t="s">
        <v>70</v>
      </c>
      <c r="AY120" s="191" t="s">
        <v>161</v>
      </c>
    </row>
    <row r="121" s="181" customFormat="true" ht="12.8" hidden="false" customHeight="false" outlineLevel="0" collapsed="false">
      <c r="B121" s="182"/>
      <c r="D121" s="183" t="s">
        <v>171</v>
      </c>
      <c r="E121" s="184"/>
      <c r="F121" s="185" t="s">
        <v>199</v>
      </c>
      <c r="H121" s="184"/>
      <c r="L121" s="182"/>
      <c r="M121" s="186"/>
      <c r="N121" s="187"/>
      <c r="O121" s="187"/>
      <c r="P121" s="187"/>
      <c r="Q121" s="187"/>
      <c r="R121" s="187"/>
      <c r="S121" s="187"/>
      <c r="T121" s="188"/>
      <c r="AT121" s="184" t="s">
        <v>171</v>
      </c>
      <c r="AU121" s="184" t="s">
        <v>80</v>
      </c>
      <c r="AV121" s="181" t="s">
        <v>78</v>
      </c>
      <c r="AW121" s="181" t="s">
        <v>32</v>
      </c>
      <c r="AX121" s="181" t="s">
        <v>70</v>
      </c>
      <c r="AY121" s="184" t="s">
        <v>161</v>
      </c>
    </row>
    <row r="122" s="189" customFormat="true" ht="12.8" hidden="false" customHeight="false" outlineLevel="0" collapsed="false">
      <c r="B122" s="190"/>
      <c r="D122" s="183" t="s">
        <v>171</v>
      </c>
      <c r="E122" s="191"/>
      <c r="F122" s="192" t="s">
        <v>214</v>
      </c>
      <c r="H122" s="193" t="n">
        <v>35.375</v>
      </c>
      <c r="L122" s="190"/>
      <c r="M122" s="194"/>
      <c r="N122" s="195"/>
      <c r="O122" s="195"/>
      <c r="P122" s="195"/>
      <c r="Q122" s="195"/>
      <c r="R122" s="195"/>
      <c r="S122" s="195"/>
      <c r="T122" s="196"/>
      <c r="AT122" s="191" t="s">
        <v>171</v>
      </c>
      <c r="AU122" s="191" t="s">
        <v>80</v>
      </c>
      <c r="AV122" s="189" t="s">
        <v>80</v>
      </c>
      <c r="AW122" s="189" t="s">
        <v>32</v>
      </c>
      <c r="AX122" s="189" t="s">
        <v>70</v>
      </c>
      <c r="AY122" s="191" t="s">
        <v>161</v>
      </c>
    </row>
    <row r="123" s="181" customFormat="true" ht="12.8" hidden="false" customHeight="false" outlineLevel="0" collapsed="false">
      <c r="B123" s="182"/>
      <c r="D123" s="183" t="s">
        <v>171</v>
      </c>
      <c r="E123" s="184"/>
      <c r="F123" s="185" t="s">
        <v>201</v>
      </c>
      <c r="H123" s="184"/>
      <c r="L123" s="182"/>
      <c r="M123" s="186"/>
      <c r="N123" s="187"/>
      <c r="O123" s="187"/>
      <c r="P123" s="187"/>
      <c r="Q123" s="187"/>
      <c r="R123" s="187"/>
      <c r="S123" s="187"/>
      <c r="T123" s="188"/>
      <c r="AT123" s="184" t="s">
        <v>171</v>
      </c>
      <c r="AU123" s="184" t="s">
        <v>80</v>
      </c>
      <c r="AV123" s="181" t="s">
        <v>78</v>
      </c>
      <c r="AW123" s="181" t="s">
        <v>32</v>
      </c>
      <c r="AX123" s="181" t="s">
        <v>70</v>
      </c>
      <c r="AY123" s="184" t="s">
        <v>161</v>
      </c>
    </row>
    <row r="124" s="189" customFormat="true" ht="12.8" hidden="false" customHeight="false" outlineLevel="0" collapsed="false">
      <c r="B124" s="190"/>
      <c r="D124" s="183" t="s">
        <v>171</v>
      </c>
      <c r="E124" s="191"/>
      <c r="F124" s="192" t="s">
        <v>215</v>
      </c>
      <c r="H124" s="193" t="n">
        <v>45.36</v>
      </c>
      <c r="L124" s="190"/>
      <c r="M124" s="194"/>
      <c r="N124" s="195"/>
      <c r="O124" s="195"/>
      <c r="P124" s="195"/>
      <c r="Q124" s="195"/>
      <c r="R124" s="195"/>
      <c r="S124" s="195"/>
      <c r="T124" s="196"/>
      <c r="AT124" s="191" t="s">
        <v>171</v>
      </c>
      <c r="AU124" s="191" t="s">
        <v>80</v>
      </c>
      <c r="AV124" s="189" t="s">
        <v>80</v>
      </c>
      <c r="AW124" s="189" t="s">
        <v>32</v>
      </c>
      <c r="AX124" s="189" t="s">
        <v>70</v>
      </c>
      <c r="AY124" s="191" t="s">
        <v>161</v>
      </c>
    </row>
    <row r="125" s="181" customFormat="true" ht="12.8" hidden="false" customHeight="false" outlineLevel="0" collapsed="false">
      <c r="B125" s="182"/>
      <c r="D125" s="183" t="s">
        <v>171</v>
      </c>
      <c r="E125" s="184"/>
      <c r="F125" s="185" t="s">
        <v>202</v>
      </c>
      <c r="H125" s="184"/>
      <c r="L125" s="182"/>
      <c r="M125" s="186"/>
      <c r="N125" s="187"/>
      <c r="O125" s="187"/>
      <c r="P125" s="187"/>
      <c r="Q125" s="187"/>
      <c r="R125" s="187"/>
      <c r="S125" s="187"/>
      <c r="T125" s="188"/>
      <c r="AT125" s="184" t="s">
        <v>171</v>
      </c>
      <c r="AU125" s="184" t="s">
        <v>80</v>
      </c>
      <c r="AV125" s="181" t="s">
        <v>78</v>
      </c>
      <c r="AW125" s="181" t="s">
        <v>32</v>
      </c>
      <c r="AX125" s="181" t="s">
        <v>70</v>
      </c>
      <c r="AY125" s="184" t="s">
        <v>161</v>
      </c>
    </row>
    <row r="126" s="189" customFormat="true" ht="12.8" hidden="false" customHeight="false" outlineLevel="0" collapsed="false">
      <c r="B126" s="190"/>
      <c r="D126" s="183" t="s">
        <v>171</v>
      </c>
      <c r="E126" s="191"/>
      <c r="F126" s="192" t="s">
        <v>216</v>
      </c>
      <c r="H126" s="193" t="n">
        <v>10.938</v>
      </c>
      <c r="L126" s="190"/>
      <c r="M126" s="194"/>
      <c r="N126" s="195"/>
      <c r="O126" s="195"/>
      <c r="P126" s="195"/>
      <c r="Q126" s="195"/>
      <c r="R126" s="195"/>
      <c r="S126" s="195"/>
      <c r="T126" s="196"/>
      <c r="AT126" s="191" t="s">
        <v>171</v>
      </c>
      <c r="AU126" s="191" t="s">
        <v>80</v>
      </c>
      <c r="AV126" s="189" t="s">
        <v>80</v>
      </c>
      <c r="AW126" s="189" t="s">
        <v>32</v>
      </c>
      <c r="AX126" s="189" t="s">
        <v>70</v>
      </c>
      <c r="AY126" s="191" t="s">
        <v>161</v>
      </c>
    </row>
    <row r="127" s="181" customFormat="true" ht="12.8" hidden="false" customHeight="false" outlineLevel="0" collapsed="false">
      <c r="B127" s="182"/>
      <c r="D127" s="183" t="s">
        <v>171</v>
      </c>
      <c r="E127" s="184"/>
      <c r="F127" s="185" t="s">
        <v>203</v>
      </c>
      <c r="H127" s="184"/>
      <c r="L127" s="182"/>
      <c r="M127" s="186"/>
      <c r="N127" s="187"/>
      <c r="O127" s="187"/>
      <c r="P127" s="187"/>
      <c r="Q127" s="187"/>
      <c r="R127" s="187"/>
      <c r="S127" s="187"/>
      <c r="T127" s="188"/>
      <c r="AT127" s="184" t="s">
        <v>171</v>
      </c>
      <c r="AU127" s="184" t="s">
        <v>80</v>
      </c>
      <c r="AV127" s="181" t="s">
        <v>78</v>
      </c>
      <c r="AW127" s="181" t="s">
        <v>32</v>
      </c>
      <c r="AX127" s="181" t="s">
        <v>70</v>
      </c>
      <c r="AY127" s="184" t="s">
        <v>161</v>
      </c>
    </row>
    <row r="128" s="189" customFormat="true" ht="12.8" hidden="false" customHeight="false" outlineLevel="0" collapsed="false">
      <c r="B128" s="190"/>
      <c r="D128" s="183" t="s">
        <v>171</v>
      </c>
      <c r="E128" s="191"/>
      <c r="F128" s="192" t="s">
        <v>217</v>
      </c>
      <c r="H128" s="193" t="n">
        <v>51.45</v>
      </c>
      <c r="L128" s="190"/>
      <c r="M128" s="194"/>
      <c r="N128" s="195"/>
      <c r="O128" s="195"/>
      <c r="P128" s="195"/>
      <c r="Q128" s="195"/>
      <c r="R128" s="195"/>
      <c r="S128" s="195"/>
      <c r="T128" s="196"/>
      <c r="AT128" s="191" t="s">
        <v>171</v>
      </c>
      <c r="AU128" s="191" t="s">
        <v>80</v>
      </c>
      <c r="AV128" s="189" t="s">
        <v>80</v>
      </c>
      <c r="AW128" s="189" t="s">
        <v>32</v>
      </c>
      <c r="AX128" s="189" t="s">
        <v>70</v>
      </c>
      <c r="AY128" s="191" t="s">
        <v>161</v>
      </c>
    </row>
    <row r="129" s="181" customFormat="true" ht="12.8" hidden="false" customHeight="false" outlineLevel="0" collapsed="false">
      <c r="B129" s="182"/>
      <c r="D129" s="183" t="s">
        <v>171</v>
      </c>
      <c r="E129" s="184"/>
      <c r="F129" s="185" t="s">
        <v>205</v>
      </c>
      <c r="H129" s="184"/>
      <c r="L129" s="182"/>
      <c r="M129" s="186"/>
      <c r="N129" s="187"/>
      <c r="O129" s="187"/>
      <c r="P129" s="187"/>
      <c r="Q129" s="187"/>
      <c r="R129" s="187"/>
      <c r="S129" s="187"/>
      <c r="T129" s="188"/>
      <c r="AT129" s="184" t="s">
        <v>171</v>
      </c>
      <c r="AU129" s="184" t="s">
        <v>80</v>
      </c>
      <c r="AV129" s="181" t="s">
        <v>78</v>
      </c>
      <c r="AW129" s="181" t="s">
        <v>32</v>
      </c>
      <c r="AX129" s="181" t="s">
        <v>70</v>
      </c>
      <c r="AY129" s="184" t="s">
        <v>161</v>
      </c>
    </row>
    <row r="130" s="189" customFormat="true" ht="12.8" hidden="false" customHeight="false" outlineLevel="0" collapsed="false">
      <c r="B130" s="190"/>
      <c r="D130" s="183" t="s">
        <v>171</v>
      </c>
      <c r="E130" s="191"/>
      <c r="F130" s="192" t="s">
        <v>218</v>
      </c>
      <c r="H130" s="193" t="n">
        <v>63.915</v>
      </c>
      <c r="L130" s="190"/>
      <c r="M130" s="194"/>
      <c r="N130" s="195"/>
      <c r="O130" s="195"/>
      <c r="P130" s="195"/>
      <c r="Q130" s="195"/>
      <c r="R130" s="195"/>
      <c r="S130" s="195"/>
      <c r="T130" s="196"/>
      <c r="AT130" s="191" t="s">
        <v>171</v>
      </c>
      <c r="AU130" s="191" t="s">
        <v>80</v>
      </c>
      <c r="AV130" s="189" t="s">
        <v>80</v>
      </c>
      <c r="AW130" s="189" t="s">
        <v>32</v>
      </c>
      <c r="AX130" s="189" t="s">
        <v>70</v>
      </c>
      <c r="AY130" s="191" t="s">
        <v>161</v>
      </c>
    </row>
    <row r="131" s="181" customFormat="true" ht="12.8" hidden="false" customHeight="false" outlineLevel="0" collapsed="false">
      <c r="B131" s="182"/>
      <c r="D131" s="183" t="s">
        <v>171</v>
      </c>
      <c r="E131" s="184"/>
      <c r="F131" s="185" t="s">
        <v>219</v>
      </c>
      <c r="H131" s="184"/>
      <c r="L131" s="182"/>
      <c r="M131" s="186"/>
      <c r="N131" s="187"/>
      <c r="O131" s="187"/>
      <c r="P131" s="187"/>
      <c r="Q131" s="187"/>
      <c r="R131" s="187"/>
      <c r="S131" s="187"/>
      <c r="T131" s="188"/>
      <c r="AT131" s="184" t="s">
        <v>171</v>
      </c>
      <c r="AU131" s="184" t="s">
        <v>80</v>
      </c>
      <c r="AV131" s="181" t="s">
        <v>78</v>
      </c>
      <c r="AW131" s="181" t="s">
        <v>32</v>
      </c>
      <c r="AX131" s="181" t="s">
        <v>70</v>
      </c>
      <c r="AY131" s="184" t="s">
        <v>161</v>
      </c>
    </row>
    <row r="132" s="181" customFormat="true" ht="12.8" hidden="false" customHeight="false" outlineLevel="0" collapsed="false">
      <c r="B132" s="182"/>
      <c r="D132" s="183" t="s">
        <v>171</v>
      </c>
      <c r="E132" s="184"/>
      <c r="F132" s="185" t="s">
        <v>220</v>
      </c>
      <c r="H132" s="184"/>
      <c r="L132" s="182"/>
      <c r="M132" s="186"/>
      <c r="N132" s="187"/>
      <c r="O132" s="187"/>
      <c r="P132" s="187"/>
      <c r="Q132" s="187"/>
      <c r="R132" s="187"/>
      <c r="S132" s="187"/>
      <c r="T132" s="188"/>
      <c r="AT132" s="184" t="s">
        <v>171</v>
      </c>
      <c r="AU132" s="184" t="s">
        <v>80</v>
      </c>
      <c r="AV132" s="181" t="s">
        <v>78</v>
      </c>
      <c r="AW132" s="181" t="s">
        <v>32</v>
      </c>
      <c r="AX132" s="181" t="s">
        <v>70</v>
      </c>
      <c r="AY132" s="184" t="s">
        <v>161</v>
      </c>
    </row>
    <row r="133" s="189" customFormat="true" ht="12.8" hidden="false" customHeight="false" outlineLevel="0" collapsed="false">
      <c r="B133" s="190"/>
      <c r="D133" s="183" t="s">
        <v>171</v>
      </c>
      <c r="E133" s="191"/>
      <c r="F133" s="192" t="s">
        <v>221</v>
      </c>
      <c r="H133" s="193" t="n">
        <v>-5.184</v>
      </c>
      <c r="L133" s="190"/>
      <c r="M133" s="194"/>
      <c r="N133" s="195"/>
      <c r="O133" s="195"/>
      <c r="P133" s="195"/>
      <c r="Q133" s="195"/>
      <c r="R133" s="195"/>
      <c r="S133" s="195"/>
      <c r="T133" s="196"/>
      <c r="AT133" s="191" t="s">
        <v>171</v>
      </c>
      <c r="AU133" s="191" t="s">
        <v>80</v>
      </c>
      <c r="AV133" s="189" t="s">
        <v>80</v>
      </c>
      <c r="AW133" s="189" t="s">
        <v>32</v>
      </c>
      <c r="AX133" s="189" t="s">
        <v>70</v>
      </c>
      <c r="AY133" s="191" t="s">
        <v>161</v>
      </c>
    </row>
    <row r="134" s="189" customFormat="true" ht="12.8" hidden="false" customHeight="false" outlineLevel="0" collapsed="false">
      <c r="B134" s="190"/>
      <c r="D134" s="183" t="s">
        <v>171</v>
      </c>
      <c r="E134" s="191"/>
      <c r="F134" s="192" t="s">
        <v>222</v>
      </c>
      <c r="H134" s="193" t="n">
        <v>-1.25</v>
      </c>
      <c r="L134" s="190"/>
      <c r="M134" s="194"/>
      <c r="N134" s="195"/>
      <c r="O134" s="195"/>
      <c r="P134" s="195"/>
      <c r="Q134" s="195"/>
      <c r="R134" s="195"/>
      <c r="S134" s="195"/>
      <c r="T134" s="196"/>
      <c r="AT134" s="191" t="s">
        <v>171</v>
      </c>
      <c r="AU134" s="191" t="s">
        <v>80</v>
      </c>
      <c r="AV134" s="189" t="s">
        <v>80</v>
      </c>
      <c r="AW134" s="189" t="s">
        <v>32</v>
      </c>
      <c r="AX134" s="189" t="s">
        <v>70</v>
      </c>
      <c r="AY134" s="191" t="s">
        <v>161</v>
      </c>
    </row>
    <row r="135" s="189" customFormat="true" ht="12.8" hidden="false" customHeight="false" outlineLevel="0" collapsed="false">
      <c r="B135" s="190"/>
      <c r="D135" s="183" t="s">
        <v>171</v>
      </c>
      <c r="E135" s="191"/>
      <c r="F135" s="192" t="s">
        <v>221</v>
      </c>
      <c r="H135" s="193" t="n">
        <v>-5.184</v>
      </c>
      <c r="L135" s="190"/>
      <c r="M135" s="194"/>
      <c r="N135" s="195"/>
      <c r="O135" s="195"/>
      <c r="P135" s="195"/>
      <c r="Q135" s="195"/>
      <c r="R135" s="195"/>
      <c r="S135" s="195"/>
      <c r="T135" s="196"/>
      <c r="AT135" s="191" t="s">
        <v>171</v>
      </c>
      <c r="AU135" s="191" t="s">
        <v>80</v>
      </c>
      <c r="AV135" s="189" t="s">
        <v>80</v>
      </c>
      <c r="AW135" s="189" t="s">
        <v>32</v>
      </c>
      <c r="AX135" s="189" t="s">
        <v>70</v>
      </c>
      <c r="AY135" s="191" t="s">
        <v>161</v>
      </c>
    </row>
    <row r="136" s="189" customFormat="true" ht="12.8" hidden="false" customHeight="false" outlineLevel="0" collapsed="false">
      <c r="B136" s="190"/>
      <c r="D136" s="183" t="s">
        <v>171</v>
      </c>
      <c r="E136" s="191"/>
      <c r="F136" s="192" t="s">
        <v>222</v>
      </c>
      <c r="H136" s="193" t="n">
        <v>-1.25</v>
      </c>
      <c r="L136" s="190"/>
      <c r="M136" s="194"/>
      <c r="N136" s="195"/>
      <c r="O136" s="195"/>
      <c r="P136" s="195"/>
      <c r="Q136" s="195"/>
      <c r="R136" s="195"/>
      <c r="S136" s="195"/>
      <c r="T136" s="196"/>
      <c r="AT136" s="191" t="s">
        <v>171</v>
      </c>
      <c r="AU136" s="191" t="s">
        <v>80</v>
      </c>
      <c r="AV136" s="189" t="s">
        <v>80</v>
      </c>
      <c r="AW136" s="189" t="s">
        <v>32</v>
      </c>
      <c r="AX136" s="189" t="s">
        <v>70</v>
      </c>
      <c r="AY136" s="191" t="s">
        <v>161</v>
      </c>
    </row>
    <row r="137" s="189" customFormat="true" ht="12.8" hidden="false" customHeight="false" outlineLevel="0" collapsed="false">
      <c r="B137" s="190"/>
      <c r="D137" s="183" t="s">
        <v>171</v>
      </c>
      <c r="E137" s="191"/>
      <c r="F137" s="192" t="s">
        <v>223</v>
      </c>
      <c r="H137" s="193" t="n">
        <v>-5.88</v>
      </c>
      <c r="L137" s="190"/>
      <c r="M137" s="194"/>
      <c r="N137" s="195"/>
      <c r="O137" s="195"/>
      <c r="P137" s="195"/>
      <c r="Q137" s="195"/>
      <c r="R137" s="195"/>
      <c r="S137" s="195"/>
      <c r="T137" s="196"/>
      <c r="AT137" s="191" t="s">
        <v>171</v>
      </c>
      <c r="AU137" s="191" t="s">
        <v>80</v>
      </c>
      <c r="AV137" s="189" t="s">
        <v>80</v>
      </c>
      <c r="AW137" s="189" t="s">
        <v>32</v>
      </c>
      <c r="AX137" s="189" t="s">
        <v>70</v>
      </c>
      <c r="AY137" s="191" t="s">
        <v>161</v>
      </c>
    </row>
    <row r="138" s="189" customFormat="true" ht="12.8" hidden="false" customHeight="false" outlineLevel="0" collapsed="false">
      <c r="B138" s="190"/>
      <c r="D138" s="183" t="s">
        <v>171</v>
      </c>
      <c r="E138" s="191"/>
      <c r="F138" s="192" t="s">
        <v>224</v>
      </c>
      <c r="H138" s="193" t="n">
        <v>-4.485</v>
      </c>
      <c r="L138" s="190"/>
      <c r="M138" s="194"/>
      <c r="N138" s="195"/>
      <c r="O138" s="195"/>
      <c r="P138" s="195"/>
      <c r="Q138" s="195"/>
      <c r="R138" s="195"/>
      <c r="S138" s="195"/>
      <c r="T138" s="196"/>
      <c r="AT138" s="191" t="s">
        <v>171</v>
      </c>
      <c r="AU138" s="191" t="s">
        <v>80</v>
      </c>
      <c r="AV138" s="189" t="s">
        <v>80</v>
      </c>
      <c r="AW138" s="189" t="s">
        <v>32</v>
      </c>
      <c r="AX138" s="189" t="s">
        <v>70</v>
      </c>
      <c r="AY138" s="191" t="s">
        <v>161</v>
      </c>
    </row>
    <row r="139" s="197" customFormat="true" ht="12.8" hidden="false" customHeight="false" outlineLevel="0" collapsed="false">
      <c r="B139" s="198"/>
      <c r="D139" s="183" t="s">
        <v>171</v>
      </c>
      <c r="E139" s="199" t="s">
        <v>101</v>
      </c>
      <c r="F139" s="200" t="s">
        <v>207</v>
      </c>
      <c r="H139" s="201" t="n">
        <v>312.109</v>
      </c>
      <c r="L139" s="198"/>
      <c r="M139" s="202"/>
      <c r="N139" s="203"/>
      <c r="O139" s="203"/>
      <c r="P139" s="203"/>
      <c r="Q139" s="203"/>
      <c r="R139" s="203"/>
      <c r="S139" s="203"/>
      <c r="T139" s="204"/>
      <c r="AT139" s="199" t="s">
        <v>171</v>
      </c>
      <c r="AU139" s="199" t="s">
        <v>80</v>
      </c>
      <c r="AV139" s="197" t="s">
        <v>167</v>
      </c>
      <c r="AW139" s="197" t="s">
        <v>32</v>
      </c>
      <c r="AX139" s="197" t="s">
        <v>70</v>
      </c>
      <c r="AY139" s="199" t="s">
        <v>161</v>
      </c>
    </row>
    <row r="140" s="181" customFormat="true" ht="12.8" hidden="false" customHeight="false" outlineLevel="0" collapsed="false">
      <c r="B140" s="182"/>
      <c r="D140" s="183" t="s">
        <v>171</v>
      </c>
      <c r="E140" s="184"/>
      <c r="F140" s="185" t="s">
        <v>225</v>
      </c>
      <c r="H140" s="184"/>
      <c r="L140" s="182"/>
      <c r="M140" s="186"/>
      <c r="N140" s="187"/>
      <c r="O140" s="187"/>
      <c r="P140" s="187"/>
      <c r="Q140" s="187"/>
      <c r="R140" s="187"/>
      <c r="S140" s="187"/>
      <c r="T140" s="188"/>
      <c r="AT140" s="184" t="s">
        <v>171</v>
      </c>
      <c r="AU140" s="184" t="s">
        <v>80</v>
      </c>
      <c r="AV140" s="181" t="s">
        <v>78</v>
      </c>
      <c r="AW140" s="181" t="s">
        <v>32</v>
      </c>
      <c r="AX140" s="181" t="s">
        <v>70</v>
      </c>
      <c r="AY140" s="184" t="s">
        <v>161</v>
      </c>
    </row>
    <row r="141" s="189" customFormat="true" ht="12.8" hidden="false" customHeight="false" outlineLevel="0" collapsed="false">
      <c r="B141" s="190"/>
      <c r="D141" s="183" t="s">
        <v>171</v>
      </c>
      <c r="E141" s="191"/>
      <c r="F141" s="192" t="s">
        <v>226</v>
      </c>
      <c r="H141" s="193" t="n">
        <v>156.055</v>
      </c>
      <c r="L141" s="190"/>
      <c r="M141" s="194"/>
      <c r="N141" s="195"/>
      <c r="O141" s="195"/>
      <c r="P141" s="195"/>
      <c r="Q141" s="195"/>
      <c r="R141" s="195"/>
      <c r="S141" s="195"/>
      <c r="T141" s="196"/>
      <c r="AT141" s="191" t="s">
        <v>171</v>
      </c>
      <c r="AU141" s="191" t="s">
        <v>80</v>
      </c>
      <c r="AV141" s="189" t="s">
        <v>80</v>
      </c>
      <c r="AW141" s="189" t="s">
        <v>32</v>
      </c>
      <c r="AX141" s="189" t="s">
        <v>70</v>
      </c>
      <c r="AY141" s="191" t="s">
        <v>161</v>
      </c>
    </row>
    <row r="142" s="197" customFormat="true" ht="12.8" hidden="false" customHeight="false" outlineLevel="0" collapsed="false">
      <c r="B142" s="198"/>
      <c r="D142" s="183" t="s">
        <v>171</v>
      </c>
      <c r="E142" s="199"/>
      <c r="F142" s="200" t="s">
        <v>207</v>
      </c>
      <c r="H142" s="201" t="n">
        <v>156.055</v>
      </c>
      <c r="L142" s="198"/>
      <c r="M142" s="202"/>
      <c r="N142" s="203"/>
      <c r="O142" s="203"/>
      <c r="P142" s="203"/>
      <c r="Q142" s="203"/>
      <c r="R142" s="203"/>
      <c r="S142" s="203"/>
      <c r="T142" s="204"/>
      <c r="AT142" s="199" t="s">
        <v>171</v>
      </c>
      <c r="AU142" s="199" t="s">
        <v>80</v>
      </c>
      <c r="AV142" s="197" t="s">
        <v>167</v>
      </c>
      <c r="AW142" s="197" t="s">
        <v>32</v>
      </c>
      <c r="AX142" s="197" t="s">
        <v>78</v>
      </c>
      <c r="AY142" s="199" t="s">
        <v>161</v>
      </c>
    </row>
    <row r="143" s="22" customFormat="true" ht="24.15" hidden="false" customHeight="true" outlineLevel="0" collapsed="false">
      <c r="A143" s="17"/>
      <c r="B143" s="163"/>
      <c r="C143" s="164" t="s">
        <v>227</v>
      </c>
      <c r="D143" s="164" t="s">
        <v>163</v>
      </c>
      <c r="E143" s="165" t="s">
        <v>228</v>
      </c>
      <c r="F143" s="166" t="s">
        <v>229</v>
      </c>
      <c r="G143" s="167" t="s">
        <v>103</v>
      </c>
      <c r="H143" s="168" t="n">
        <v>93.633</v>
      </c>
      <c r="I143" s="169"/>
      <c r="J143" s="169" t="n">
        <f aca="false">ROUND(I143*H143,2)</f>
        <v>0</v>
      </c>
      <c r="K143" s="170"/>
      <c r="L143" s="18"/>
      <c r="M143" s="171"/>
      <c r="N143" s="172" t="s">
        <v>41</v>
      </c>
      <c r="O143" s="173" t="n">
        <v>0.676</v>
      </c>
      <c r="P143" s="173" t="n">
        <f aca="false">O143*H143</f>
        <v>63.295908</v>
      </c>
      <c r="Q143" s="173" t="n">
        <v>0</v>
      </c>
      <c r="R143" s="173" t="n">
        <f aca="false">Q143*H143</f>
        <v>0</v>
      </c>
      <c r="S143" s="173" t="n">
        <v>0</v>
      </c>
      <c r="T143" s="174" t="n">
        <f aca="false">S143*H143</f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75" t="s">
        <v>167</v>
      </c>
      <c r="AT143" s="175" t="s">
        <v>163</v>
      </c>
      <c r="AU143" s="175" t="s">
        <v>80</v>
      </c>
      <c r="AY143" s="3" t="s">
        <v>161</v>
      </c>
      <c r="BE143" s="176" t="n">
        <f aca="false">IF(N143="základní",J143,0)</f>
        <v>0</v>
      </c>
      <c r="BF143" s="176" t="n">
        <f aca="false">IF(N143="snížená",J143,0)</f>
        <v>0</v>
      </c>
      <c r="BG143" s="176" t="n">
        <f aca="false">IF(N143="zákl. přenesená",J143,0)</f>
        <v>0</v>
      </c>
      <c r="BH143" s="176" t="n">
        <f aca="false">IF(N143="sníž. přenesená",J143,0)</f>
        <v>0</v>
      </c>
      <c r="BI143" s="176" t="n">
        <f aca="false">IF(N143="nulová",J143,0)</f>
        <v>0</v>
      </c>
      <c r="BJ143" s="3" t="s">
        <v>78</v>
      </c>
      <c r="BK143" s="176" t="n">
        <f aca="false">ROUND(I143*H143,2)</f>
        <v>0</v>
      </c>
      <c r="BL143" s="3" t="s">
        <v>167</v>
      </c>
      <c r="BM143" s="175" t="s">
        <v>230</v>
      </c>
    </row>
    <row r="144" s="22" customFormat="true" ht="12.8" hidden="false" customHeight="false" outlineLevel="0" collapsed="false">
      <c r="A144" s="17"/>
      <c r="B144" s="18"/>
      <c r="C144" s="17"/>
      <c r="D144" s="177" t="s">
        <v>169</v>
      </c>
      <c r="E144" s="17"/>
      <c r="F144" s="178" t="s">
        <v>231</v>
      </c>
      <c r="G144" s="17"/>
      <c r="H144" s="17"/>
      <c r="I144" s="17"/>
      <c r="J144" s="17"/>
      <c r="K144" s="17"/>
      <c r="L144" s="18"/>
      <c r="M144" s="179"/>
      <c r="N144" s="180"/>
      <c r="O144" s="50"/>
      <c r="P144" s="50"/>
      <c r="Q144" s="50"/>
      <c r="R144" s="50"/>
      <c r="S144" s="50"/>
      <c r="T144" s="51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T144" s="3" t="s">
        <v>169</v>
      </c>
      <c r="AU144" s="3" t="s">
        <v>80</v>
      </c>
    </row>
    <row r="145" s="181" customFormat="true" ht="12.8" hidden="false" customHeight="false" outlineLevel="0" collapsed="false">
      <c r="B145" s="182"/>
      <c r="D145" s="183" t="s">
        <v>171</v>
      </c>
      <c r="E145" s="184"/>
      <c r="F145" s="185" t="s">
        <v>232</v>
      </c>
      <c r="H145" s="184"/>
      <c r="L145" s="182"/>
      <c r="M145" s="186"/>
      <c r="N145" s="187"/>
      <c r="O145" s="187"/>
      <c r="P145" s="187"/>
      <c r="Q145" s="187"/>
      <c r="R145" s="187"/>
      <c r="S145" s="187"/>
      <c r="T145" s="188"/>
      <c r="AT145" s="184" t="s">
        <v>171</v>
      </c>
      <c r="AU145" s="184" t="s">
        <v>80</v>
      </c>
      <c r="AV145" s="181" t="s">
        <v>78</v>
      </c>
      <c r="AW145" s="181" t="s">
        <v>32</v>
      </c>
      <c r="AX145" s="181" t="s">
        <v>70</v>
      </c>
      <c r="AY145" s="184" t="s">
        <v>161</v>
      </c>
    </row>
    <row r="146" s="189" customFormat="true" ht="12.8" hidden="false" customHeight="false" outlineLevel="0" collapsed="false">
      <c r="B146" s="190"/>
      <c r="D146" s="183" t="s">
        <v>171</v>
      </c>
      <c r="E146" s="191"/>
      <c r="F146" s="192" t="s">
        <v>233</v>
      </c>
      <c r="H146" s="193" t="n">
        <v>93.633</v>
      </c>
      <c r="L146" s="190"/>
      <c r="M146" s="194"/>
      <c r="N146" s="195"/>
      <c r="O146" s="195"/>
      <c r="P146" s="195"/>
      <c r="Q146" s="195"/>
      <c r="R146" s="195"/>
      <c r="S146" s="195"/>
      <c r="T146" s="196"/>
      <c r="AT146" s="191" t="s">
        <v>171</v>
      </c>
      <c r="AU146" s="191" t="s">
        <v>80</v>
      </c>
      <c r="AV146" s="189" t="s">
        <v>80</v>
      </c>
      <c r="AW146" s="189" t="s">
        <v>32</v>
      </c>
      <c r="AX146" s="189" t="s">
        <v>70</v>
      </c>
      <c r="AY146" s="191" t="s">
        <v>161</v>
      </c>
    </row>
    <row r="147" s="197" customFormat="true" ht="12.8" hidden="false" customHeight="false" outlineLevel="0" collapsed="false">
      <c r="B147" s="198"/>
      <c r="D147" s="183" t="s">
        <v>171</v>
      </c>
      <c r="E147" s="199"/>
      <c r="F147" s="200" t="s">
        <v>207</v>
      </c>
      <c r="H147" s="201" t="n">
        <v>93.633</v>
      </c>
      <c r="L147" s="198"/>
      <c r="M147" s="202"/>
      <c r="N147" s="203"/>
      <c r="O147" s="203"/>
      <c r="P147" s="203"/>
      <c r="Q147" s="203"/>
      <c r="R147" s="203"/>
      <c r="S147" s="203"/>
      <c r="T147" s="204"/>
      <c r="AT147" s="199" t="s">
        <v>171</v>
      </c>
      <c r="AU147" s="199" t="s">
        <v>80</v>
      </c>
      <c r="AV147" s="197" t="s">
        <v>167</v>
      </c>
      <c r="AW147" s="197" t="s">
        <v>32</v>
      </c>
      <c r="AX147" s="197" t="s">
        <v>78</v>
      </c>
      <c r="AY147" s="199" t="s">
        <v>161</v>
      </c>
    </row>
    <row r="148" s="22" customFormat="true" ht="24.15" hidden="false" customHeight="true" outlineLevel="0" collapsed="false">
      <c r="A148" s="17"/>
      <c r="B148" s="163"/>
      <c r="C148" s="164" t="s">
        <v>234</v>
      </c>
      <c r="D148" s="164" t="s">
        <v>163</v>
      </c>
      <c r="E148" s="165" t="s">
        <v>235</v>
      </c>
      <c r="F148" s="166" t="s">
        <v>236</v>
      </c>
      <c r="G148" s="167" t="s">
        <v>103</v>
      </c>
      <c r="H148" s="168" t="n">
        <v>62.422</v>
      </c>
      <c r="I148" s="169"/>
      <c r="J148" s="169" t="n">
        <f aca="false">ROUND(I148*H148,2)</f>
        <v>0</v>
      </c>
      <c r="K148" s="170"/>
      <c r="L148" s="18"/>
      <c r="M148" s="171"/>
      <c r="N148" s="172" t="s">
        <v>41</v>
      </c>
      <c r="O148" s="173" t="n">
        <v>0.918</v>
      </c>
      <c r="P148" s="173" t="n">
        <f aca="false">O148*H148</f>
        <v>57.303396</v>
      </c>
      <c r="Q148" s="173" t="n">
        <v>0</v>
      </c>
      <c r="R148" s="173" t="n">
        <f aca="false">Q148*H148</f>
        <v>0</v>
      </c>
      <c r="S148" s="173" t="n">
        <v>0</v>
      </c>
      <c r="T148" s="174" t="n">
        <f aca="false">S148*H148</f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175" t="s">
        <v>167</v>
      </c>
      <c r="AT148" s="175" t="s">
        <v>163</v>
      </c>
      <c r="AU148" s="175" t="s">
        <v>80</v>
      </c>
      <c r="AY148" s="3" t="s">
        <v>161</v>
      </c>
      <c r="BE148" s="176" t="n">
        <f aca="false">IF(N148="základní",J148,0)</f>
        <v>0</v>
      </c>
      <c r="BF148" s="176" t="n">
        <f aca="false">IF(N148="snížená",J148,0)</f>
        <v>0</v>
      </c>
      <c r="BG148" s="176" t="n">
        <f aca="false">IF(N148="zákl. přenesená",J148,0)</f>
        <v>0</v>
      </c>
      <c r="BH148" s="176" t="n">
        <f aca="false">IF(N148="sníž. přenesená",J148,0)</f>
        <v>0</v>
      </c>
      <c r="BI148" s="176" t="n">
        <f aca="false">IF(N148="nulová",J148,0)</f>
        <v>0</v>
      </c>
      <c r="BJ148" s="3" t="s">
        <v>78</v>
      </c>
      <c r="BK148" s="176" t="n">
        <f aca="false">ROUND(I148*H148,2)</f>
        <v>0</v>
      </c>
      <c r="BL148" s="3" t="s">
        <v>167</v>
      </c>
      <c r="BM148" s="175" t="s">
        <v>237</v>
      </c>
    </row>
    <row r="149" s="22" customFormat="true" ht="12.8" hidden="false" customHeight="false" outlineLevel="0" collapsed="false">
      <c r="A149" s="17"/>
      <c r="B149" s="18"/>
      <c r="C149" s="17"/>
      <c r="D149" s="177" t="s">
        <v>169</v>
      </c>
      <c r="E149" s="17"/>
      <c r="F149" s="178" t="s">
        <v>238</v>
      </c>
      <c r="G149" s="17"/>
      <c r="H149" s="17"/>
      <c r="I149" s="17"/>
      <c r="J149" s="17"/>
      <c r="K149" s="17"/>
      <c r="L149" s="18"/>
      <c r="M149" s="179"/>
      <c r="N149" s="180"/>
      <c r="O149" s="50"/>
      <c r="P149" s="50"/>
      <c r="Q149" s="50"/>
      <c r="R149" s="50"/>
      <c r="S149" s="50"/>
      <c r="T149" s="51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T149" s="3" t="s">
        <v>169</v>
      </c>
      <c r="AU149" s="3" t="s">
        <v>80</v>
      </c>
    </row>
    <row r="150" s="181" customFormat="true" ht="12.8" hidden="false" customHeight="false" outlineLevel="0" collapsed="false">
      <c r="B150" s="182"/>
      <c r="D150" s="183" t="s">
        <v>171</v>
      </c>
      <c r="E150" s="184"/>
      <c r="F150" s="185" t="s">
        <v>239</v>
      </c>
      <c r="H150" s="184"/>
      <c r="L150" s="182"/>
      <c r="M150" s="186"/>
      <c r="N150" s="187"/>
      <c r="O150" s="187"/>
      <c r="P150" s="187"/>
      <c r="Q150" s="187"/>
      <c r="R150" s="187"/>
      <c r="S150" s="187"/>
      <c r="T150" s="188"/>
      <c r="AT150" s="184" t="s">
        <v>171</v>
      </c>
      <c r="AU150" s="184" t="s">
        <v>80</v>
      </c>
      <c r="AV150" s="181" t="s">
        <v>78</v>
      </c>
      <c r="AW150" s="181" t="s">
        <v>32</v>
      </c>
      <c r="AX150" s="181" t="s">
        <v>70</v>
      </c>
      <c r="AY150" s="184" t="s">
        <v>161</v>
      </c>
    </row>
    <row r="151" s="189" customFormat="true" ht="12.8" hidden="false" customHeight="false" outlineLevel="0" collapsed="false">
      <c r="B151" s="190"/>
      <c r="D151" s="183" t="s">
        <v>171</v>
      </c>
      <c r="E151" s="191"/>
      <c r="F151" s="192" t="s">
        <v>240</v>
      </c>
      <c r="H151" s="193" t="n">
        <v>62.422</v>
      </c>
      <c r="L151" s="190"/>
      <c r="M151" s="194"/>
      <c r="N151" s="195"/>
      <c r="O151" s="195"/>
      <c r="P151" s="195"/>
      <c r="Q151" s="195"/>
      <c r="R151" s="195"/>
      <c r="S151" s="195"/>
      <c r="T151" s="196"/>
      <c r="AT151" s="191" t="s">
        <v>171</v>
      </c>
      <c r="AU151" s="191" t="s">
        <v>80</v>
      </c>
      <c r="AV151" s="189" t="s">
        <v>80</v>
      </c>
      <c r="AW151" s="189" t="s">
        <v>32</v>
      </c>
      <c r="AX151" s="189" t="s">
        <v>70</v>
      </c>
      <c r="AY151" s="191" t="s">
        <v>161</v>
      </c>
    </row>
    <row r="152" s="197" customFormat="true" ht="12.8" hidden="false" customHeight="false" outlineLevel="0" collapsed="false">
      <c r="B152" s="198"/>
      <c r="D152" s="183" t="s">
        <v>171</v>
      </c>
      <c r="E152" s="199"/>
      <c r="F152" s="200" t="s">
        <v>207</v>
      </c>
      <c r="H152" s="201" t="n">
        <v>62.422</v>
      </c>
      <c r="L152" s="198"/>
      <c r="M152" s="202"/>
      <c r="N152" s="203"/>
      <c r="O152" s="203"/>
      <c r="P152" s="203"/>
      <c r="Q152" s="203"/>
      <c r="R152" s="203"/>
      <c r="S152" s="203"/>
      <c r="T152" s="204"/>
      <c r="AT152" s="199" t="s">
        <v>171</v>
      </c>
      <c r="AU152" s="199" t="s">
        <v>80</v>
      </c>
      <c r="AV152" s="197" t="s">
        <v>167</v>
      </c>
      <c r="AW152" s="197" t="s">
        <v>32</v>
      </c>
      <c r="AX152" s="197" t="s">
        <v>78</v>
      </c>
      <c r="AY152" s="199" t="s">
        <v>161</v>
      </c>
    </row>
    <row r="153" s="22" customFormat="true" ht="24.15" hidden="false" customHeight="true" outlineLevel="0" collapsed="false">
      <c r="A153" s="17"/>
      <c r="B153" s="163"/>
      <c r="C153" s="164" t="s">
        <v>241</v>
      </c>
      <c r="D153" s="164" t="s">
        <v>163</v>
      </c>
      <c r="E153" s="165" t="s">
        <v>242</v>
      </c>
      <c r="F153" s="166" t="s">
        <v>243</v>
      </c>
      <c r="G153" s="167" t="s">
        <v>103</v>
      </c>
      <c r="H153" s="168" t="n">
        <v>229.788</v>
      </c>
      <c r="I153" s="169"/>
      <c r="J153" s="169" t="n">
        <f aca="false">ROUND(I153*H153,2)</f>
        <v>0</v>
      </c>
      <c r="K153" s="170"/>
      <c r="L153" s="18"/>
      <c r="M153" s="171"/>
      <c r="N153" s="172" t="s">
        <v>41</v>
      </c>
      <c r="O153" s="173" t="n">
        <v>0.424</v>
      </c>
      <c r="P153" s="173" t="n">
        <f aca="false">O153*H153</f>
        <v>97.430112</v>
      </c>
      <c r="Q153" s="173" t="n">
        <v>0</v>
      </c>
      <c r="R153" s="173" t="n">
        <f aca="false">Q153*H153</f>
        <v>0</v>
      </c>
      <c r="S153" s="173" t="n">
        <v>0</v>
      </c>
      <c r="T153" s="174" t="n">
        <f aca="false">S153*H153</f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75" t="s">
        <v>167</v>
      </c>
      <c r="AT153" s="175" t="s">
        <v>163</v>
      </c>
      <c r="AU153" s="175" t="s">
        <v>80</v>
      </c>
      <c r="AY153" s="3" t="s">
        <v>161</v>
      </c>
      <c r="BE153" s="176" t="n">
        <f aca="false">IF(N153="základní",J153,0)</f>
        <v>0</v>
      </c>
      <c r="BF153" s="176" t="n">
        <f aca="false">IF(N153="snížená",J153,0)</f>
        <v>0</v>
      </c>
      <c r="BG153" s="176" t="n">
        <f aca="false">IF(N153="zákl. přenesená",J153,0)</f>
        <v>0</v>
      </c>
      <c r="BH153" s="176" t="n">
        <f aca="false">IF(N153="sníž. přenesená",J153,0)</f>
        <v>0</v>
      </c>
      <c r="BI153" s="176" t="n">
        <f aca="false">IF(N153="nulová",J153,0)</f>
        <v>0</v>
      </c>
      <c r="BJ153" s="3" t="s">
        <v>78</v>
      </c>
      <c r="BK153" s="176" t="n">
        <f aca="false">ROUND(I153*H153,2)</f>
        <v>0</v>
      </c>
      <c r="BL153" s="3" t="s">
        <v>167</v>
      </c>
      <c r="BM153" s="175" t="s">
        <v>244</v>
      </c>
    </row>
    <row r="154" s="22" customFormat="true" ht="12.8" hidden="false" customHeight="false" outlineLevel="0" collapsed="false">
      <c r="A154" s="17"/>
      <c r="B154" s="18"/>
      <c r="C154" s="17"/>
      <c r="D154" s="177" t="s">
        <v>169</v>
      </c>
      <c r="E154" s="17"/>
      <c r="F154" s="178" t="s">
        <v>245</v>
      </c>
      <c r="G154" s="17"/>
      <c r="H154" s="17"/>
      <c r="I154" s="17"/>
      <c r="J154" s="17"/>
      <c r="K154" s="17"/>
      <c r="L154" s="18"/>
      <c r="M154" s="179"/>
      <c r="N154" s="180"/>
      <c r="O154" s="50"/>
      <c r="P154" s="50"/>
      <c r="Q154" s="50"/>
      <c r="R154" s="50"/>
      <c r="S154" s="50"/>
      <c r="T154" s="51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T154" s="3" t="s">
        <v>169</v>
      </c>
      <c r="AU154" s="3" t="s">
        <v>80</v>
      </c>
    </row>
    <row r="155" s="181" customFormat="true" ht="12.8" hidden="false" customHeight="false" outlineLevel="0" collapsed="false">
      <c r="B155" s="182"/>
      <c r="D155" s="183" t="s">
        <v>171</v>
      </c>
      <c r="E155" s="184"/>
      <c r="F155" s="185" t="s">
        <v>246</v>
      </c>
      <c r="H155" s="184"/>
      <c r="L155" s="182"/>
      <c r="M155" s="186"/>
      <c r="N155" s="187"/>
      <c r="O155" s="187"/>
      <c r="P155" s="187"/>
      <c r="Q155" s="187"/>
      <c r="R155" s="187"/>
      <c r="S155" s="187"/>
      <c r="T155" s="188"/>
      <c r="AT155" s="184" t="s">
        <v>171</v>
      </c>
      <c r="AU155" s="184" t="s">
        <v>80</v>
      </c>
      <c r="AV155" s="181" t="s">
        <v>78</v>
      </c>
      <c r="AW155" s="181" t="s">
        <v>32</v>
      </c>
      <c r="AX155" s="181" t="s">
        <v>70</v>
      </c>
      <c r="AY155" s="184" t="s">
        <v>161</v>
      </c>
    </row>
    <row r="156" s="189" customFormat="true" ht="12.8" hidden="false" customHeight="false" outlineLevel="0" collapsed="false">
      <c r="B156" s="190"/>
      <c r="D156" s="183" t="s">
        <v>171</v>
      </c>
      <c r="E156" s="191"/>
      <c r="F156" s="192" t="s">
        <v>247</v>
      </c>
      <c r="H156" s="193" t="n">
        <v>518.875</v>
      </c>
      <c r="L156" s="190"/>
      <c r="M156" s="194"/>
      <c r="N156" s="195"/>
      <c r="O156" s="195"/>
      <c r="P156" s="195"/>
      <c r="Q156" s="195"/>
      <c r="R156" s="195"/>
      <c r="S156" s="195"/>
      <c r="T156" s="196"/>
      <c r="AT156" s="191" t="s">
        <v>171</v>
      </c>
      <c r="AU156" s="191" t="s">
        <v>80</v>
      </c>
      <c r="AV156" s="189" t="s">
        <v>80</v>
      </c>
      <c r="AW156" s="189" t="s">
        <v>32</v>
      </c>
      <c r="AX156" s="189" t="s">
        <v>70</v>
      </c>
      <c r="AY156" s="191" t="s">
        <v>161</v>
      </c>
    </row>
    <row r="157" s="181" customFormat="true" ht="12.8" hidden="false" customHeight="false" outlineLevel="0" collapsed="false">
      <c r="B157" s="182"/>
      <c r="D157" s="183" t="s">
        <v>171</v>
      </c>
      <c r="E157" s="184"/>
      <c r="F157" s="185" t="s">
        <v>219</v>
      </c>
      <c r="H157" s="184"/>
      <c r="L157" s="182"/>
      <c r="M157" s="186"/>
      <c r="N157" s="187"/>
      <c r="O157" s="187"/>
      <c r="P157" s="187"/>
      <c r="Q157" s="187"/>
      <c r="R157" s="187"/>
      <c r="S157" s="187"/>
      <c r="T157" s="188"/>
      <c r="AT157" s="184" t="s">
        <v>171</v>
      </c>
      <c r="AU157" s="184" t="s">
        <v>80</v>
      </c>
      <c r="AV157" s="181" t="s">
        <v>78</v>
      </c>
      <c r="AW157" s="181" t="s">
        <v>32</v>
      </c>
      <c r="AX157" s="181" t="s">
        <v>70</v>
      </c>
      <c r="AY157" s="184" t="s">
        <v>161</v>
      </c>
    </row>
    <row r="158" s="181" customFormat="true" ht="12.8" hidden="false" customHeight="false" outlineLevel="0" collapsed="false">
      <c r="B158" s="182"/>
      <c r="D158" s="183" t="s">
        <v>171</v>
      </c>
      <c r="E158" s="184"/>
      <c r="F158" s="185" t="s">
        <v>220</v>
      </c>
      <c r="H158" s="184"/>
      <c r="L158" s="182"/>
      <c r="M158" s="186"/>
      <c r="N158" s="187"/>
      <c r="O158" s="187"/>
      <c r="P158" s="187"/>
      <c r="Q158" s="187"/>
      <c r="R158" s="187"/>
      <c r="S158" s="187"/>
      <c r="T158" s="188"/>
      <c r="AT158" s="184" t="s">
        <v>171</v>
      </c>
      <c r="AU158" s="184" t="s">
        <v>80</v>
      </c>
      <c r="AV158" s="181" t="s">
        <v>78</v>
      </c>
      <c r="AW158" s="181" t="s">
        <v>32</v>
      </c>
      <c r="AX158" s="181" t="s">
        <v>70</v>
      </c>
      <c r="AY158" s="184" t="s">
        <v>161</v>
      </c>
    </row>
    <row r="159" s="189" customFormat="true" ht="12.8" hidden="false" customHeight="false" outlineLevel="0" collapsed="false">
      <c r="B159" s="190"/>
      <c r="D159" s="183" t="s">
        <v>171</v>
      </c>
      <c r="E159" s="191"/>
      <c r="F159" s="192" t="s">
        <v>248</v>
      </c>
      <c r="H159" s="193" t="n">
        <v>-59.3</v>
      </c>
      <c r="L159" s="190"/>
      <c r="M159" s="194"/>
      <c r="N159" s="195"/>
      <c r="O159" s="195"/>
      <c r="P159" s="195"/>
      <c r="Q159" s="195"/>
      <c r="R159" s="195"/>
      <c r="S159" s="195"/>
      <c r="T159" s="196"/>
      <c r="AT159" s="191" t="s">
        <v>171</v>
      </c>
      <c r="AU159" s="191" t="s">
        <v>80</v>
      </c>
      <c r="AV159" s="189" t="s">
        <v>80</v>
      </c>
      <c r="AW159" s="189" t="s">
        <v>32</v>
      </c>
      <c r="AX159" s="189" t="s">
        <v>70</v>
      </c>
      <c r="AY159" s="191" t="s">
        <v>161</v>
      </c>
    </row>
    <row r="160" s="197" customFormat="true" ht="12.8" hidden="false" customHeight="false" outlineLevel="0" collapsed="false">
      <c r="B160" s="198"/>
      <c r="D160" s="183" t="s">
        <v>171</v>
      </c>
      <c r="E160" s="199" t="s">
        <v>106</v>
      </c>
      <c r="F160" s="200" t="s">
        <v>207</v>
      </c>
      <c r="H160" s="201" t="n">
        <v>459.575</v>
      </c>
      <c r="L160" s="198"/>
      <c r="M160" s="202"/>
      <c r="N160" s="203"/>
      <c r="O160" s="203"/>
      <c r="P160" s="203"/>
      <c r="Q160" s="203"/>
      <c r="R160" s="203"/>
      <c r="S160" s="203"/>
      <c r="T160" s="204"/>
      <c r="AT160" s="199" t="s">
        <v>171</v>
      </c>
      <c r="AU160" s="199" t="s">
        <v>80</v>
      </c>
      <c r="AV160" s="197" t="s">
        <v>167</v>
      </c>
      <c r="AW160" s="197" t="s">
        <v>32</v>
      </c>
      <c r="AX160" s="197" t="s">
        <v>70</v>
      </c>
      <c r="AY160" s="199" t="s">
        <v>161</v>
      </c>
    </row>
    <row r="161" s="181" customFormat="true" ht="12.8" hidden="false" customHeight="false" outlineLevel="0" collapsed="false">
      <c r="B161" s="182"/>
      <c r="D161" s="183" t="s">
        <v>171</v>
      </c>
      <c r="E161" s="184"/>
      <c r="F161" s="185" t="s">
        <v>225</v>
      </c>
      <c r="H161" s="184"/>
      <c r="L161" s="182"/>
      <c r="M161" s="186"/>
      <c r="N161" s="187"/>
      <c r="O161" s="187"/>
      <c r="P161" s="187"/>
      <c r="Q161" s="187"/>
      <c r="R161" s="187"/>
      <c r="S161" s="187"/>
      <c r="T161" s="188"/>
      <c r="AT161" s="184" t="s">
        <v>171</v>
      </c>
      <c r="AU161" s="184" t="s">
        <v>80</v>
      </c>
      <c r="AV161" s="181" t="s">
        <v>78</v>
      </c>
      <c r="AW161" s="181" t="s">
        <v>32</v>
      </c>
      <c r="AX161" s="181" t="s">
        <v>70</v>
      </c>
      <c r="AY161" s="184" t="s">
        <v>161</v>
      </c>
    </row>
    <row r="162" s="189" customFormat="true" ht="12.8" hidden="false" customHeight="false" outlineLevel="0" collapsed="false">
      <c r="B162" s="190"/>
      <c r="D162" s="183" t="s">
        <v>171</v>
      </c>
      <c r="E162" s="191"/>
      <c r="F162" s="192" t="s">
        <v>249</v>
      </c>
      <c r="H162" s="193" t="n">
        <v>229.788</v>
      </c>
      <c r="L162" s="190"/>
      <c r="M162" s="194"/>
      <c r="N162" s="195"/>
      <c r="O162" s="195"/>
      <c r="P162" s="195"/>
      <c r="Q162" s="195"/>
      <c r="R162" s="195"/>
      <c r="S162" s="195"/>
      <c r="T162" s="196"/>
      <c r="AT162" s="191" t="s">
        <v>171</v>
      </c>
      <c r="AU162" s="191" t="s">
        <v>80</v>
      </c>
      <c r="AV162" s="189" t="s">
        <v>80</v>
      </c>
      <c r="AW162" s="189" t="s">
        <v>32</v>
      </c>
      <c r="AX162" s="189" t="s">
        <v>70</v>
      </c>
      <c r="AY162" s="191" t="s">
        <v>161</v>
      </c>
    </row>
    <row r="163" s="197" customFormat="true" ht="12.8" hidden="false" customHeight="false" outlineLevel="0" collapsed="false">
      <c r="B163" s="198"/>
      <c r="D163" s="183" t="s">
        <v>171</v>
      </c>
      <c r="E163" s="199"/>
      <c r="F163" s="200" t="s">
        <v>207</v>
      </c>
      <c r="H163" s="201" t="n">
        <v>229.788</v>
      </c>
      <c r="L163" s="198"/>
      <c r="M163" s="202"/>
      <c r="N163" s="203"/>
      <c r="O163" s="203"/>
      <c r="P163" s="203"/>
      <c r="Q163" s="203"/>
      <c r="R163" s="203"/>
      <c r="S163" s="203"/>
      <c r="T163" s="204"/>
      <c r="AT163" s="199" t="s">
        <v>171</v>
      </c>
      <c r="AU163" s="199" t="s">
        <v>80</v>
      </c>
      <c r="AV163" s="197" t="s">
        <v>167</v>
      </c>
      <c r="AW163" s="197" t="s">
        <v>32</v>
      </c>
      <c r="AX163" s="197" t="s">
        <v>78</v>
      </c>
      <c r="AY163" s="199" t="s">
        <v>161</v>
      </c>
    </row>
    <row r="164" s="22" customFormat="true" ht="24.15" hidden="false" customHeight="true" outlineLevel="0" collapsed="false">
      <c r="A164" s="17"/>
      <c r="B164" s="163"/>
      <c r="C164" s="164" t="s">
        <v>250</v>
      </c>
      <c r="D164" s="164" t="s">
        <v>163</v>
      </c>
      <c r="E164" s="165" t="s">
        <v>251</v>
      </c>
      <c r="F164" s="166" t="s">
        <v>252</v>
      </c>
      <c r="G164" s="167" t="s">
        <v>103</v>
      </c>
      <c r="H164" s="168" t="n">
        <v>137.873</v>
      </c>
      <c r="I164" s="169"/>
      <c r="J164" s="169" t="n">
        <f aca="false">ROUND(I164*H164,2)</f>
        <v>0</v>
      </c>
      <c r="K164" s="170"/>
      <c r="L164" s="18"/>
      <c r="M164" s="171"/>
      <c r="N164" s="172" t="s">
        <v>41</v>
      </c>
      <c r="O164" s="173" t="n">
        <v>0.72</v>
      </c>
      <c r="P164" s="173" t="n">
        <f aca="false">O164*H164</f>
        <v>99.26856</v>
      </c>
      <c r="Q164" s="173" t="n">
        <v>0</v>
      </c>
      <c r="R164" s="173" t="n">
        <f aca="false">Q164*H164</f>
        <v>0</v>
      </c>
      <c r="S164" s="173" t="n">
        <v>0</v>
      </c>
      <c r="T164" s="174" t="n">
        <f aca="false">S164*H164</f>
        <v>0</v>
      </c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R164" s="175" t="s">
        <v>167</v>
      </c>
      <c r="AT164" s="175" t="s">
        <v>163</v>
      </c>
      <c r="AU164" s="175" t="s">
        <v>80</v>
      </c>
      <c r="AY164" s="3" t="s">
        <v>161</v>
      </c>
      <c r="BE164" s="176" t="n">
        <f aca="false">IF(N164="základní",J164,0)</f>
        <v>0</v>
      </c>
      <c r="BF164" s="176" t="n">
        <f aca="false">IF(N164="snížená",J164,0)</f>
        <v>0</v>
      </c>
      <c r="BG164" s="176" t="n">
        <f aca="false">IF(N164="zákl. přenesená",J164,0)</f>
        <v>0</v>
      </c>
      <c r="BH164" s="176" t="n">
        <f aca="false">IF(N164="sníž. přenesená",J164,0)</f>
        <v>0</v>
      </c>
      <c r="BI164" s="176" t="n">
        <f aca="false">IF(N164="nulová",J164,0)</f>
        <v>0</v>
      </c>
      <c r="BJ164" s="3" t="s">
        <v>78</v>
      </c>
      <c r="BK164" s="176" t="n">
        <f aca="false">ROUND(I164*H164,2)</f>
        <v>0</v>
      </c>
      <c r="BL164" s="3" t="s">
        <v>167</v>
      </c>
      <c r="BM164" s="175" t="s">
        <v>253</v>
      </c>
    </row>
    <row r="165" s="22" customFormat="true" ht="12.8" hidden="false" customHeight="false" outlineLevel="0" collapsed="false">
      <c r="A165" s="17"/>
      <c r="B165" s="18"/>
      <c r="C165" s="17"/>
      <c r="D165" s="177" t="s">
        <v>169</v>
      </c>
      <c r="E165" s="17"/>
      <c r="F165" s="178" t="s">
        <v>254</v>
      </c>
      <c r="G165" s="17"/>
      <c r="H165" s="17"/>
      <c r="I165" s="17"/>
      <c r="J165" s="17"/>
      <c r="K165" s="17"/>
      <c r="L165" s="18"/>
      <c r="M165" s="179"/>
      <c r="N165" s="180"/>
      <c r="O165" s="50"/>
      <c r="P165" s="50"/>
      <c r="Q165" s="50"/>
      <c r="R165" s="50"/>
      <c r="S165" s="50"/>
      <c r="T165" s="51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T165" s="3" t="s">
        <v>169</v>
      </c>
      <c r="AU165" s="3" t="s">
        <v>80</v>
      </c>
    </row>
    <row r="166" s="181" customFormat="true" ht="12.8" hidden="false" customHeight="false" outlineLevel="0" collapsed="false">
      <c r="B166" s="182"/>
      <c r="D166" s="183" t="s">
        <v>171</v>
      </c>
      <c r="E166" s="184"/>
      <c r="F166" s="185" t="s">
        <v>232</v>
      </c>
      <c r="H166" s="184"/>
      <c r="L166" s="182"/>
      <c r="M166" s="186"/>
      <c r="N166" s="187"/>
      <c r="O166" s="187"/>
      <c r="P166" s="187"/>
      <c r="Q166" s="187"/>
      <c r="R166" s="187"/>
      <c r="S166" s="187"/>
      <c r="T166" s="188"/>
      <c r="AT166" s="184" t="s">
        <v>171</v>
      </c>
      <c r="AU166" s="184" t="s">
        <v>80</v>
      </c>
      <c r="AV166" s="181" t="s">
        <v>78</v>
      </c>
      <c r="AW166" s="181" t="s">
        <v>32</v>
      </c>
      <c r="AX166" s="181" t="s">
        <v>70</v>
      </c>
      <c r="AY166" s="184" t="s">
        <v>161</v>
      </c>
    </row>
    <row r="167" s="189" customFormat="true" ht="12.8" hidden="false" customHeight="false" outlineLevel="0" collapsed="false">
      <c r="B167" s="190"/>
      <c r="D167" s="183" t="s">
        <v>171</v>
      </c>
      <c r="E167" s="191"/>
      <c r="F167" s="192" t="s">
        <v>255</v>
      </c>
      <c r="H167" s="193" t="n">
        <v>137.873</v>
      </c>
      <c r="L167" s="190"/>
      <c r="M167" s="194"/>
      <c r="N167" s="195"/>
      <c r="O167" s="195"/>
      <c r="P167" s="195"/>
      <c r="Q167" s="195"/>
      <c r="R167" s="195"/>
      <c r="S167" s="195"/>
      <c r="T167" s="196"/>
      <c r="AT167" s="191" t="s">
        <v>171</v>
      </c>
      <c r="AU167" s="191" t="s">
        <v>80</v>
      </c>
      <c r="AV167" s="189" t="s">
        <v>80</v>
      </c>
      <c r="AW167" s="189" t="s">
        <v>32</v>
      </c>
      <c r="AX167" s="189" t="s">
        <v>70</v>
      </c>
      <c r="AY167" s="191" t="s">
        <v>161</v>
      </c>
    </row>
    <row r="168" s="197" customFormat="true" ht="12.8" hidden="false" customHeight="false" outlineLevel="0" collapsed="false">
      <c r="B168" s="198"/>
      <c r="D168" s="183" t="s">
        <v>171</v>
      </c>
      <c r="E168" s="199"/>
      <c r="F168" s="200" t="s">
        <v>207</v>
      </c>
      <c r="H168" s="201" t="n">
        <v>137.873</v>
      </c>
      <c r="L168" s="198"/>
      <c r="M168" s="202"/>
      <c r="N168" s="203"/>
      <c r="O168" s="203"/>
      <c r="P168" s="203"/>
      <c r="Q168" s="203"/>
      <c r="R168" s="203"/>
      <c r="S168" s="203"/>
      <c r="T168" s="204"/>
      <c r="AT168" s="199" t="s">
        <v>171</v>
      </c>
      <c r="AU168" s="199" t="s">
        <v>80</v>
      </c>
      <c r="AV168" s="197" t="s">
        <v>167</v>
      </c>
      <c r="AW168" s="197" t="s">
        <v>32</v>
      </c>
      <c r="AX168" s="197" t="s">
        <v>78</v>
      </c>
      <c r="AY168" s="199" t="s">
        <v>161</v>
      </c>
    </row>
    <row r="169" s="22" customFormat="true" ht="24.15" hidden="false" customHeight="true" outlineLevel="0" collapsed="false">
      <c r="A169" s="17"/>
      <c r="B169" s="163"/>
      <c r="C169" s="164" t="s">
        <v>256</v>
      </c>
      <c r="D169" s="164" t="s">
        <v>163</v>
      </c>
      <c r="E169" s="165" t="s">
        <v>257</v>
      </c>
      <c r="F169" s="166" t="s">
        <v>258</v>
      </c>
      <c r="G169" s="167" t="s">
        <v>103</v>
      </c>
      <c r="H169" s="168" t="n">
        <v>91.915</v>
      </c>
      <c r="I169" s="169"/>
      <c r="J169" s="169" t="n">
        <f aca="false">ROUND(I169*H169,2)</f>
        <v>0</v>
      </c>
      <c r="K169" s="170"/>
      <c r="L169" s="18"/>
      <c r="M169" s="171"/>
      <c r="N169" s="172" t="s">
        <v>41</v>
      </c>
      <c r="O169" s="173" t="n">
        <v>1.165</v>
      </c>
      <c r="P169" s="173" t="n">
        <f aca="false">O169*H169</f>
        <v>107.080975</v>
      </c>
      <c r="Q169" s="173" t="n">
        <v>0</v>
      </c>
      <c r="R169" s="173" t="n">
        <f aca="false">Q169*H169</f>
        <v>0</v>
      </c>
      <c r="S169" s="173" t="n">
        <v>0</v>
      </c>
      <c r="T169" s="174" t="n">
        <f aca="false">S169*H169</f>
        <v>0</v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R169" s="175" t="s">
        <v>167</v>
      </c>
      <c r="AT169" s="175" t="s">
        <v>163</v>
      </c>
      <c r="AU169" s="175" t="s">
        <v>80</v>
      </c>
      <c r="AY169" s="3" t="s">
        <v>161</v>
      </c>
      <c r="BE169" s="176" t="n">
        <f aca="false">IF(N169="základní",J169,0)</f>
        <v>0</v>
      </c>
      <c r="BF169" s="176" t="n">
        <f aca="false">IF(N169="snížená",J169,0)</f>
        <v>0</v>
      </c>
      <c r="BG169" s="176" t="n">
        <f aca="false">IF(N169="zákl. přenesená",J169,0)</f>
        <v>0</v>
      </c>
      <c r="BH169" s="176" t="n">
        <f aca="false">IF(N169="sníž. přenesená",J169,0)</f>
        <v>0</v>
      </c>
      <c r="BI169" s="176" t="n">
        <f aca="false">IF(N169="nulová",J169,0)</f>
        <v>0</v>
      </c>
      <c r="BJ169" s="3" t="s">
        <v>78</v>
      </c>
      <c r="BK169" s="176" t="n">
        <f aca="false">ROUND(I169*H169,2)</f>
        <v>0</v>
      </c>
      <c r="BL169" s="3" t="s">
        <v>167</v>
      </c>
      <c r="BM169" s="175" t="s">
        <v>259</v>
      </c>
    </row>
    <row r="170" s="22" customFormat="true" ht="12.8" hidden="false" customHeight="false" outlineLevel="0" collapsed="false">
      <c r="A170" s="17"/>
      <c r="B170" s="18"/>
      <c r="C170" s="17"/>
      <c r="D170" s="177" t="s">
        <v>169</v>
      </c>
      <c r="E170" s="17"/>
      <c r="F170" s="178" t="s">
        <v>260</v>
      </c>
      <c r="G170" s="17"/>
      <c r="H170" s="17"/>
      <c r="I170" s="17"/>
      <c r="J170" s="17"/>
      <c r="K170" s="17"/>
      <c r="L170" s="18"/>
      <c r="M170" s="179"/>
      <c r="N170" s="180"/>
      <c r="O170" s="50"/>
      <c r="P170" s="50"/>
      <c r="Q170" s="50"/>
      <c r="R170" s="50"/>
      <c r="S170" s="50"/>
      <c r="T170" s="51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T170" s="3" t="s">
        <v>169</v>
      </c>
      <c r="AU170" s="3" t="s">
        <v>80</v>
      </c>
    </row>
    <row r="171" s="181" customFormat="true" ht="12.8" hidden="false" customHeight="false" outlineLevel="0" collapsed="false">
      <c r="B171" s="182"/>
      <c r="D171" s="183" t="s">
        <v>171</v>
      </c>
      <c r="E171" s="184"/>
      <c r="F171" s="185" t="s">
        <v>239</v>
      </c>
      <c r="H171" s="184"/>
      <c r="L171" s="182"/>
      <c r="M171" s="186"/>
      <c r="N171" s="187"/>
      <c r="O171" s="187"/>
      <c r="P171" s="187"/>
      <c r="Q171" s="187"/>
      <c r="R171" s="187"/>
      <c r="S171" s="187"/>
      <c r="T171" s="188"/>
      <c r="AT171" s="184" t="s">
        <v>171</v>
      </c>
      <c r="AU171" s="184" t="s">
        <v>80</v>
      </c>
      <c r="AV171" s="181" t="s">
        <v>78</v>
      </c>
      <c r="AW171" s="181" t="s">
        <v>32</v>
      </c>
      <c r="AX171" s="181" t="s">
        <v>70</v>
      </c>
      <c r="AY171" s="184" t="s">
        <v>161</v>
      </c>
    </row>
    <row r="172" s="189" customFormat="true" ht="12.8" hidden="false" customHeight="false" outlineLevel="0" collapsed="false">
      <c r="B172" s="190"/>
      <c r="D172" s="183" t="s">
        <v>171</v>
      </c>
      <c r="E172" s="191"/>
      <c r="F172" s="192" t="s">
        <v>261</v>
      </c>
      <c r="H172" s="193" t="n">
        <v>91.915</v>
      </c>
      <c r="L172" s="190"/>
      <c r="M172" s="194"/>
      <c r="N172" s="195"/>
      <c r="O172" s="195"/>
      <c r="P172" s="195"/>
      <c r="Q172" s="195"/>
      <c r="R172" s="195"/>
      <c r="S172" s="195"/>
      <c r="T172" s="196"/>
      <c r="AT172" s="191" t="s">
        <v>171</v>
      </c>
      <c r="AU172" s="191" t="s">
        <v>80</v>
      </c>
      <c r="AV172" s="189" t="s">
        <v>80</v>
      </c>
      <c r="AW172" s="189" t="s">
        <v>32</v>
      </c>
      <c r="AX172" s="189" t="s">
        <v>70</v>
      </c>
      <c r="AY172" s="191" t="s">
        <v>161</v>
      </c>
    </row>
    <row r="173" s="197" customFormat="true" ht="12.8" hidden="false" customHeight="false" outlineLevel="0" collapsed="false">
      <c r="B173" s="198"/>
      <c r="D173" s="183" t="s">
        <v>171</v>
      </c>
      <c r="E173" s="199"/>
      <c r="F173" s="200" t="s">
        <v>207</v>
      </c>
      <c r="H173" s="201" t="n">
        <v>91.915</v>
      </c>
      <c r="L173" s="198"/>
      <c r="M173" s="202"/>
      <c r="N173" s="203"/>
      <c r="O173" s="203"/>
      <c r="P173" s="203"/>
      <c r="Q173" s="203"/>
      <c r="R173" s="203"/>
      <c r="S173" s="203"/>
      <c r="T173" s="204"/>
      <c r="AT173" s="199" t="s">
        <v>171</v>
      </c>
      <c r="AU173" s="199" t="s">
        <v>80</v>
      </c>
      <c r="AV173" s="197" t="s">
        <v>167</v>
      </c>
      <c r="AW173" s="197" t="s">
        <v>32</v>
      </c>
      <c r="AX173" s="197" t="s">
        <v>78</v>
      </c>
      <c r="AY173" s="199" t="s">
        <v>161</v>
      </c>
    </row>
    <row r="174" s="22" customFormat="true" ht="33" hidden="false" customHeight="true" outlineLevel="0" collapsed="false">
      <c r="A174" s="17"/>
      <c r="B174" s="163"/>
      <c r="C174" s="164" t="s">
        <v>262</v>
      </c>
      <c r="D174" s="164" t="s">
        <v>163</v>
      </c>
      <c r="E174" s="165" t="s">
        <v>263</v>
      </c>
      <c r="F174" s="166" t="s">
        <v>264</v>
      </c>
      <c r="G174" s="167" t="s">
        <v>99</v>
      </c>
      <c r="H174" s="168" t="n">
        <v>1136</v>
      </c>
      <c r="I174" s="169"/>
      <c r="J174" s="169" t="n">
        <f aca="false">ROUND(I174*H174,2)</f>
        <v>0</v>
      </c>
      <c r="K174" s="170"/>
      <c r="L174" s="18"/>
      <c r="M174" s="171"/>
      <c r="N174" s="172" t="s">
        <v>41</v>
      </c>
      <c r="O174" s="173" t="n">
        <v>1.109</v>
      </c>
      <c r="P174" s="173" t="n">
        <f aca="false">O174*H174</f>
        <v>1259.824</v>
      </c>
      <c r="Q174" s="173" t="n">
        <v>0.0032</v>
      </c>
      <c r="R174" s="173" t="n">
        <f aca="false">Q174*H174</f>
        <v>3.6352</v>
      </c>
      <c r="S174" s="173" t="n">
        <v>0</v>
      </c>
      <c r="T174" s="174" t="n">
        <f aca="false">S174*H174</f>
        <v>0</v>
      </c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R174" s="175" t="s">
        <v>167</v>
      </c>
      <c r="AT174" s="175" t="s">
        <v>163</v>
      </c>
      <c r="AU174" s="175" t="s">
        <v>80</v>
      </c>
      <c r="AY174" s="3" t="s">
        <v>161</v>
      </c>
      <c r="BE174" s="176" t="n">
        <f aca="false">IF(N174="základní",J174,0)</f>
        <v>0</v>
      </c>
      <c r="BF174" s="176" t="n">
        <f aca="false">IF(N174="snížená",J174,0)</f>
        <v>0</v>
      </c>
      <c r="BG174" s="176" t="n">
        <f aca="false">IF(N174="zákl. přenesená",J174,0)</f>
        <v>0</v>
      </c>
      <c r="BH174" s="176" t="n">
        <f aca="false">IF(N174="sníž. přenesená",J174,0)</f>
        <v>0</v>
      </c>
      <c r="BI174" s="176" t="n">
        <f aca="false">IF(N174="nulová",J174,0)</f>
        <v>0</v>
      </c>
      <c r="BJ174" s="3" t="s">
        <v>78</v>
      </c>
      <c r="BK174" s="176" t="n">
        <f aca="false">ROUND(I174*H174,2)</f>
        <v>0</v>
      </c>
      <c r="BL174" s="3" t="s">
        <v>167</v>
      </c>
      <c r="BM174" s="175" t="s">
        <v>265</v>
      </c>
    </row>
    <row r="175" s="22" customFormat="true" ht="12.8" hidden="false" customHeight="false" outlineLevel="0" collapsed="false">
      <c r="A175" s="17"/>
      <c r="B175" s="18"/>
      <c r="C175" s="17"/>
      <c r="D175" s="177" t="s">
        <v>169</v>
      </c>
      <c r="E175" s="17"/>
      <c r="F175" s="178" t="s">
        <v>266</v>
      </c>
      <c r="G175" s="17"/>
      <c r="H175" s="17"/>
      <c r="I175" s="17"/>
      <c r="J175" s="17"/>
      <c r="K175" s="17"/>
      <c r="L175" s="18"/>
      <c r="M175" s="179"/>
      <c r="N175" s="180"/>
      <c r="O175" s="50"/>
      <c r="P175" s="50"/>
      <c r="Q175" s="50"/>
      <c r="R175" s="50"/>
      <c r="S175" s="50"/>
      <c r="T175" s="51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T175" s="3" t="s">
        <v>169</v>
      </c>
      <c r="AU175" s="3" t="s">
        <v>80</v>
      </c>
    </row>
    <row r="176" s="181" customFormat="true" ht="12.8" hidden="false" customHeight="false" outlineLevel="0" collapsed="false">
      <c r="B176" s="182"/>
      <c r="D176" s="183" t="s">
        <v>171</v>
      </c>
      <c r="E176" s="184"/>
      <c r="F176" s="185" t="s">
        <v>267</v>
      </c>
      <c r="H176" s="184"/>
      <c r="L176" s="182"/>
      <c r="M176" s="186"/>
      <c r="N176" s="187"/>
      <c r="O176" s="187"/>
      <c r="P176" s="187"/>
      <c r="Q176" s="187"/>
      <c r="R176" s="187"/>
      <c r="S176" s="187"/>
      <c r="T176" s="188"/>
      <c r="AT176" s="184" t="s">
        <v>171</v>
      </c>
      <c r="AU176" s="184" t="s">
        <v>80</v>
      </c>
      <c r="AV176" s="181" t="s">
        <v>78</v>
      </c>
      <c r="AW176" s="181" t="s">
        <v>32</v>
      </c>
      <c r="AX176" s="181" t="s">
        <v>70</v>
      </c>
      <c r="AY176" s="184" t="s">
        <v>161</v>
      </c>
    </row>
    <row r="177" s="189" customFormat="true" ht="12.8" hidden="false" customHeight="false" outlineLevel="0" collapsed="false">
      <c r="B177" s="190"/>
      <c r="D177" s="183" t="s">
        <v>171</v>
      </c>
      <c r="E177" s="191"/>
      <c r="F177" s="192" t="s">
        <v>268</v>
      </c>
      <c r="H177" s="193" t="n">
        <v>1186</v>
      </c>
      <c r="L177" s="190"/>
      <c r="M177" s="194"/>
      <c r="N177" s="195"/>
      <c r="O177" s="195"/>
      <c r="P177" s="195"/>
      <c r="Q177" s="195"/>
      <c r="R177" s="195"/>
      <c r="S177" s="195"/>
      <c r="T177" s="196"/>
      <c r="AT177" s="191" t="s">
        <v>171</v>
      </c>
      <c r="AU177" s="191" t="s">
        <v>80</v>
      </c>
      <c r="AV177" s="189" t="s">
        <v>80</v>
      </c>
      <c r="AW177" s="189" t="s">
        <v>32</v>
      </c>
      <c r="AX177" s="189" t="s">
        <v>70</v>
      </c>
      <c r="AY177" s="191" t="s">
        <v>161</v>
      </c>
    </row>
    <row r="178" s="181" customFormat="true" ht="12.8" hidden="false" customHeight="false" outlineLevel="0" collapsed="false">
      <c r="B178" s="182"/>
      <c r="D178" s="183" t="s">
        <v>171</v>
      </c>
      <c r="E178" s="184"/>
      <c r="F178" s="185" t="s">
        <v>269</v>
      </c>
      <c r="H178" s="184"/>
      <c r="L178" s="182"/>
      <c r="M178" s="186"/>
      <c r="N178" s="187"/>
      <c r="O178" s="187"/>
      <c r="P178" s="187"/>
      <c r="Q178" s="187"/>
      <c r="R178" s="187"/>
      <c r="S178" s="187"/>
      <c r="T178" s="188"/>
      <c r="AT178" s="184" t="s">
        <v>171</v>
      </c>
      <c r="AU178" s="184" t="s">
        <v>80</v>
      </c>
      <c r="AV178" s="181" t="s">
        <v>78</v>
      </c>
      <c r="AW178" s="181" t="s">
        <v>32</v>
      </c>
      <c r="AX178" s="181" t="s">
        <v>70</v>
      </c>
      <c r="AY178" s="184" t="s">
        <v>161</v>
      </c>
    </row>
    <row r="179" s="189" customFormat="true" ht="12.8" hidden="false" customHeight="false" outlineLevel="0" collapsed="false">
      <c r="B179" s="190"/>
      <c r="D179" s="183" t="s">
        <v>171</v>
      </c>
      <c r="E179" s="191"/>
      <c r="F179" s="192" t="s">
        <v>270</v>
      </c>
      <c r="H179" s="193" t="n">
        <v>-32</v>
      </c>
      <c r="L179" s="190"/>
      <c r="M179" s="194"/>
      <c r="N179" s="195"/>
      <c r="O179" s="195"/>
      <c r="P179" s="195"/>
      <c r="Q179" s="195"/>
      <c r="R179" s="195"/>
      <c r="S179" s="195"/>
      <c r="T179" s="196"/>
      <c r="AT179" s="191" t="s">
        <v>171</v>
      </c>
      <c r="AU179" s="191" t="s">
        <v>80</v>
      </c>
      <c r="AV179" s="189" t="s">
        <v>80</v>
      </c>
      <c r="AW179" s="189" t="s">
        <v>32</v>
      </c>
      <c r="AX179" s="189" t="s">
        <v>70</v>
      </c>
      <c r="AY179" s="191" t="s">
        <v>161</v>
      </c>
    </row>
    <row r="180" s="189" customFormat="true" ht="12.8" hidden="false" customHeight="false" outlineLevel="0" collapsed="false">
      <c r="B180" s="190"/>
      <c r="D180" s="183" t="s">
        <v>171</v>
      </c>
      <c r="E180" s="191"/>
      <c r="F180" s="192" t="s">
        <v>271</v>
      </c>
      <c r="H180" s="193" t="n">
        <v>-18</v>
      </c>
      <c r="L180" s="190"/>
      <c r="M180" s="194"/>
      <c r="N180" s="195"/>
      <c r="O180" s="195"/>
      <c r="P180" s="195"/>
      <c r="Q180" s="195"/>
      <c r="R180" s="195"/>
      <c r="S180" s="195"/>
      <c r="T180" s="196"/>
      <c r="AT180" s="191" t="s">
        <v>171</v>
      </c>
      <c r="AU180" s="191" t="s">
        <v>80</v>
      </c>
      <c r="AV180" s="189" t="s">
        <v>80</v>
      </c>
      <c r="AW180" s="189" t="s">
        <v>32</v>
      </c>
      <c r="AX180" s="189" t="s">
        <v>70</v>
      </c>
      <c r="AY180" s="191" t="s">
        <v>161</v>
      </c>
    </row>
    <row r="181" s="197" customFormat="true" ht="12.8" hidden="false" customHeight="false" outlineLevel="0" collapsed="false">
      <c r="B181" s="198"/>
      <c r="D181" s="183" t="s">
        <v>171</v>
      </c>
      <c r="E181" s="199" t="s">
        <v>272</v>
      </c>
      <c r="F181" s="200" t="s">
        <v>207</v>
      </c>
      <c r="H181" s="201" t="n">
        <v>1136</v>
      </c>
      <c r="L181" s="198"/>
      <c r="M181" s="202"/>
      <c r="N181" s="203"/>
      <c r="O181" s="203"/>
      <c r="P181" s="203"/>
      <c r="Q181" s="203"/>
      <c r="R181" s="203"/>
      <c r="S181" s="203"/>
      <c r="T181" s="204"/>
      <c r="AT181" s="199" t="s">
        <v>171</v>
      </c>
      <c r="AU181" s="199" t="s">
        <v>80</v>
      </c>
      <c r="AV181" s="197" t="s">
        <v>167</v>
      </c>
      <c r="AW181" s="197" t="s">
        <v>32</v>
      </c>
      <c r="AX181" s="197" t="s">
        <v>78</v>
      </c>
      <c r="AY181" s="199" t="s">
        <v>161</v>
      </c>
    </row>
    <row r="182" s="22" customFormat="true" ht="33" hidden="false" customHeight="true" outlineLevel="0" collapsed="false">
      <c r="A182" s="17"/>
      <c r="B182" s="163"/>
      <c r="C182" s="164" t="s">
        <v>273</v>
      </c>
      <c r="D182" s="164" t="s">
        <v>163</v>
      </c>
      <c r="E182" s="165" t="s">
        <v>274</v>
      </c>
      <c r="F182" s="166" t="s">
        <v>275</v>
      </c>
      <c r="G182" s="167" t="s">
        <v>99</v>
      </c>
      <c r="H182" s="168" t="n">
        <v>32</v>
      </c>
      <c r="I182" s="169"/>
      <c r="J182" s="169" t="n">
        <f aca="false">ROUND(I182*H182,2)</f>
        <v>0</v>
      </c>
      <c r="K182" s="170"/>
      <c r="L182" s="18"/>
      <c r="M182" s="171"/>
      <c r="N182" s="172" t="s">
        <v>41</v>
      </c>
      <c r="O182" s="173" t="n">
        <v>0.911</v>
      </c>
      <c r="P182" s="173" t="n">
        <f aca="false">O182*H182</f>
        <v>29.152</v>
      </c>
      <c r="Q182" s="173" t="n">
        <v>0.0036</v>
      </c>
      <c r="R182" s="173" t="n">
        <f aca="false">Q182*H182</f>
        <v>0.1152</v>
      </c>
      <c r="S182" s="173" t="n">
        <v>0</v>
      </c>
      <c r="T182" s="174" t="n">
        <f aca="false">S182*H182</f>
        <v>0</v>
      </c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R182" s="175" t="s">
        <v>167</v>
      </c>
      <c r="AT182" s="175" t="s">
        <v>163</v>
      </c>
      <c r="AU182" s="175" t="s">
        <v>80</v>
      </c>
      <c r="AY182" s="3" t="s">
        <v>161</v>
      </c>
      <c r="BE182" s="176" t="n">
        <f aca="false">IF(N182="základní",J182,0)</f>
        <v>0</v>
      </c>
      <c r="BF182" s="176" t="n">
        <f aca="false">IF(N182="snížená",J182,0)</f>
        <v>0</v>
      </c>
      <c r="BG182" s="176" t="n">
        <f aca="false">IF(N182="zákl. přenesená",J182,0)</f>
        <v>0</v>
      </c>
      <c r="BH182" s="176" t="n">
        <f aca="false">IF(N182="sníž. přenesená",J182,0)</f>
        <v>0</v>
      </c>
      <c r="BI182" s="176" t="n">
        <f aca="false">IF(N182="nulová",J182,0)</f>
        <v>0</v>
      </c>
      <c r="BJ182" s="3" t="s">
        <v>78</v>
      </c>
      <c r="BK182" s="176" t="n">
        <f aca="false">ROUND(I182*H182,2)</f>
        <v>0</v>
      </c>
      <c r="BL182" s="3" t="s">
        <v>167</v>
      </c>
      <c r="BM182" s="175" t="s">
        <v>276</v>
      </c>
    </row>
    <row r="183" s="22" customFormat="true" ht="12.8" hidden="false" customHeight="false" outlineLevel="0" collapsed="false">
      <c r="A183" s="17"/>
      <c r="B183" s="18"/>
      <c r="C183" s="17"/>
      <c r="D183" s="177" t="s">
        <v>169</v>
      </c>
      <c r="E183" s="17"/>
      <c r="F183" s="178" t="s">
        <v>277</v>
      </c>
      <c r="G183" s="17"/>
      <c r="H183" s="17"/>
      <c r="I183" s="17"/>
      <c r="J183" s="17"/>
      <c r="K183" s="17"/>
      <c r="L183" s="18"/>
      <c r="M183" s="179"/>
      <c r="N183" s="180"/>
      <c r="O183" s="50"/>
      <c r="P183" s="50"/>
      <c r="Q183" s="50"/>
      <c r="R183" s="50"/>
      <c r="S183" s="50"/>
      <c r="T183" s="51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T183" s="3" t="s">
        <v>169</v>
      </c>
      <c r="AU183" s="3" t="s">
        <v>80</v>
      </c>
    </row>
    <row r="184" s="181" customFormat="true" ht="12.8" hidden="false" customHeight="false" outlineLevel="0" collapsed="false">
      <c r="B184" s="182"/>
      <c r="D184" s="183" t="s">
        <v>171</v>
      </c>
      <c r="E184" s="184"/>
      <c r="F184" s="185" t="s">
        <v>278</v>
      </c>
      <c r="H184" s="184"/>
      <c r="L184" s="182"/>
      <c r="M184" s="186"/>
      <c r="N184" s="187"/>
      <c r="O184" s="187"/>
      <c r="P184" s="187"/>
      <c r="Q184" s="187"/>
      <c r="R184" s="187"/>
      <c r="S184" s="187"/>
      <c r="T184" s="188"/>
      <c r="AT184" s="184" t="s">
        <v>171</v>
      </c>
      <c r="AU184" s="184" t="s">
        <v>80</v>
      </c>
      <c r="AV184" s="181" t="s">
        <v>78</v>
      </c>
      <c r="AW184" s="181" t="s">
        <v>32</v>
      </c>
      <c r="AX184" s="181" t="s">
        <v>70</v>
      </c>
      <c r="AY184" s="184" t="s">
        <v>161</v>
      </c>
    </row>
    <row r="185" s="189" customFormat="true" ht="12.8" hidden="false" customHeight="false" outlineLevel="0" collapsed="false">
      <c r="B185" s="190"/>
      <c r="D185" s="183" t="s">
        <v>171</v>
      </c>
      <c r="E185" s="191"/>
      <c r="F185" s="192" t="s">
        <v>111</v>
      </c>
      <c r="H185" s="193" t="n">
        <v>32</v>
      </c>
      <c r="L185" s="190"/>
      <c r="M185" s="194"/>
      <c r="N185" s="195"/>
      <c r="O185" s="195"/>
      <c r="P185" s="195"/>
      <c r="Q185" s="195"/>
      <c r="R185" s="195"/>
      <c r="S185" s="195"/>
      <c r="T185" s="196"/>
      <c r="AT185" s="191" t="s">
        <v>171</v>
      </c>
      <c r="AU185" s="191" t="s">
        <v>80</v>
      </c>
      <c r="AV185" s="189" t="s">
        <v>80</v>
      </c>
      <c r="AW185" s="189" t="s">
        <v>32</v>
      </c>
      <c r="AX185" s="189" t="s">
        <v>70</v>
      </c>
      <c r="AY185" s="191" t="s">
        <v>161</v>
      </c>
    </row>
    <row r="186" s="197" customFormat="true" ht="12.8" hidden="false" customHeight="false" outlineLevel="0" collapsed="false">
      <c r="B186" s="198"/>
      <c r="D186" s="183" t="s">
        <v>171</v>
      </c>
      <c r="E186" s="199" t="s">
        <v>109</v>
      </c>
      <c r="F186" s="200" t="s">
        <v>207</v>
      </c>
      <c r="H186" s="201" t="n">
        <v>32</v>
      </c>
      <c r="L186" s="198"/>
      <c r="M186" s="202"/>
      <c r="N186" s="203"/>
      <c r="O186" s="203"/>
      <c r="P186" s="203"/>
      <c r="Q186" s="203"/>
      <c r="R186" s="203"/>
      <c r="S186" s="203"/>
      <c r="T186" s="204"/>
      <c r="AT186" s="199" t="s">
        <v>171</v>
      </c>
      <c r="AU186" s="199" t="s">
        <v>80</v>
      </c>
      <c r="AV186" s="197" t="s">
        <v>167</v>
      </c>
      <c r="AW186" s="197" t="s">
        <v>32</v>
      </c>
      <c r="AX186" s="197" t="s">
        <v>78</v>
      </c>
      <c r="AY186" s="199" t="s">
        <v>161</v>
      </c>
    </row>
    <row r="187" s="22" customFormat="true" ht="16.5" hidden="false" customHeight="true" outlineLevel="0" collapsed="false">
      <c r="A187" s="17"/>
      <c r="B187" s="163"/>
      <c r="C187" s="205" t="s">
        <v>279</v>
      </c>
      <c r="D187" s="205" t="s">
        <v>280</v>
      </c>
      <c r="E187" s="206" t="s">
        <v>281</v>
      </c>
      <c r="F187" s="207" t="s">
        <v>282</v>
      </c>
      <c r="G187" s="208" t="s">
        <v>99</v>
      </c>
      <c r="H187" s="209" t="n">
        <v>32</v>
      </c>
      <c r="I187" s="210"/>
      <c r="J187" s="210" t="n">
        <f aca="false">ROUND(I187*H187,2)</f>
        <v>0</v>
      </c>
      <c r="K187" s="211"/>
      <c r="L187" s="212"/>
      <c r="M187" s="213"/>
      <c r="N187" s="214" t="s">
        <v>41</v>
      </c>
      <c r="O187" s="173" t="n">
        <v>0</v>
      </c>
      <c r="P187" s="173" t="n">
        <f aca="false">O187*H187</f>
        <v>0</v>
      </c>
      <c r="Q187" s="173" t="n">
        <v>0.00412</v>
      </c>
      <c r="R187" s="173" t="n">
        <f aca="false">Q187*H187</f>
        <v>0.13184</v>
      </c>
      <c r="S187" s="173" t="n">
        <v>0</v>
      </c>
      <c r="T187" s="174" t="n">
        <f aca="false">S187*H187</f>
        <v>0</v>
      </c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R187" s="175" t="s">
        <v>234</v>
      </c>
      <c r="AT187" s="175" t="s">
        <v>280</v>
      </c>
      <c r="AU187" s="175" t="s">
        <v>80</v>
      </c>
      <c r="AY187" s="3" t="s">
        <v>161</v>
      </c>
      <c r="BE187" s="176" t="n">
        <f aca="false">IF(N187="základní",J187,0)</f>
        <v>0</v>
      </c>
      <c r="BF187" s="176" t="n">
        <f aca="false">IF(N187="snížená",J187,0)</f>
        <v>0</v>
      </c>
      <c r="BG187" s="176" t="n">
        <f aca="false">IF(N187="zákl. přenesená",J187,0)</f>
        <v>0</v>
      </c>
      <c r="BH187" s="176" t="n">
        <f aca="false">IF(N187="sníž. přenesená",J187,0)</f>
        <v>0</v>
      </c>
      <c r="BI187" s="176" t="n">
        <f aca="false">IF(N187="nulová",J187,0)</f>
        <v>0</v>
      </c>
      <c r="BJ187" s="3" t="s">
        <v>78</v>
      </c>
      <c r="BK187" s="176" t="n">
        <f aca="false">ROUND(I187*H187,2)</f>
        <v>0</v>
      </c>
      <c r="BL187" s="3" t="s">
        <v>167</v>
      </c>
      <c r="BM187" s="175" t="s">
        <v>283</v>
      </c>
    </row>
    <row r="188" s="189" customFormat="true" ht="12.8" hidden="false" customHeight="false" outlineLevel="0" collapsed="false">
      <c r="B188" s="190"/>
      <c r="D188" s="183" t="s">
        <v>171</v>
      </c>
      <c r="E188" s="191"/>
      <c r="F188" s="192" t="s">
        <v>109</v>
      </c>
      <c r="H188" s="193" t="n">
        <v>32</v>
      </c>
      <c r="L188" s="190"/>
      <c r="M188" s="194"/>
      <c r="N188" s="195"/>
      <c r="O188" s="195"/>
      <c r="P188" s="195"/>
      <c r="Q188" s="195"/>
      <c r="R188" s="195"/>
      <c r="S188" s="195"/>
      <c r="T188" s="196"/>
      <c r="AT188" s="191" t="s">
        <v>171</v>
      </c>
      <c r="AU188" s="191" t="s">
        <v>80</v>
      </c>
      <c r="AV188" s="189" t="s">
        <v>80</v>
      </c>
      <c r="AW188" s="189" t="s">
        <v>32</v>
      </c>
      <c r="AX188" s="189" t="s">
        <v>78</v>
      </c>
      <c r="AY188" s="191" t="s">
        <v>161</v>
      </c>
    </row>
    <row r="189" s="22" customFormat="true" ht="33" hidden="false" customHeight="true" outlineLevel="0" collapsed="false">
      <c r="A189" s="17"/>
      <c r="B189" s="163"/>
      <c r="C189" s="164" t="s">
        <v>8</v>
      </c>
      <c r="D189" s="164" t="s">
        <v>163</v>
      </c>
      <c r="E189" s="165" t="s">
        <v>284</v>
      </c>
      <c r="F189" s="166" t="s">
        <v>285</v>
      </c>
      <c r="G189" s="167" t="s">
        <v>99</v>
      </c>
      <c r="H189" s="168" t="n">
        <v>18</v>
      </c>
      <c r="I189" s="169"/>
      <c r="J189" s="169" t="n">
        <f aca="false">ROUND(I189*H189,2)</f>
        <v>0</v>
      </c>
      <c r="K189" s="170"/>
      <c r="L189" s="18"/>
      <c r="M189" s="171"/>
      <c r="N189" s="172" t="s">
        <v>41</v>
      </c>
      <c r="O189" s="173" t="n">
        <v>1.529</v>
      </c>
      <c r="P189" s="173" t="n">
        <f aca="false">O189*H189</f>
        <v>27.522</v>
      </c>
      <c r="Q189" s="173" t="n">
        <v>0.004</v>
      </c>
      <c r="R189" s="173" t="n">
        <f aca="false">Q189*H189</f>
        <v>0.072</v>
      </c>
      <c r="S189" s="173" t="n">
        <v>0</v>
      </c>
      <c r="T189" s="174" t="n">
        <f aca="false">S189*H189</f>
        <v>0</v>
      </c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R189" s="175" t="s">
        <v>167</v>
      </c>
      <c r="AT189" s="175" t="s">
        <v>163</v>
      </c>
      <c r="AU189" s="175" t="s">
        <v>80</v>
      </c>
      <c r="AY189" s="3" t="s">
        <v>161</v>
      </c>
      <c r="BE189" s="176" t="n">
        <f aca="false">IF(N189="základní",J189,0)</f>
        <v>0</v>
      </c>
      <c r="BF189" s="176" t="n">
        <f aca="false">IF(N189="snížená",J189,0)</f>
        <v>0</v>
      </c>
      <c r="BG189" s="176" t="n">
        <f aca="false">IF(N189="zákl. přenesená",J189,0)</f>
        <v>0</v>
      </c>
      <c r="BH189" s="176" t="n">
        <f aca="false">IF(N189="sníž. přenesená",J189,0)</f>
        <v>0</v>
      </c>
      <c r="BI189" s="176" t="n">
        <f aca="false">IF(N189="nulová",J189,0)</f>
        <v>0</v>
      </c>
      <c r="BJ189" s="3" t="s">
        <v>78</v>
      </c>
      <c r="BK189" s="176" t="n">
        <f aca="false">ROUND(I189*H189,2)</f>
        <v>0</v>
      </c>
      <c r="BL189" s="3" t="s">
        <v>167</v>
      </c>
      <c r="BM189" s="175" t="s">
        <v>286</v>
      </c>
    </row>
    <row r="190" s="22" customFormat="true" ht="12.8" hidden="false" customHeight="false" outlineLevel="0" collapsed="false">
      <c r="A190" s="17"/>
      <c r="B190" s="18"/>
      <c r="C190" s="17"/>
      <c r="D190" s="177" t="s">
        <v>169</v>
      </c>
      <c r="E190" s="17"/>
      <c r="F190" s="178" t="s">
        <v>287</v>
      </c>
      <c r="G190" s="17"/>
      <c r="H190" s="17"/>
      <c r="I190" s="17"/>
      <c r="J190" s="17"/>
      <c r="K190" s="17"/>
      <c r="L190" s="18"/>
      <c r="M190" s="179"/>
      <c r="N190" s="180"/>
      <c r="O190" s="50"/>
      <c r="P190" s="50"/>
      <c r="Q190" s="50"/>
      <c r="R190" s="50"/>
      <c r="S190" s="50"/>
      <c r="T190" s="51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T190" s="3" t="s">
        <v>169</v>
      </c>
      <c r="AU190" s="3" t="s">
        <v>80</v>
      </c>
    </row>
    <row r="191" s="181" customFormat="true" ht="12.8" hidden="false" customHeight="false" outlineLevel="0" collapsed="false">
      <c r="B191" s="182"/>
      <c r="D191" s="183" t="s">
        <v>171</v>
      </c>
      <c r="E191" s="184"/>
      <c r="F191" s="185" t="s">
        <v>288</v>
      </c>
      <c r="H191" s="184"/>
      <c r="L191" s="182"/>
      <c r="M191" s="186"/>
      <c r="N191" s="187"/>
      <c r="O191" s="187"/>
      <c r="P191" s="187"/>
      <c r="Q191" s="187"/>
      <c r="R191" s="187"/>
      <c r="S191" s="187"/>
      <c r="T191" s="188"/>
      <c r="AT191" s="184" t="s">
        <v>171</v>
      </c>
      <c r="AU191" s="184" t="s">
        <v>80</v>
      </c>
      <c r="AV191" s="181" t="s">
        <v>78</v>
      </c>
      <c r="AW191" s="181" t="s">
        <v>32</v>
      </c>
      <c r="AX191" s="181" t="s">
        <v>70</v>
      </c>
      <c r="AY191" s="184" t="s">
        <v>161</v>
      </c>
    </row>
    <row r="192" s="189" customFormat="true" ht="12.8" hidden="false" customHeight="false" outlineLevel="0" collapsed="false">
      <c r="B192" s="190"/>
      <c r="D192" s="183" t="s">
        <v>171</v>
      </c>
      <c r="E192" s="191"/>
      <c r="F192" s="192" t="s">
        <v>114</v>
      </c>
      <c r="H192" s="193" t="n">
        <v>18</v>
      </c>
      <c r="L192" s="190"/>
      <c r="M192" s="194"/>
      <c r="N192" s="195"/>
      <c r="O192" s="195"/>
      <c r="P192" s="195"/>
      <c r="Q192" s="195"/>
      <c r="R192" s="195"/>
      <c r="S192" s="195"/>
      <c r="T192" s="196"/>
      <c r="AT192" s="191" t="s">
        <v>171</v>
      </c>
      <c r="AU192" s="191" t="s">
        <v>80</v>
      </c>
      <c r="AV192" s="189" t="s">
        <v>80</v>
      </c>
      <c r="AW192" s="189" t="s">
        <v>32</v>
      </c>
      <c r="AX192" s="189" t="s">
        <v>70</v>
      </c>
      <c r="AY192" s="191" t="s">
        <v>161</v>
      </c>
    </row>
    <row r="193" s="197" customFormat="true" ht="12.8" hidden="false" customHeight="false" outlineLevel="0" collapsed="false">
      <c r="B193" s="198"/>
      <c r="D193" s="183" t="s">
        <v>171</v>
      </c>
      <c r="E193" s="199" t="s">
        <v>112</v>
      </c>
      <c r="F193" s="200" t="s">
        <v>207</v>
      </c>
      <c r="H193" s="201" t="n">
        <v>18</v>
      </c>
      <c r="L193" s="198"/>
      <c r="M193" s="202"/>
      <c r="N193" s="203"/>
      <c r="O193" s="203"/>
      <c r="P193" s="203"/>
      <c r="Q193" s="203"/>
      <c r="R193" s="203"/>
      <c r="S193" s="203"/>
      <c r="T193" s="204"/>
      <c r="AT193" s="199" t="s">
        <v>171</v>
      </c>
      <c r="AU193" s="199" t="s">
        <v>80</v>
      </c>
      <c r="AV193" s="197" t="s">
        <v>167</v>
      </c>
      <c r="AW193" s="197" t="s">
        <v>32</v>
      </c>
      <c r="AX193" s="197" t="s">
        <v>78</v>
      </c>
      <c r="AY193" s="199" t="s">
        <v>161</v>
      </c>
    </row>
    <row r="194" s="22" customFormat="true" ht="16.5" hidden="false" customHeight="true" outlineLevel="0" collapsed="false">
      <c r="A194" s="17"/>
      <c r="B194" s="163"/>
      <c r="C194" s="164" t="s">
        <v>289</v>
      </c>
      <c r="D194" s="164" t="s">
        <v>163</v>
      </c>
      <c r="E194" s="165" t="s">
        <v>290</v>
      </c>
      <c r="F194" s="166" t="s">
        <v>291</v>
      </c>
      <c r="G194" s="167" t="s">
        <v>166</v>
      </c>
      <c r="H194" s="168" t="n">
        <v>1097.05</v>
      </c>
      <c r="I194" s="169"/>
      <c r="J194" s="169" t="n">
        <f aca="false">ROUND(I194*H194,2)</f>
        <v>0</v>
      </c>
      <c r="K194" s="170"/>
      <c r="L194" s="18"/>
      <c r="M194" s="171"/>
      <c r="N194" s="172" t="s">
        <v>41</v>
      </c>
      <c r="O194" s="173" t="n">
        <v>0.156</v>
      </c>
      <c r="P194" s="173" t="n">
        <f aca="false">O194*H194</f>
        <v>171.1398</v>
      </c>
      <c r="Q194" s="173" t="n">
        <v>0.0007</v>
      </c>
      <c r="R194" s="173" t="n">
        <f aca="false">Q194*H194</f>
        <v>0.767935</v>
      </c>
      <c r="S194" s="173" t="n">
        <v>0</v>
      </c>
      <c r="T194" s="174" t="n">
        <f aca="false">S194*H194</f>
        <v>0</v>
      </c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R194" s="175" t="s">
        <v>167</v>
      </c>
      <c r="AT194" s="175" t="s">
        <v>163</v>
      </c>
      <c r="AU194" s="175" t="s">
        <v>80</v>
      </c>
      <c r="AY194" s="3" t="s">
        <v>161</v>
      </c>
      <c r="BE194" s="176" t="n">
        <f aca="false">IF(N194="základní",J194,0)</f>
        <v>0</v>
      </c>
      <c r="BF194" s="176" t="n">
        <f aca="false">IF(N194="snížená",J194,0)</f>
        <v>0</v>
      </c>
      <c r="BG194" s="176" t="n">
        <f aca="false">IF(N194="zákl. přenesená",J194,0)</f>
        <v>0</v>
      </c>
      <c r="BH194" s="176" t="n">
        <f aca="false">IF(N194="sníž. přenesená",J194,0)</f>
        <v>0</v>
      </c>
      <c r="BI194" s="176" t="n">
        <f aca="false">IF(N194="nulová",J194,0)</f>
        <v>0</v>
      </c>
      <c r="BJ194" s="3" t="s">
        <v>78</v>
      </c>
      <c r="BK194" s="176" t="n">
        <f aca="false">ROUND(I194*H194,2)</f>
        <v>0</v>
      </c>
      <c r="BL194" s="3" t="s">
        <v>167</v>
      </c>
      <c r="BM194" s="175" t="s">
        <v>292</v>
      </c>
    </row>
    <row r="195" s="22" customFormat="true" ht="12.8" hidden="false" customHeight="false" outlineLevel="0" collapsed="false">
      <c r="A195" s="17"/>
      <c r="B195" s="18"/>
      <c r="C195" s="17"/>
      <c r="D195" s="177" t="s">
        <v>169</v>
      </c>
      <c r="E195" s="17"/>
      <c r="F195" s="178" t="s">
        <v>293</v>
      </c>
      <c r="G195" s="17"/>
      <c r="H195" s="17"/>
      <c r="I195" s="17"/>
      <c r="J195" s="17"/>
      <c r="K195" s="17"/>
      <c r="L195" s="18"/>
      <c r="M195" s="179"/>
      <c r="N195" s="180"/>
      <c r="O195" s="50"/>
      <c r="P195" s="50"/>
      <c r="Q195" s="50"/>
      <c r="R195" s="50"/>
      <c r="S195" s="50"/>
      <c r="T195" s="51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T195" s="3" t="s">
        <v>169</v>
      </c>
      <c r="AU195" s="3" t="s">
        <v>80</v>
      </c>
    </row>
    <row r="196" s="189" customFormat="true" ht="12.8" hidden="false" customHeight="false" outlineLevel="0" collapsed="false">
      <c r="B196" s="190"/>
      <c r="D196" s="183" t="s">
        <v>171</v>
      </c>
      <c r="E196" s="191"/>
      <c r="F196" s="192" t="s">
        <v>294</v>
      </c>
      <c r="H196" s="193" t="n">
        <v>1097.05</v>
      </c>
      <c r="L196" s="190"/>
      <c r="M196" s="194"/>
      <c r="N196" s="195"/>
      <c r="O196" s="195"/>
      <c r="P196" s="195"/>
      <c r="Q196" s="195"/>
      <c r="R196" s="195"/>
      <c r="S196" s="195"/>
      <c r="T196" s="196"/>
      <c r="AT196" s="191" t="s">
        <v>171</v>
      </c>
      <c r="AU196" s="191" t="s">
        <v>80</v>
      </c>
      <c r="AV196" s="189" t="s">
        <v>80</v>
      </c>
      <c r="AW196" s="189" t="s">
        <v>32</v>
      </c>
      <c r="AX196" s="189" t="s">
        <v>78</v>
      </c>
      <c r="AY196" s="191" t="s">
        <v>161</v>
      </c>
    </row>
    <row r="197" s="22" customFormat="true" ht="24.15" hidden="false" customHeight="true" outlineLevel="0" collapsed="false">
      <c r="A197" s="17"/>
      <c r="B197" s="163"/>
      <c r="C197" s="164" t="s">
        <v>295</v>
      </c>
      <c r="D197" s="164" t="s">
        <v>163</v>
      </c>
      <c r="E197" s="165" t="s">
        <v>296</v>
      </c>
      <c r="F197" s="166" t="s">
        <v>297</v>
      </c>
      <c r="G197" s="167" t="s">
        <v>166</v>
      </c>
      <c r="H197" s="168" t="n">
        <v>1097.05</v>
      </c>
      <c r="I197" s="169"/>
      <c r="J197" s="169" t="n">
        <f aca="false">ROUND(I197*H197,2)</f>
        <v>0</v>
      </c>
      <c r="K197" s="170"/>
      <c r="L197" s="18"/>
      <c r="M197" s="171"/>
      <c r="N197" s="172" t="s">
        <v>41</v>
      </c>
      <c r="O197" s="173" t="n">
        <v>0.095</v>
      </c>
      <c r="P197" s="173" t="n">
        <f aca="false">O197*H197</f>
        <v>104.21975</v>
      </c>
      <c r="Q197" s="173" t="n">
        <v>0</v>
      </c>
      <c r="R197" s="173" t="n">
        <f aca="false">Q197*H197</f>
        <v>0</v>
      </c>
      <c r="S197" s="173" t="n">
        <v>0</v>
      </c>
      <c r="T197" s="174" t="n">
        <f aca="false">S197*H197</f>
        <v>0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R197" s="175" t="s">
        <v>167</v>
      </c>
      <c r="AT197" s="175" t="s">
        <v>163</v>
      </c>
      <c r="AU197" s="175" t="s">
        <v>80</v>
      </c>
      <c r="AY197" s="3" t="s">
        <v>161</v>
      </c>
      <c r="BE197" s="176" t="n">
        <f aca="false">IF(N197="základní",J197,0)</f>
        <v>0</v>
      </c>
      <c r="BF197" s="176" t="n">
        <f aca="false">IF(N197="snížená",J197,0)</f>
        <v>0</v>
      </c>
      <c r="BG197" s="176" t="n">
        <f aca="false">IF(N197="zákl. přenesená",J197,0)</f>
        <v>0</v>
      </c>
      <c r="BH197" s="176" t="n">
        <f aca="false">IF(N197="sníž. přenesená",J197,0)</f>
        <v>0</v>
      </c>
      <c r="BI197" s="176" t="n">
        <f aca="false">IF(N197="nulová",J197,0)</f>
        <v>0</v>
      </c>
      <c r="BJ197" s="3" t="s">
        <v>78</v>
      </c>
      <c r="BK197" s="176" t="n">
        <f aca="false">ROUND(I197*H197,2)</f>
        <v>0</v>
      </c>
      <c r="BL197" s="3" t="s">
        <v>167</v>
      </c>
      <c r="BM197" s="175" t="s">
        <v>298</v>
      </c>
    </row>
    <row r="198" s="22" customFormat="true" ht="12.8" hidden="false" customHeight="false" outlineLevel="0" collapsed="false">
      <c r="A198" s="17"/>
      <c r="B198" s="18"/>
      <c r="C198" s="17"/>
      <c r="D198" s="177" t="s">
        <v>169</v>
      </c>
      <c r="E198" s="17"/>
      <c r="F198" s="178" t="s">
        <v>299</v>
      </c>
      <c r="G198" s="17"/>
      <c r="H198" s="17"/>
      <c r="I198" s="17"/>
      <c r="J198" s="17"/>
      <c r="K198" s="17"/>
      <c r="L198" s="18"/>
      <c r="M198" s="179"/>
      <c r="N198" s="180"/>
      <c r="O198" s="50"/>
      <c r="P198" s="50"/>
      <c r="Q198" s="50"/>
      <c r="R198" s="50"/>
      <c r="S198" s="50"/>
      <c r="T198" s="51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T198" s="3" t="s">
        <v>169</v>
      </c>
      <c r="AU198" s="3" t="s">
        <v>80</v>
      </c>
    </row>
    <row r="199" s="22" customFormat="true" ht="16.5" hidden="false" customHeight="true" outlineLevel="0" collapsed="false">
      <c r="A199" s="17"/>
      <c r="B199" s="163"/>
      <c r="C199" s="164" t="s">
        <v>114</v>
      </c>
      <c r="D199" s="164" t="s">
        <v>163</v>
      </c>
      <c r="E199" s="165" t="s">
        <v>300</v>
      </c>
      <c r="F199" s="166" t="s">
        <v>301</v>
      </c>
      <c r="G199" s="167" t="s">
        <v>166</v>
      </c>
      <c r="H199" s="168" t="n">
        <v>420.882</v>
      </c>
      <c r="I199" s="169"/>
      <c r="J199" s="169" t="n">
        <f aca="false">ROUND(I199*H199,2)</f>
        <v>0</v>
      </c>
      <c r="K199" s="170"/>
      <c r="L199" s="18"/>
      <c r="M199" s="171"/>
      <c r="N199" s="172" t="s">
        <v>41</v>
      </c>
      <c r="O199" s="173" t="n">
        <v>0.323</v>
      </c>
      <c r="P199" s="173" t="n">
        <f aca="false">O199*H199</f>
        <v>135.944886</v>
      </c>
      <c r="Q199" s="173" t="n">
        <v>0.00149</v>
      </c>
      <c r="R199" s="173" t="n">
        <f aca="false">Q199*H199</f>
        <v>0.62711418</v>
      </c>
      <c r="S199" s="173" t="n">
        <v>0</v>
      </c>
      <c r="T199" s="174" t="n">
        <f aca="false">S199*H199</f>
        <v>0</v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R199" s="175" t="s">
        <v>167</v>
      </c>
      <c r="AT199" s="175" t="s">
        <v>163</v>
      </c>
      <c r="AU199" s="175" t="s">
        <v>80</v>
      </c>
      <c r="AY199" s="3" t="s">
        <v>161</v>
      </c>
      <c r="BE199" s="176" t="n">
        <f aca="false">IF(N199="základní",J199,0)</f>
        <v>0</v>
      </c>
      <c r="BF199" s="176" t="n">
        <f aca="false">IF(N199="snížená",J199,0)</f>
        <v>0</v>
      </c>
      <c r="BG199" s="176" t="n">
        <f aca="false">IF(N199="zákl. přenesená",J199,0)</f>
        <v>0</v>
      </c>
      <c r="BH199" s="176" t="n">
        <f aca="false">IF(N199="sníž. přenesená",J199,0)</f>
        <v>0</v>
      </c>
      <c r="BI199" s="176" t="n">
        <f aca="false">IF(N199="nulová",J199,0)</f>
        <v>0</v>
      </c>
      <c r="BJ199" s="3" t="s">
        <v>78</v>
      </c>
      <c r="BK199" s="176" t="n">
        <f aca="false">ROUND(I199*H199,2)</f>
        <v>0</v>
      </c>
      <c r="BL199" s="3" t="s">
        <v>167</v>
      </c>
      <c r="BM199" s="175" t="s">
        <v>302</v>
      </c>
    </row>
    <row r="200" s="22" customFormat="true" ht="12.8" hidden="false" customHeight="false" outlineLevel="0" collapsed="false">
      <c r="A200" s="17"/>
      <c r="B200" s="18"/>
      <c r="C200" s="17"/>
      <c r="D200" s="177" t="s">
        <v>169</v>
      </c>
      <c r="E200" s="17"/>
      <c r="F200" s="178" t="s">
        <v>303</v>
      </c>
      <c r="G200" s="17"/>
      <c r="H200" s="17"/>
      <c r="I200" s="17"/>
      <c r="J200" s="17"/>
      <c r="K200" s="17"/>
      <c r="L200" s="18"/>
      <c r="M200" s="179"/>
      <c r="N200" s="180"/>
      <c r="O200" s="50"/>
      <c r="P200" s="50"/>
      <c r="Q200" s="50"/>
      <c r="R200" s="50"/>
      <c r="S200" s="50"/>
      <c r="T200" s="51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T200" s="3" t="s">
        <v>169</v>
      </c>
      <c r="AU200" s="3" t="s">
        <v>80</v>
      </c>
    </row>
    <row r="201" s="181" customFormat="true" ht="12.8" hidden="false" customHeight="false" outlineLevel="0" collapsed="false">
      <c r="B201" s="182"/>
      <c r="D201" s="183" t="s">
        <v>171</v>
      </c>
      <c r="E201" s="184"/>
      <c r="F201" s="185" t="s">
        <v>197</v>
      </c>
      <c r="H201" s="184"/>
      <c r="L201" s="182"/>
      <c r="M201" s="186"/>
      <c r="N201" s="187"/>
      <c r="O201" s="187"/>
      <c r="P201" s="187"/>
      <c r="Q201" s="187"/>
      <c r="R201" s="187"/>
      <c r="S201" s="187"/>
      <c r="T201" s="188"/>
      <c r="AT201" s="184" t="s">
        <v>171</v>
      </c>
      <c r="AU201" s="184" t="s">
        <v>80</v>
      </c>
      <c r="AV201" s="181" t="s">
        <v>78</v>
      </c>
      <c r="AW201" s="181" t="s">
        <v>32</v>
      </c>
      <c r="AX201" s="181" t="s">
        <v>70</v>
      </c>
      <c r="AY201" s="184" t="s">
        <v>161</v>
      </c>
    </row>
    <row r="202" s="189" customFormat="true" ht="12.8" hidden="false" customHeight="false" outlineLevel="0" collapsed="false">
      <c r="B202" s="190"/>
      <c r="D202" s="183" t="s">
        <v>171</v>
      </c>
      <c r="E202" s="191"/>
      <c r="F202" s="192" t="s">
        <v>304</v>
      </c>
      <c r="H202" s="193" t="n">
        <v>106.92</v>
      </c>
      <c r="L202" s="190"/>
      <c r="M202" s="194"/>
      <c r="N202" s="195"/>
      <c r="O202" s="195"/>
      <c r="P202" s="195"/>
      <c r="Q202" s="195"/>
      <c r="R202" s="195"/>
      <c r="S202" s="195"/>
      <c r="T202" s="196"/>
      <c r="AT202" s="191" t="s">
        <v>171</v>
      </c>
      <c r="AU202" s="191" t="s">
        <v>80</v>
      </c>
      <c r="AV202" s="189" t="s">
        <v>80</v>
      </c>
      <c r="AW202" s="189" t="s">
        <v>32</v>
      </c>
      <c r="AX202" s="189" t="s">
        <v>70</v>
      </c>
      <c r="AY202" s="191" t="s">
        <v>161</v>
      </c>
    </row>
    <row r="203" s="181" customFormat="true" ht="12.8" hidden="false" customHeight="false" outlineLevel="0" collapsed="false">
      <c r="B203" s="182"/>
      <c r="D203" s="183" t="s">
        <v>171</v>
      </c>
      <c r="E203" s="184"/>
      <c r="F203" s="185" t="s">
        <v>199</v>
      </c>
      <c r="H203" s="184"/>
      <c r="L203" s="182"/>
      <c r="M203" s="186"/>
      <c r="N203" s="187"/>
      <c r="O203" s="187"/>
      <c r="P203" s="187"/>
      <c r="Q203" s="187"/>
      <c r="R203" s="187"/>
      <c r="S203" s="187"/>
      <c r="T203" s="188"/>
      <c r="AT203" s="184" t="s">
        <v>171</v>
      </c>
      <c r="AU203" s="184" t="s">
        <v>80</v>
      </c>
      <c r="AV203" s="181" t="s">
        <v>78</v>
      </c>
      <c r="AW203" s="181" t="s">
        <v>32</v>
      </c>
      <c r="AX203" s="181" t="s">
        <v>70</v>
      </c>
      <c r="AY203" s="184" t="s">
        <v>161</v>
      </c>
    </row>
    <row r="204" s="189" customFormat="true" ht="12.8" hidden="false" customHeight="false" outlineLevel="0" collapsed="false">
      <c r="B204" s="190"/>
      <c r="D204" s="183" t="s">
        <v>171</v>
      </c>
      <c r="E204" s="191"/>
      <c r="F204" s="192" t="s">
        <v>305</v>
      </c>
      <c r="H204" s="193" t="n">
        <v>56.6</v>
      </c>
      <c r="L204" s="190"/>
      <c r="M204" s="194"/>
      <c r="N204" s="195"/>
      <c r="O204" s="195"/>
      <c r="P204" s="195"/>
      <c r="Q204" s="195"/>
      <c r="R204" s="195"/>
      <c r="S204" s="195"/>
      <c r="T204" s="196"/>
      <c r="AT204" s="191" t="s">
        <v>171</v>
      </c>
      <c r="AU204" s="191" t="s">
        <v>80</v>
      </c>
      <c r="AV204" s="189" t="s">
        <v>80</v>
      </c>
      <c r="AW204" s="189" t="s">
        <v>32</v>
      </c>
      <c r="AX204" s="189" t="s">
        <v>70</v>
      </c>
      <c r="AY204" s="191" t="s">
        <v>161</v>
      </c>
    </row>
    <row r="205" s="181" customFormat="true" ht="12.8" hidden="false" customHeight="false" outlineLevel="0" collapsed="false">
      <c r="B205" s="182"/>
      <c r="D205" s="183" t="s">
        <v>171</v>
      </c>
      <c r="E205" s="184"/>
      <c r="F205" s="185" t="s">
        <v>201</v>
      </c>
      <c r="H205" s="184"/>
      <c r="L205" s="182"/>
      <c r="M205" s="186"/>
      <c r="N205" s="187"/>
      <c r="O205" s="187"/>
      <c r="P205" s="187"/>
      <c r="Q205" s="187"/>
      <c r="R205" s="187"/>
      <c r="S205" s="187"/>
      <c r="T205" s="188"/>
      <c r="AT205" s="184" t="s">
        <v>171</v>
      </c>
      <c r="AU205" s="184" t="s">
        <v>80</v>
      </c>
      <c r="AV205" s="181" t="s">
        <v>78</v>
      </c>
      <c r="AW205" s="181" t="s">
        <v>32</v>
      </c>
      <c r="AX205" s="181" t="s">
        <v>70</v>
      </c>
      <c r="AY205" s="184" t="s">
        <v>161</v>
      </c>
    </row>
    <row r="206" s="189" customFormat="true" ht="12.8" hidden="false" customHeight="false" outlineLevel="0" collapsed="false">
      <c r="B206" s="190"/>
      <c r="D206" s="183" t="s">
        <v>171</v>
      </c>
      <c r="E206" s="191"/>
      <c r="F206" s="192" t="s">
        <v>306</v>
      </c>
      <c r="H206" s="193" t="n">
        <v>37.8</v>
      </c>
      <c r="L206" s="190"/>
      <c r="M206" s="194"/>
      <c r="N206" s="195"/>
      <c r="O206" s="195"/>
      <c r="P206" s="195"/>
      <c r="Q206" s="195"/>
      <c r="R206" s="195"/>
      <c r="S206" s="195"/>
      <c r="T206" s="196"/>
      <c r="AT206" s="191" t="s">
        <v>171</v>
      </c>
      <c r="AU206" s="191" t="s">
        <v>80</v>
      </c>
      <c r="AV206" s="189" t="s">
        <v>80</v>
      </c>
      <c r="AW206" s="189" t="s">
        <v>32</v>
      </c>
      <c r="AX206" s="189" t="s">
        <v>70</v>
      </c>
      <c r="AY206" s="191" t="s">
        <v>161</v>
      </c>
    </row>
    <row r="207" s="181" customFormat="true" ht="12.8" hidden="false" customHeight="false" outlineLevel="0" collapsed="false">
      <c r="B207" s="182"/>
      <c r="D207" s="183" t="s">
        <v>171</v>
      </c>
      <c r="E207" s="184"/>
      <c r="F207" s="185" t="s">
        <v>202</v>
      </c>
      <c r="H207" s="184"/>
      <c r="L207" s="182"/>
      <c r="M207" s="186"/>
      <c r="N207" s="187"/>
      <c r="O207" s="187"/>
      <c r="P207" s="187"/>
      <c r="Q207" s="187"/>
      <c r="R207" s="187"/>
      <c r="S207" s="187"/>
      <c r="T207" s="188"/>
      <c r="AT207" s="184" t="s">
        <v>171</v>
      </c>
      <c r="AU207" s="184" t="s">
        <v>80</v>
      </c>
      <c r="AV207" s="181" t="s">
        <v>78</v>
      </c>
      <c r="AW207" s="181" t="s">
        <v>32</v>
      </c>
      <c r="AX207" s="181" t="s">
        <v>70</v>
      </c>
      <c r="AY207" s="184" t="s">
        <v>161</v>
      </c>
    </row>
    <row r="208" s="189" customFormat="true" ht="12.8" hidden="false" customHeight="false" outlineLevel="0" collapsed="false">
      <c r="B208" s="190"/>
      <c r="D208" s="183" t="s">
        <v>171</v>
      </c>
      <c r="E208" s="191"/>
      <c r="F208" s="192" t="s">
        <v>307</v>
      </c>
      <c r="H208" s="193" t="n">
        <v>17.5</v>
      </c>
      <c r="L208" s="190"/>
      <c r="M208" s="194"/>
      <c r="N208" s="195"/>
      <c r="O208" s="195"/>
      <c r="P208" s="195"/>
      <c r="Q208" s="195"/>
      <c r="R208" s="195"/>
      <c r="S208" s="195"/>
      <c r="T208" s="196"/>
      <c r="AT208" s="191" t="s">
        <v>171</v>
      </c>
      <c r="AU208" s="191" t="s">
        <v>80</v>
      </c>
      <c r="AV208" s="189" t="s">
        <v>80</v>
      </c>
      <c r="AW208" s="189" t="s">
        <v>32</v>
      </c>
      <c r="AX208" s="189" t="s">
        <v>70</v>
      </c>
      <c r="AY208" s="191" t="s">
        <v>161</v>
      </c>
    </row>
    <row r="209" s="181" customFormat="true" ht="12.8" hidden="false" customHeight="false" outlineLevel="0" collapsed="false">
      <c r="B209" s="182"/>
      <c r="D209" s="183" t="s">
        <v>171</v>
      </c>
      <c r="E209" s="184"/>
      <c r="F209" s="185" t="s">
        <v>203</v>
      </c>
      <c r="H209" s="184"/>
      <c r="L209" s="182"/>
      <c r="M209" s="186"/>
      <c r="N209" s="187"/>
      <c r="O209" s="187"/>
      <c r="P209" s="187"/>
      <c r="Q209" s="187"/>
      <c r="R209" s="187"/>
      <c r="S209" s="187"/>
      <c r="T209" s="188"/>
      <c r="AT209" s="184" t="s">
        <v>171</v>
      </c>
      <c r="AU209" s="184" t="s">
        <v>80</v>
      </c>
      <c r="AV209" s="181" t="s">
        <v>78</v>
      </c>
      <c r="AW209" s="181" t="s">
        <v>32</v>
      </c>
      <c r="AX209" s="181" t="s">
        <v>70</v>
      </c>
      <c r="AY209" s="184" t="s">
        <v>161</v>
      </c>
    </row>
    <row r="210" s="189" customFormat="true" ht="12.8" hidden="false" customHeight="false" outlineLevel="0" collapsed="false">
      <c r="B210" s="190"/>
      <c r="D210" s="183" t="s">
        <v>171</v>
      </c>
      <c r="E210" s="191"/>
      <c r="F210" s="192" t="s">
        <v>308</v>
      </c>
      <c r="H210" s="193" t="n">
        <v>147</v>
      </c>
      <c r="L210" s="190"/>
      <c r="M210" s="194"/>
      <c r="N210" s="195"/>
      <c r="O210" s="195"/>
      <c r="P210" s="195"/>
      <c r="Q210" s="195"/>
      <c r="R210" s="195"/>
      <c r="S210" s="195"/>
      <c r="T210" s="196"/>
      <c r="AT210" s="191" t="s">
        <v>171</v>
      </c>
      <c r="AU210" s="191" t="s">
        <v>80</v>
      </c>
      <c r="AV210" s="189" t="s">
        <v>80</v>
      </c>
      <c r="AW210" s="189" t="s">
        <v>32</v>
      </c>
      <c r="AX210" s="189" t="s">
        <v>70</v>
      </c>
      <c r="AY210" s="191" t="s">
        <v>161</v>
      </c>
    </row>
    <row r="211" s="181" customFormat="true" ht="12.8" hidden="false" customHeight="false" outlineLevel="0" collapsed="false">
      <c r="B211" s="182"/>
      <c r="D211" s="183" t="s">
        <v>171</v>
      </c>
      <c r="E211" s="184"/>
      <c r="F211" s="185" t="s">
        <v>205</v>
      </c>
      <c r="H211" s="184"/>
      <c r="L211" s="182"/>
      <c r="M211" s="186"/>
      <c r="N211" s="187"/>
      <c r="O211" s="187"/>
      <c r="P211" s="187"/>
      <c r="Q211" s="187"/>
      <c r="R211" s="187"/>
      <c r="S211" s="187"/>
      <c r="T211" s="188"/>
      <c r="AT211" s="184" t="s">
        <v>171</v>
      </c>
      <c r="AU211" s="184" t="s">
        <v>80</v>
      </c>
      <c r="AV211" s="181" t="s">
        <v>78</v>
      </c>
      <c r="AW211" s="181" t="s">
        <v>32</v>
      </c>
      <c r="AX211" s="181" t="s">
        <v>70</v>
      </c>
      <c r="AY211" s="184" t="s">
        <v>161</v>
      </c>
    </row>
    <row r="212" s="189" customFormat="true" ht="12.8" hidden="false" customHeight="false" outlineLevel="0" collapsed="false">
      <c r="B212" s="190"/>
      <c r="D212" s="183" t="s">
        <v>171</v>
      </c>
      <c r="E212" s="191"/>
      <c r="F212" s="192" t="s">
        <v>309</v>
      </c>
      <c r="H212" s="193" t="n">
        <v>55.062</v>
      </c>
      <c r="L212" s="190"/>
      <c r="M212" s="194"/>
      <c r="N212" s="195"/>
      <c r="O212" s="195"/>
      <c r="P212" s="195"/>
      <c r="Q212" s="195"/>
      <c r="R212" s="195"/>
      <c r="S212" s="195"/>
      <c r="T212" s="196"/>
      <c r="AT212" s="191" t="s">
        <v>171</v>
      </c>
      <c r="AU212" s="191" t="s">
        <v>80</v>
      </c>
      <c r="AV212" s="189" t="s">
        <v>80</v>
      </c>
      <c r="AW212" s="189" t="s">
        <v>32</v>
      </c>
      <c r="AX212" s="189" t="s">
        <v>70</v>
      </c>
      <c r="AY212" s="191" t="s">
        <v>161</v>
      </c>
    </row>
    <row r="213" s="197" customFormat="true" ht="12.8" hidden="false" customHeight="false" outlineLevel="0" collapsed="false">
      <c r="B213" s="198"/>
      <c r="D213" s="183" t="s">
        <v>171</v>
      </c>
      <c r="E213" s="199"/>
      <c r="F213" s="200" t="s">
        <v>207</v>
      </c>
      <c r="H213" s="201" t="n">
        <v>420.882</v>
      </c>
      <c r="L213" s="198"/>
      <c r="M213" s="202"/>
      <c r="N213" s="203"/>
      <c r="O213" s="203"/>
      <c r="P213" s="203"/>
      <c r="Q213" s="203"/>
      <c r="R213" s="203"/>
      <c r="S213" s="203"/>
      <c r="T213" s="204"/>
      <c r="AT213" s="199" t="s">
        <v>171</v>
      </c>
      <c r="AU213" s="199" t="s">
        <v>80</v>
      </c>
      <c r="AV213" s="197" t="s">
        <v>167</v>
      </c>
      <c r="AW213" s="197" t="s">
        <v>32</v>
      </c>
      <c r="AX213" s="197" t="s">
        <v>78</v>
      </c>
      <c r="AY213" s="199" t="s">
        <v>161</v>
      </c>
    </row>
    <row r="214" s="22" customFormat="true" ht="24.15" hidden="false" customHeight="true" outlineLevel="0" collapsed="false">
      <c r="A214" s="17"/>
      <c r="B214" s="163"/>
      <c r="C214" s="164" t="s">
        <v>310</v>
      </c>
      <c r="D214" s="164" t="s">
        <v>163</v>
      </c>
      <c r="E214" s="165" t="s">
        <v>311</v>
      </c>
      <c r="F214" s="166" t="s">
        <v>312</v>
      </c>
      <c r="G214" s="167" t="s">
        <v>166</v>
      </c>
      <c r="H214" s="168" t="n">
        <v>420.882</v>
      </c>
      <c r="I214" s="169"/>
      <c r="J214" s="169" t="n">
        <f aca="false">ROUND(I214*H214,2)</f>
        <v>0</v>
      </c>
      <c r="K214" s="170"/>
      <c r="L214" s="18"/>
      <c r="M214" s="171"/>
      <c r="N214" s="172" t="s">
        <v>41</v>
      </c>
      <c r="O214" s="173" t="n">
        <v>0.171</v>
      </c>
      <c r="P214" s="173" t="n">
        <f aca="false">O214*H214</f>
        <v>71.970822</v>
      </c>
      <c r="Q214" s="173" t="n">
        <v>0</v>
      </c>
      <c r="R214" s="173" t="n">
        <f aca="false">Q214*H214</f>
        <v>0</v>
      </c>
      <c r="S214" s="173" t="n">
        <v>0</v>
      </c>
      <c r="T214" s="174" t="n">
        <f aca="false">S214*H214</f>
        <v>0</v>
      </c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R214" s="175" t="s">
        <v>167</v>
      </c>
      <c r="AT214" s="175" t="s">
        <v>163</v>
      </c>
      <c r="AU214" s="175" t="s">
        <v>80</v>
      </c>
      <c r="AY214" s="3" t="s">
        <v>161</v>
      </c>
      <c r="BE214" s="176" t="n">
        <f aca="false">IF(N214="základní",J214,0)</f>
        <v>0</v>
      </c>
      <c r="BF214" s="176" t="n">
        <f aca="false">IF(N214="snížená",J214,0)</f>
        <v>0</v>
      </c>
      <c r="BG214" s="176" t="n">
        <f aca="false">IF(N214="zákl. přenesená",J214,0)</f>
        <v>0</v>
      </c>
      <c r="BH214" s="176" t="n">
        <f aca="false">IF(N214="sníž. přenesená",J214,0)</f>
        <v>0</v>
      </c>
      <c r="BI214" s="176" t="n">
        <f aca="false">IF(N214="nulová",J214,0)</f>
        <v>0</v>
      </c>
      <c r="BJ214" s="3" t="s">
        <v>78</v>
      </c>
      <c r="BK214" s="176" t="n">
        <f aca="false">ROUND(I214*H214,2)</f>
        <v>0</v>
      </c>
      <c r="BL214" s="3" t="s">
        <v>167</v>
      </c>
      <c r="BM214" s="175" t="s">
        <v>313</v>
      </c>
    </row>
    <row r="215" s="22" customFormat="true" ht="12.8" hidden="false" customHeight="false" outlineLevel="0" collapsed="false">
      <c r="A215" s="17"/>
      <c r="B215" s="18"/>
      <c r="C215" s="17"/>
      <c r="D215" s="177" t="s">
        <v>169</v>
      </c>
      <c r="E215" s="17"/>
      <c r="F215" s="178" t="s">
        <v>314</v>
      </c>
      <c r="G215" s="17"/>
      <c r="H215" s="17"/>
      <c r="I215" s="17"/>
      <c r="J215" s="17"/>
      <c r="K215" s="17"/>
      <c r="L215" s="18"/>
      <c r="M215" s="179"/>
      <c r="N215" s="180"/>
      <c r="O215" s="50"/>
      <c r="P215" s="50"/>
      <c r="Q215" s="50"/>
      <c r="R215" s="50"/>
      <c r="S215" s="50"/>
      <c r="T215" s="51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T215" s="3" t="s">
        <v>169</v>
      </c>
      <c r="AU215" s="3" t="s">
        <v>80</v>
      </c>
    </row>
    <row r="216" s="22" customFormat="true" ht="37.8" hidden="false" customHeight="true" outlineLevel="0" collapsed="false">
      <c r="A216" s="17"/>
      <c r="B216" s="163"/>
      <c r="C216" s="164" t="s">
        <v>315</v>
      </c>
      <c r="D216" s="164" t="s">
        <v>163</v>
      </c>
      <c r="E216" s="165" t="s">
        <v>316</v>
      </c>
      <c r="F216" s="166" t="s">
        <v>317</v>
      </c>
      <c r="G216" s="167" t="s">
        <v>103</v>
      </c>
      <c r="H216" s="168" t="n">
        <v>617.347</v>
      </c>
      <c r="I216" s="169"/>
      <c r="J216" s="169" t="n">
        <f aca="false">ROUND(I216*H216,2)</f>
        <v>0</v>
      </c>
      <c r="K216" s="170"/>
      <c r="L216" s="18"/>
      <c r="M216" s="171"/>
      <c r="N216" s="172" t="s">
        <v>41</v>
      </c>
      <c r="O216" s="173" t="n">
        <v>0.122</v>
      </c>
      <c r="P216" s="173" t="n">
        <f aca="false">O216*H216</f>
        <v>75.316334</v>
      </c>
      <c r="Q216" s="173" t="n">
        <v>0</v>
      </c>
      <c r="R216" s="173" t="n">
        <f aca="false">Q216*H216</f>
        <v>0</v>
      </c>
      <c r="S216" s="173" t="n">
        <v>0</v>
      </c>
      <c r="T216" s="174" t="n">
        <f aca="false">S216*H216</f>
        <v>0</v>
      </c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R216" s="175" t="s">
        <v>167</v>
      </c>
      <c r="AT216" s="175" t="s">
        <v>163</v>
      </c>
      <c r="AU216" s="175" t="s">
        <v>80</v>
      </c>
      <c r="AY216" s="3" t="s">
        <v>161</v>
      </c>
      <c r="BE216" s="176" t="n">
        <f aca="false">IF(N216="základní",J216,0)</f>
        <v>0</v>
      </c>
      <c r="BF216" s="176" t="n">
        <f aca="false">IF(N216="snížená",J216,0)</f>
        <v>0</v>
      </c>
      <c r="BG216" s="176" t="n">
        <f aca="false">IF(N216="zákl. přenesená",J216,0)</f>
        <v>0</v>
      </c>
      <c r="BH216" s="176" t="n">
        <f aca="false">IF(N216="sníž. přenesená",J216,0)</f>
        <v>0</v>
      </c>
      <c r="BI216" s="176" t="n">
        <f aca="false">IF(N216="nulová",J216,0)</f>
        <v>0</v>
      </c>
      <c r="BJ216" s="3" t="s">
        <v>78</v>
      </c>
      <c r="BK216" s="176" t="n">
        <f aca="false">ROUND(I216*H216,2)</f>
        <v>0</v>
      </c>
      <c r="BL216" s="3" t="s">
        <v>167</v>
      </c>
      <c r="BM216" s="175" t="s">
        <v>318</v>
      </c>
    </row>
    <row r="217" s="22" customFormat="true" ht="12.8" hidden="false" customHeight="false" outlineLevel="0" collapsed="false">
      <c r="A217" s="17"/>
      <c r="B217" s="18"/>
      <c r="C217" s="17"/>
      <c r="D217" s="177" t="s">
        <v>169</v>
      </c>
      <c r="E217" s="17"/>
      <c r="F217" s="178" t="s">
        <v>319</v>
      </c>
      <c r="G217" s="17"/>
      <c r="H217" s="17"/>
      <c r="I217" s="17"/>
      <c r="J217" s="17"/>
      <c r="K217" s="17"/>
      <c r="L217" s="18"/>
      <c r="M217" s="179"/>
      <c r="N217" s="180"/>
      <c r="O217" s="50"/>
      <c r="P217" s="50"/>
      <c r="Q217" s="50"/>
      <c r="R217" s="50"/>
      <c r="S217" s="50"/>
      <c r="T217" s="51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T217" s="3" t="s">
        <v>169</v>
      </c>
      <c r="AU217" s="3" t="s">
        <v>80</v>
      </c>
    </row>
    <row r="218" s="189" customFormat="true" ht="12.8" hidden="false" customHeight="false" outlineLevel="0" collapsed="false">
      <c r="B218" s="190"/>
      <c r="D218" s="183" t="s">
        <v>171</v>
      </c>
      <c r="E218" s="191"/>
      <c r="F218" s="192" t="s">
        <v>320</v>
      </c>
      <c r="H218" s="193" t="n">
        <v>367.66</v>
      </c>
      <c r="L218" s="190"/>
      <c r="M218" s="194"/>
      <c r="N218" s="195"/>
      <c r="O218" s="195"/>
      <c r="P218" s="195"/>
      <c r="Q218" s="195"/>
      <c r="R218" s="195"/>
      <c r="S218" s="195"/>
      <c r="T218" s="196"/>
      <c r="AT218" s="191" t="s">
        <v>171</v>
      </c>
      <c r="AU218" s="191" t="s">
        <v>80</v>
      </c>
      <c r="AV218" s="189" t="s">
        <v>80</v>
      </c>
      <c r="AW218" s="189" t="s">
        <v>32</v>
      </c>
      <c r="AX218" s="189" t="s">
        <v>70</v>
      </c>
      <c r="AY218" s="191" t="s">
        <v>161</v>
      </c>
    </row>
    <row r="219" s="189" customFormat="true" ht="12.8" hidden="false" customHeight="false" outlineLevel="0" collapsed="false">
      <c r="B219" s="190"/>
      <c r="D219" s="183" t="s">
        <v>171</v>
      </c>
      <c r="E219" s="191"/>
      <c r="F219" s="192" t="s">
        <v>321</v>
      </c>
      <c r="H219" s="193" t="n">
        <v>249.687</v>
      </c>
      <c r="L219" s="190"/>
      <c r="M219" s="194"/>
      <c r="N219" s="195"/>
      <c r="O219" s="195"/>
      <c r="P219" s="195"/>
      <c r="Q219" s="195"/>
      <c r="R219" s="195"/>
      <c r="S219" s="195"/>
      <c r="T219" s="196"/>
      <c r="AT219" s="191" t="s">
        <v>171</v>
      </c>
      <c r="AU219" s="191" t="s">
        <v>80</v>
      </c>
      <c r="AV219" s="189" t="s">
        <v>80</v>
      </c>
      <c r="AW219" s="189" t="s">
        <v>32</v>
      </c>
      <c r="AX219" s="189" t="s">
        <v>70</v>
      </c>
      <c r="AY219" s="191" t="s">
        <v>161</v>
      </c>
    </row>
    <row r="220" s="197" customFormat="true" ht="12.8" hidden="false" customHeight="false" outlineLevel="0" collapsed="false">
      <c r="B220" s="198"/>
      <c r="D220" s="183" t="s">
        <v>171</v>
      </c>
      <c r="E220" s="199"/>
      <c r="F220" s="200" t="s">
        <v>207</v>
      </c>
      <c r="H220" s="201" t="n">
        <v>617.347</v>
      </c>
      <c r="L220" s="198"/>
      <c r="M220" s="202"/>
      <c r="N220" s="203"/>
      <c r="O220" s="203"/>
      <c r="P220" s="203"/>
      <c r="Q220" s="203"/>
      <c r="R220" s="203"/>
      <c r="S220" s="203"/>
      <c r="T220" s="204"/>
      <c r="AT220" s="199" t="s">
        <v>171</v>
      </c>
      <c r="AU220" s="199" t="s">
        <v>80</v>
      </c>
      <c r="AV220" s="197" t="s">
        <v>167</v>
      </c>
      <c r="AW220" s="197" t="s">
        <v>32</v>
      </c>
      <c r="AX220" s="197" t="s">
        <v>78</v>
      </c>
      <c r="AY220" s="199" t="s">
        <v>161</v>
      </c>
    </row>
    <row r="221" s="22" customFormat="true" ht="37.8" hidden="false" customHeight="true" outlineLevel="0" collapsed="false">
      <c r="A221" s="17"/>
      <c r="B221" s="163"/>
      <c r="C221" s="164" t="s">
        <v>7</v>
      </c>
      <c r="D221" s="164" t="s">
        <v>163</v>
      </c>
      <c r="E221" s="165" t="s">
        <v>322</v>
      </c>
      <c r="F221" s="166" t="s">
        <v>323</v>
      </c>
      <c r="G221" s="167" t="s">
        <v>103</v>
      </c>
      <c r="H221" s="168" t="n">
        <v>154.337</v>
      </c>
      <c r="I221" s="169"/>
      <c r="J221" s="169" t="n">
        <f aca="false">ROUND(I221*H221,2)</f>
        <v>0</v>
      </c>
      <c r="K221" s="170"/>
      <c r="L221" s="18"/>
      <c r="M221" s="171"/>
      <c r="N221" s="172" t="s">
        <v>41</v>
      </c>
      <c r="O221" s="173" t="n">
        <v>0.148</v>
      </c>
      <c r="P221" s="173" t="n">
        <f aca="false">O221*H221</f>
        <v>22.841876</v>
      </c>
      <c r="Q221" s="173" t="n">
        <v>0</v>
      </c>
      <c r="R221" s="173" t="n">
        <f aca="false">Q221*H221</f>
        <v>0</v>
      </c>
      <c r="S221" s="173" t="n">
        <v>0</v>
      </c>
      <c r="T221" s="174" t="n">
        <f aca="false">S221*H221</f>
        <v>0</v>
      </c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R221" s="175" t="s">
        <v>167</v>
      </c>
      <c r="AT221" s="175" t="s">
        <v>163</v>
      </c>
      <c r="AU221" s="175" t="s">
        <v>80</v>
      </c>
      <c r="AY221" s="3" t="s">
        <v>161</v>
      </c>
      <c r="BE221" s="176" t="n">
        <f aca="false">IF(N221="základní",J221,0)</f>
        <v>0</v>
      </c>
      <c r="BF221" s="176" t="n">
        <f aca="false">IF(N221="snížená",J221,0)</f>
        <v>0</v>
      </c>
      <c r="BG221" s="176" t="n">
        <f aca="false">IF(N221="zákl. přenesená",J221,0)</f>
        <v>0</v>
      </c>
      <c r="BH221" s="176" t="n">
        <f aca="false">IF(N221="sníž. přenesená",J221,0)</f>
        <v>0</v>
      </c>
      <c r="BI221" s="176" t="n">
        <f aca="false">IF(N221="nulová",J221,0)</f>
        <v>0</v>
      </c>
      <c r="BJ221" s="3" t="s">
        <v>78</v>
      </c>
      <c r="BK221" s="176" t="n">
        <f aca="false">ROUND(I221*H221,2)</f>
        <v>0</v>
      </c>
      <c r="BL221" s="3" t="s">
        <v>167</v>
      </c>
      <c r="BM221" s="175" t="s">
        <v>324</v>
      </c>
    </row>
    <row r="222" s="22" customFormat="true" ht="12.8" hidden="false" customHeight="false" outlineLevel="0" collapsed="false">
      <c r="A222" s="17"/>
      <c r="B222" s="18"/>
      <c r="C222" s="17"/>
      <c r="D222" s="177" t="s">
        <v>169</v>
      </c>
      <c r="E222" s="17"/>
      <c r="F222" s="178" t="s">
        <v>325</v>
      </c>
      <c r="G222" s="17"/>
      <c r="H222" s="17"/>
      <c r="I222" s="17"/>
      <c r="J222" s="17"/>
      <c r="K222" s="17"/>
      <c r="L222" s="18"/>
      <c r="M222" s="179"/>
      <c r="N222" s="180"/>
      <c r="O222" s="50"/>
      <c r="P222" s="50"/>
      <c r="Q222" s="50"/>
      <c r="R222" s="50"/>
      <c r="S222" s="50"/>
      <c r="T222" s="51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T222" s="3" t="s">
        <v>169</v>
      </c>
      <c r="AU222" s="3" t="s">
        <v>80</v>
      </c>
    </row>
    <row r="223" s="189" customFormat="true" ht="12.8" hidden="false" customHeight="false" outlineLevel="0" collapsed="false">
      <c r="B223" s="190"/>
      <c r="D223" s="183" t="s">
        <v>171</v>
      </c>
      <c r="E223" s="191"/>
      <c r="F223" s="192" t="s">
        <v>261</v>
      </c>
      <c r="H223" s="193" t="n">
        <v>91.915</v>
      </c>
      <c r="L223" s="190"/>
      <c r="M223" s="194"/>
      <c r="N223" s="195"/>
      <c r="O223" s="195"/>
      <c r="P223" s="195"/>
      <c r="Q223" s="195"/>
      <c r="R223" s="195"/>
      <c r="S223" s="195"/>
      <c r="T223" s="196"/>
      <c r="AT223" s="191" t="s">
        <v>171</v>
      </c>
      <c r="AU223" s="191" t="s">
        <v>80</v>
      </c>
      <c r="AV223" s="189" t="s">
        <v>80</v>
      </c>
      <c r="AW223" s="189" t="s">
        <v>32</v>
      </c>
      <c r="AX223" s="189" t="s">
        <v>70</v>
      </c>
      <c r="AY223" s="191" t="s">
        <v>161</v>
      </c>
    </row>
    <row r="224" s="189" customFormat="true" ht="12.8" hidden="false" customHeight="false" outlineLevel="0" collapsed="false">
      <c r="B224" s="190"/>
      <c r="D224" s="183" t="s">
        <v>171</v>
      </c>
      <c r="E224" s="191"/>
      <c r="F224" s="192" t="s">
        <v>240</v>
      </c>
      <c r="H224" s="193" t="n">
        <v>62.422</v>
      </c>
      <c r="L224" s="190"/>
      <c r="M224" s="194"/>
      <c r="N224" s="195"/>
      <c r="O224" s="195"/>
      <c r="P224" s="195"/>
      <c r="Q224" s="195"/>
      <c r="R224" s="195"/>
      <c r="S224" s="195"/>
      <c r="T224" s="196"/>
      <c r="AT224" s="191" t="s">
        <v>171</v>
      </c>
      <c r="AU224" s="191" t="s">
        <v>80</v>
      </c>
      <c r="AV224" s="189" t="s">
        <v>80</v>
      </c>
      <c r="AW224" s="189" t="s">
        <v>32</v>
      </c>
      <c r="AX224" s="189" t="s">
        <v>70</v>
      </c>
      <c r="AY224" s="191" t="s">
        <v>161</v>
      </c>
    </row>
    <row r="225" s="197" customFormat="true" ht="12.8" hidden="false" customHeight="false" outlineLevel="0" collapsed="false">
      <c r="B225" s="198"/>
      <c r="D225" s="183" t="s">
        <v>171</v>
      </c>
      <c r="E225" s="199"/>
      <c r="F225" s="200" t="s">
        <v>207</v>
      </c>
      <c r="H225" s="201" t="n">
        <v>154.337</v>
      </c>
      <c r="L225" s="198"/>
      <c r="M225" s="202"/>
      <c r="N225" s="203"/>
      <c r="O225" s="203"/>
      <c r="P225" s="203"/>
      <c r="Q225" s="203"/>
      <c r="R225" s="203"/>
      <c r="S225" s="203"/>
      <c r="T225" s="204"/>
      <c r="AT225" s="199" t="s">
        <v>171</v>
      </c>
      <c r="AU225" s="199" t="s">
        <v>80</v>
      </c>
      <c r="AV225" s="197" t="s">
        <v>167</v>
      </c>
      <c r="AW225" s="197" t="s">
        <v>32</v>
      </c>
      <c r="AX225" s="197" t="s">
        <v>78</v>
      </c>
      <c r="AY225" s="199" t="s">
        <v>161</v>
      </c>
    </row>
    <row r="226" s="22" customFormat="true" ht="37.8" hidden="false" customHeight="true" outlineLevel="0" collapsed="false">
      <c r="A226" s="17"/>
      <c r="B226" s="163"/>
      <c r="C226" s="164" t="s">
        <v>326</v>
      </c>
      <c r="D226" s="164" t="s">
        <v>163</v>
      </c>
      <c r="E226" s="165" t="s">
        <v>327</v>
      </c>
      <c r="F226" s="166" t="s">
        <v>328</v>
      </c>
      <c r="G226" s="167" t="s">
        <v>103</v>
      </c>
      <c r="H226" s="168" t="n">
        <v>11.253</v>
      </c>
      <c r="I226" s="169"/>
      <c r="J226" s="169" t="n">
        <f aca="false">ROUND(I226*H226,2)</f>
        <v>0</v>
      </c>
      <c r="K226" s="170"/>
      <c r="L226" s="18"/>
      <c r="M226" s="171"/>
      <c r="N226" s="172" t="s">
        <v>41</v>
      </c>
      <c r="O226" s="173" t="n">
        <v>0.063</v>
      </c>
      <c r="P226" s="173" t="n">
        <f aca="false">O226*H226</f>
        <v>0.708939</v>
      </c>
      <c r="Q226" s="173" t="n">
        <v>0</v>
      </c>
      <c r="R226" s="173" t="n">
        <f aca="false">Q226*H226</f>
        <v>0</v>
      </c>
      <c r="S226" s="173" t="n">
        <v>0</v>
      </c>
      <c r="T226" s="174" t="n">
        <f aca="false">S226*H226</f>
        <v>0</v>
      </c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R226" s="175" t="s">
        <v>167</v>
      </c>
      <c r="AT226" s="175" t="s">
        <v>163</v>
      </c>
      <c r="AU226" s="175" t="s">
        <v>80</v>
      </c>
      <c r="AY226" s="3" t="s">
        <v>161</v>
      </c>
      <c r="BE226" s="176" t="n">
        <f aca="false">IF(N226="základní",J226,0)</f>
        <v>0</v>
      </c>
      <c r="BF226" s="176" t="n">
        <f aca="false">IF(N226="snížená",J226,0)</f>
        <v>0</v>
      </c>
      <c r="BG226" s="176" t="n">
        <f aca="false">IF(N226="zákl. přenesená",J226,0)</f>
        <v>0</v>
      </c>
      <c r="BH226" s="176" t="n">
        <f aca="false">IF(N226="sníž. přenesená",J226,0)</f>
        <v>0</v>
      </c>
      <c r="BI226" s="176" t="n">
        <f aca="false">IF(N226="nulová",J226,0)</f>
        <v>0</v>
      </c>
      <c r="BJ226" s="3" t="s">
        <v>78</v>
      </c>
      <c r="BK226" s="176" t="n">
        <f aca="false">ROUND(I226*H226,2)</f>
        <v>0</v>
      </c>
      <c r="BL226" s="3" t="s">
        <v>167</v>
      </c>
      <c r="BM226" s="175" t="s">
        <v>329</v>
      </c>
    </row>
    <row r="227" s="22" customFormat="true" ht="12.8" hidden="false" customHeight="false" outlineLevel="0" collapsed="false">
      <c r="A227" s="17"/>
      <c r="B227" s="18"/>
      <c r="C227" s="17"/>
      <c r="D227" s="177" t="s">
        <v>169</v>
      </c>
      <c r="E227" s="17"/>
      <c r="F227" s="178" t="s">
        <v>330</v>
      </c>
      <c r="G227" s="17"/>
      <c r="H227" s="17"/>
      <c r="I227" s="17"/>
      <c r="J227" s="17"/>
      <c r="K227" s="17"/>
      <c r="L227" s="18"/>
      <c r="M227" s="179"/>
      <c r="N227" s="180"/>
      <c r="O227" s="50"/>
      <c r="P227" s="50"/>
      <c r="Q227" s="50"/>
      <c r="R227" s="50"/>
      <c r="S227" s="50"/>
      <c r="T227" s="51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T227" s="3" t="s">
        <v>169</v>
      </c>
      <c r="AU227" s="3" t="s">
        <v>80</v>
      </c>
    </row>
    <row r="228" s="189" customFormat="true" ht="12.8" hidden="false" customHeight="false" outlineLevel="0" collapsed="false">
      <c r="B228" s="190"/>
      <c r="D228" s="183" t="s">
        <v>171</v>
      </c>
      <c r="E228" s="191"/>
      <c r="F228" s="192" t="s">
        <v>132</v>
      </c>
      <c r="H228" s="193" t="n">
        <v>165.59</v>
      </c>
      <c r="L228" s="190"/>
      <c r="M228" s="194"/>
      <c r="N228" s="195"/>
      <c r="O228" s="195"/>
      <c r="P228" s="195"/>
      <c r="Q228" s="195"/>
      <c r="R228" s="195"/>
      <c r="S228" s="195"/>
      <c r="T228" s="196"/>
      <c r="AT228" s="191" t="s">
        <v>171</v>
      </c>
      <c r="AU228" s="191" t="s">
        <v>80</v>
      </c>
      <c r="AV228" s="189" t="s">
        <v>80</v>
      </c>
      <c r="AW228" s="189" t="s">
        <v>32</v>
      </c>
      <c r="AX228" s="189" t="s">
        <v>70</v>
      </c>
      <c r="AY228" s="191" t="s">
        <v>161</v>
      </c>
    </row>
    <row r="229" s="189" customFormat="true" ht="12.8" hidden="false" customHeight="false" outlineLevel="0" collapsed="false">
      <c r="B229" s="190"/>
      <c r="D229" s="183" t="s">
        <v>171</v>
      </c>
      <c r="E229" s="191"/>
      <c r="F229" s="192" t="s">
        <v>331</v>
      </c>
      <c r="H229" s="193" t="n">
        <v>-91.915</v>
      </c>
      <c r="L229" s="190"/>
      <c r="M229" s="194"/>
      <c r="N229" s="195"/>
      <c r="O229" s="195"/>
      <c r="P229" s="195"/>
      <c r="Q229" s="195"/>
      <c r="R229" s="195"/>
      <c r="S229" s="195"/>
      <c r="T229" s="196"/>
      <c r="AT229" s="191" t="s">
        <v>171</v>
      </c>
      <c r="AU229" s="191" t="s">
        <v>80</v>
      </c>
      <c r="AV229" s="189" t="s">
        <v>80</v>
      </c>
      <c r="AW229" s="189" t="s">
        <v>32</v>
      </c>
      <c r="AX229" s="189" t="s">
        <v>70</v>
      </c>
      <c r="AY229" s="191" t="s">
        <v>161</v>
      </c>
    </row>
    <row r="230" s="189" customFormat="true" ht="12.8" hidden="false" customHeight="false" outlineLevel="0" collapsed="false">
      <c r="B230" s="190"/>
      <c r="D230" s="183" t="s">
        <v>171</v>
      </c>
      <c r="E230" s="191"/>
      <c r="F230" s="192" t="s">
        <v>332</v>
      </c>
      <c r="H230" s="193" t="n">
        <v>-62.422</v>
      </c>
      <c r="L230" s="190"/>
      <c r="M230" s="194"/>
      <c r="N230" s="195"/>
      <c r="O230" s="195"/>
      <c r="P230" s="195"/>
      <c r="Q230" s="195"/>
      <c r="R230" s="195"/>
      <c r="S230" s="195"/>
      <c r="T230" s="196"/>
      <c r="AT230" s="191" t="s">
        <v>171</v>
      </c>
      <c r="AU230" s="191" t="s">
        <v>80</v>
      </c>
      <c r="AV230" s="189" t="s">
        <v>80</v>
      </c>
      <c r="AW230" s="189" t="s">
        <v>32</v>
      </c>
      <c r="AX230" s="189" t="s">
        <v>70</v>
      </c>
      <c r="AY230" s="191" t="s">
        <v>161</v>
      </c>
    </row>
    <row r="231" s="197" customFormat="true" ht="12.8" hidden="false" customHeight="false" outlineLevel="0" collapsed="false">
      <c r="B231" s="198"/>
      <c r="D231" s="183" t="s">
        <v>171</v>
      </c>
      <c r="E231" s="199"/>
      <c r="F231" s="200" t="s">
        <v>207</v>
      </c>
      <c r="H231" s="201" t="n">
        <v>11.253</v>
      </c>
      <c r="L231" s="198"/>
      <c r="M231" s="202"/>
      <c r="N231" s="203"/>
      <c r="O231" s="203"/>
      <c r="P231" s="203"/>
      <c r="Q231" s="203"/>
      <c r="R231" s="203"/>
      <c r="S231" s="203"/>
      <c r="T231" s="204"/>
      <c r="AT231" s="199" t="s">
        <v>171</v>
      </c>
      <c r="AU231" s="199" t="s">
        <v>80</v>
      </c>
      <c r="AV231" s="197" t="s">
        <v>167</v>
      </c>
      <c r="AW231" s="197" t="s">
        <v>32</v>
      </c>
      <c r="AX231" s="197" t="s">
        <v>78</v>
      </c>
      <c r="AY231" s="199" t="s">
        <v>161</v>
      </c>
    </row>
    <row r="232" s="22" customFormat="true" ht="37.8" hidden="false" customHeight="true" outlineLevel="0" collapsed="false">
      <c r="A232" s="17"/>
      <c r="B232" s="163"/>
      <c r="C232" s="164" t="s">
        <v>333</v>
      </c>
      <c r="D232" s="164" t="s">
        <v>163</v>
      </c>
      <c r="E232" s="165" t="s">
        <v>334</v>
      </c>
      <c r="F232" s="166" t="s">
        <v>335</v>
      </c>
      <c r="G232" s="167" t="s">
        <v>103</v>
      </c>
      <c r="H232" s="168" t="n">
        <v>154.337</v>
      </c>
      <c r="I232" s="169"/>
      <c r="J232" s="169" t="n">
        <f aca="false">ROUND(I232*H232,2)</f>
        <v>0</v>
      </c>
      <c r="K232" s="170"/>
      <c r="L232" s="18"/>
      <c r="M232" s="171"/>
      <c r="N232" s="172" t="s">
        <v>41</v>
      </c>
      <c r="O232" s="173" t="n">
        <v>0.072</v>
      </c>
      <c r="P232" s="173" t="n">
        <f aca="false">O232*H232</f>
        <v>11.112264</v>
      </c>
      <c r="Q232" s="173" t="n">
        <v>0</v>
      </c>
      <c r="R232" s="173" t="n">
        <f aca="false">Q232*H232</f>
        <v>0</v>
      </c>
      <c r="S232" s="173" t="n">
        <v>0</v>
      </c>
      <c r="T232" s="174" t="n">
        <f aca="false">S232*H232</f>
        <v>0</v>
      </c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R232" s="175" t="s">
        <v>167</v>
      </c>
      <c r="AT232" s="175" t="s">
        <v>163</v>
      </c>
      <c r="AU232" s="175" t="s">
        <v>80</v>
      </c>
      <c r="AY232" s="3" t="s">
        <v>161</v>
      </c>
      <c r="BE232" s="176" t="n">
        <f aca="false">IF(N232="základní",J232,0)</f>
        <v>0</v>
      </c>
      <c r="BF232" s="176" t="n">
        <f aca="false">IF(N232="snížená",J232,0)</f>
        <v>0</v>
      </c>
      <c r="BG232" s="176" t="n">
        <f aca="false">IF(N232="zákl. přenesená",J232,0)</f>
        <v>0</v>
      </c>
      <c r="BH232" s="176" t="n">
        <f aca="false">IF(N232="sníž. přenesená",J232,0)</f>
        <v>0</v>
      </c>
      <c r="BI232" s="176" t="n">
        <f aca="false">IF(N232="nulová",J232,0)</f>
        <v>0</v>
      </c>
      <c r="BJ232" s="3" t="s">
        <v>78</v>
      </c>
      <c r="BK232" s="176" t="n">
        <f aca="false">ROUND(I232*H232,2)</f>
        <v>0</v>
      </c>
      <c r="BL232" s="3" t="s">
        <v>167</v>
      </c>
      <c r="BM232" s="175" t="s">
        <v>336</v>
      </c>
    </row>
    <row r="233" s="22" customFormat="true" ht="12.8" hidden="false" customHeight="false" outlineLevel="0" collapsed="false">
      <c r="A233" s="17"/>
      <c r="B233" s="18"/>
      <c r="C233" s="17"/>
      <c r="D233" s="177" t="s">
        <v>169</v>
      </c>
      <c r="E233" s="17"/>
      <c r="F233" s="178" t="s">
        <v>337</v>
      </c>
      <c r="G233" s="17"/>
      <c r="H233" s="17"/>
      <c r="I233" s="17"/>
      <c r="J233" s="17"/>
      <c r="K233" s="17"/>
      <c r="L233" s="18"/>
      <c r="M233" s="179"/>
      <c r="N233" s="180"/>
      <c r="O233" s="50"/>
      <c r="P233" s="50"/>
      <c r="Q233" s="50"/>
      <c r="R233" s="50"/>
      <c r="S233" s="50"/>
      <c r="T233" s="51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T233" s="3" t="s">
        <v>169</v>
      </c>
      <c r="AU233" s="3" t="s">
        <v>80</v>
      </c>
    </row>
    <row r="234" s="189" customFormat="true" ht="12.8" hidden="false" customHeight="false" outlineLevel="0" collapsed="false">
      <c r="B234" s="190"/>
      <c r="D234" s="183" t="s">
        <v>171</v>
      </c>
      <c r="E234" s="191"/>
      <c r="F234" s="192" t="s">
        <v>261</v>
      </c>
      <c r="H234" s="193" t="n">
        <v>91.915</v>
      </c>
      <c r="L234" s="190"/>
      <c r="M234" s="194"/>
      <c r="N234" s="195"/>
      <c r="O234" s="195"/>
      <c r="P234" s="195"/>
      <c r="Q234" s="195"/>
      <c r="R234" s="195"/>
      <c r="S234" s="195"/>
      <c r="T234" s="196"/>
      <c r="AT234" s="191" t="s">
        <v>171</v>
      </c>
      <c r="AU234" s="191" t="s">
        <v>80</v>
      </c>
      <c r="AV234" s="189" t="s">
        <v>80</v>
      </c>
      <c r="AW234" s="189" t="s">
        <v>32</v>
      </c>
      <c r="AX234" s="189" t="s">
        <v>70</v>
      </c>
      <c r="AY234" s="191" t="s">
        <v>161</v>
      </c>
    </row>
    <row r="235" s="189" customFormat="true" ht="12.8" hidden="false" customHeight="false" outlineLevel="0" collapsed="false">
      <c r="B235" s="190"/>
      <c r="D235" s="183" t="s">
        <v>171</v>
      </c>
      <c r="E235" s="191"/>
      <c r="F235" s="192" t="s">
        <v>240</v>
      </c>
      <c r="H235" s="193" t="n">
        <v>62.422</v>
      </c>
      <c r="L235" s="190"/>
      <c r="M235" s="194"/>
      <c r="N235" s="195"/>
      <c r="O235" s="195"/>
      <c r="P235" s="195"/>
      <c r="Q235" s="195"/>
      <c r="R235" s="195"/>
      <c r="S235" s="195"/>
      <c r="T235" s="196"/>
      <c r="AT235" s="191" t="s">
        <v>171</v>
      </c>
      <c r="AU235" s="191" t="s">
        <v>80</v>
      </c>
      <c r="AV235" s="189" t="s">
        <v>80</v>
      </c>
      <c r="AW235" s="189" t="s">
        <v>32</v>
      </c>
      <c r="AX235" s="189" t="s">
        <v>70</v>
      </c>
      <c r="AY235" s="191" t="s">
        <v>161</v>
      </c>
    </row>
    <row r="236" s="197" customFormat="true" ht="12.8" hidden="false" customHeight="false" outlineLevel="0" collapsed="false">
      <c r="B236" s="198"/>
      <c r="D236" s="183" t="s">
        <v>171</v>
      </c>
      <c r="E236" s="199"/>
      <c r="F236" s="200" t="s">
        <v>207</v>
      </c>
      <c r="H236" s="201" t="n">
        <v>154.337</v>
      </c>
      <c r="L236" s="198"/>
      <c r="M236" s="202"/>
      <c r="N236" s="203"/>
      <c r="O236" s="203"/>
      <c r="P236" s="203"/>
      <c r="Q236" s="203"/>
      <c r="R236" s="203"/>
      <c r="S236" s="203"/>
      <c r="T236" s="204"/>
      <c r="AT236" s="199" t="s">
        <v>171</v>
      </c>
      <c r="AU236" s="199" t="s">
        <v>80</v>
      </c>
      <c r="AV236" s="197" t="s">
        <v>167</v>
      </c>
      <c r="AW236" s="197" t="s">
        <v>32</v>
      </c>
      <c r="AX236" s="197" t="s">
        <v>78</v>
      </c>
      <c r="AY236" s="199" t="s">
        <v>161</v>
      </c>
    </row>
    <row r="237" s="22" customFormat="true" ht="24.15" hidden="false" customHeight="true" outlineLevel="0" collapsed="false">
      <c r="A237" s="17"/>
      <c r="B237" s="163"/>
      <c r="C237" s="164" t="s">
        <v>338</v>
      </c>
      <c r="D237" s="164" t="s">
        <v>163</v>
      </c>
      <c r="E237" s="165" t="s">
        <v>339</v>
      </c>
      <c r="F237" s="166" t="s">
        <v>340</v>
      </c>
      <c r="G237" s="167" t="s">
        <v>103</v>
      </c>
      <c r="H237" s="168" t="n">
        <v>165.59</v>
      </c>
      <c r="I237" s="169"/>
      <c r="J237" s="169" t="n">
        <f aca="false">ROUND(I237*H237,2)</f>
        <v>0</v>
      </c>
      <c r="K237" s="170"/>
      <c r="L237" s="18"/>
      <c r="M237" s="171"/>
      <c r="N237" s="172" t="s">
        <v>41</v>
      </c>
      <c r="O237" s="173" t="n">
        <v>0.009</v>
      </c>
      <c r="P237" s="173" t="n">
        <f aca="false">O237*H237</f>
        <v>1.49031</v>
      </c>
      <c r="Q237" s="173" t="n">
        <v>0</v>
      </c>
      <c r="R237" s="173" t="n">
        <f aca="false">Q237*H237</f>
        <v>0</v>
      </c>
      <c r="S237" s="173" t="n">
        <v>0</v>
      </c>
      <c r="T237" s="174" t="n">
        <f aca="false">S237*H237</f>
        <v>0</v>
      </c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R237" s="175" t="s">
        <v>167</v>
      </c>
      <c r="AT237" s="175" t="s">
        <v>163</v>
      </c>
      <c r="AU237" s="175" t="s">
        <v>80</v>
      </c>
      <c r="AY237" s="3" t="s">
        <v>161</v>
      </c>
      <c r="BE237" s="176" t="n">
        <f aca="false">IF(N237="základní",J237,0)</f>
        <v>0</v>
      </c>
      <c r="BF237" s="176" t="n">
        <f aca="false">IF(N237="snížená",J237,0)</f>
        <v>0</v>
      </c>
      <c r="BG237" s="176" t="n">
        <f aca="false">IF(N237="zákl. přenesená",J237,0)</f>
        <v>0</v>
      </c>
      <c r="BH237" s="176" t="n">
        <f aca="false">IF(N237="sníž. přenesená",J237,0)</f>
        <v>0</v>
      </c>
      <c r="BI237" s="176" t="n">
        <f aca="false">IF(N237="nulová",J237,0)</f>
        <v>0</v>
      </c>
      <c r="BJ237" s="3" t="s">
        <v>78</v>
      </c>
      <c r="BK237" s="176" t="n">
        <f aca="false">ROUND(I237*H237,2)</f>
        <v>0</v>
      </c>
      <c r="BL237" s="3" t="s">
        <v>167</v>
      </c>
      <c r="BM237" s="175" t="s">
        <v>341</v>
      </c>
    </row>
    <row r="238" s="22" customFormat="true" ht="12.8" hidden="false" customHeight="false" outlineLevel="0" collapsed="false">
      <c r="A238" s="17"/>
      <c r="B238" s="18"/>
      <c r="C238" s="17"/>
      <c r="D238" s="177" t="s">
        <v>169</v>
      </c>
      <c r="E238" s="17"/>
      <c r="F238" s="178" t="s">
        <v>342</v>
      </c>
      <c r="G238" s="17"/>
      <c r="H238" s="17"/>
      <c r="I238" s="17"/>
      <c r="J238" s="17"/>
      <c r="K238" s="17"/>
      <c r="L238" s="18"/>
      <c r="M238" s="179"/>
      <c r="N238" s="180"/>
      <c r="O238" s="50"/>
      <c r="P238" s="50"/>
      <c r="Q238" s="50"/>
      <c r="R238" s="50"/>
      <c r="S238" s="50"/>
      <c r="T238" s="51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T238" s="3" t="s">
        <v>169</v>
      </c>
      <c r="AU238" s="3" t="s">
        <v>80</v>
      </c>
    </row>
    <row r="239" s="189" customFormat="true" ht="12.8" hidden="false" customHeight="false" outlineLevel="0" collapsed="false">
      <c r="B239" s="190"/>
      <c r="D239" s="183" t="s">
        <v>171</v>
      </c>
      <c r="E239" s="191"/>
      <c r="F239" s="192" t="s">
        <v>343</v>
      </c>
      <c r="H239" s="193" t="n">
        <v>138.218</v>
      </c>
      <c r="L239" s="190"/>
      <c r="M239" s="194"/>
      <c r="N239" s="195"/>
      <c r="O239" s="195"/>
      <c r="P239" s="195"/>
      <c r="Q239" s="195"/>
      <c r="R239" s="195"/>
      <c r="S239" s="195"/>
      <c r="T239" s="196"/>
      <c r="AT239" s="191" t="s">
        <v>171</v>
      </c>
      <c r="AU239" s="191" t="s">
        <v>80</v>
      </c>
      <c r="AV239" s="189" t="s">
        <v>80</v>
      </c>
      <c r="AW239" s="189" t="s">
        <v>32</v>
      </c>
      <c r="AX239" s="189" t="s">
        <v>70</v>
      </c>
      <c r="AY239" s="191" t="s">
        <v>161</v>
      </c>
    </row>
    <row r="240" s="181" customFormat="true" ht="12.8" hidden="false" customHeight="false" outlineLevel="0" collapsed="false">
      <c r="B240" s="182"/>
      <c r="D240" s="183" t="s">
        <v>171</v>
      </c>
      <c r="E240" s="184"/>
      <c r="F240" s="185" t="s">
        <v>344</v>
      </c>
      <c r="H240" s="184"/>
      <c r="L240" s="182"/>
      <c r="M240" s="186"/>
      <c r="N240" s="187"/>
      <c r="O240" s="187"/>
      <c r="P240" s="187"/>
      <c r="Q240" s="187"/>
      <c r="R240" s="187"/>
      <c r="S240" s="187"/>
      <c r="T240" s="188"/>
      <c r="AT240" s="184" t="s">
        <v>171</v>
      </c>
      <c r="AU240" s="184" t="s">
        <v>80</v>
      </c>
      <c r="AV240" s="181" t="s">
        <v>78</v>
      </c>
      <c r="AW240" s="181" t="s">
        <v>32</v>
      </c>
      <c r="AX240" s="181" t="s">
        <v>70</v>
      </c>
      <c r="AY240" s="184" t="s">
        <v>161</v>
      </c>
    </row>
    <row r="241" s="189" customFormat="true" ht="12.8" hidden="false" customHeight="false" outlineLevel="0" collapsed="false">
      <c r="B241" s="190"/>
      <c r="D241" s="183" t="s">
        <v>171</v>
      </c>
      <c r="E241" s="191"/>
      <c r="F241" s="192" t="s">
        <v>345</v>
      </c>
      <c r="H241" s="193" t="n">
        <v>27.372</v>
      </c>
      <c r="L241" s="190"/>
      <c r="M241" s="194"/>
      <c r="N241" s="195"/>
      <c r="O241" s="195"/>
      <c r="P241" s="195"/>
      <c r="Q241" s="195"/>
      <c r="R241" s="195"/>
      <c r="S241" s="195"/>
      <c r="T241" s="196"/>
      <c r="AT241" s="191" t="s">
        <v>171</v>
      </c>
      <c r="AU241" s="191" t="s">
        <v>80</v>
      </c>
      <c r="AV241" s="189" t="s">
        <v>80</v>
      </c>
      <c r="AW241" s="189" t="s">
        <v>32</v>
      </c>
      <c r="AX241" s="189" t="s">
        <v>70</v>
      </c>
      <c r="AY241" s="191" t="s">
        <v>161</v>
      </c>
    </row>
    <row r="242" s="197" customFormat="true" ht="12.8" hidden="false" customHeight="false" outlineLevel="0" collapsed="false">
      <c r="B242" s="198"/>
      <c r="D242" s="183" t="s">
        <v>171</v>
      </c>
      <c r="E242" s="199" t="s">
        <v>132</v>
      </c>
      <c r="F242" s="200" t="s">
        <v>207</v>
      </c>
      <c r="H242" s="201" t="n">
        <v>165.59</v>
      </c>
      <c r="L242" s="198"/>
      <c r="M242" s="202"/>
      <c r="N242" s="203"/>
      <c r="O242" s="203"/>
      <c r="P242" s="203"/>
      <c r="Q242" s="203"/>
      <c r="R242" s="203"/>
      <c r="S242" s="203"/>
      <c r="T242" s="204"/>
      <c r="AT242" s="199" t="s">
        <v>171</v>
      </c>
      <c r="AU242" s="199" t="s">
        <v>80</v>
      </c>
      <c r="AV242" s="197" t="s">
        <v>167</v>
      </c>
      <c r="AW242" s="197" t="s">
        <v>32</v>
      </c>
      <c r="AX242" s="197" t="s">
        <v>78</v>
      </c>
      <c r="AY242" s="199" t="s">
        <v>161</v>
      </c>
    </row>
    <row r="243" s="22" customFormat="true" ht="24.15" hidden="false" customHeight="true" outlineLevel="0" collapsed="false">
      <c r="A243" s="17"/>
      <c r="B243" s="163"/>
      <c r="C243" s="164" t="s">
        <v>346</v>
      </c>
      <c r="D243" s="164" t="s">
        <v>163</v>
      </c>
      <c r="E243" s="165" t="s">
        <v>347</v>
      </c>
      <c r="F243" s="166" t="s">
        <v>348</v>
      </c>
      <c r="G243" s="167" t="s">
        <v>349</v>
      </c>
      <c r="H243" s="168" t="n">
        <v>281.503</v>
      </c>
      <c r="I243" s="169"/>
      <c r="J243" s="169" t="n">
        <f aca="false">ROUND(I243*H243,2)</f>
        <v>0</v>
      </c>
      <c r="K243" s="170"/>
      <c r="L243" s="18"/>
      <c r="M243" s="171"/>
      <c r="N243" s="172" t="s">
        <v>41</v>
      </c>
      <c r="O243" s="173" t="n">
        <v>0</v>
      </c>
      <c r="P243" s="173" t="n">
        <f aca="false">O243*H243</f>
        <v>0</v>
      </c>
      <c r="Q243" s="173" t="n">
        <v>0</v>
      </c>
      <c r="R243" s="173" t="n">
        <f aca="false">Q243*H243</f>
        <v>0</v>
      </c>
      <c r="S243" s="173" t="n">
        <v>0</v>
      </c>
      <c r="T243" s="174" t="n">
        <f aca="false">S243*H243</f>
        <v>0</v>
      </c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R243" s="175" t="s">
        <v>167</v>
      </c>
      <c r="AT243" s="175" t="s">
        <v>163</v>
      </c>
      <c r="AU243" s="175" t="s">
        <v>80</v>
      </c>
      <c r="AY243" s="3" t="s">
        <v>161</v>
      </c>
      <c r="BE243" s="176" t="n">
        <f aca="false">IF(N243="základní",J243,0)</f>
        <v>0</v>
      </c>
      <c r="BF243" s="176" t="n">
        <f aca="false">IF(N243="snížená",J243,0)</f>
        <v>0</v>
      </c>
      <c r="BG243" s="176" t="n">
        <f aca="false">IF(N243="zákl. přenesená",J243,0)</f>
        <v>0</v>
      </c>
      <c r="BH243" s="176" t="n">
        <f aca="false">IF(N243="sníž. přenesená",J243,0)</f>
        <v>0</v>
      </c>
      <c r="BI243" s="176" t="n">
        <f aca="false">IF(N243="nulová",J243,0)</f>
        <v>0</v>
      </c>
      <c r="BJ243" s="3" t="s">
        <v>78</v>
      </c>
      <c r="BK243" s="176" t="n">
        <f aca="false">ROUND(I243*H243,2)</f>
        <v>0</v>
      </c>
      <c r="BL243" s="3" t="s">
        <v>167</v>
      </c>
      <c r="BM243" s="175" t="s">
        <v>350</v>
      </c>
    </row>
    <row r="244" s="22" customFormat="true" ht="12.8" hidden="false" customHeight="false" outlineLevel="0" collapsed="false">
      <c r="A244" s="17"/>
      <c r="B244" s="18"/>
      <c r="C244" s="17"/>
      <c r="D244" s="177" t="s">
        <v>169</v>
      </c>
      <c r="E244" s="17"/>
      <c r="F244" s="178" t="s">
        <v>351</v>
      </c>
      <c r="G244" s="17"/>
      <c r="H244" s="17"/>
      <c r="I244" s="17"/>
      <c r="J244" s="17"/>
      <c r="K244" s="17"/>
      <c r="L244" s="18"/>
      <c r="M244" s="179"/>
      <c r="N244" s="180"/>
      <c r="O244" s="50"/>
      <c r="P244" s="50"/>
      <c r="Q244" s="50"/>
      <c r="R244" s="50"/>
      <c r="S244" s="50"/>
      <c r="T244" s="51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T244" s="3" t="s">
        <v>169</v>
      </c>
      <c r="AU244" s="3" t="s">
        <v>80</v>
      </c>
    </row>
    <row r="245" s="189" customFormat="true" ht="12.8" hidden="false" customHeight="false" outlineLevel="0" collapsed="false">
      <c r="B245" s="190"/>
      <c r="D245" s="183" t="s">
        <v>171</v>
      </c>
      <c r="E245" s="191"/>
      <c r="F245" s="192" t="s">
        <v>352</v>
      </c>
      <c r="H245" s="193" t="n">
        <v>281.503</v>
      </c>
      <c r="L245" s="190"/>
      <c r="M245" s="194"/>
      <c r="N245" s="195"/>
      <c r="O245" s="195"/>
      <c r="P245" s="195"/>
      <c r="Q245" s="195"/>
      <c r="R245" s="195"/>
      <c r="S245" s="195"/>
      <c r="T245" s="196"/>
      <c r="AT245" s="191" t="s">
        <v>171</v>
      </c>
      <c r="AU245" s="191" t="s">
        <v>80</v>
      </c>
      <c r="AV245" s="189" t="s">
        <v>80</v>
      </c>
      <c r="AW245" s="189" t="s">
        <v>32</v>
      </c>
      <c r="AX245" s="189" t="s">
        <v>78</v>
      </c>
      <c r="AY245" s="191" t="s">
        <v>161</v>
      </c>
    </row>
    <row r="246" s="22" customFormat="true" ht="24.15" hidden="false" customHeight="true" outlineLevel="0" collapsed="false">
      <c r="A246" s="17"/>
      <c r="B246" s="163"/>
      <c r="C246" s="164" t="s">
        <v>353</v>
      </c>
      <c r="D246" s="164" t="s">
        <v>163</v>
      </c>
      <c r="E246" s="165" t="s">
        <v>354</v>
      </c>
      <c r="F246" s="166" t="s">
        <v>355</v>
      </c>
      <c r="G246" s="167" t="s">
        <v>103</v>
      </c>
      <c r="H246" s="168" t="n">
        <v>606.094</v>
      </c>
      <c r="I246" s="169"/>
      <c r="J246" s="169" t="n">
        <f aca="false">ROUND(I246*H246,2)</f>
        <v>0</v>
      </c>
      <c r="K246" s="170"/>
      <c r="L246" s="18"/>
      <c r="M246" s="171"/>
      <c r="N246" s="172" t="s">
        <v>41</v>
      </c>
      <c r="O246" s="173" t="n">
        <v>0.328</v>
      </c>
      <c r="P246" s="173" t="n">
        <f aca="false">O246*H246</f>
        <v>198.798832</v>
      </c>
      <c r="Q246" s="173" t="n">
        <v>0</v>
      </c>
      <c r="R246" s="173" t="n">
        <f aca="false">Q246*H246</f>
        <v>0</v>
      </c>
      <c r="S246" s="173" t="n">
        <v>0</v>
      </c>
      <c r="T246" s="174" t="n">
        <f aca="false">S246*H246</f>
        <v>0</v>
      </c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R246" s="175" t="s">
        <v>167</v>
      </c>
      <c r="AT246" s="175" t="s">
        <v>163</v>
      </c>
      <c r="AU246" s="175" t="s">
        <v>80</v>
      </c>
      <c r="AY246" s="3" t="s">
        <v>161</v>
      </c>
      <c r="BE246" s="176" t="n">
        <f aca="false">IF(N246="základní",J246,0)</f>
        <v>0</v>
      </c>
      <c r="BF246" s="176" t="n">
        <f aca="false">IF(N246="snížená",J246,0)</f>
        <v>0</v>
      </c>
      <c r="BG246" s="176" t="n">
        <f aca="false">IF(N246="zákl. přenesená",J246,0)</f>
        <v>0</v>
      </c>
      <c r="BH246" s="176" t="n">
        <f aca="false">IF(N246="sníž. přenesená",J246,0)</f>
        <v>0</v>
      </c>
      <c r="BI246" s="176" t="n">
        <f aca="false">IF(N246="nulová",J246,0)</f>
        <v>0</v>
      </c>
      <c r="BJ246" s="3" t="s">
        <v>78</v>
      </c>
      <c r="BK246" s="176" t="n">
        <f aca="false">ROUND(I246*H246,2)</f>
        <v>0</v>
      </c>
      <c r="BL246" s="3" t="s">
        <v>167</v>
      </c>
      <c r="BM246" s="175" t="s">
        <v>356</v>
      </c>
    </row>
    <row r="247" s="22" customFormat="true" ht="12.8" hidden="false" customHeight="false" outlineLevel="0" collapsed="false">
      <c r="A247" s="17"/>
      <c r="B247" s="18"/>
      <c r="C247" s="17"/>
      <c r="D247" s="177" t="s">
        <v>169</v>
      </c>
      <c r="E247" s="17"/>
      <c r="F247" s="178" t="s">
        <v>357</v>
      </c>
      <c r="G247" s="17"/>
      <c r="H247" s="17"/>
      <c r="I247" s="17"/>
      <c r="J247" s="17"/>
      <c r="K247" s="17"/>
      <c r="L247" s="18"/>
      <c r="M247" s="179"/>
      <c r="N247" s="180"/>
      <c r="O247" s="50"/>
      <c r="P247" s="50"/>
      <c r="Q247" s="50"/>
      <c r="R247" s="50"/>
      <c r="S247" s="50"/>
      <c r="T247" s="51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T247" s="3" t="s">
        <v>169</v>
      </c>
      <c r="AU247" s="3" t="s">
        <v>80</v>
      </c>
    </row>
    <row r="248" s="189" customFormat="true" ht="12.8" hidden="false" customHeight="false" outlineLevel="0" collapsed="false">
      <c r="B248" s="190"/>
      <c r="D248" s="183" t="s">
        <v>171</v>
      </c>
      <c r="E248" s="191"/>
      <c r="F248" s="192" t="s">
        <v>358</v>
      </c>
      <c r="H248" s="193" t="n">
        <v>606.094</v>
      </c>
      <c r="L248" s="190"/>
      <c r="M248" s="194"/>
      <c r="N248" s="195"/>
      <c r="O248" s="195"/>
      <c r="P248" s="195"/>
      <c r="Q248" s="195"/>
      <c r="R248" s="195"/>
      <c r="S248" s="195"/>
      <c r="T248" s="196"/>
      <c r="AT248" s="191" t="s">
        <v>171</v>
      </c>
      <c r="AU248" s="191" t="s">
        <v>80</v>
      </c>
      <c r="AV248" s="189" t="s">
        <v>80</v>
      </c>
      <c r="AW248" s="189" t="s">
        <v>32</v>
      </c>
      <c r="AX248" s="189" t="s">
        <v>78</v>
      </c>
      <c r="AY248" s="191" t="s">
        <v>161</v>
      </c>
    </row>
    <row r="249" s="22" customFormat="true" ht="37.8" hidden="false" customHeight="true" outlineLevel="0" collapsed="false">
      <c r="A249" s="17"/>
      <c r="B249" s="163"/>
      <c r="C249" s="164" t="s">
        <v>359</v>
      </c>
      <c r="D249" s="164" t="s">
        <v>163</v>
      </c>
      <c r="E249" s="165" t="s">
        <v>360</v>
      </c>
      <c r="F249" s="166" t="s">
        <v>361</v>
      </c>
      <c r="G249" s="167" t="s">
        <v>103</v>
      </c>
      <c r="H249" s="168" t="n">
        <v>87.064</v>
      </c>
      <c r="I249" s="169"/>
      <c r="J249" s="169" t="n">
        <f aca="false">ROUND(I249*H249,2)</f>
        <v>0</v>
      </c>
      <c r="K249" s="170"/>
      <c r="L249" s="18"/>
      <c r="M249" s="171"/>
      <c r="N249" s="172" t="s">
        <v>41</v>
      </c>
      <c r="O249" s="173" t="n">
        <v>0.435</v>
      </c>
      <c r="P249" s="173" t="n">
        <f aca="false">O249*H249</f>
        <v>37.87284</v>
      </c>
      <c r="Q249" s="173" t="n">
        <v>0</v>
      </c>
      <c r="R249" s="173" t="n">
        <f aca="false">Q249*H249</f>
        <v>0</v>
      </c>
      <c r="S249" s="173" t="n">
        <v>0</v>
      </c>
      <c r="T249" s="174" t="n">
        <f aca="false">S249*H249</f>
        <v>0</v>
      </c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R249" s="175" t="s">
        <v>167</v>
      </c>
      <c r="AT249" s="175" t="s">
        <v>163</v>
      </c>
      <c r="AU249" s="175" t="s">
        <v>80</v>
      </c>
      <c r="AY249" s="3" t="s">
        <v>161</v>
      </c>
      <c r="BE249" s="176" t="n">
        <f aca="false">IF(N249="základní",J249,0)</f>
        <v>0</v>
      </c>
      <c r="BF249" s="176" t="n">
        <f aca="false">IF(N249="snížená",J249,0)</f>
        <v>0</v>
      </c>
      <c r="BG249" s="176" t="n">
        <f aca="false">IF(N249="zákl. přenesená",J249,0)</f>
        <v>0</v>
      </c>
      <c r="BH249" s="176" t="n">
        <f aca="false">IF(N249="sníž. přenesená",J249,0)</f>
        <v>0</v>
      </c>
      <c r="BI249" s="176" t="n">
        <f aca="false">IF(N249="nulová",J249,0)</f>
        <v>0</v>
      </c>
      <c r="BJ249" s="3" t="s">
        <v>78</v>
      </c>
      <c r="BK249" s="176" t="n">
        <f aca="false">ROUND(I249*H249,2)</f>
        <v>0</v>
      </c>
      <c r="BL249" s="3" t="s">
        <v>167</v>
      </c>
      <c r="BM249" s="175" t="s">
        <v>362</v>
      </c>
    </row>
    <row r="250" s="22" customFormat="true" ht="12.8" hidden="false" customHeight="false" outlineLevel="0" collapsed="false">
      <c r="A250" s="17"/>
      <c r="B250" s="18"/>
      <c r="C250" s="17"/>
      <c r="D250" s="177" t="s">
        <v>169</v>
      </c>
      <c r="E250" s="17"/>
      <c r="F250" s="178" t="s">
        <v>363</v>
      </c>
      <c r="G250" s="17"/>
      <c r="H250" s="17"/>
      <c r="I250" s="17"/>
      <c r="J250" s="17"/>
      <c r="K250" s="17"/>
      <c r="L250" s="18"/>
      <c r="M250" s="179"/>
      <c r="N250" s="180"/>
      <c r="O250" s="50"/>
      <c r="P250" s="50"/>
      <c r="Q250" s="50"/>
      <c r="R250" s="50"/>
      <c r="S250" s="50"/>
      <c r="T250" s="51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T250" s="3" t="s">
        <v>169</v>
      </c>
      <c r="AU250" s="3" t="s">
        <v>80</v>
      </c>
    </row>
    <row r="251" s="181" customFormat="true" ht="12.8" hidden="false" customHeight="false" outlineLevel="0" collapsed="false">
      <c r="B251" s="182"/>
      <c r="D251" s="183" t="s">
        <v>171</v>
      </c>
      <c r="E251" s="184"/>
      <c r="F251" s="185" t="s">
        <v>364</v>
      </c>
      <c r="H251" s="184"/>
      <c r="L251" s="182"/>
      <c r="M251" s="186"/>
      <c r="N251" s="187"/>
      <c r="O251" s="187"/>
      <c r="P251" s="187"/>
      <c r="Q251" s="187"/>
      <c r="R251" s="187"/>
      <c r="S251" s="187"/>
      <c r="T251" s="188"/>
      <c r="AT251" s="184" t="s">
        <v>171</v>
      </c>
      <c r="AU251" s="184" t="s">
        <v>80</v>
      </c>
      <c r="AV251" s="181" t="s">
        <v>78</v>
      </c>
      <c r="AW251" s="181" t="s">
        <v>32</v>
      </c>
      <c r="AX251" s="181" t="s">
        <v>70</v>
      </c>
      <c r="AY251" s="184" t="s">
        <v>161</v>
      </c>
    </row>
    <row r="252" s="189" customFormat="true" ht="12.8" hidden="false" customHeight="false" outlineLevel="0" collapsed="false">
      <c r="B252" s="190"/>
      <c r="D252" s="183" t="s">
        <v>171</v>
      </c>
      <c r="E252" s="191"/>
      <c r="F252" s="192" t="s">
        <v>365</v>
      </c>
      <c r="H252" s="193" t="n">
        <v>88.95</v>
      </c>
      <c r="L252" s="190"/>
      <c r="M252" s="194"/>
      <c r="N252" s="195"/>
      <c r="O252" s="195"/>
      <c r="P252" s="195"/>
      <c r="Q252" s="195"/>
      <c r="R252" s="195"/>
      <c r="S252" s="195"/>
      <c r="T252" s="196"/>
      <c r="AT252" s="191" t="s">
        <v>171</v>
      </c>
      <c r="AU252" s="191" t="s">
        <v>80</v>
      </c>
      <c r="AV252" s="189" t="s">
        <v>80</v>
      </c>
      <c r="AW252" s="189" t="s">
        <v>32</v>
      </c>
      <c r="AX252" s="189" t="s">
        <v>70</v>
      </c>
      <c r="AY252" s="191" t="s">
        <v>161</v>
      </c>
    </row>
    <row r="253" s="181" customFormat="true" ht="12.8" hidden="false" customHeight="false" outlineLevel="0" collapsed="false">
      <c r="B253" s="182"/>
      <c r="D253" s="183" t="s">
        <v>171</v>
      </c>
      <c r="E253" s="184"/>
      <c r="F253" s="185" t="s">
        <v>366</v>
      </c>
      <c r="H253" s="184"/>
      <c r="L253" s="182"/>
      <c r="M253" s="186"/>
      <c r="N253" s="187"/>
      <c r="O253" s="187"/>
      <c r="P253" s="187"/>
      <c r="Q253" s="187"/>
      <c r="R253" s="187"/>
      <c r="S253" s="187"/>
      <c r="T253" s="188"/>
      <c r="AT253" s="184" t="s">
        <v>171</v>
      </c>
      <c r="AU253" s="184" t="s">
        <v>80</v>
      </c>
      <c r="AV253" s="181" t="s">
        <v>78</v>
      </c>
      <c r="AW253" s="181" t="s">
        <v>32</v>
      </c>
      <c r="AX253" s="181" t="s">
        <v>70</v>
      </c>
      <c r="AY253" s="184" t="s">
        <v>161</v>
      </c>
    </row>
    <row r="254" s="189" customFormat="true" ht="12.8" hidden="false" customHeight="false" outlineLevel="0" collapsed="false">
      <c r="B254" s="190"/>
      <c r="D254" s="183" t="s">
        <v>171</v>
      </c>
      <c r="E254" s="191"/>
      <c r="F254" s="192" t="s">
        <v>367</v>
      </c>
      <c r="H254" s="193" t="n">
        <v>-1.886</v>
      </c>
      <c r="L254" s="190"/>
      <c r="M254" s="194"/>
      <c r="N254" s="195"/>
      <c r="O254" s="195"/>
      <c r="P254" s="195"/>
      <c r="Q254" s="195"/>
      <c r="R254" s="195"/>
      <c r="S254" s="195"/>
      <c r="T254" s="196"/>
      <c r="AT254" s="191" t="s">
        <v>171</v>
      </c>
      <c r="AU254" s="191" t="s">
        <v>80</v>
      </c>
      <c r="AV254" s="189" t="s">
        <v>80</v>
      </c>
      <c r="AW254" s="189" t="s">
        <v>32</v>
      </c>
      <c r="AX254" s="189" t="s">
        <v>70</v>
      </c>
      <c r="AY254" s="191" t="s">
        <v>161</v>
      </c>
    </row>
    <row r="255" s="197" customFormat="true" ht="12.8" hidden="false" customHeight="false" outlineLevel="0" collapsed="false">
      <c r="B255" s="198"/>
      <c r="D255" s="183" t="s">
        <v>171</v>
      </c>
      <c r="E255" s="199" t="s">
        <v>119</v>
      </c>
      <c r="F255" s="200" t="s">
        <v>207</v>
      </c>
      <c r="H255" s="201" t="n">
        <v>87.064</v>
      </c>
      <c r="L255" s="198"/>
      <c r="M255" s="202"/>
      <c r="N255" s="203"/>
      <c r="O255" s="203"/>
      <c r="P255" s="203"/>
      <c r="Q255" s="203"/>
      <c r="R255" s="203"/>
      <c r="S255" s="203"/>
      <c r="T255" s="204"/>
      <c r="AT255" s="199" t="s">
        <v>171</v>
      </c>
      <c r="AU255" s="199" t="s">
        <v>80</v>
      </c>
      <c r="AV255" s="197" t="s">
        <v>167</v>
      </c>
      <c r="AW255" s="197" t="s">
        <v>32</v>
      </c>
      <c r="AX255" s="197" t="s">
        <v>78</v>
      </c>
      <c r="AY255" s="199" t="s">
        <v>161</v>
      </c>
    </row>
    <row r="256" s="22" customFormat="true" ht="16.5" hidden="false" customHeight="true" outlineLevel="0" collapsed="false">
      <c r="A256" s="17"/>
      <c r="B256" s="163"/>
      <c r="C256" s="205" t="s">
        <v>368</v>
      </c>
      <c r="D256" s="205" t="s">
        <v>280</v>
      </c>
      <c r="E256" s="206" t="s">
        <v>369</v>
      </c>
      <c r="F256" s="207" t="s">
        <v>370</v>
      </c>
      <c r="G256" s="208" t="s">
        <v>349</v>
      </c>
      <c r="H256" s="209" t="n">
        <v>165.422</v>
      </c>
      <c r="I256" s="210"/>
      <c r="J256" s="210" t="n">
        <f aca="false">ROUND(I256*H256,2)</f>
        <v>0</v>
      </c>
      <c r="K256" s="211"/>
      <c r="L256" s="212"/>
      <c r="M256" s="213"/>
      <c r="N256" s="214" t="s">
        <v>41</v>
      </c>
      <c r="O256" s="173" t="n">
        <v>0</v>
      </c>
      <c r="P256" s="173" t="n">
        <f aca="false">O256*H256</f>
        <v>0</v>
      </c>
      <c r="Q256" s="173" t="n">
        <v>1</v>
      </c>
      <c r="R256" s="173" t="n">
        <f aca="false">Q256*H256</f>
        <v>165.422</v>
      </c>
      <c r="S256" s="173" t="n">
        <v>0</v>
      </c>
      <c r="T256" s="174" t="n">
        <f aca="false">S256*H256</f>
        <v>0</v>
      </c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R256" s="175" t="s">
        <v>234</v>
      </c>
      <c r="AT256" s="175" t="s">
        <v>280</v>
      </c>
      <c r="AU256" s="175" t="s">
        <v>80</v>
      </c>
      <c r="AY256" s="3" t="s">
        <v>161</v>
      </c>
      <c r="BE256" s="176" t="n">
        <f aca="false">IF(N256="základní",J256,0)</f>
        <v>0</v>
      </c>
      <c r="BF256" s="176" t="n">
        <f aca="false">IF(N256="snížená",J256,0)</f>
        <v>0</v>
      </c>
      <c r="BG256" s="176" t="n">
        <f aca="false">IF(N256="zákl. přenesená",J256,0)</f>
        <v>0</v>
      </c>
      <c r="BH256" s="176" t="n">
        <f aca="false">IF(N256="sníž. přenesená",J256,0)</f>
        <v>0</v>
      </c>
      <c r="BI256" s="176" t="n">
        <f aca="false">IF(N256="nulová",J256,0)</f>
        <v>0</v>
      </c>
      <c r="BJ256" s="3" t="s">
        <v>78</v>
      </c>
      <c r="BK256" s="176" t="n">
        <f aca="false">ROUND(I256*H256,2)</f>
        <v>0</v>
      </c>
      <c r="BL256" s="3" t="s">
        <v>167</v>
      </c>
      <c r="BM256" s="175" t="s">
        <v>371</v>
      </c>
    </row>
    <row r="257" s="189" customFormat="true" ht="12.8" hidden="false" customHeight="false" outlineLevel="0" collapsed="false">
      <c r="B257" s="190"/>
      <c r="D257" s="183" t="s">
        <v>171</v>
      </c>
      <c r="E257" s="191"/>
      <c r="F257" s="192" t="s">
        <v>372</v>
      </c>
      <c r="H257" s="193" t="n">
        <v>165.422</v>
      </c>
      <c r="L257" s="190"/>
      <c r="M257" s="194"/>
      <c r="N257" s="195"/>
      <c r="O257" s="195"/>
      <c r="P257" s="195"/>
      <c r="Q257" s="195"/>
      <c r="R257" s="195"/>
      <c r="S257" s="195"/>
      <c r="T257" s="196"/>
      <c r="AT257" s="191" t="s">
        <v>171</v>
      </c>
      <c r="AU257" s="191" t="s">
        <v>80</v>
      </c>
      <c r="AV257" s="189" t="s">
        <v>80</v>
      </c>
      <c r="AW257" s="189" t="s">
        <v>32</v>
      </c>
      <c r="AX257" s="189" t="s">
        <v>78</v>
      </c>
      <c r="AY257" s="191" t="s">
        <v>161</v>
      </c>
    </row>
    <row r="258" s="22" customFormat="true" ht="24.15" hidden="false" customHeight="true" outlineLevel="0" collapsed="false">
      <c r="A258" s="17"/>
      <c r="B258" s="163"/>
      <c r="C258" s="164" t="s">
        <v>373</v>
      </c>
      <c r="D258" s="164" t="s">
        <v>163</v>
      </c>
      <c r="E258" s="165" t="s">
        <v>374</v>
      </c>
      <c r="F258" s="166" t="s">
        <v>375</v>
      </c>
      <c r="G258" s="167" t="s">
        <v>166</v>
      </c>
      <c r="H258" s="168" t="n">
        <v>116.166</v>
      </c>
      <c r="I258" s="169"/>
      <c r="J258" s="169" t="n">
        <f aca="false">ROUND(I258*H258,2)</f>
        <v>0</v>
      </c>
      <c r="K258" s="170"/>
      <c r="L258" s="18"/>
      <c r="M258" s="171"/>
      <c r="N258" s="172" t="s">
        <v>41</v>
      </c>
      <c r="O258" s="173" t="n">
        <v>0.044</v>
      </c>
      <c r="P258" s="173" t="n">
        <f aca="false">O258*H258</f>
        <v>5.111304</v>
      </c>
      <c r="Q258" s="173" t="n">
        <v>0</v>
      </c>
      <c r="R258" s="173" t="n">
        <f aca="false">Q258*H258</f>
        <v>0</v>
      </c>
      <c r="S258" s="173" t="n">
        <v>0</v>
      </c>
      <c r="T258" s="174" t="n">
        <f aca="false">S258*H258</f>
        <v>0</v>
      </c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R258" s="175" t="s">
        <v>167</v>
      </c>
      <c r="AT258" s="175" t="s">
        <v>163</v>
      </c>
      <c r="AU258" s="175" t="s">
        <v>80</v>
      </c>
      <c r="AY258" s="3" t="s">
        <v>161</v>
      </c>
      <c r="BE258" s="176" t="n">
        <f aca="false">IF(N258="základní",J258,0)</f>
        <v>0</v>
      </c>
      <c r="BF258" s="176" t="n">
        <f aca="false">IF(N258="snížená",J258,0)</f>
        <v>0</v>
      </c>
      <c r="BG258" s="176" t="n">
        <f aca="false">IF(N258="zákl. přenesená",J258,0)</f>
        <v>0</v>
      </c>
      <c r="BH258" s="176" t="n">
        <f aca="false">IF(N258="sníž. přenesená",J258,0)</f>
        <v>0</v>
      </c>
      <c r="BI258" s="176" t="n">
        <f aca="false">IF(N258="nulová",J258,0)</f>
        <v>0</v>
      </c>
      <c r="BJ258" s="3" t="s">
        <v>78</v>
      </c>
      <c r="BK258" s="176" t="n">
        <f aca="false">ROUND(I258*H258,2)</f>
        <v>0</v>
      </c>
      <c r="BL258" s="3" t="s">
        <v>167</v>
      </c>
      <c r="BM258" s="175" t="s">
        <v>376</v>
      </c>
    </row>
    <row r="259" s="22" customFormat="true" ht="12.8" hidden="false" customHeight="false" outlineLevel="0" collapsed="false">
      <c r="A259" s="17"/>
      <c r="B259" s="18"/>
      <c r="C259" s="17"/>
      <c r="D259" s="177" t="s">
        <v>169</v>
      </c>
      <c r="E259" s="17"/>
      <c r="F259" s="178" t="s">
        <v>377</v>
      </c>
      <c r="G259" s="17"/>
      <c r="H259" s="17"/>
      <c r="I259" s="17"/>
      <c r="J259" s="17"/>
      <c r="K259" s="17"/>
      <c r="L259" s="18"/>
      <c r="M259" s="179"/>
      <c r="N259" s="180"/>
      <c r="O259" s="50"/>
      <c r="P259" s="50"/>
      <c r="Q259" s="50"/>
      <c r="R259" s="50"/>
      <c r="S259" s="50"/>
      <c r="T259" s="51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T259" s="3" t="s">
        <v>169</v>
      </c>
      <c r="AU259" s="3" t="s">
        <v>80</v>
      </c>
    </row>
    <row r="260" s="181" customFormat="true" ht="12.8" hidden="false" customHeight="false" outlineLevel="0" collapsed="false">
      <c r="B260" s="182"/>
      <c r="D260" s="183" t="s">
        <v>171</v>
      </c>
      <c r="E260" s="184"/>
      <c r="F260" s="185" t="s">
        <v>197</v>
      </c>
      <c r="H260" s="184"/>
      <c r="L260" s="182"/>
      <c r="M260" s="186"/>
      <c r="N260" s="187"/>
      <c r="O260" s="187"/>
      <c r="P260" s="187"/>
      <c r="Q260" s="187"/>
      <c r="R260" s="187"/>
      <c r="S260" s="187"/>
      <c r="T260" s="188"/>
      <c r="AT260" s="184" t="s">
        <v>171</v>
      </c>
      <c r="AU260" s="184" t="s">
        <v>80</v>
      </c>
      <c r="AV260" s="181" t="s">
        <v>78</v>
      </c>
      <c r="AW260" s="181" t="s">
        <v>32</v>
      </c>
      <c r="AX260" s="181" t="s">
        <v>70</v>
      </c>
      <c r="AY260" s="184" t="s">
        <v>161</v>
      </c>
    </row>
    <row r="261" s="189" customFormat="true" ht="12.8" hidden="false" customHeight="false" outlineLevel="0" collapsed="false">
      <c r="B261" s="190"/>
      <c r="D261" s="183" t="s">
        <v>171</v>
      </c>
      <c r="E261" s="191"/>
      <c r="F261" s="192" t="s">
        <v>198</v>
      </c>
      <c r="H261" s="193" t="n">
        <v>25.92</v>
      </c>
      <c r="L261" s="190"/>
      <c r="M261" s="194"/>
      <c r="N261" s="195"/>
      <c r="O261" s="195"/>
      <c r="P261" s="195"/>
      <c r="Q261" s="195"/>
      <c r="R261" s="195"/>
      <c r="S261" s="195"/>
      <c r="T261" s="196"/>
      <c r="AT261" s="191" t="s">
        <v>171</v>
      </c>
      <c r="AU261" s="191" t="s">
        <v>80</v>
      </c>
      <c r="AV261" s="189" t="s">
        <v>80</v>
      </c>
      <c r="AW261" s="189" t="s">
        <v>32</v>
      </c>
      <c r="AX261" s="189" t="s">
        <v>70</v>
      </c>
      <c r="AY261" s="191" t="s">
        <v>161</v>
      </c>
    </row>
    <row r="262" s="181" customFormat="true" ht="12.8" hidden="false" customHeight="false" outlineLevel="0" collapsed="false">
      <c r="B262" s="182"/>
      <c r="D262" s="183" t="s">
        <v>171</v>
      </c>
      <c r="E262" s="184"/>
      <c r="F262" s="185" t="s">
        <v>199</v>
      </c>
      <c r="H262" s="184"/>
      <c r="L262" s="182"/>
      <c r="M262" s="186"/>
      <c r="N262" s="187"/>
      <c r="O262" s="187"/>
      <c r="P262" s="187"/>
      <c r="Q262" s="187"/>
      <c r="R262" s="187"/>
      <c r="S262" s="187"/>
      <c r="T262" s="188"/>
      <c r="AT262" s="184" t="s">
        <v>171</v>
      </c>
      <c r="AU262" s="184" t="s">
        <v>80</v>
      </c>
      <c r="AV262" s="181" t="s">
        <v>78</v>
      </c>
      <c r="AW262" s="181" t="s">
        <v>32</v>
      </c>
      <c r="AX262" s="181" t="s">
        <v>70</v>
      </c>
      <c r="AY262" s="184" t="s">
        <v>161</v>
      </c>
    </row>
    <row r="263" s="189" customFormat="true" ht="12.8" hidden="false" customHeight="false" outlineLevel="0" collapsed="false">
      <c r="B263" s="190"/>
      <c r="D263" s="183" t="s">
        <v>171</v>
      </c>
      <c r="E263" s="191"/>
      <c r="F263" s="192" t="s">
        <v>200</v>
      </c>
      <c r="H263" s="193" t="n">
        <v>6.25</v>
      </c>
      <c r="L263" s="190"/>
      <c r="M263" s="194"/>
      <c r="N263" s="195"/>
      <c r="O263" s="195"/>
      <c r="P263" s="195"/>
      <c r="Q263" s="195"/>
      <c r="R263" s="195"/>
      <c r="S263" s="195"/>
      <c r="T263" s="196"/>
      <c r="AT263" s="191" t="s">
        <v>171</v>
      </c>
      <c r="AU263" s="191" t="s">
        <v>80</v>
      </c>
      <c r="AV263" s="189" t="s">
        <v>80</v>
      </c>
      <c r="AW263" s="189" t="s">
        <v>32</v>
      </c>
      <c r="AX263" s="189" t="s">
        <v>70</v>
      </c>
      <c r="AY263" s="191" t="s">
        <v>161</v>
      </c>
    </row>
    <row r="264" s="181" customFormat="true" ht="12.8" hidden="false" customHeight="false" outlineLevel="0" collapsed="false">
      <c r="B264" s="182"/>
      <c r="D264" s="183" t="s">
        <v>171</v>
      </c>
      <c r="E264" s="184"/>
      <c r="F264" s="185" t="s">
        <v>201</v>
      </c>
      <c r="H264" s="184"/>
      <c r="L264" s="182"/>
      <c r="M264" s="186"/>
      <c r="N264" s="187"/>
      <c r="O264" s="187"/>
      <c r="P264" s="187"/>
      <c r="Q264" s="187"/>
      <c r="R264" s="187"/>
      <c r="S264" s="187"/>
      <c r="T264" s="188"/>
      <c r="AT264" s="184" t="s">
        <v>171</v>
      </c>
      <c r="AU264" s="184" t="s">
        <v>80</v>
      </c>
      <c r="AV264" s="181" t="s">
        <v>78</v>
      </c>
      <c r="AW264" s="181" t="s">
        <v>32</v>
      </c>
      <c r="AX264" s="181" t="s">
        <v>70</v>
      </c>
      <c r="AY264" s="184" t="s">
        <v>161</v>
      </c>
    </row>
    <row r="265" s="189" customFormat="true" ht="12.8" hidden="false" customHeight="false" outlineLevel="0" collapsed="false">
      <c r="B265" s="190"/>
      <c r="D265" s="183" t="s">
        <v>171</v>
      </c>
      <c r="E265" s="191"/>
      <c r="F265" s="192" t="s">
        <v>198</v>
      </c>
      <c r="H265" s="193" t="n">
        <v>25.92</v>
      </c>
      <c r="L265" s="190"/>
      <c r="M265" s="194"/>
      <c r="N265" s="195"/>
      <c r="O265" s="195"/>
      <c r="P265" s="195"/>
      <c r="Q265" s="195"/>
      <c r="R265" s="195"/>
      <c r="S265" s="195"/>
      <c r="T265" s="196"/>
      <c r="AT265" s="191" t="s">
        <v>171</v>
      </c>
      <c r="AU265" s="191" t="s">
        <v>80</v>
      </c>
      <c r="AV265" s="189" t="s">
        <v>80</v>
      </c>
      <c r="AW265" s="189" t="s">
        <v>32</v>
      </c>
      <c r="AX265" s="189" t="s">
        <v>70</v>
      </c>
      <c r="AY265" s="191" t="s">
        <v>161</v>
      </c>
    </row>
    <row r="266" s="181" customFormat="true" ht="12.8" hidden="false" customHeight="false" outlineLevel="0" collapsed="false">
      <c r="B266" s="182"/>
      <c r="D266" s="183" t="s">
        <v>171</v>
      </c>
      <c r="E266" s="184"/>
      <c r="F266" s="185" t="s">
        <v>202</v>
      </c>
      <c r="H266" s="184"/>
      <c r="L266" s="182"/>
      <c r="M266" s="186"/>
      <c r="N266" s="187"/>
      <c r="O266" s="187"/>
      <c r="P266" s="187"/>
      <c r="Q266" s="187"/>
      <c r="R266" s="187"/>
      <c r="S266" s="187"/>
      <c r="T266" s="188"/>
      <c r="AT266" s="184" t="s">
        <v>171</v>
      </c>
      <c r="AU266" s="184" t="s">
        <v>80</v>
      </c>
      <c r="AV266" s="181" t="s">
        <v>78</v>
      </c>
      <c r="AW266" s="181" t="s">
        <v>32</v>
      </c>
      <c r="AX266" s="181" t="s">
        <v>70</v>
      </c>
      <c r="AY266" s="184" t="s">
        <v>161</v>
      </c>
    </row>
    <row r="267" s="189" customFormat="true" ht="12.8" hidden="false" customHeight="false" outlineLevel="0" collapsed="false">
      <c r="B267" s="190"/>
      <c r="D267" s="183" t="s">
        <v>171</v>
      </c>
      <c r="E267" s="191"/>
      <c r="F267" s="192" t="s">
        <v>200</v>
      </c>
      <c r="H267" s="193" t="n">
        <v>6.25</v>
      </c>
      <c r="L267" s="190"/>
      <c r="M267" s="194"/>
      <c r="N267" s="195"/>
      <c r="O267" s="195"/>
      <c r="P267" s="195"/>
      <c r="Q267" s="195"/>
      <c r="R267" s="195"/>
      <c r="S267" s="195"/>
      <c r="T267" s="196"/>
      <c r="AT267" s="191" t="s">
        <v>171</v>
      </c>
      <c r="AU267" s="191" t="s">
        <v>80</v>
      </c>
      <c r="AV267" s="189" t="s">
        <v>80</v>
      </c>
      <c r="AW267" s="189" t="s">
        <v>32</v>
      </c>
      <c r="AX267" s="189" t="s">
        <v>70</v>
      </c>
      <c r="AY267" s="191" t="s">
        <v>161</v>
      </c>
    </row>
    <row r="268" s="181" customFormat="true" ht="12.8" hidden="false" customHeight="false" outlineLevel="0" collapsed="false">
      <c r="B268" s="182"/>
      <c r="D268" s="183" t="s">
        <v>171</v>
      </c>
      <c r="E268" s="184"/>
      <c r="F268" s="185" t="s">
        <v>203</v>
      </c>
      <c r="H268" s="184"/>
      <c r="L268" s="182"/>
      <c r="M268" s="186"/>
      <c r="N268" s="187"/>
      <c r="O268" s="187"/>
      <c r="P268" s="187"/>
      <c r="Q268" s="187"/>
      <c r="R268" s="187"/>
      <c r="S268" s="187"/>
      <c r="T268" s="188"/>
      <c r="AT268" s="184" t="s">
        <v>171</v>
      </c>
      <c r="AU268" s="184" t="s">
        <v>80</v>
      </c>
      <c r="AV268" s="181" t="s">
        <v>78</v>
      </c>
      <c r="AW268" s="181" t="s">
        <v>32</v>
      </c>
      <c r="AX268" s="181" t="s">
        <v>70</v>
      </c>
      <c r="AY268" s="184" t="s">
        <v>161</v>
      </c>
    </row>
    <row r="269" s="189" customFormat="true" ht="12.8" hidden="false" customHeight="false" outlineLevel="0" collapsed="false">
      <c r="B269" s="190"/>
      <c r="D269" s="183" t="s">
        <v>171</v>
      </c>
      <c r="E269" s="191"/>
      <c r="F269" s="192" t="s">
        <v>204</v>
      </c>
      <c r="H269" s="193" t="n">
        <v>29.4</v>
      </c>
      <c r="L269" s="190"/>
      <c r="M269" s="194"/>
      <c r="N269" s="195"/>
      <c r="O269" s="195"/>
      <c r="P269" s="195"/>
      <c r="Q269" s="195"/>
      <c r="R269" s="195"/>
      <c r="S269" s="195"/>
      <c r="T269" s="196"/>
      <c r="AT269" s="191" t="s">
        <v>171</v>
      </c>
      <c r="AU269" s="191" t="s">
        <v>80</v>
      </c>
      <c r="AV269" s="189" t="s">
        <v>80</v>
      </c>
      <c r="AW269" s="189" t="s">
        <v>32</v>
      </c>
      <c r="AX269" s="189" t="s">
        <v>70</v>
      </c>
      <c r="AY269" s="191" t="s">
        <v>161</v>
      </c>
    </row>
    <row r="270" s="181" customFormat="true" ht="12.8" hidden="false" customHeight="false" outlineLevel="0" collapsed="false">
      <c r="B270" s="182"/>
      <c r="D270" s="183" t="s">
        <v>171</v>
      </c>
      <c r="E270" s="184"/>
      <c r="F270" s="185" t="s">
        <v>205</v>
      </c>
      <c r="H270" s="184"/>
      <c r="L270" s="182"/>
      <c r="M270" s="186"/>
      <c r="N270" s="187"/>
      <c r="O270" s="187"/>
      <c r="P270" s="187"/>
      <c r="Q270" s="187"/>
      <c r="R270" s="187"/>
      <c r="S270" s="187"/>
      <c r="T270" s="188"/>
      <c r="AT270" s="184" t="s">
        <v>171</v>
      </c>
      <c r="AU270" s="184" t="s">
        <v>80</v>
      </c>
      <c r="AV270" s="181" t="s">
        <v>78</v>
      </c>
      <c r="AW270" s="181" t="s">
        <v>32</v>
      </c>
      <c r="AX270" s="181" t="s">
        <v>70</v>
      </c>
      <c r="AY270" s="184" t="s">
        <v>161</v>
      </c>
    </row>
    <row r="271" s="189" customFormat="true" ht="12.8" hidden="false" customHeight="false" outlineLevel="0" collapsed="false">
      <c r="B271" s="190"/>
      <c r="D271" s="183" t="s">
        <v>171</v>
      </c>
      <c r="E271" s="191"/>
      <c r="F271" s="192" t="s">
        <v>206</v>
      </c>
      <c r="H271" s="193" t="n">
        <v>22.426</v>
      </c>
      <c r="L271" s="190"/>
      <c r="M271" s="194"/>
      <c r="N271" s="195"/>
      <c r="O271" s="195"/>
      <c r="P271" s="195"/>
      <c r="Q271" s="195"/>
      <c r="R271" s="195"/>
      <c r="S271" s="195"/>
      <c r="T271" s="196"/>
      <c r="AT271" s="191" t="s">
        <v>171</v>
      </c>
      <c r="AU271" s="191" t="s">
        <v>80</v>
      </c>
      <c r="AV271" s="189" t="s">
        <v>80</v>
      </c>
      <c r="AW271" s="189" t="s">
        <v>32</v>
      </c>
      <c r="AX271" s="189" t="s">
        <v>70</v>
      </c>
      <c r="AY271" s="191" t="s">
        <v>161</v>
      </c>
    </row>
    <row r="272" s="197" customFormat="true" ht="12.8" hidden="false" customHeight="false" outlineLevel="0" collapsed="false">
      <c r="B272" s="198"/>
      <c r="D272" s="183" t="s">
        <v>171</v>
      </c>
      <c r="E272" s="199"/>
      <c r="F272" s="200" t="s">
        <v>207</v>
      </c>
      <c r="H272" s="201" t="n">
        <v>116.166</v>
      </c>
      <c r="L272" s="198"/>
      <c r="M272" s="202"/>
      <c r="N272" s="203"/>
      <c r="O272" s="203"/>
      <c r="P272" s="203"/>
      <c r="Q272" s="203"/>
      <c r="R272" s="203"/>
      <c r="S272" s="203"/>
      <c r="T272" s="204"/>
      <c r="AT272" s="199" t="s">
        <v>171</v>
      </c>
      <c r="AU272" s="199" t="s">
        <v>80</v>
      </c>
      <c r="AV272" s="197" t="s">
        <v>167</v>
      </c>
      <c r="AW272" s="197" t="s">
        <v>32</v>
      </c>
      <c r="AX272" s="197" t="s">
        <v>78</v>
      </c>
      <c r="AY272" s="199" t="s">
        <v>161</v>
      </c>
    </row>
    <row r="273" s="22" customFormat="true" ht="24.15" hidden="false" customHeight="true" outlineLevel="0" collapsed="false">
      <c r="A273" s="17"/>
      <c r="B273" s="163"/>
      <c r="C273" s="164" t="s">
        <v>378</v>
      </c>
      <c r="D273" s="164" t="s">
        <v>163</v>
      </c>
      <c r="E273" s="165" t="s">
        <v>379</v>
      </c>
      <c r="F273" s="166" t="s">
        <v>380</v>
      </c>
      <c r="G273" s="167" t="s">
        <v>166</v>
      </c>
      <c r="H273" s="168" t="n">
        <v>116.166</v>
      </c>
      <c r="I273" s="169"/>
      <c r="J273" s="169" t="n">
        <f aca="false">ROUND(I273*H273,2)</f>
        <v>0</v>
      </c>
      <c r="K273" s="170"/>
      <c r="L273" s="18"/>
      <c r="M273" s="171"/>
      <c r="N273" s="172" t="s">
        <v>41</v>
      </c>
      <c r="O273" s="173" t="n">
        <v>0.007</v>
      </c>
      <c r="P273" s="173" t="n">
        <f aca="false">O273*H273</f>
        <v>0.813162</v>
      </c>
      <c r="Q273" s="173" t="n">
        <v>0</v>
      </c>
      <c r="R273" s="173" t="n">
        <f aca="false">Q273*H273</f>
        <v>0</v>
      </c>
      <c r="S273" s="173" t="n">
        <v>0</v>
      </c>
      <c r="T273" s="174" t="n">
        <f aca="false">S273*H273</f>
        <v>0</v>
      </c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R273" s="175" t="s">
        <v>167</v>
      </c>
      <c r="AT273" s="175" t="s">
        <v>163</v>
      </c>
      <c r="AU273" s="175" t="s">
        <v>80</v>
      </c>
      <c r="AY273" s="3" t="s">
        <v>161</v>
      </c>
      <c r="BE273" s="176" t="n">
        <f aca="false">IF(N273="základní",J273,0)</f>
        <v>0</v>
      </c>
      <c r="BF273" s="176" t="n">
        <f aca="false">IF(N273="snížená",J273,0)</f>
        <v>0</v>
      </c>
      <c r="BG273" s="176" t="n">
        <f aca="false">IF(N273="zákl. přenesená",J273,0)</f>
        <v>0</v>
      </c>
      <c r="BH273" s="176" t="n">
        <f aca="false">IF(N273="sníž. přenesená",J273,0)</f>
        <v>0</v>
      </c>
      <c r="BI273" s="176" t="n">
        <f aca="false">IF(N273="nulová",J273,0)</f>
        <v>0</v>
      </c>
      <c r="BJ273" s="3" t="s">
        <v>78</v>
      </c>
      <c r="BK273" s="176" t="n">
        <f aca="false">ROUND(I273*H273,2)</f>
        <v>0</v>
      </c>
      <c r="BL273" s="3" t="s">
        <v>167</v>
      </c>
      <c r="BM273" s="175" t="s">
        <v>381</v>
      </c>
    </row>
    <row r="274" s="22" customFormat="true" ht="12.8" hidden="false" customHeight="false" outlineLevel="0" collapsed="false">
      <c r="A274" s="17"/>
      <c r="B274" s="18"/>
      <c r="C274" s="17"/>
      <c r="D274" s="177" t="s">
        <v>169</v>
      </c>
      <c r="E274" s="17"/>
      <c r="F274" s="178" t="s">
        <v>382</v>
      </c>
      <c r="G274" s="17"/>
      <c r="H274" s="17"/>
      <c r="I274" s="17"/>
      <c r="J274" s="17"/>
      <c r="K274" s="17"/>
      <c r="L274" s="18"/>
      <c r="M274" s="179"/>
      <c r="N274" s="180"/>
      <c r="O274" s="50"/>
      <c r="P274" s="50"/>
      <c r="Q274" s="50"/>
      <c r="R274" s="50"/>
      <c r="S274" s="50"/>
      <c r="T274" s="51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T274" s="3" t="s">
        <v>169</v>
      </c>
      <c r="AU274" s="3" t="s">
        <v>80</v>
      </c>
    </row>
    <row r="275" s="22" customFormat="true" ht="16.5" hidden="false" customHeight="true" outlineLevel="0" collapsed="false">
      <c r="A275" s="17"/>
      <c r="B275" s="163"/>
      <c r="C275" s="205" t="s">
        <v>383</v>
      </c>
      <c r="D275" s="205" t="s">
        <v>280</v>
      </c>
      <c r="E275" s="206" t="s">
        <v>384</v>
      </c>
      <c r="F275" s="207" t="s">
        <v>385</v>
      </c>
      <c r="G275" s="208" t="s">
        <v>386</v>
      </c>
      <c r="H275" s="209" t="n">
        <v>2.323</v>
      </c>
      <c r="I275" s="210"/>
      <c r="J275" s="210" t="n">
        <f aca="false">ROUND(I275*H275,2)</f>
        <v>0</v>
      </c>
      <c r="K275" s="211"/>
      <c r="L275" s="212"/>
      <c r="M275" s="213"/>
      <c r="N275" s="214" t="s">
        <v>41</v>
      </c>
      <c r="O275" s="173" t="n">
        <v>0</v>
      </c>
      <c r="P275" s="173" t="n">
        <f aca="false">O275*H275</f>
        <v>0</v>
      </c>
      <c r="Q275" s="173" t="n">
        <v>0.001</v>
      </c>
      <c r="R275" s="173" t="n">
        <f aca="false">Q275*H275</f>
        <v>0.002323</v>
      </c>
      <c r="S275" s="173" t="n">
        <v>0</v>
      </c>
      <c r="T275" s="174" t="n">
        <f aca="false">S275*H275</f>
        <v>0</v>
      </c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R275" s="175" t="s">
        <v>234</v>
      </c>
      <c r="AT275" s="175" t="s">
        <v>280</v>
      </c>
      <c r="AU275" s="175" t="s">
        <v>80</v>
      </c>
      <c r="AY275" s="3" t="s">
        <v>161</v>
      </c>
      <c r="BE275" s="176" t="n">
        <f aca="false">IF(N275="základní",J275,0)</f>
        <v>0</v>
      </c>
      <c r="BF275" s="176" t="n">
        <f aca="false">IF(N275="snížená",J275,0)</f>
        <v>0</v>
      </c>
      <c r="BG275" s="176" t="n">
        <f aca="false">IF(N275="zákl. přenesená",J275,0)</f>
        <v>0</v>
      </c>
      <c r="BH275" s="176" t="n">
        <f aca="false">IF(N275="sníž. přenesená",J275,0)</f>
        <v>0</v>
      </c>
      <c r="BI275" s="176" t="n">
        <f aca="false">IF(N275="nulová",J275,0)</f>
        <v>0</v>
      </c>
      <c r="BJ275" s="3" t="s">
        <v>78</v>
      </c>
      <c r="BK275" s="176" t="n">
        <f aca="false">ROUND(I275*H275,2)</f>
        <v>0</v>
      </c>
      <c r="BL275" s="3" t="s">
        <v>167</v>
      </c>
      <c r="BM275" s="175" t="s">
        <v>387</v>
      </c>
    </row>
    <row r="276" s="189" customFormat="true" ht="12.8" hidden="false" customHeight="false" outlineLevel="0" collapsed="false">
      <c r="B276" s="190"/>
      <c r="D276" s="183" t="s">
        <v>171</v>
      </c>
      <c r="F276" s="192" t="s">
        <v>388</v>
      </c>
      <c r="H276" s="193" t="n">
        <v>2.323</v>
      </c>
      <c r="L276" s="190"/>
      <c r="M276" s="194"/>
      <c r="N276" s="195"/>
      <c r="O276" s="195"/>
      <c r="P276" s="195"/>
      <c r="Q276" s="195"/>
      <c r="R276" s="195"/>
      <c r="S276" s="195"/>
      <c r="T276" s="196"/>
      <c r="AT276" s="191" t="s">
        <v>171</v>
      </c>
      <c r="AU276" s="191" t="s">
        <v>80</v>
      </c>
      <c r="AV276" s="189" t="s">
        <v>80</v>
      </c>
      <c r="AW276" s="189" t="s">
        <v>3</v>
      </c>
      <c r="AX276" s="189" t="s">
        <v>78</v>
      </c>
      <c r="AY276" s="191" t="s">
        <v>161</v>
      </c>
    </row>
    <row r="277" s="150" customFormat="true" ht="22.8" hidden="false" customHeight="true" outlineLevel="0" collapsed="false">
      <c r="B277" s="151"/>
      <c r="D277" s="152" t="s">
        <v>69</v>
      </c>
      <c r="E277" s="161" t="s">
        <v>180</v>
      </c>
      <c r="F277" s="161" t="s">
        <v>389</v>
      </c>
      <c r="J277" s="162" t="n">
        <f aca="false">BK277</f>
        <v>0</v>
      </c>
      <c r="L277" s="151"/>
      <c r="M277" s="155"/>
      <c r="N277" s="156"/>
      <c r="O277" s="156"/>
      <c r="P277" s="157" t="n">
        <f aca="false">SUM(P278:P279)</f>
        <v>1.553</v>
      </c>
      <c r="Q277" s="156"/>
      <c r="R277" s="157" t="n">
        <f aca="false">SUM(R278:R279)</f>
        <v>3.88152</v>
      </c>
      <c r="S277" s="156"/>
      <c r="T277" s="158" t="n">
        <f aca="false">SUM(T278:T279)</f>
        <v>0</v>
      </c>
      <c r="AR277" s="152" t="s">
        <v>78</v>
      </c>
      <c r="AT277" s="159" t="s">
        <v>69</v>
      </c>
      <c r="AU277" s="159" t="s">
        <v>78</v>
      </c>
      <c r="AY277" s="152" t="s">
        <v>161</v>
      </c>
      <c r="BK277" s="160" t="n">
        <f aca="false">SUM(BK278:BK279)</f>
        <v>0</v>
      </c>
    </row>
    <row r="278" s="22" customFormat="true" ht="16.5" hidden="false" customHeight="true" outlineLevel="0" collapsed="false">
      <c r="A278" s="17"/>
      <c r="B278" s="163"/>
      <c r="C278" s="164" t="s">
        <v>111</v>
      </c>
      <c r="D278" s="164" t="s">
        <v>163</v>
      </c>
      <c r="E278" s="165" t="s">
        <v>390</v>
      </c>
      <c r="F278" s="166" t="s">
        <v>391</v>
      </c>
      <c r="G278" s="167" t="s">
        <v>392</v>
      </c>
      <c r="H278" s="168" t="n">
        <v>1</v>
      </c>
      <c r="I278" s="169"/>
      <c r="J278" s="169" t="n">
        <f aca="false">ROUND(I278*H278,2)</f>
        <v>0</v>
      </c>
      <c r="K278" s="170"/>
      <c r="L278" s="18"/>
      <c r="M278" s="171"/>
      <c r="N278" s="172" t="s">
        <v>41</v>
      </c>
      <c r="O278" s="173" t="n">
        <v>1.553</v>
      </c>
      <c r="P278" s="173" t="n">
        <f aca="false">O278*H278</f>
        <v>1.553</v>
      </c>
      <c r="Q278" s="173" t="n">
        <v>0.10152</v>
      </c>
      <c r="R278" s="173" t="n">
        <f aca="false">Q278*H278</f>
        <v>0.10152</v>
      </c>
      <c r="S278" s="173" t="n">
        <v>0</v>
      </c>
      <c r="T278" s="174" t="n">
        <f aca="false">S278*H278</f>
        <v>0</v>
      </c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R278" s="175" t="s">
        <v>167</v>
      </c>
      <c r="AT278" s="175" t="s">
        <v>163</v>
      </c>
      <c r="AU278" s="175" t="s">
        <v>80</v>
      </c>
      <c r="AY278" s="3" t="s">
        <v>161</v>
      </c>
      <c r="BE278" s="176" t="n">
        <f aca="false">IF(N278="základní",J278,0)</f>
        <v>0</v>
      </c>
      <c r="BF278" s="176" t="n">
        <f aca="false">IF(N278="snížená",J278,0)</f>
        <v>0</v>
      </c>
      <c r="BG278" s="176" t="n">
        <f aca="false">IF(N278="zákl. přenesená",J278,0)</f>
        <v>0</v>
      </c>
      <c r="BH278" s="176" t="n">
        <f aca="false">IF(N278="sníž. přenesená",J278,0)</f>
        <v>0</v>
      </c>
      <c r="BI278" s="176" t="n">
        <f aca="false">IF(N278="nulová",J278,0)</f>
        <v>0</v>
      </c>
      <c r="BJ278" s="3" t="s">
        <v>78</v>
      </c>
      <c r="BK278" s="176" t="n">
        <f aca="false">ROUND(I278*H278,2)</f>
        <v>0</v>
      </c>
      <c r="BL278" s="3" t="s">
        <v>167</v>
      </c>
      <c r="BM278" s="175" t="s">
        <v>393</v>
      </c>
    </row>
    <row r="279" s="22" customFormat="true" ht="49.05" hidden="false" customHeight="true" outlineLevel="0" collapsed="false">
      <c r="A279" s="17"/>
      <c r="B279" s="163"/>
      <c r="C279" s="205" t="s">
        <v>394</v>
      </c>
      <c r="D279" s="205" t="s">
        <v>280</v>
      </c>
      <c r="E279" s="206" t="s">
        <v>395</v>
      </c>
      <c r="F279" s="207" t="s">
        <v>396</v>
      </c>
      <c r="G279" s="208" t="s">
        <v>397</v>
      </c>
      <c r="H279" s="209" t="n">
        <v>1</v>
      </c>
      <c r="I279" s="210"/>
      <c r="J279" s="210" t="n">
        <f aca="false">ROUND(I279*H279,2)</f>
        <v>0</v>
      </c>
      <c r="K279" s="211"/>
      <c r="L279" s="212"/>
      <c r="M279" s="213"/>
      <c r="N279" s="214" t="s">
        <v>41</v>
      </c>
      <c r="O279" s="173" t="n">
        <v>0</v>
      </c>
      <c r="P279" s="173" t="n">
        <f aca="false">O279*H279</f>
        <v>0</v>
      </c>
      <c r="Q279" s="173" t="n">
        <v>3.78</v>
      </c>
      <c r="R279" s="173" t="n">
        <f aca="false">Q279*H279</f>
        <v>3.78</v>
      </c>
      <c r="S279" s="173" t="n">
        <v>0</v>
      </c>
      <c r="T279" s="174" t="n">
        <f aca="false">S279*H279</f>
        <v>0</v>
      </c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R279" s="175" t="s">
        <v>234</v>
      </c>
      <c r="AT279" s="175" t="s">
        <v>280</v>
      </c>
      <c r="AU279" s="175" t="s">
        <v>80</v>
      </c>
      <c r="AY279" s="3" t="s">
        <v>161</v>
      </c>
      <c r="BE279" s="176" t="n">
        <f aca="false">IF(N279="základní",J279,0)</f>
        <v>0</v>
      </c>
      <c r="BF279" s="176" t="n">
        <f aca="false">IF(N279="snížená",J279,0)</f>
        <v>0</v>
      </c>
      <c r="BG279" s="176" t="n">
        <f aca="false">IF(N279="zákl. přenesená",J279,0)</f>
        <v>0</v>
      </c>
      <c r="BH279" s="176" t="n">
        <f aca="false">IF(N279="sníž. přenesená",J279,0)</f>
        <v>0</v>
      </c>
      <c r="BI279" s="176" t="n">
        <f aca="false">IF(N279="nulová",J279,0)</f>
        <v>0</v>
      </c>
      <c r="BJ279" s="3" t="s">
        <v>78</v>
      </c>
      <c r="BK279" s="176" t="n">
        <f aca="false">ROUND(I279*H279,2)</f>
        <v>0</v>
      </c>
      <c r="BL279" s="3" t="s">
        <v>167</v>
      </c>
      <c r="BM279" s="175" t="s">
        <v>398</v>
      </c>
    </row>
    <row r="280" s="150" customFormat="true" ht="22.8" hidden="false" customHeight="true" outlineLevel="0" collapsed="false">
      <c r="B280" s="151"/>
      <c r="D280" s="152" t="s">
        <v>69</v>
      </c>
      <c r="E280" s="161" t="s">
        <v>167</v>
      </c>
      <c r="F280" s="161" t="s">
        <v>399</v>
      </c>
      <c r="J280" s="162" t="n">
        <f aca="false">BK280</f>
        <v>0</v>
      </c>
      <c r="L280" s="151"/>
      <c r="M280" s="155"/>
      <c r="N280" s="156"/>
      <c r="O280" s="156"/>
      <c r="P280" s="157" t="n">
        <f aca="false">SUM(P281:P300)</f>
        <v>85.991441</v>
      </c>
      <c r="Q280" s="156"/>
      <c r="R280" s="157" t="n">
        <f aca="false">SUM(R281:R300)</f>
        <v>0</v>
      </c>
      <c r="S280" s="156"/>
      <c r="T280" s="158" t="n">
        <f aca="false">SUM(T281:T300)</f>
        <v>0</v>
      </c>
      <c r="AR280" s="152" t="s">
        <v>78</v>
      </c>
      <c r="AT280" s="159" t="s">
        <v>69</v>
      </c>
      <c r="AU280" s="159" t="s">
        <v>78</v>
      </c>
      <c r="AY280" s="152" t="s">
        <v>161</v>
      </c>
      <c r="BK280" s="160" t="n">
        <f aca="false">SUM(BK281:BK300)</f>
        <v>0</v>
      </c>
    </row>
    <row r="281" s="22" customFormat="true" ht="21.75" hidden="false" customHeight="true" outlineLevel="0" collapsed="false">
      <c r="A281" s="17"/>
      <c r="B281" s="163"/>
      <c r="C281" s="164" t="s">
        <v>400</v>
      </c>
      <c r="D281" s="164" t="s">
        <v>163</v>
      </c>
      <c r="E281" s="165" t="s">
        <v>401</v>
      </c>
      <c r="F281" s="166" t="s">
        <v>402</v>
      </c>
      <c r="G281" s="167" t="s">
        <v>103</v>
      </c>
      <c r="H281" s="168" t="n">
        <v>48.96</v>
      </c>
      <c r="I281" s="169"/>
      <c r="J281" s="169" t="n">
        <f aca="false">ROUND(I281*H281,2)</f>
        <v>0</v>
      </c>
      <c r="K281" s="170"/>
      <c r="L281" s="18"/>
      <c r="M281" s="171"/>
      <c r="N281" s="172" t="s">
        <v>41</v>
      </c>
      <c r="O281" s="173" t="n">
        <v>1.695</v>
      </c>
      <c r="P281" s="173" t="n">
        <f aca="false">O281*H281</f>
        <v>82.9872</v>
      </c>
      <c r="Q281" s="173" t="n">
        <v>0</v>
      </c>
      <c r="R281" s="173" t="n">
        <f aca="false">Q281*H281</f>
        <v>0</v>
      </c>
      <c r="S281" s="173" t="n">
        <v>0</v>
      </c>
      <c r="T281" s="174" t="n">
        <f aca="false">S281*H281</f>
        <v>0</v>
      </c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R281" s="175" t="s">
        <v>167</v>
      </c>
      <c r="AT281" s="175" t="s">
        <v>163</v>
      </c>
      <c r="AU281" s="175" t="s">
        <v>80</v>
      </c>
      <c r="AY281" s="3" t="s">
        <v>161</v>
      </c>
      <c r="BE281" s="176" t="n">
        <f aca="false">IF(N281="základní",J281,0)</f>
        <v>0</v>
      </c>
      <c r="BF281" s="176" t="n">
        <f aca="false">IF(N281="snížená",J281,0)</f>
        <v>0</v>
      </c>
      <c r="BG281" s="176" t="n">
        <f aca="false">IF(N281="zákl. přenesená",J281,0)</f>
        <v>0</v>
      </c>
      <c r="BH281" s="176" t="n">
        <f aca="false">IF(N281="sníž. přenesená",J281,0)</f>
        <v>0</v>
      </c>
      <c r="BI281" s="176" t="n">
        <f aca="false">IF(N281="nulová",J281,0)</f>
        <v>0</v>
      </c>
      <c r="BJ281" s="3" t="s">
        <v>78</v>
      </c>
      <c r="BK281" s="176" t="n">
        <f aca="false">ROUND(I281*H281,2)</f>
        <v>0</v>
      </c>
      <c r="BL281" s="3" t="s">
        <v>167</v>
      </c>
      <c r="BM281" s="175" t="s">
        <v>403</v>
      </c>
    </row>
    <row r="282" s="22" customFormat="true" ht="12.8" hidden="false" customHeight="false" outlineLevel="0" collapsed="false">
      <c r="A282" s="17"/>
      <c r="B282" s="18"/>
      <c r="C282" s="17"/>
      <c r="D282" s="177" t="s">
        <v>169</v>
      </c>
      <c r="E282" s="17"/>
      <c r="F282" s="178" t="s">
        <v>404</v>
      </c>
      <c r="G282" s="17"/>
      <c r="H282" s="17"/>
      <c r="I282" s="17"/>
      <c r="J282" s="17"/>
      <c r="K282" s="17"/>
      <c r="L282" s="18"/>
      <c r="M282" s="179"/>
      <c r="N282" s="180"/>
      <c r="O282" s="50"/>
      <c r="P282" s="50"/>
      <c r="Q282" s="50"/>
      <c r="R282" s="50"/>
      <c r="S282" s="50"/>
      <c r="T282" s="51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T282" s="3" t="s">
        <v>169</v>
      </c>
      <c r="AU282" s="3" t="s">
        <v>80</v>
      </c>
    </row>
    <row r="283" s="181" customFormat="true" ht="12.8" hidden="false" customHeight="false" outlineLevel="0" collapsed="false">
      <c r="B283" s="182"/>
      <c r="D283" s="183" t="s">
        <v>171</v>
      </c>
      <c r="E283" s="184"/>
      <c r="F283" s="185" t="s">
        <v>364</v>
      </c>
      <c r="H283" s="184"/>
      <c r="L283" s="182"/>
      <c r="M283" s="186"/>
      <c r="N283" s="187"/>
      <c r="O283" s="187"/>
      <c r="P283" s="187"/>
      <c r="Q283" s="187"/>
      <c r="R283" s="187"/>
      <c r="S283" s="187"/>
      <c r="T283" s="188"/>
      <c r="AT283" s="184" t="s">
        <v>171</v>
      </c>
      <c r="AU283" s="184" t="s">
        <v>80</v>
      </c>
      <c r="AV283" s="181" t="s">
        <v>78</v>
      </c>
      <c r="AW283" s="181" t="s">
        <v>32</v>
      </c>
      <c r="AX283" s="181" t="s">
        <v>70</v>
      </c>
      <c r="AY283" s="184" t="s">
        <v>161</v>
      </c>
    </row>
    <row r="284" s="189" customFormat="true" ht="12.8" hidden="false" customHeight="false" outlineLevel="0" collapsed="false">
      <c r="B284" s="190"/>
      <c r="D284" s="183" t="s">
        <v>171</v>
      </c>
      <c r="E284" s="191"/>
      <c r="F284" s="192" t="s">
        <v>405</v>
      </c>
      <c r="H284" s="193" t="n">
        <v>44.475</v>
      </c>
      <c r="L284" s="190"/>
      <c r="M284" s="194"/>
      <c r="N284" s="195"/>
      <c r="O284" s="195"/>
      <c r="P284" s="195"/>
      <c r="Q284" s="195"/>
      <c r="R284" s="195"/>
      <c r="S284" s="195"/>
      <c r="T284" s="196"/>
      <c r="AT284" s="191" t="s">
        <v>171</v>
      </c>
      <c r="AU284" s="191" t="s">
        <v>80</v>
      </c>
      <c r="AV284" s="189" t="s">
        <v>80</v>
      </c>
      <c r="AW284" s="189" t="s">
        <v>32</v>
      </c>
      <c r="AX284" s="189" t="s">
        <v>70</v>
      </c>
      <c r="AY284" s="191" t="s">
        <v>161</v>
      </c>
    </row>
    <row r="285" s="181" customFormat="true" ht="12.8" hidden="false" customHeight="false" outlineLevel="0" collapsed="false">
      <c r="B285" s="182"/>
      <c r="D285" s="183" t="s">
        <v>171</v>
      </c>
      <c r="E285" s="184"/>
      <c r="F285" s="185" t="s">
        <v>406</v>
      </c>
      <c r="H285" s="184"/>
      <c r="L285" s="182"/>
      <c r="M285" s="186"/>
      <c r="N285" s="187"/>
      <c r="O285" s="187"/>
      <c r="P285" s="187"/>
      <c r="Q285" s="187"/>
      <c r="R285" s="187"/>
      <c r="S285" s="187"/>
      <c r="T285" s="188"/>
      <c r="AT285" s="184" t="s">
        <v>171</v>
      </c>
      <c r="AU285" s="184" t="s">
        <v>80</v>
      </c>
      <c r="AV285" s="181" t="s">
        <v>78</v>
      </c>
      <c r="AW285" s="181" t="s">
        <v>32</v>
      </c>
      <c r="AX285" s="181" t="s">
        <v>70</v>
      </c>
      <c r="AY285" s="184" t="s">
        <v>161</v>
      </c>
    </row>
    <row r="286" s="189" customFormat="true" ht="12.8" hidden="false" customHeight="false" outlineLevel="0" collapsed="false">
      <c r="B286" s="190"/>
      <c r="D286" s="183" t="s">
        <v>171</v>
      </c>
      <c r="E286" s="191"/>
      <c r="F286" s="192" t="s">
        <v>407</v>
      </c>
      <c r="H286" s="193" t="n">
        <v>4.485</v>
      </c>
      <c r="L286" s="190"/>
      <c r="M286" s="194"/>
      <c r="N286" s="195"/>
      <c r="O286" s="195"/>
      <c r="P286" s="195"/>
      <c r="Q286" s="195"/>
      <c r="R286" s="195"/>
      <c r="S286" s="195"/>
      <c r="T286" s="196"/>
      <c r="AT286" s="191" t="s">
        <v>171</v>
      </c>
      <c r="AU286" s="191" t="s">
        <v>80</v>
      </c>
      <c r="AV286" s="189" t="s">
        <v>80</v>
      </c>
      <c r="AW286" s="189" t="s">
        <v>32</v>
      </c>
      <c r="AX286" s="189" t="s">
        <v>70</v>
      </c>
      <c r="AY286" s="191" t="s">
        <v>161</v>
      </c>
    </row>
    <row r="287" s="197" customFormat="true" ht="12.8" hidden="false" customHeight="false" outlineLevel="0" collapsed="false">
      <c r="B287" s="198"/>
      <c r="D287" s="183" t="s">
        <v>171</v>
      </c>
      <c r="E287" s="199" t="s">
        <v>115</v>
      </c>
      <c r="F287" s="200" t="s">
        <v>207</v>
      </c>
      <c r="H287" s="201" t="n">
        <v>48.96</v>
      </c>
      <c r="L287" s="198"/>
      <c r="M287" s="202"/>
      <c r="N287" s="203"/>
      <c r="O287" s="203"/>
      <c r="P287" s="203"/>
      <c r="Q287" s="203"/>
      <c r="R287" s="203"/>
      <c r="S287" s="203"/>
      <c r="T287" s="204"/>
      <c r="AT287" s="199" t="s">
        <v>171</v>
      </c>
      <c r="AU287" s="199" t="s">
        <v>80</v>
      </c>
      <c r="AV287" s="197" t="s">
        <v>167</v>
      </c>
      <c r="AW287" s="197" t="s">
        <v>32</v>
      </c>
      <c r="AX287" s="197" t="s">
        <v>78</v>
      </c>
      <c r="AY287" s="199" t="s">
        <v>161</v>
      </c>
    </row>
    <row r="288" s="22" customFormat="true" ht="24.15" hidden="false" customHeight="true" outlineLevel="0" collapsed="false">
      <c r="A288" s="17"/>
      <c r="B288" s="163"/>
      <c r="C288" s="164" t="s">
        <v>408</v>
      </c>
      <c r="D288" s="164" t="s">
        <v>163</v>
      </c>
      <c r="E288" s="165" t="s">
        <v>409</v>
      </c>
      <c r="F288" s="166" t="s">
        <v>410</v>
      </c>
      <c r="G288" s="167" t="s">
        <v>103</v>
      </c>
      <c r="H288" s="168" t="n">
        <v>1.377</v>
      </c>
      <c r="I288" s="169"/>
      <c r="J288" s="169" t="n">
        <f aca="false">ROUND(I288*H288,2)</f>
        <v>0</v>
      </c>
      <c r="K288" s="170"/>
      <c r="L288" s="18"/>
      <c r="M288" s="171"/>
      <c r="N288" s="172" t="s">
        <v>41</v>
      </c>
      <c r="O288" s="173" t="n">
        <v>1.465</v>
      </c>
      <c r="P288" s="173" t="n">
        <f aca="false">O288*H288</f>
        <v>2.017305</v>
      </c>
      <c r="Q288" s="173" t="n">
        <v>0</v>
      </c>
      <c r="R288" s="173" t="n">
        <f aca="false">Q288*H288</f>
        <v>0</v>
      </c>
      <c r="S288" s="173" t="n">
        <v>0</v>
      </c>
      <c r="T288" s="174" t="n">
        <f aca="false">S288*H288</f>
        <v>0</v>
      </c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R288" s="175" t="s">
        <v>167</v>
      </c>
      <c r="AT288" s="175" t="s">
        <v>163</v>
      </c>
      <c r="AU288" s="175" t="s">
        <v>80</v>
      </c>
      <c r="AY288" s="3" t="s">
        <v>161</v>
      </c>
      <c r="BE288" s="176" t="n">
        <f aca="false">IF(N288="základní",J288,0)</f>
        <v>0</v>
      </c>
      <c r="BF288" s="176" t="n">
        <f aca="false">IF(N288="snížená",J288,0)</f>
        <v>0</v>
      </c>
      <c r="BG288" s="176" t="n">
        <f aca="false">IF(N288="zákl. přenesená",J288,0)</f>
        <v>0</v>
      </c>
      <c r="BH288" s="176" t="n">
        <f aca="false">IF(N288="sníž. přenesená",J288,0)</f>
        <v>0</v>
      </c>
      <c r="BI288" s="176" t="n">
        <f aca="false">IF(N288="nulová",J288,0)</f>
        <v>0</v>
      </c>
      <c r="BJ288" s="3" t="s">
        <v>78</v>
      </c>
      <c r="BK288" s="176" t="n">
        <f aca="false">ROUND(I288*H288,2)</f>
        <v>0</v>
      </c>
      <c r="BL288" s="3" t="s">
        <v>167</v>
      </c>
      <c r="BM288" s="175" t="s">
        <v>411</v>
      </c>
    </row>
    <row r="289" s="22" customFormat="true" ht="12.8" hidden="false" customHeight="false" outlineLevel="0" collapsed="false">
      <c r="A289" s="17"/>
      <c r="B289" s="18"/>
      <c r="C289" s="17"/>
      <c r="D289" s="177" t="s">
        <v>169</v>
      </c>
      <c r="E289" s="17"/>
      <c r="F289" s="178" t="s">
        <v>412</v>
      </c>
      <c r="G289" s="17"/>
      <c r="H289" s="17"/>
      <c r="I289" s="17"/>
      <c r="J289" s="17"/>
      <c r="K289" s="17"/>
      <c r="L289" s="18"/>
      <c r="M289" s="179"/>
      <c r="N289" s="180"/>
      <c r="O289" s="50"/>
      <c r="P289" s="50"/>
      <c r="Q289" s="50"/>
      <c r="R289" s="50"/>
      <c r="S289" s="50"/>
      <c r="T289" s="51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T289" s="3" t="s">
        <v>169</v>
      </c>
      <c r="AU289" s="3" t="s">
        <v>80</v>
      </c>
    </row>
    <row r="290" s="181" customFormat="true" ht="12.8" hidden="false" customHeight="false" outlineLevel="0" collapsed="false">
      <c r="B290" s="182"/>
      <c r="D290" s="183" t="s">
        <v>171</v>
      </c>
      <c r="E290" s="184"/>
      <c r="F290" s="185" t="s">
        <v>205</v>
      </c>
      <c r="H290" s="184"/>
      <c r="L290" s="182"/>
      <c r="M290" s="186"/>
      <c r="N290" s="187"/>
      <c r="O290" s="187"/>
      <c r="P290" s="187"/>
      <c r="Q290" s="187"/>
      <c r="R290" s="187"/>
      <c r="S290" s="187"/>
      <c r="T290" s="188"/>
      <c r="AT290" s="184" t="s">
        <v>171</v>
      </c>
      <c r="AU290" s="184" t="s">
        <v>80</v>
      </c>
      <c r="AV290" s="181" t="s">
        <v>78</v>
      </c>
      <c r="AW290" s="181" t="s">
        <v>32</v>
      </c>
      <c r="AX290" s="181" t="s">
        <v>70</v>
      </c>
      <c r="AY290" s="184" t="s">
        <v>161</v>
      </c>
    </row>
    <row r="291" s="189" customFormat="true" ht="12.8" hidden="false" customHeight="false" outlineLevel="0" collapsed="false">
      <c r="B291" s="190"/>
      <c r="D291" s="183" t="s">
        <v>171</v>
      </c>
      <c r="E291" s="191"/>
      <c r="F291" s="192" t="s">
        <v>413</v>
      </c>
      <c r="H291" s="193" t="n">
        <v>1.377</v>
      </c>
      <c r="L291" s="190"/>
      <c r="M291" s="194"/>
      <c r="N291" s="195"/>
      <c r="O291" s="195"/>
      <c r="P291" s="195"/>
      <c r="Q291" s="195"/>
      <c r="R291" s="195"/>
      <c r="S291" s="195"/>
      <c r="T291" s="196"/>
      <c r="AT291" s="191" t="s">
        <v>171</v>
      </c>
      <c r="AU291" s="191" t="s">
        <v>80</v>
      </c>
      <c r="AV291" s="189" t="s">
        <v>80</v>
      </c>
      <c r="AW291" s="189" t="s">
        <v>32</v>
      </c>
      <c r="AX291" s="189" t="s">
        <v>70</v>
      </c>
      <c r="AY291" s="191" t="s">
        <v>161</v>
      </c>
    </row>
    <row r="292" s="197" customFormat="true" ht="12.8" hidden="false" customHeight="false" outlineLevel="0" collapsed="false">
      <c r="B292" s="198"/>
      <c r="D292" s="183" t="s">
        <v>171</v>
      </c>
      <c r="E292" s="199" t="s">
        <v>126</v>
      </c>
      <c r="F292" s="200" t="s">
        <v>207</v>
      </c>
      <c r="H292" s="201" t="n">
        <v>1.377</v>
      </c>
      <c r="L292" s="198"/>
      <c r="M292" s="202"/>
      <c r="N292" s="203"/>
      <c r="O292" s="203"/>
      <c r="P292" s="203"/>
      <c r="Q292" s="203"/>
      <c r="R292" s="203"/>
      <c r="S292" s="203"/>
      <c r="T292" s="204"/>
      <c r="AT292" s="199" t="s">
        <v>171</v>
      </c>
      <c r="AU292" s="199" t="s">
        <v>80</v>
      </c>
      <c r="AV292" s="197" t="s">
        <v>167</v>
      </c>
      <c r="AW292" s="197" t="s">
        <v>32</v>
      </c>
      <c r="AX292" s="197" t="s">
        <v>78</v>
      </c>
      <c r="AY292" s="199" t="s">
        <v>161</v>
      </c>
    </row>
    <row r="293" s="22" customFormat="true" ht="21.75" hidden="false" customHeight="true" outlineLevel="0" collapsed="false">
      <c r="A293" s="17"/>
      <c r="B293" s="163"/>
      <c r="C293" s="164" t="s">
        <v>414</v>
      </c>
      <c r="D293" s="164" t="s">
        <v>163</v>
      </c>
      <c r="E293" s="165" t="s">
        <v>415</v>
      </c>
      <c r="F293" s="166" t="s">
        <v>416</v>
      </c>
      <c r="G293" s="167" t="s">
        <v>103</v>
      </c>
      <c r="H293" s="168" t="n">
        <v>0.817</v>
      </c>
      <c r="I293" s="169"/>
      <c r="J293" s="169" t="n">
        <f aca="false">ROUND(I293*H293,2)</f>
        <v>0</v>
      </c>
      <c r="K293" s="170"/>
      <c r="L293" s="18"/>
      <c r="M293" s="171"/>
      <c r="N293" s="172" t="s">
        <v>41</v>
      </c>
      <c r="O293" s="173" t="n">
        <v>1.208</v>
      </c>
      <c r="P293" s="173" t="n">
        <f aca="false">O293*H293</f>
        <v>0.986936</v>
      </c>
      <c r="Q293" s="173" t="n">
        <v>0</v>
      </c>
      <c r="R293" s="173" t="n">
        <f aca="false">Q293*H293</f>
        <v>0</v>
      </c>
      <c r="S293" s="173" t="n">
        <v>0</v>
      </c>
      <c r="T293" s="174" t="n">
        <f aca="false">S293*H293</f>
        <v>0</v>
      </c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R293" s="175" t="s">
        <v>167</v>
      </c>
      <c r="AT293" s="175" t="s">
        <v>163</v>
      </c>
      <c r="AU293" s="175" t="s">
        <v>80</v>
      </c>
      <c r="AY293" s="3" t="s">
        <v>161</v>
      </c>
      <c r="BE293" s="176" t="n">
        <f aca="false">IF(N293="základní",J293,0)</f>
        <v>0</v>
      </c>
      <c r="BF293" s="176" t="n">
        <f aca="false">IF(N293="snížená",J293,0)</f>
        <v>0</v>
      </c>
      <c r="BG293" s="176" t="n">
        <f aca="false">IF(N293="zákl. přenesená",J293,0)</f>
        <v>0</v>
      </c>
      <c r="BH293" s="176" t="n">
        <f aca="false">IF(N293="sníž. přenesená",J293,0)</f>
        <v>0</v>
      </c>
      <c r="BI293" s="176" t="n">
        <f aca="false">IF(N293="nulová",J293,0)</f>
        <v>0</v>
      </c>
      <c r="BJ293" s="3" t="s">
        <v>78</v>
      </c>
      <c r="BK293" s="176" t="n">
        <f aca="false">ROUND(I293*H293,2)</f>
        <v>0</v>
      </c>
      <c r="BL293" s="3" t="s">
        <v>167</v>
      </c>
      <c r="BM293" s="175" t="s">
        <v>417</v>
      </c>
    </row>
    <row r="294" s="22" customFormat="true" ht="12.8" hidden="false" customHeight="false" outlineLevel="0" collapsed="false">
      <c r="A294" s="17"/>
      <c r="B294" s="18"/>
      <c r="C294" s="17"/>
      <c r="D294" s="177" t="s">
        <v>169</v>
      </c>
      <c r="E294" s="17"/>
      <c r="F294" s="178" t="s">
        <v>418</v>
      </c>
      <c r="G294" s="17"/>
      <c r="H294" s="17"/>
      <c r="I294" s="17"/>
      <c r="J294" s="17"/>
      <c r="K294" s="17"/>
      <c r="L294" s="18"/>
      <c r="M294" s="179"/>
      <c r="N294" s="180"/>
      <c r="O294" s="50"/>
      <c r="P294" s="50"/>
      <c r="Q294" s="50"/>
      <c r="R294" s="50"/>
      <c r="S294" s="50"/>
      <c r="T294" s="51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T294" s="3" t="s">
        <v>169</v>
      </c>
      <c r="AU294" s="3" t="s">
        <v>80</v>
      </c>
    </row>
    <row r="295" s="189" customFormat="true" ht="12.8" hidden="false" customHeight="false" outlineLevel="0" collapsed="false">
      <c r="B295" s="190"/>
      <c r="D295" s="183" t="s">
        <v>171</v>
      </c>
      <c r="E295" s="191"/>
      <c r="F295" s="192" t="s">
        <v>419</v>
      </c>
      <c r="H295" s="193" t="n">
        <v>0.038</v>
      </c>
      <c r="L295" s="190"/>
      <c r="M295" s="194"/>
      <c r="N295" s="195"/>
      <c r="O295" s="195"/>
      <c r="P295" s="195"/>
      <c r="Q295" s="195"/>
      <c r="R295" s="195"/>
      <c r="S295" s="195"/>
      <c r="T295" s="196"/>
      <c r="AT295" s="191" t="s">
        <v>171</v>
      </c>
      <c r="AU295" s="191" t="s">
        <v>80</v>
      </c>
      <c r="AV295" s="189" t="s">
        <v>80</v>
      </c>
      <c r="AW295" s="189" t="s">
        <v>32</v>
      </c>
      <c r="AX295" s="189" t="s">
        <v>70</v>
      </c>
      <c r="AY295" s="191" t="s">
        <v>161</v>
      </c>
    </row>
    <row r="296" s="189" customFormat="true" ht="12.8" hidden="false" customHeight="false" outlineLevel="0" collapsed="false">
      <c r="B296" s="190"/>
      <c r="D296" s="183" t="s">
        <v>171</v>
      </c>
      <c r="E296" s="191"/>
      <c r="F296" s="192" t="s">
        <v>420</v>
      </c>
      <c r="H296" s="193" t="n">
        <v>0.13</v>
      </c>
      <c r="L296" s="190"/>
      <c r="M296" s="194"/>
      <c r="N296" s="195"/>
      <c r="O296" s="195"/>
      <c r="P296" s="195"/>
      <c r="Q296" s="195"/>
      <c r="R296" s="195"/>
      <c r="S296" s="195"/>
      <c r="T296" s="196"/>
      <c r="AT296" s="191" t="s">
        <v>171</v>
      </c>
      <c r="AU296" s="191" t="s">
        <v>80</v>
      </c>
      <c r="AV296" s="189" t="s">
        <v>80</v>
      </c>
      <c r="AW296" s="189" t="s">
        <v>32</v>
      </c>
      <c r="AX296" s="189" t="s">
        <v>70</v>
      </c>
      <c r="AY296" s="191" t="s">
        <v>161</v>
      </c>
    </row>
    <row r="297" s="189" customFormat="true" ht="12.8" hidden="false" customHeight="false" outlineLevel="0" collapsed="false">
      <c r="B297" s="190"/>
      <c r="D297" s="183" t="s">
        <v>171</v>
      </c>
      <c r="E297" s="191"/>
      <c r="F297" s="192" t="s">
        <v>421</v>
      </c>
      <c r="H297" s="193" t="n">
        <v>0.08</v>
      </c>
      <c r="L297" s="190"/>
      <c r="M297" s="194"/>
      <c r="N297" s="195"/>
      <c r="O297" s="195"/>
      <c r="P297" s="195"/>
      <c r="Q297" s="195"/>
      <c r="R297" s="195"/>
      <c r="S297" s="195"/>
      <c r="T297" s="196"/>
      <c r="AT297" s="191" t="s">
        <v>171</v>
      </c>
      <c r="AU297" s="191" t="s">
        <v>80</v>
      </c>
      <c r="AV297" s="189" t="s">
        <v>80</v>
      </c>
      <c r="AW297" s="189" t="s">
        <v>32</v>
      </c>
      <c r="AX297" s="189" t="s">
        <v>70</v>
      </c>
      <c r="AY297" s="191" t="s">
        <v>161</v>
      </c>
    </row>
    <row r="298" s="189" customFormat="true" ht="12.8" hidden="false" customHeight="false" outlineLevel="0" collapsed="false">
      <c r="B298" s="190"/>
      <c r="D298" s="183" t="s">
        <v>171</v>
      </c>
      <c r="E298" s="191"/>
      <c r="F298" s="192" t="s">
        <v>422</v>
      </c>
      <c r="H298" s="193" t="n">
        <v>0.375</v>
      </c>
      <c r="L298" s="190"/>
      <c r="M298" s="194"/>
      <c r="N298" s="195"/>
      <c r="O298" s="195"/>
      <c r="P298" s="195"/>
      <c r="Q298" s="195"/>
      <c r="R298" s="195"/>
      <c r="S298" s="195"/>
      <c r="T298" s="196"/>
      <c r="AT298" s="191" t="s">
        <v>171</v>
      </c>
      <c r="AU298" s="191" t="s">
        <v>80</v>
      </c>
      <c r="AV298" s="189" t="s">
        <v>80</v>
      </c>
      <c r="AW298" s="189" t="s">
        <v>32</v>
      </c>
      <c r="AX298" s="189" t="s">
        <v>70</v>
      </c>
      <c r="AY298" s="191" t="s">
        <v>161</v>
      </c>
    </row>
    <row r="299" s="189" customFormat="true" ht="12.8" hidden="false" customHeight="false" outlineLevel="0" collapsed="false">
      <c r="B299" s="190"/>
      <c r="D299" s="183" t="s">
        <v>171</v>
      </c>
      <c r="E299" s="191"/>
      <c r="F299" s="192" t="s">
        <v>423</v>
      </c>
      <c r="H299" s="193" t="n">
        <v>0.194</v>
      </c>
      <c r="L299" s="190"/>
      <c r="M299" s="194"/>
      <c r="N299" s="195"/>
      <c r="O299" s="195"/>
      <c r="P299" s="195"/>
      <c r="Q299" s="195"/>
      <c r="R299" s="195"/>
      <c r="S299" s="195"/>
      <c r="T299" s="196"/>
      <c r="AT299" s="191" t="s">
        <v>171</v>
      </c>
      <c r="AU299" s="191" t="s">
        <v>80</v>
      </c>
      <c r="AV299" s="189" t="s">
        <v>80</v>
      </c>
      <c r="AW299" s="189" t="s">
        <v>32</v>
      </c>
      <c r="AX299" s="189" t="s">
        <v>70</v>
      </c>
      <c r="AY299" s="191" t="s">
        <v>161</v>
      </c>
    </row>
    <row r="300" s="197" customFormat="true" ht="12.8" hidden="false" customHeight="false" outlineLevel="0" collapsed="false">
      <c r="B300" s="198"/>
      <c r="D300" s="183" t="s">
        <v>171</v>
      </c>
      <c r="E300" s="199" t="s">
        <v>123</v>
      </c>
      <c r="F300" s="200" t="s">
        <v>207</v>
      </c>
      <c r="H300" s="201" t="n">
        <v>0.817</v>
      </c>
      <c r="L300" s="198"/>
      <c r="M300" s="202"/>
      <c r="N300" s="203"/>
      <c r="O300" s="203"/>
      <c r="P300" s="203"/>
      <c r="Q300" s="203"/>
      <c r="R300" s="203"/>
      <c r="S300" s="203"/>
      <c r="T300" s="204"/>
      <c r="AT300" s="199" t="s">
        <v>171</v>
      </c>
      <c r="AU300" s="199" t="s">
        <v>80</v>
      </c>
      <c r="AV300" s="197" t="s">
        <v>167</v>
      </c>
      <c r="AW300" s="197" t="s">
        <v>32</v>
      </c>
      <c r="AX300" s="197" t="s">
        <v>78</v>
      </c>
      <c r="AY300" s="199" t="s">
        <v>161</v>
      </c>
    </row>
    <row r="301" s="150" customFormat="true" ht="22.8" hidden="false" customHeight="true" outlineLevel="0" collapsed="false">
      <c r="B301" s="151"/>
      <c r="D301" s="152" t="s">
        <v>69</v>
      </c>
      <c r="E301" s="161" t="s">
        <v>192</v>
      </c>
      <c r="F301" s="161" t="s">
        <v>424</v>
      </c>
      <c r="J301" s="162" t="n">
        <f aca="false">BK301</f>
        <v>0</v>
      </c>
      <c r="L301" s="151"/>
      <c r="M301" s="155"/>
      <c r="N301" s="156"/>
      <c r="O301" s="156"/>
      <c r="P301" s="157" t="n">
        <f aca="false">SUM(P302:P307)</f>
        <v>3.636</v>
      </c>
      <c r="Q301" s="156"/>
      <c r="R301" s="157" t="n">
        <f aca="false">SUM(R302:R307)</f>
        <v>1.1788</v>
      </c>
      <c r="S301" s="156"/>
      <c r="T301" s="158" t="n">
        <f aca="false">SUM(T302:T307)</f>
        <v>0</v>
      </c>
      <c r="AR301" s="152" t="s">
        <v>78</v>
      </c>
      <c r="AT301" s="159" t="s">
        <v>69</v>
      </c>
      <c r="AU301" s="159" t="s">
        <v>78</v>
      </c>
      <c r="AY301" s="152" t="s">
        <v>161</v>
      </c>
      <c r="BK301" s="160" t="n">
        <f aca="false">SUM(BK302:BK307)</f>
        <v>0</v>
      </c>
    </row>
    <row r="302" s="22" customFormat="true" ht="33" hidden="false" customHeight="true" outlineLevel="0" collapsed="false">
      <c r="A302" s="17"/>
      <c r="B302" s="163"/>
      <c r="C302" s="164" t="s">
        <v>425</v>
      </c>
      <c r="D302" s="164" t="s">
        <v>163</v>
      </c>
      <c r="E302" s="165" t="s">
        <v>426</v>
      </c>
      <c r="F302" s="166" t="s">
        <v>427</v>
      </c>
      <c r="G302" s="167" t="s">
        <v>166</v>
      </c>
      <c r="H302" s="168" t="n">
        <v>4</v>
      </c>
      <c r="I302" s="169"/>
      <c r="J302" s="169" t="n">
        <f aca="false">ROUND(I302*H302,2)</f>
        <v>0</v>
      </c>
      <c r="K302" s="170"/>
      <c r="L302" s="18"/>
      <c r="M302" s="171"/>
      <c r="N302" s="172" t="s">
        <v>41</v>
      </c>
      <c r="O302" s="173" t="n">
        <v>0.909</v>
      </c>
      <c r="P302" s="173" t="n">
        <f aca="false">O302*H302</f>
        <v>3.636</v>
      </c>
      <c r="Q302" s="173" t="n">
        <v>0.1837</v>
      </c>
      <c r="R302" s="173" t="n">
        <f aca="false">Q302*H302</f>
        <v>0.7348</v>
      </c>
      <c r="S302" s="173" t="n">
        <v>0</v>
      </c>
      <c r="T302" s="174" t="n">
        <f aca="false">S302*H302</f>
        <v>0</v>
      </c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R302" s="175" t="s">
        <v>167</v>
      </c>
      <c r="AT302" s="175" t="s">
        <v>163</v>
      </c>
      <c r="AU302" s="175" t="s">
        <v>80</v>
      </c>
      <c r="AY302" s="3" t="s">
        <v>161</v>
      </c>
      <c r="BE302" s="176" t="n">
        <f aca="false">IF(N302="základní",J302,0)</f>
        <v>0</v>
      </c>
      <c r="BF302" s="176" t="n">
        <f aca="false">IF(N302="snížená",J302,0)</f>
        <v>0</v>
      </c>
      <c r="BG302" s="176" t="n">
        <f aca="false">IF(N302="zákl. přenesená",J302,0)</f>
        <v>0</v>
      </c>
      <c r="BH302" s="176" t="n">
        <f aca="false">IF(N302="sníž. přenesená",J302,0)</f>
        <v>0</v>
      </c>
      <c r="BI302" s="176" t="n">
        <f aca="false">IF(N302="nulová",J302,0)</f>
        <v>0</v>
      </c>
      <c r="BJ302" s="3" t="s">
        <v>78</v>
      </c>
      <c r="BK302" s="176" t="n">
        <f aca="false">ROUND(I302*H302,2)</f>
        <v>0</v>
      </c>
      <c r="BL302" s="3" t="s">
        <v>167</v>
      </c>
      <c r="BM302" s="175" t="s">
        <v>428</v>
      </c>
    </row>
    <row r="303" s="22" customFormat="true" ht="12.8" hidden="false" customHeight="false" outlineLevel="0" collapsed="false">
      <c r="A303" s="17"/>
      <c r="B303" s="18"/>
      <c r="C303" s="17"/>
      <c r="D303" s="177" t="s">
        <v>169</v>
      </c>
      <c r="E303" s="17"/>
      <c r="F303" s="178" t="s">
        <v>429</v>
      </c>
      <c r="G303" s="17"/>
      <c r="H303" s="17"/>
      <c r="I303" s="17"/>
      <c r="J303" s="17"/>
      <c r="K303" s="17"/>
      <c r="L303" s="18"/>
      <c r="M303" s="179"/>
      <c r="N303" s="180"/>
      <c r="O303" s="50"/>
      <c r="P303" s="50"/>
      <c r="Q303" s="50"/>
      <c r="R303" s="50"/>
      <c r="S303" s="50"/>
      <c r="T303" s="51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T303" s="3" t="s">
        <v>169</v>
      </c>
      <c r="AU303" s="3" t="s">
        <v>80</v>
      </c>
    </row>
    <row r="304" s="181" customFormat="true" ht="12.8" hidden="false" customHeight="false" outlineLevel="0" collapsed="false">
      <c r="B304" s="182"/>
      <c r="D304" s="183" t="s">
        <v>171</v>
      </c>
      <c r="E304" s="184"/>
      <c r="F304" s="185" t="s">
        <v>178</v>
      </c>
      <c r="H304" s="184"/>
      <c r="L304" s="182"/>
      <c r="M304" s="186"/>
      <c r="N304" s="187"/>
      <c r="O304" s="187"/>
      <c r="P304" s="187"/>
      <c r="Q304" s="187"/>
      <c r="R304" s="187"/>
      <c r="S304" s="187"/>
      <c r="T304" s="188"/>
      <c r="AT304" s="184" t="s">
        <v>171</v>
      </c>
      <c r="AU304" s="184" t="s">
        <v>80</v>
      </c>
      <c r="AV304" s="181" t="s">
        <v>78</v>
      </c>
      <c r="AW304" s="181" t="s">
        <v>32</v>
      </c>
      <c r="AX304" s="181" t="s">
        <v>70</v>
      </c>
      <c r="AY304" s="184" t="s">
        <v>161</v>
      </c>
    </row>
    <row r="305" s="189" customFormat="true" ht="12.8" hidden="false" customHeight="false" outlineLevel="0" collapsed="false">
      <c r="B305" s="190"/>
      <c r="D305" s="183" t="s">
        <v>171</v>
      </c>
      <c r="E305" s="191"/>
      <c r="F305" s="192" t="s">
        <v>179</v>
      </c>
      <c r="H305" s="193" t="n">
        <v>4</v>
      </c>
      <c r="L305" s="190"/>
      <c r="M305" s="194"/>
      <c r="N305" s="195"/>
      <c r="O305" s="195"/>
      <c r="P305" s="195"/>
      <c r="Q305" s="195"/>
      <c r="R305" s="195"/>
      <c r="S305" s="195"/>
      <c r="T305" s="196"/>
      <c r="AT305" s="191" t="s">
        <v>171</v>
      </c>
      <c r="AU305" s="191" t="s">
        <v>80</v>
      </c>
      <c r="AV305" s="189" t="s">
        <v>80</v>
      </c>
      <c r="AW305" s="189" t="s">
        <v>32</v>
      </c>
      <c r="AX305" s="189" t="s">
        <v>78</v>
      </c>
      <c r="AY305" s="191" t="s">
        <v>161</v>
      </c>
    </row>
    <row r="306" s="22" customFormat="true" ht="16.5" hidden="false" customHeight="true" outlineLevel="0" collapsed="false">
      <c r="A306" s="17"/>
      <c r="B306" s="163"/>
      <c r="C306" s="205" t="s">
        <v>430</v>
      </c>
      <c r="D306" s="205" t="s">
        <v>280</v>
      </c>
      <c r="E306" s="206" t="s">
        <v>431</v>
      </c>
      <c r="F306" s="207" t="s">
        <v>432</v>
      </c>
      <c r="G306" s="208" t="s">
        <v>166</v>
      </c>
      <c r="H306" s="209" t="n">
        <v>2</v>
      </c>
      <c r="I306" s="210"/>
      <c r="J306" s="210" t="n">
        <f aca="false">ROUND(I306*H306,2)</f>
        <v>0</v>
      </c>
      <c r="K306" s="211"/>
      <c r="L306" s="212"/>
      <c r="M306" s="213"/>
      <c r="N306" s="214" t="s">
        <v>41</v>
      </c>
      <c r="O306" s="173" t="n">
        <v>0</v>
      </c>
      <c r="P306" s="173" t="n">
        <f aca="false">O306*H306</f>
        <v>0</v>
      </c>
      <c r="Q306" s="173" t="n">
        <v>0.222</v>
      </c>
      <c r="R306" s="173" t="n">
        <f aca="false">Q306*H306</f>
        <v>0.444</v>
      </c>
      <c r="S306" s="173" t="n">
        <v>0</v>
      </c>
      <c r="T306" s="174" t="n">
        <f aca="false">S306*H306</f>
        <v>0</v>
      </c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R306" s="175" t="s">
        <v>234</v>
      </c>
      <c r="AT306" s="175" t="s">
        <v>280</v>
      </c>
      <c r="AU306" s="175" t="s">
        <v>80</v>
      </c>
      <c r="AY306" s="3" t="s">
        <v>161</v>
      </c>
      <c r="BE306" s="176" t="n">
        <f aca="false">IF(N306="základní",J306,0)</f>
        <v>0</v>
      </c>
      <c r="BF306" s="176" t="n">
        <f aca="false">IF(N306="snížená",J306,0)</f>
        <v>0</v>
      </c>
      <c r="BG306" s="176" t="n">
        <f aca="false">IF(N306="zákl. přenesená",J306,0)</f>
        <v>0</v>
      </c>
      <c r="BH306" s="176" t="n">
        <f aca="false">IF(N306="sníž. přenesená",J306,0)</f>
        <v>0</v>
      </c>
      <c r="BI306" s="176" t="n">
        <f aca="false">IF(N306="nulová",J306,0)</f>
        <v>0</v>
      </c>
      <c r="BJ306" s="3" t="s">
        <v>78</v>
      </c>
      <c r="BK306" s="176" t="n">
        <f aca="false">ROUND(I306*H306,2)</f>
        <v>0</v>
      </c>
      <c r="BL306" s="3" t="s">
        <v>167</v>
      </c>
      <c r="BM306" s="175" t="s">
        <v>433</v>
      </c>
    </row>
    <row r="307" s="189" customFormat="true" ht="12.8" hidden="false" customHeight="false" outlineLevel="0" collapsed="false">
      <c r="B307" s="190"/>
      <c r="D307" s="183" t="s">
        <v>171</v>
      </c>
      <c r="F307" s="192" t="s">
        <v>434</v>
      </c>
      <c r="H307" s="193" t="n">
        <v>2</v>
      </c>
      <c r="L307" s="190"/>
      <c r="M307" s="194"/>
      <c r="N307" s="195"/>
      <c r="O307" s="195"/>
      <c r="P307" s="195"/>
      <c r="Q307" s="195"/>
      <c r="R307" s="195"/>
      <c r="S307" s="195"/>
      <c r="T307" s="196"/>
      <c r="AT307" s="191" t="s">
        <v>171</v>
      </c>
      <c r="AU307" s="191" t="s">
        <v>80</v>
      </c>
      <c r="AV307" s="189" t="s">
        <v>80</v>
      </c>
      <c r="AW307" s="189" t="s">
        <v>3</v>
      </c>
      <c r="AX307" s="189" t="s">
        <v>78</v>
      </c>
      <c r="AY307" s="191" t="s">
        <v>161</v>
      </c>
    </row>
    <row r="308" s="150" customFormat="true" ht="22.8" hidden="false" customHeight="true" outlineLevel="0" collapsed="false">
      <c r="B308" s="151"/>
      <c r="D308" s="152" t="s">
        <v>69</v>
      </c>
      <c r="E308" s="161" t="s">
        <v>234</v>
      </c>
      <c r="F308" s="161" t="s">
        <v>435</v>
      </c>
      <c r="J308" s="162" t="n">
        <f aca="false">BK308</f>
        <v>0</v>
      </c>
      <c r="L308" s="151"/>
      <c r="M308" s="155"/>
      <c r="N308" s="156"/>
      <c r="O308" s="156"/>
      <c r="P308" s="157" t="n">
        <f aca="false">SUM(P309:P383)</f>
        <v>891.112</v>
      </c>
      <c r="Q308" s="156"/>
      <c r="R308" s="157" t="n">
        <f aca="false">SUM(R309:R383)</f>
        <v>20.85431456</v>
      </c>
      <c r="S308" s="156"/>
      <c r="T308" s="158" t="n">
        <f aca="false">SUM(T309:T383)</f>
        <v>0.25971</v>
      </c>
      <c r="AR308" s="152" t="s">
        <v>78</v>
      </c>
      <c r="AT308" s="159" t="s">
        <v>69</v>
      </c>
      <c r="AU308" s="159" t="s">
        <v>78</v>
      </c>
      <c r="AY308" s="152" t="s">
        <v>161</v>
      </c>
      <c r="BK308" s="160" t="n">
        <f aca="false">SUM(BK309:BK383)</f>
        <v>0</v>
      </c>
    </row>
    <row r="309" s="22" customFormat="true" ht="24.15" hidden="false" customHeight="true" outlineLevel="0" collapsed="false">
      <c r="A309" s="17"/>
      <c r="B309" s="163"/>
      <c r="C309" s="164" t="s">
        <v>436</v>
      </c>
      <c r="D309" s="164" t="s">
        <v>163</v>
      </c>
      <c r="E309" s="165" t="s">
        <v>437</v>
      </c>
      <c r="F309" s="166" t="s">
        <v>438</v>
      </c>
      <c r="G309" s="167" t="s">
        <v>392</v>
      </c>
      <c r="H309" s="168" t="n">
        <v>15</v>
      </c>
      <c r="I309" s="169"/>
      <c r="J309" s="169" t="n">
        <f aca="false">ROUND(I309*H309,2)</f>
        <v>0</v>
      </c>
      <c r="K309" s="170"/>
      <c r="L309" s="18"/>
      <c r="M309" s="171"/>
      <c r="N309" s="172" t="s">
        <v>41</v>
      </c>
      <c r="O309" s="173" t="n">
        <v>0.759</v>
      </c>
      <c r="P309" s="173" t="n">
        <f aca="false">O309*H309</f>
        <v>11.385</v>
      </c>
      <c r="Q309" s="173" t="n">
        <v>0.00167</v>
      </c>
      <c r="R309" s="173" t="n">
        <f aca="false">Q309*H309</f>
        <v>0.02505</v>
      </c>
      <c r="S309" s="173" t="n">
        <v>0.01067</v>
      </c>
      <c r="T309" s="174" t="n">
        <f aca="false">S309*H309</f>
        <v>0.16005</v>
      </c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R309" s="175" t="s">
        <v>167</v>
      </c>
      <c r="AT309" s="175" t="s">
        <v>163</v>
      </c>
      <c r="AU309" s="175" t="s">
        <v>80</v>
      </c>
      <c r="AY309" s="3" t="s">
        <v>161</v>
      </c>
      <c r="BE309" s="176" t="n">
        <f aca="false">IF(N309="základní",J309,0)</f>
        <v>0</v>
      </c>
      <c r="BF309" s="176" t="n">
        <f aca="false">IF(N309="snížená",J309,0)</f>
        <v>0</v>
      </c>
      <c r="BG309" s="176" t="n">
        <f aca="false">IF(N309="zákl. přenesená",J309,0)</f>
        <v>0</v>
      </c>
      <c r="BH309" s="176" t="n">
        <f aca="false">IF(N309="sníž. přenesená",J309,0)</f>
        <v>0</v>
      </c>
      <c r="BI309" s="176" t="n">
        <f aca="false">IF(N309="nulová",J309,0)</f>
        <v>0</v>
      </c>
      <c r="BJ309" s="3" t="s">
        <v>78</v>
      </c>
      <c r="BK309" s="176" t="n">
        <f aca="false">ROUND(I309*H309,2)</f>
        <v>0</v>
      </c>
      <c r="BL309" s="3" t="s">
        <v>167</v>
      </c>
      <c r="BM309" s="175" t="s">
        <v>439</v>
      </c>
    </row>
    <row r="310" s="22" customFormat="true" ht="12.8" hidden="false" customHeight="false" outlineLevel="0" collapsed="false">
      <c r="A310" s="17"/>
      <c r="B310" s="18"/>
      <c r="C310" s="17"/>
      <c r="D310" s="177" t="s">
        <v>169</v>
      </c>
      <c r="E310" s="17"/>
      <c r="F310" s="178" t="s">
        <v>440</v>
      </c>
      <c r="G310" s="17"/>
      <c r="H310" s="17"/>
      <c r="I310" s="17"/>
      <c r="J310" s="17"/>
      <c r="K310" s="17"/>
      <c r="L310" s="18"/>
      <c r="M310" s="179"/>
      <c r="N310" s="180"/>
      <c r="O310" s="50"/>
      <c r="P310" s="50"/>
      <c r="Q310" s="50"/>
      <c r="R310" s="50"/>
      <c r="S310" s="50"/>
      <c r="T310" s="51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T310" s="3" t="s">
        <v>169</v>
      </c>
      <c r="AU310" s="3" t="s">
        <v>80</v>
      </c>
    </row>
    <row r="311" s="22" customFormat="true" ht="24.15" hidden="false" customHeight="true" outlineLevel="0" collapsed="false">
      <c r="A311" s="17"/>
      <c r="B311" s="163"/>
      <c r="C311" s="205" t="s">
        <v>441</v>
      </c>
      <c r="D311" s="205" t="s">
        <v>280</v>
      </c>
      <c r="E311" s="206" t="s">
        <v>442</v>
      </c>
      <c r="F311" s="207" t="s">
        <v>443</v>
      </c>
      <c r="G311" s="208" t="s">
        <v>392</v>
      </c>
      <c r="H311" s="209" t="n">
        <v>5</v>
      </c>
      <c r="I311" s="210"/>
      <c r="J311" s="210" t="n">
        <f aca="false">ROUND(I311*H311,2)</f>
        <v>0</v>
      </c>
      <c r="K311" s="211"/>
      <c r="L311" s="212"/>
      <c r="M311" s="213"/>
      <c r="N311" s="214" t="s">
        <v>41</v>
      </c>
      <c r="O311" s="173" t="n">
        <v>0</v>
      </c>
      <c r="P311" s="173" t="n">
        <f aca="false">O311*H311</f>
        <v>0</v>
      </c>
      <c r="Q311" s="173" t="n">
        <v>0.0163</v>
      </c>
      <c r="R311" s="173" t="n">
        <f aca="false">Q311*H311</f>
        <v>0.0815</v>
      </c>
      <c r="S311" s="173" t="n">
        <v>0</v>
      </c>
      <c r="T311" s="174" t="n">
        <f aca="false">S311*H311</f>
        <v>0</v>
      </c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R311" s="175" t="s">
        <v>234</v>
      </c>
      <c r="AT311" s="175" t="s">
        <v>280</v>
      </c>
      <c r="AU311" s="175" t="s">
        <v>80</v>
      </c>
      <c r="AY311" s="3" t="s">
        <v>161</v>
      </c>
      <c r="BE311" s="176" t="n">
        <f aca="false">IF(N311="základní",J311,0)</f>
        <v>0</v>
      </c>
      <c r="BF311" s="176" t="n">
        <f aca="false">IF(N311="snížená",J311,0)</f>
        <v>0</v>
      </c>
      <c r="BG311" s="176" t="n">
        <f aca="false">IF(N311="zákl. přenesená",J311,0)</f>
        <v>0</v>
      </c>
      <c r="BH311" s="176" t="n">
        <f aca="false">IF(N311="sníž. přenesená",J311,0)</f>
        <v>0</v>
      </c>
      <c r="BI311" s="176" t="n">
        <f aca="false">IF(N311="nulová",J311,0)</f>
        <v>0</v>
      </c>
      <c r="BJ311" s="3" t="s">
        <v>78</v>
      </c>
      <c r="BK311" s="176" t="n">
        <f aca="false">ROUND(I311*H311,2)</f>
        <v>0</v>
      </c>
      <c r="BL311" s="3" t="s">
        <v>167</v>
      </c>
      <c r="BM311" s="175" t="s">
        <v>444</v>
      </c>
    </row>
    <row r="312" s="22" customFormat="true" ht="24.15" hidden="false" customHeight="true" outlineLevel="0" collapsed="false">
      <c r="A312" s="17"/>
      <c r="B312" s="163"/>
      <c r="C312" s="205" t="s">
        <v>445</v>
      </c>
      <c r="D312" s="205" t="s">
        <v>280</v>
      </c>
      <c r="E312" s="206" t="s">
        <v>446</v>
      </c>
      <c r="F312" s="207" t="s">
        <v>447</v>
      </c>
      <c r="G312" s="208" t="s">
        <v>392</v>
      </c>
      <c r="H312" s="209" t="n">
        <v>3</v>
      </c>
      <c r="I312" s="210"/>
      <c r="J312" s="210" t="n">
        <f aca="false">ROUND(I312*H312,2)</f>
        <v>0</v>
      </c>
      <c r="K312" s="211"/>
      <c r="L312" s="212"/>
      <c r="M312" s="213"/>
      <c r="N312" s="214" t="s">
        <v>41</v>
      </c>
      <c r="O312" s="173" t="n">
        <v>0</v>
      </c>
      <c r="P312" s="173" t="n">
        <f aca="false">O312*H312</f>
        <v>0</v>
      </c>
      <c r="Q312" s="173" t="n">
        <v>0.00504</v>
      </c>
      <c r="R312" s="173" t="n">
        <f aca="false">Q312*H312</f>
        <v>0.01512</v>
      </c>
      <c r="S312" s="173" t="n">
        <v>0</v>
      </c>
      <c r="T312" s="174" t="n">
        <f aca="false">S312*H312</f>
        <v>0</v>
      </c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R312" s="175" t="s">
        <v>234</v>
      </c>
      <c r="AT312" s="175" t="s">
        <v>280</v>
      </c>
      <c r="AU312" s="175" t="s">
        <v>80</v>
      </c>
      <c r="AY312" s="3" t="s">
        <v>161</v>
      </c>
      <c r="BE312" s="176" t="n">
        <f aca="false">IF(N312="základní",J312,0)</f>
        <v>0</v>
      </c>
      <c r="BF312" s="176" t="n">
        <f aca="false">IF(N312="snížená",J312,0)</f>
        <v>0</v>
      </c>
      <c r="BG312" s="176" t="n">
        <f aca="false">IF(N312="zákl. přenesená",J312,0)</f>
        <v>0</v>
      </c>
      <c r="BH312" s="176" t="n">
        <f aca="false">IF(N312="sníž. přenesená",J312,0)</f>
        <v>0</v>
      </c>
      <c r="BI312" s="176" t="n">
        <f aca="false">IF(N312="nulová",J312,0)</f>
        <v>0</v>
      </c>
      <c r="BJ312" s="3" t="s">
        <v>78</v>
      </c>
      <c r="BK312" s="176" t="n">
        <f aca="false">ROUND(I312*H312,2)</f>
        <v>0</v>
      </c>
      <c r="BL312" s="3" t="s">
        <v>167</v>
      </c>
      <c r="BM312" s="175" t="s">
        <v>448</v>
      </c>
    </row>
    <row r="313" s="22" customFormat="true" ht="24.15" hidden="false" customHeight="true" outlineLevel="0" collapsed="false">
      <c r="A313" s="17"/>
      <c r="B313" s="163"/>
      <c r="C313" s="205" t="s">
        <v>449</v>
      </c>
      <c r="D313" s="205" t="s">
        <v>280</v>
      </c>
      <c r="E313" s="206" t="s">
        <v>450</v>
      </c>
      <c r="F313" s="207" t="s">
        <v>451</v>
      </c>
      <c r="G313" s="208" t="s">
        <v>392</v>
      </c>
      <c r="H313" s="209" t="n">
        <v>2</v>
      </c>
      <c r="I313" s="210"/>
      <c r="J313" s="210" t="n">
        <f aca="false">ROUND(I313*H313,2)</f>
        <v>0</v>
      </c>
      <c r="K313" s="211"/>
      <c r="L313" s="212"/>
      <c r="M313" s="213"/>
      <c r="N313" s="214" t="s">
        <v>41</v>
      </c>
      <c r="O313" s="173" t="n">
        <v>0</v>
      </c>
      <c r="P313" s="173" t="n">
        <f aca="false">O313*H313</f>
        <v>0</v>
      </c>
      <c r="Q313" s="173" t="n">
        <v>0.00704</v>
      </c>
      <c r="R313" s="173" t="n">
        <f aca="false">Q313*H313</f>
        <v>0.01408</v>
      </c>
      <c r="S313" s="173" t="n">
        <v>0</v>
      </c>
      <c r="T313" s="174" t="n">
        <f aca="false">S313*H313</f>
        <v>0</v>
      </c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R313" s="175" t="s">
        <v>234</v>
      </c>
      <c r="AT313" s="175" t="s">
        <v>280</v>
      </c>
      <c r="AU313" s="175" t="s">
        <v>80</v>
      </c>
      <c r="AY313" s="3" t="s">
        <v>161</v>
      </c>
      <c r="BE313" s="176" t="n">
        <f aca="false">IF(N313="základní",J313,0)</f>
        <v>0</v>
      </c>
      <c r="BF313" s="176" t="n">
        <f aca="false">IF(N313="snížená",J313,0)</f>
        <v>0</v>
      </c>
      <c r="BG313" s="176" t="n">
        <f aca="false">IF(N313="zákl. přenesená",J313,0)</f>
        <v>0</v>
      </c>
      <c r="BH313" s="176" t="n">
        <f aca="false">IF(N313="sníž. přenesená",J313,0)</f>
        <v>0</v>
      </c>
      <c r="BI313" s="176" t="n">
        <f aca="false">IF(N313="nulová",J313,0)</f>
        <v>0</v>
      </c>
      <c r="BJ313" s="3" t="s">
        <v>78</v>
      </c>
      <c r="BK313" s="176" t="n">
        <f aca="false">ROUND(I313*H313,2)</f>
        <v>0</v>
      </c>
      <c r="BL313" s="3" t="s">
        <v>167</v>
      </c>
      <c r="BM313" s="175" t="s">
        <v>452</v>
      </c>
    </row>
    <row r="314" s="22" customFormat="true" ht="24.15" hidden="false" customHeight="true" outlineLevel="0" collapsed="false">
      <c r="A314" s="17"/>
      <c r="B314" s="163"/>
      <c r="C314" s="205" t="s">
        <v>453</v>
      </c>
      <c r="D314" s="205" t="s">
        <v>280</v>
      </c>
      <c r="E314" s="206" t="s">
        <v>454</v>
      </c>
      <c r="F314" s="207" t="s">
        <v>455</v>
      </c>
      <c r="G314" s="208" t="s">
        <v>392</v>
      </c>
      <c r="H314" s="209" t="n">
        <v>3</v>
      </c>
      <c r="I314" s="210"/>
      <c r="J314" s="210" t="n">
        <f aca="false">ROUND(I314*H314,2)</f>
        <v>0</v>
      </c>
      <c r="K314" s="211"/>
      <c r="L314" s="212"/>
      <c r="M314" s="213"/>
      <c r="N314" s="214" t="s">
        <v>41</v>
      </c>
      <c r="O314" s="173" t="n">
        <v>0</v>
      </c>
      <c r="P314" s="173" t="n">
        <f aca="false">O314*H314</f>
        <v>0</v>
      </c>
      <c r="Q314" s="173" t="n">
        <v>0.0095</v>
      </c>
      <c r="R314" s="173" t="n">
        <f aca="false">Q314*H314</f>
        <v>0.0285</v>
      </c>
      <c r="S314" s="173" t="n">
        <v>0</v>
      </c>
      <c r="T314" s="174" t="n">
        <f aca="false">S314*H314</f>
        <v>0</v>
      </c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R314" s="175" t="s">
        <v>234</v>
      </c>
      <c r="AT314" s="175" t="s">
        <v>280</v>
      </c>
      <c r="AU314" s="175" t="s">
        <v>80</v>
      </c>
      <c r="AY314" s="3" t="s">
        <v>161</v>
      </c>
      <c r="BE314" s="176" t="n">
        <f aca="false">IF(N314="základní",J314,0)</f>
        <v>0</v>
      </c>
      <c r="BF314" s="176" t="n">
        <f aca="false">IF(N314="snížená",J314,0)</f>
        <v>0</v>
      </c>
      <c r="BG314" s="176" t="n">
        <f aca="false">IF(N314="zákl. přenesená",J314,0)</f>
        <v>0</v>
      </c>
      <c r="BH314" s="176" t="n">
        <f aca="false">IF(N314="sníž. přenesená",J314,0)</f>
        <v>0</v>
      </c>
      <c r="BI314" s="176" t="n">
        <f aca="false">IF(N314="nulová",J314,0)</f>
        <v>0</v>
      </c>
      <c r="BJ314" s="3" t="s">
        <v>78</v>
      </c>
      <c r="BK314" s="176" t="n">
        <f aca="false">ROUND(I314*H314,2)</f>
        <v>0</v>
      </c>
      <c r="BL314" s="3" t="s">
        <v>167</v>
      </c>
      <c r="BM314" s="175" t="s">
        <v>456</v>
      </c>
    </row>
    <row r="315" s="22" customFormat="true" ht="24.15" hidden="false" customHeight="true" outlineLevel="0" collapsed="false">
      <c r="A315" s="17"/>
      <c r="B315" s="163"/>
      <c r="C315" s="205" t="s">
        <v>457</v>
      </c>
      <c r="D315" s="205" t="s">
        <v>280</v>
      </c>
      <c r="E315" s="206" t="s">
        <v>458</v>
      </c>
      <c r="F315" s="207" t="s">
        <v>459</v>
      </c>
      <c r="G315" s="208" t="s">
        <v>392</v>
      </c>
      <c r="H315" s="209" t="n">
        <v>2</v>
      </c>
      <c r="I315" s="210"/>
      <c r="J315" s="210" t="n">
        <f aca="false">ROUND(I315*H315,2)</f>
        <v>0</v>
      </c>
      <c r="K315" s="211"/>
      <c r="L315" s="212"/>
      <c r="M315" s="213"/>
      <c r="N315" s="214" t="s">
        <v>41</v>
      </c>
      <c r="O315" s="173" t="n">
        <v>0</v>
      </c>
      <c r="P315" s="173" t="n">
        <f aca="false">O315*H315</f>
        <v>0</v>
      </c>
      <c r="Q315" s="173" t="n">
        <v>0.0099</v>
      </c>
      <c r="R315" s="173" t="n">
        <f aca="false">Q315*H315</f>
        <v>0.0198</v>
      </c>
      <c r="S315" s="173" t="n">
        <v>0</v>
      </c>
      <c r="T315" s="174" t="n">
        <f aca="false">S315*H315</f>
        <v>0</v>
      </c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R315" s="175" t="s">
        <v>234</v>
      </c>
      <c r="AT315" s="175" t="s">
        <v>280</v>
      </c>
      <c r="AU315" s="175" t="s">
        <v>80</v>
      </c>
      <c r="AY315" s="3" t="s">
        <v>161</v>
      </c>
      <c r="BE315" s="176" t="n">
        <f aca="false">IF(N315="základní",J315,0)</f>
        <v>0</v>
      </c>
      <c r="BF315" s="176" t="n">
        <f aca="false">IF(N315="snížená",J315,0)</f>
        <v>0</v>
      </c>
      <c r="BG315" s="176" t="n">
        <f aca="false">IF(N315="zákl. přenesená",J315,0)</f>
        <v>0</v>
      </c>
      <c r="BH315" s="176" t="n">
        <f aca="false">IF(N315="sníž. přenesená",J315,0)</f>
        <v>0</v>
      </c>
      <c r="BI315" s="176" t="n">
        <f aca="false">IF(N315="nulová",J315,0)</f>
        <v>0</v>
      </c>
      <c r="BJ315" s="3" t="s">
        <v>78</v>
      </c>
      <c r="BK315" s="176" t="n">
        <f aca="false">ROUND(I315*H315,2)</f>
        <v>0</v>
      </c>
      <c r="BL315" s="3" t="s">
        <v>167</v>
      </c>
      <c r="BM315" s="175" t="s">
        <v>460</v>
      </c>
    </row>
    <row r="316" s="22" customFormat="true" ht="24.15" hidden="false" customHeight="true" outlineLevel="0" collapsed="false">
      <c r="A316" s="17"/>
      <c r="B316" s="163"/>
      <c r="C316" s="164" t="s">
        <v>461</v>
      </c>
      <c r="D316" s="164" t="s">
        <v>163</v>
      </c>
      <c r="E316" s="165" t="s">
        <v>462</v>
      </c>
      <c r="F316" s="166" t="s">
        <v>463</v>
      </c>
      <c r="G316" s="167" t="s">
        <v>392</v>
      </c>
      <c r="H316" s="168" t="n">
        <v>6</v>
      </c>
      <c r="I316" s="169"/>
      <c r="J316" s="169" t="n">
        <f aca="false">ROUND(I316*H316,2)</f>
        <v>0</v>
      </c>
      <c r="K316" s="170"/>
      <c r="L316" s="18"/>
      <c r="M316" s="171"/>
      <c r="N316" s="172" t="s">
        <v>41</v>
      </c>
      <c r="O316" s="173" t="n">
        <v>1.094</v>
      </c>
      <c r="P316" s="173" t="n">
        <f aca="false">O316*H316</f>
        <v>6.564</v>
      </c>
      <c r="Q316" s="173" t="n">
        <v>0.00171</v>
      </c>
      <c r="R316" s="173" t="n">
        <f aca="false">Q316*H316</f>
        <v>0.01026</v>
      </c>
      <c r="S316" s="173" t="n">
        <v>0.01661</v>
      </c>
      <c r="T316" s="174" t="n">
        <f aca="false">S316*H316</f>
        <v>0.09966</v>
      </c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R316" s="175" t="s">
        <v>167</v>
      </c>
      <c r="AT316" s="175" t="s">
        <v>163</v>
      </c>
      <c r="AU316" s="175" t="s">
        <v>80</v>
      </c>
      <c r="AY316" s="3" t="s">
        <v>161</v>
      </c>
      <c r="BE316" s="176" t="n">
        <f aca="false">IF(N316="základní",J316,0)</f>
        <v>0</v>
      </c>
      <c r="BF316" s="176" t="n">
        <f aca="false">IF(N316="snížená",J316,0)</f>
        <v>0</v>
      </c>
      <c r="BG316" s="176" t="n">
        <f aca="false">IF(N316="zákl. přenesená",J316,0)</f>
        <v>0</v>
      </c>
      <c r="BH316" s="176" t="n">
        <f aca="false">IF(N316="sníž. přenesená",J316,0)</f>
        <v>0</v>
      </c>
      <c r="BI316" s="176" t="n">
        <f aca="false">IF(N316="nulová",J316,0)</f>
        <v>0</v>
      </c>
      <c r="BJ316" s="3" t="s">
        <v>78</v>
      </c>
      <c r="BK316" s="176" t="n">
        <f aca="false">ROUND(I316*H316,2)</f>
        <v>0</v>
      </c>
      <c r="BL316" s="3" t="s">
        <v>167</v>
      </c>
      <c r="BM316" s="175" t="s">
        <v>464</v>
      </c>
    </row>
    <row r="317" s="22" customFormat="true" ht="12.8" hidden="false" customHeight="false" outlineLevel="0" collapsed="false">
      <c r="A317" s="17"/>
      <c r="B317" s="18"/>
      <c r="C317" s="17"/>
      <c r="D317" s="177" t="s">
        <v>169</v>
      </c>
      <c r="E317" s="17"/>
      <c r="F317" s="178" t="s">
        <v>465</v>
      </c>
      <c r="G317" s="17"/>
      <c r="H317" s="17"/>
      <c r="I317" s="17"/>
      <c r="J317" s="17"/>
      <c r="K317" s="17"/>
      <c r="L317" s="18"/>
      <c r="M317" s="179"/>
      <c r="N317" s="180"/>
      <c r="O317" s="50"/>
      <c r="P317" s="50"/>
      <c r="Q317" s="50"/>
      <c r="R317" s="50"/>
      <c r="S317" s="50"/>
      <c r="T317" s="51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T317" s="3" t="s">
        <v>169</v>
      </c>
      <c r="AU317" s="3" t="s">
        <v>80</v>
      </c>
    </row>
    <row r="318" s="22" customFormat="true" ht="24.15" hidden="false" customHeight="true" outlineLevel="0" collapsed="false">
      <c r="A318" s="17"/>
      <c r="B318" s="163"/>
      <c r="C318" s="205" t="s">
        <v>466</v>
      </c>
      <c r="D318" s="205" t="s">
        <v>280</v>
      </c>
      <c r="E318" s="206" t="s">
        <v>467</v>
      </c>
      <c r="F318" s="207" t="s">
        <v>468</v>
      </c>
      <c r="G318" s="208" t="s">
        <v>392</v>
      </c>
      <c r="H318" s="209" t="n">
        <v>6</v>
      </c>
      <c r="I318" s="210"/>
      <c r="J318" s="210" t="n">
        <f aca="false">ROUND(I318*H318,2)</f>
        <v>0</v>
      </c>
      <c r="K318" s="211"/>
      <c r="L318" s="212"/>
      <c r="M318" s="213"/>
      <c r="N318" s="214" t="s">
        <v>41</v>
      </c>
      <c r="O318" s="173" t="n">
        <v>0</v>
      </c>
      <c r="P318" s="173" t="n">
        <f aca="false">O318*H318</f>
        <v>0</v>
      </c>
      <c r="Q318" s="173" t="n">
        <v>0.016</v>
      </c>
      <c r="R318" s="173" t="n">
        <f aca="false">Q318*H318</f>
        <v>0.096</v>
      </c>
      <c r="S318" s="173" t="n">
        <v>0</v>
      </c>
      <c r="T318" s="174" t="n">
        <f aca="false">S318*H318</f>
        <v>0</v>
      </c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R318" s="175" t="s">
        <v>234</v>
      </c>
      <c r="AT318" s="175" t="s">
        <v>280</v>
      </c>
      <c r="AU318" s="175" t="s">
        <v>80</v>
      </c>
      <c r="AY318" s="3" t="s">
        <v>161</v>
      </c>
      <c r="BE318" s="176" t="n">
        <f aca="false">IF(N318="základní",J318,0)</f>
        <v>0</v>
      </c>
      <c r="BF318" s="176" t="n">
        <f aca="false">IF(N318="snížená",J318,0)</f>
        <v>0</v>
      </c>
      <c r="BG318" s="176" t="n">
        <f aca="false">IF(N318="zákl. přenesená",J318,0)</f>
        <v>0</v>
      </c>
      <c r="BH318" s="176" t="n">
        <f aca="false">IF(N318="sníž. přenesená",J318,0)</f>
        <v>0</v>
      </c>
      <c r="BI318" s="176" t="n">
        <f aca="false">IF(N318="nulová",J318,0)</f>
        <v>0</v>
      </c>
      <c r="BJ318" s="3" t="s">
        <v>78</v>
      </c>
      <c r="BK318" s="176" t="n">
        <f aca="false">ROUND(I318*H318,2)</f>
        <v>0</v>
      </c>
      <c r="BL318" s="3" t="s">
        <v>167</v>
      </c>
      <c r="BM318" s="175" t="s">
        <v>469</v>
      </c>
    </row>
    <row r="319" s="22" customFormat="true" ht="24.15" hidden="false" customHeight="true" outlineLevel="0" collapsed="false">
      <c r="A319" s="17"/>
      <c r="B319" s="163"/>
      <c r="C319" s="164" t="s">
        <v>470</v>
      </c>
      <c r="D319" s="164" t="s">
        <v>163</v>
      </c>
      <c r="E319" s="165" t="s">
        <v>471</v>
      </c>
      <c r="F319" s="166" t="s">
        <v>472</v>
      </c>
      <c r="G319" s="167" t="s">
        <v>99</v>
      </c>
      <c r="H319" s="168" t="n">
        <v>1482.5</v>
      </c>
      <c r="I319" s="169"/>
      <c r="J319" s="169" t="n">
        <f aca="false">ROUND(I319*H319,2)</f>
        <v>0</v>
      </c>
      <c r="K319" s="170"/>
      <c r="L319" s="18"/>
      <c r="M319" s="171"/>
      <c r="N319" s="172" t="s">
        <v>41</v>
      </c>
      <c r="O319" s="173" t="n">
        <v>0.31</v>
      </c>
      <c r="P319" s="173" t="n">
        <f aca="false">O319*H319</f>
        <v>459.575</v>
      </c>
      <c r="Q319" s="173" t="n">
        <v>0</v>
      </c>
      <c r="R319" s="173" t="n">
        <f aca="false">Q319*H319</f>
        <v>0</v>
      </c>
      <c r="S319" s="173" t="n">
        <v>0</v>
      </c>
      <c r="T319" s="174" t="n">
        <f aca="false">S319*H319</f>
        <v>0</v>
      </c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R319" s="175" t="s">
        <v>167</v>
      </c>
      <c r="AT319" s="175" t="s">
        <v>163</v>
      </c>
      <c r="AU319" s="175" t="s">
        <v>80</v>
      </c>
      <c r="AY319" s="3" t="s">
        <v>161</v>
      </c>
      <c r="BE319" s="176" t="n">
        <f aca="false">IF(N319="základní",J319,0)</f>
        <v>0</v>
      </c>
      <c r="BF319" s="176" t="n">
        <f aca="false">IF(N319="snížená",J319,0)</f>
        <v>0</v>
      </c>
      <c r="BG319" s="176" t="n">
        <f aca="false">IF(N319="zákl. přenesená",J319,0)</f>
        <v>0</v>
      </c>
      <c r="BH319" s="176" t="n">
        <f aca="false">IF(N319="sníž. přenesená",J319,0)</f>
        <v>0</v>
      </c>
      <c r="BI319" s="176" t="n">
        <f aca="false">IF(N319="nulová",J319,0)</f>
        <v>0</v>
      </c>
      <c r="BJ319" s="3" t="s">
        <v>78</v>
      </c>
      <c r="BK319" s="176" t="n">
        <f aca="false">ROUND(I319*H319,2)</f>
        <v>0</v>
      </c>
      <c r="BL319" s="3" t="s">
        <v>167</v>
      </c>
      <c r="BM319" s="175" t="s">
        <v>473</v>
      </c>
    </row>
    <row r="320" s="22" customFormat="true" ht="12.8" hidden="false" customHeight="false" outlineLevel="0" collapsed="false">
      <c r="A320" s="17"/>
      <c r="B320" s="18"/>
      <c r="C320" s="17"/>
      <c r="D320" s="177" t="s">
        <v>169</v>
      </c>
      <c r="E320" s="17"/>
      <c r="F320" s="178" t="s">
        <v>474</v>
      </c>
      <c r="G320" s="17"/>
      <c r="H320" s="17"/>
      <c r="I320" s="17"/>
      <c r="J320" s="17"/>
      <c r="K320" s="17"/>
      <c r="L320" s="18"/>
      <c r="M320" s="179"/>
      <c r="N320" s="180"/>
      <c r="O320" s="50"/>
      <c r="P320" s="50"/>
      <c r="Q320" s="50"/>
      <c r="R320" s="50"/>
      <c r="S320" s="50"/>
      <c r="T320" s="51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T320" s="3" t="s">
        <v>169</v>
      </c>
      <c r="AU320" s="3" t="s">
        <v>80</v>
      </c>
    </row>
    <row r="321" s="181" customFormat="true" ht="12.8" hidden="false" customHeight="false" outlineLevel="0" collapsed="false">
      <c r="B321" s="182"/>
      <c r="D321" s="183" t="s">
        <v>171</v>
      </c>
      <c r="E321" s="184"/>
      <c r="F321" s="185" t="s">
        <v>475</v>
      </c>
      <c r="H321" s="184"/>
      <c r="L321" s="182"/>
      <c r="M321" s="186"/>
      <c r="N321" s="187"/>
      <c r="O321" s="187"/>
      <c r="P321" s="187"/>
      <c r="Q321" s="187"/>
      <c r="R321" s="187"/>
      <c r="S321" s="187"/>
      <c r="T321" s="188"/>
      <c r="AT321" s="184" t="s">
        <v>171</v>
      </c>
      <c r="AU321" s="184" t="s">
        <v>80</v>
      </c>
      <c r="AV321" s="181" t="s">
        <v>78</v>
      </c>
      <c r="AW321" s="181" t="s">
        <v>32</v>
      </c>
      <c r="AX321" s="181" t="s">
        <v>70</v>
      </c>
      <c r="AY321" s="184" t="s">
        <v>161</v>
      </c>
    </row>
    <row r="322" s="189" customFormat="true" ht="12.8" hidden="false" customHeight="false" outlineLevel="0" collapsed="false">
      <c r="B322" s="190"/>
      <c r="D322" s="183" t="s">
        <v>171</v>
      </c>
      <c r="E322" s="191"/>
      <c r="F322" s="192" t="s">
        <v>131</v>
      </c>
      <c r="H322" s="193" t="n">
        <v>1482.5</v>
      </c>
      <c r="L322" s="190"/>
      <c r="M322" s="194"/>
      <c r="N322" s="195"/>
      <c r="O322" s="195"/>
      <c r="P322" s="195"/>
      <c r="Q322" s="195"/>
      <c r="R322" s="195"/>
      <c r="S322" s="195"/>
      <c r="T322" s="196"/>
      <c r="AT322" s="191" t="s">
        <v>171</v>
      </c>
      <c r="AU322" s="191" t="s">
        <v>80</v>
      </c>
      <c r="AV322" s="189" t="s">
        <v>80</v>
      </c>
      <c r="AW322" s="189" t="s">
        <v>32</v>
      </c>
      <c r="AX322" s="189" t="s">
        <v>70</v>
      </c>
      <c r="AY322" s="191" t="s">
        <v>161</v>
      </c>
    </row>
    <row r="323" s="197" customFormat="true" ht="12.8" hidden="false" customHeight="false" outlineLevel="0" collapsed="false">
      <c r="B323" s="198"/>
      <c r="D323" s="183" t="s">
        <v>171</v>
      </c>
      <c r="E323" s="199" t="s">
        <v>129</v>
      </c>
      <c r="F323" s="200" t="s">
        <v>207</v>
      </c>
      <c r="H323" s="201" t="n">
        <v>1482.5</v>
      </c>
      <c r="L323" s="198"/>
      <c r="M323" s="202"/>
      <c r="N323" s="203"/>
      <c r="O323" s="203"/>
      <c r="P323" s="203"/>
      <c r="Q323" s="203"/>
      <c r="R323" s="203"/>
      <c r="S323" s="203"/>
      <c r="T323" s="204"/>
      <c r="AT323" s="199" t="s">
        <v>171</v>
      </c>
      <c r="AU323" s="199" t="s">
        <v>80</v>
      </c>
      <c r="AV323" s="197" t="s">
        <v>167</v>
      </c>
      <c r="AW323" s="197" t="s">
        <v>32</v>
      </c>
      <c r="AX323" s="197" t="s">
        <v>78</v>
      </c>
      <c r="AY323" s="199" t="s">
        <v>161</v>
      </c>
    </row>
    <row r="324" s="22" customFormat="true" ht="16.5" hidden="false" customHeight="true" outlineLevel="0" collapsed="false">
      <c r="A324" s="17"/>
      <c r="B324" s="163"/>
      <c r="C324" s="205" t="s">
        <v>476</v>
      </c>
      <c r="D324" s="205" t="s">
        <v>280</v>
      </c>
      <c r="E324" s="206" t="s">
        <v>477</v>
      </c>
      <c r="F324" s="207" t="s">
        <v>478</v>
      </c>
      <c r="G324" s="208" t="s">
        <v>99</v>
      </c>
      <c r="H324" s="209" t="n">
        <v>1504.738</v>
      </c>
      <c r="I324" s="210"/>
      <c r="J324" s="210" t="n">
        <f aca="false">ROUND(I324*H324,2)</f>
        <v>0</v>
      </c>
      <c r="K324" s="211"/>
      <c r="L324" s="212"/>
      <c r="M324" s="213"/>
      <c r="N324" s="214" t="s">
        <v>41</v>
      </c>
      <c r="O324" s="173" t="n">
        <v>0</v>
      </c>
      <c r="P324" s="173" t="n">
        <f aca="false">O324*H324</f>
        <v>0</v>
      </c>
      <c r="Q324" s="173" t="n">
        <v>0.00212</v>
      </c>
      <c r="R324" s="173" t="n">
        <f aca="false">Q324*H324</f>
        <v>3.19004456</v>
      </c>
      <c r="S324" s="173" t="n">
        <v>0</v>
      </c>
      <c r="T324" s="174" t="n">
        <f aca="false">S324*H324</f>
        <v>0</v>
      </c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R324" s="175" t="s">
        <v>234</v>
      </c>
      <c r="AT324" s="175" t="s">
        <v>280</v>
      </c>
      <c r="AU324" s="175" t="s">
        <v>80</v>
      </c>
      <c r="AY324" s="3" t="s">
        <v>161</v>
      </c>
      <c r="BE324" s="176" t="n">
        <f aca="false">IF(N324="základní",J324,0)</f>
        <v>0</v>
      </c>
      <c r="BF324" s="176" t="n">
        <f aca="false">IF(N324="snížená",J324,0)</f>
        <v>0</v>
      </c>
      <c r="BG324" s="176" t="n">
        <f aca="false">IF(N324="zákl. přenesená",J324,0)</f>
        <v>0</v>
      </c>
      <c r="BH324" s="176" t="n">
        <f aca="false">IF(N324="sníž. přenesená",J324,0)</f>
        <v>0</v>
      </c>
      <c r="BI324" s="176" t="n">
        <f aca="false">IF(N324="nulová",J324,0)</f>
        <v>0</v>
      </c>
      <c r="BJ324" s="3" t="s">
        <v>78</v>
      </c>
      <c r="BK324" s="176" t="n">
        <f aca="false">ROUND(I324*H324,2)</f>
        <v>0</v>
      </c>
      <c r="BL324" s="3" t="s">
        <v>167</v>
      </c>
      <c r="BM324" s="175" t="s">
        <v>479</v>
      </c>
    </row>
    <row r="325" s="189" customFormat="true" ht="12.8" hidden="false" customHeight="false" outlineLevel="0" collapsed="false">
      <c r="B325" s="190"/>
      <c r="D325" s="183" t="s">
        <v>171</v>
      </c>
      <c r="E325" s="191"/>
      <c r="F325" s="192" t="s">
        <v>480</v>
      </c>
      <c r="H325" s="193" t="n">
        <v>1504.738</v>
      </c>
      <c r="L325" s="190"/>
      <c r="M325" s="194"/>
      <c r="N325" s="195"/>
      <c r="O325" s="195"/>
      <c r="P325" s="195"/>
      <c r="Q325" s="195"/>
      <c r="R325" s="195"/>
      <c r="S325" s="195"/>
      <c r="T325" s="196"/>
      <c r="AT325" s="191" t="s">
        <v>171</v>
      </c>
      <c r="AU325" s="191" t="s">
        <v>80</v>
      </c>
      <c r="AV325" s="189" t="s">
        <v>80</v>
      </c>
      <c r="AW325" s="189" t="s">
        <v>32</v>
      </c>
      <c r="AX325" s="189" t="s">
        <v>78</v>
      </c>
      <c r="AY325" s="191" t="s">
        <v>161</v>
      </c>
    </row>
    <row r="326" s="22" customFormat="true" ht="24.15" hidden="false" customHeight="true" outlineLevel="0" collapsed="false">
      <c r="A326" s="17"/>
      <c r="B326" s="163"/>
      <c r="C326" s="164" t="s">
        <v>481</v>
      </c>
      <c r="D326" s="164" t="s">
        <v>163</v>
      </c>
      <c r="E326" s="165" t="s">
        <v>482</v>
      </c>
      <c r="F326" s="166" t="s">
        <v>483</v>
      </c>
      <c r="G326" s="167" t="s">
        <v>392</v>
      </c>
      <c r="H326" s="168" t="n">
        <v>77</v>
      </c>
      <c r="I326" s="169"/>
      <c r="J326" s="169" t="n">
        <f aca="false">ROUND(I326*H326,2)</f>
        <v>0</v>
      </c>
      <c r="K326" s="170"/>
      <c r="L326" s="18"/>
      <c r="M326" s="171"/>
      <c r="N326" s="172" t="s">
        <v>41</v>
      </c>
      <c r="O326" s="173" t="n">
        <v>0.625</v>
      </c>
      <c r="P326" s="173" t="n">
        <f aca="false">O326*H326</f>
        <v>48.125</v>
      </c>
      <c r="Q326" s="173" t="n">
        <v>0</v>
      </c>
      <c r="R326" s="173" t="n">
        <f aca="false">Q326*H326</f>
        <v>0</v>
      </c>
      <c r="S326" s="173" t="n">
        <v>0</v>
      </c>
      <c r="T326" s="174" t="n">
        <f aca="false">S326*H326</f>
        <v>0</v>
      </c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R326" s="175" t="s">
        <v>167</v>
      </c>
      <c r="AT326" s="175" t="s">
        <v>163</v>
      </c>
      <c r="AU326" s="175" t="s">
        <v>80</v>
      </c>
      <c r="AY326" s="3" t="s">
        <v>161</v>
      </c>
      <c r="BE326" s="176" t="n">
        <f aca="false">IF(N326="základní",J326,0)</f>
        <v>0</v>
      </c>
      <c r="BF326" s="176" t="n">
        <f aca="false">IF(N326="snížená",J326,0)</f>
        <v>0</v>
      </c>
      <c r="BG326" s="176" t="n">
        <f aca="false">IF(N326="zákl. přenesená",J326,0)</f>
        <v>0</v>
      </c>
      <c r="BH326" s="176" t="n">
        <f aca="false">IF(N326="sníž. přenesená",J326,0)</f>
        <v>0</v>
      </c>
      <c r="BI326" s="176" t="n">
        <f aca="false">IF(N326="nulová",J326,0)</f>
        <v>0</v>
      </c>
      <c r="BJ326" s="3" t="s">
        <v>78</v>
      </c>
      <c r="BK326" s="176" t="n">
        <f aca="false">ROUND(I326*H326,2)</f>
        <v>0</v>
      </c>
      <c r="BL326" s="3" t="s">
        <v>167</v>
      </c>
      <c r="BM326" s="175" t="s">
        <v>484</v>
      </c>
    </row>
    <row r="327" s="22" customFormat="true" ht="12.8" hidden="false" customHeight="false" outlineLevel="0" collapsed="false">
      <c r="A327" s="17"/>
      <c r="B327" s="18"/>
      <c r="C327" s="17"/>
      <c r="D327" s="177" t="s">
        <v>169</v>
      </c>
      <c r="E327" s="17"/>
      <c r="F327" s="178" t="s">
        <v>485</v>
      </c>
      <c r="G327" s="17"/>
      <c r="H327" s="17"/>
      <c r="I327" s="17"/>
      <c r="J327" s="17"/>
      <c r="K327" s="17"/>
      <c r="L327" s="18"/>
      <c r="M327" s="179"/>
      <c r="N327" s="180"/>
      <c r="O327" s="50"/>
      <c r="P327" s="50"/>
      <c r="Q327" s="50"/>
      <c r="R327" s="50"/>
      <c r="S327" s="50"/>
      <c r="T327" s="51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T327" s="3" t="s">
        <v>169</v>
      </c>
      <c r="AU327" s="3" t="s">
        <v>80</v>
      </c>
    </row>
    <row r="328" s="22" customFormat="true" ht="16.5" hidden="false" customHeight="true" outlineLevel="0" collapsed="false">
      <c r="A328" s="17"/>
      <c r="B328" s="163"/>
      <c r="C328" s="205" t="s">
        <v>173</v>
      </c>
      <c r="D328" s="205" t="s">
        <v>280</v>
      </c>
      <c r="E328" s="206" t="s">
        <v>486</v>
      </c>
      <c r="F328" s="207" t="s">
        <v>487</v>
      </c>
      <c r="G328" s="208" t="s">
        <v>392</v>
      </c>
      <c r="H328" s="209" t="n">
        <v>11</v>
      </c>
      <c r="I328" s="210"/>
      <c r="J328" s="210" t="n">
        <f aca="false">ROUND(I328*H328,2)</f>
        <v>0</v>
      </c>
      <c r="K328" s="211"/>
      <c r="L328" s="212"/>
      <c r="M328" s="213"/>
      <c r="N328" s="214" t="s">
        <v>41</v>
      </c>
      <c r="O328" s="173" t="n">
        <v>0</v>
      </c>
      <c r="P328" s="173" t="n">
        <f aca="false">O328*H328</f>
        <v>0</v>
      </c>
      <c r="Q328" s="173" t="n">
        <v>0.00046</v>
      </c>
      <c r="R328" s="173" t="n">
        <f aca="false">Q328*H328</f>
        <v>0.00506</v>
      </c>
      <c r="S328" s="173" t="n">
        <v>0</v>
      </c>
      <c r="T328" s="174" t="n">
        <f aca="false">S328*H328</f>
        <v>0</v>
      </c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R328" s="175" t="s">
        <v>234</v>
      </c>
      <c r="AT328" s="175" t="s">
        <v>280</v>
      </c>
      <c r="AU328" s="175" t="s">
        <v>80</v>
      </c>
      <c r="AY328" s="3" t="s">
        <v>161</v>
      </c>
      <c r="BE328" s="176" t="n">
        <f aca="false">IF(N328="základní",J328,0)</f>
        <v>0</v>
      </c>
      <c r="BF328" s="176" t="n">
        <f aca="false">IF(N328="snížená",J328,0)</f>
        <v>0</v>
      </c>
      <c r="BG328" s="176" t="n">
        <f aca="false">IF(N328="zákl. přenesená",J328,0)</f>
        <v>0</v>
      </c>
      <c r="BH328" s="176" t="n">
        <f aca="false">IF(N328="sníž. přenesená",J328,0)</f>
        <v>0</v>
      </c>
      <c r="BI328" s="176" t="n">
        <f aca="false">IF(N328="nulová",J328,0)</f>
        <v>0</v>
      </c>
      <c r="BJ328" s="3" t="s">
        <v>78</v>
      </c>
      <c r="BK328" s="176" t="n">
        <f aca="false">ROUND(I328*H328,2)</f>
        <v>0</v>
      </c>
      <c r="BL328" s="3" t="s">
        <v>167</v>
      </c>
      <c r="BM328" s="175" t="s">
        <v>488</v>
      </c>
    </row>
    <row r="329" s="22" customFormat="true" ht="16.5" hidden="false" customHeight="true" outlineLevel="0" collapsed="false">
      <c r="A329" s="17"/>
      <c r="B329" s="163"/>
      <c r="C329" s="205" t="s">
        <v>489</v>
      </c>
      <c r="D329" s="205" t="s">
        <v>280</v>
      </c>
      <c r="E329" s="206" t="s">
        <v>490</v>
      </c>
      <c r="F329" s="207" t="s">
        <v>491</v>
      </c>
      <c r="G329" s="208" t="s">
        <v>392</v>
      </c>
      <c r="H329" s="209" t="n">
        <v>11</v>
      </c>
      <c r="I329" s="210"/>
      <c r="J329" s="210" t="n">
        <f aca="false">ROUND(I329*H329,2)</f>
        <v>0</v>
      </c>
      <c r="K329" s="211"/>
      <c r="L329" s="212"/>
      <c r="M329" s="213"/>
      <c r="N329" s="214" t="s">
        <v>41</v>
      </c>
      <c r="O329" s="173" t="n">
        <v>0</v>
      </c>
      <c r="P329" s="173" t="n">
        <f aca="false">O329*H329</f>
        <v>0</v>
      </c>
      <c r="Q329" s="173" t="n">
        <v>0.00118</v>
      </c>
      <c r="R329" s="173" t="n">
        <f aca="false">Q329*H329</f>
        <v>0.01298</v>
      </c>
      <c r="S329" s="173" t="n">
        <v>0</v>
      </c>
      <c r="T329" s="174" t="n">
        <f aca="false">S329*H329</f>
        <v>0</v>
      </c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R329" s="175" t="s">
        <v>234</v>
      </c>
      <c r="AT329" s="175" t="s">
        <v>280</v>
      </c>
      <c r="AU329" s="175" t="s">
        <v>80</v>
      </c>
      <c r="AY329" s="3" t="s">
        <v>161</v>
      </c>
      <c r="BE329" s="176" t="n">
        <f aca="false">IF(N329="základní",J329,0)</f>
        <v>0</v>
      </c>
      <c r="BF329" s="176" t="n">
        <f aca="false">IF(N329="snížená",J329,0)</f>
        <v>0</v>
      </c>
      <c r="BG329" s="176" t="n">
        <f aca="false">IF(N329="zákl. přenesená",J329,0)</f>
        <v>0</v>
      </c>
      <c r="BH329" s="176" t="n">
        <f aca="false">IF(N329="sníž. přenesená",J329,0)</f>
        <v>0</v>
      </c>
      <c r="BI329" s="176" t="n">
        <f aca="false">IF(N329="nulová",J329,0)</f>
        <v>0</v>
      </c>
      <c r="BJ329" s="3" t="s">
        <v>78</v>
      </c>
      <c r="BK329" s="176" t="n">
        <f aca="false">ROUND(I329*H329,2)</f>
        <v>0</v>
      </c>
      <c r="BL329" s="3" t="s">
        <v>167</v>
      </c>
      <c r="BM329" s="175" t="s">
        <v>492</v>
      </c>
    </row>
    <row r="330" s="22" customFormat="true" ht="16.5" hidden="false" customHeight="true" outlineLevel="0" collapsed="false">
      <c r="A330" s="17"/>
      <c r="B330" s="163"/>
      <c r="C330" s="205" t="s">
        <v>493</v>
      </c>
      <c r="D330" s="205" t="s">
        <v>280</v>
      </c>
      <c r="E330" s="206" t="s">
        <v>494</v>
      </c>
      <c r="F330" s="207" t="s">
        <v>495</v>
      </c>
      <c r="G330" s="208" t="s">
        <v>392</v>
      </c>
      <c r="H330" s="209" t="n">
        <v>45</v>
      </c>
      <c r="I330" s="210"/>
      <c r="J330" s="210" t="n">
        <f aca="false">ROUND(I330*H330,2)</f>
        <v>0</v>
      </c>
      <c r="K330" s="211"/>
      <c r="L330" s="212"/>
      <c r="M330" s="213"/>
      <c r="N330" s="214" t="s">
        <v>41</v>
      </c>
      <c r="O330" s="173" t="n">
        <v>0</v>
      </c>
      <c r="P330" s="173" t="n">
        <f aca="false">O330*H330</f>
        <v>0</v>
      </c>
      <c r="Q330" s="173" t="n">
        <v>0.00044</v>
      </c>
      <c r="R330" s="173" t="n">
        <f aca="false">Q330*H330</f>
        <v>0.0198</v>
      </c>
      <c r="S330" s="173" t="n">
        <v>0</v>
      </c>
      <c r="T330" s="174" t="n">
        <f aca="false">S330*H330</f>
        <v>0</v>
      </c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R330" s="175" t="s">
        <v>234</v>
      </c>
      <c r="AT330" s="175" t="s">
        <v>280</v>
      </c>
      <c r="AU330" s="175" t="s">
        <v>80</v>
      </c>
      <c r="AY330" s="3" t="s">
        <v>161</v>
      </c>
      <c r="BE330" s="176" t="n">
        <f aca="false">IF(N330="základní",J330,0)</f>
        <v>0</v>
      </c>
      <c r="BF330" s="176" t="n">
        <f aca="false">IF(N330="snížená",J330,0)</f>
        <v>0</v>
      </c>
      <c r="BG330" s="176" t="n">
        <f aca="false">IF(N330="zákl. přenesená",J330,0)</f>
        <v>0</v>
      </c>
      <c r="BH330" s="176" t="n">
        <f aca="false">IF(N330="sníž. přenesená",J330,0)</f>
        <v>0</v>
      </c>
      <c r="BI330" s="176" t="n">
        <f aca="false">IF(N330="nulová",J330,0)</f>
        <v>0</v>
      </c>
      <c r="BJ330" s="3" t="s">
        <v>78</v>
      </c>
      <c r="BK330" s="176" t="n">
        <f aca="false">ROUND(I330*H330,2)</f>
        <v>0</v>
      </c>
      <c r="BL330" s="3" t="s">
        <v>167</v>
      </c>
      <c r="BM330" s="175" t="s">
        <v>496</v>
      </c>
    </row>
    <row r="331" s="22" customFormat="true" ht="16.5" hidden="false" customHeight="true" outlineLevel="0" collapsed="false">
      <c r="A331" s="17"/>
      <c r="B331" s="163"/>
      <c r="C331" s="205" t="s">
        <v>497</v>
      </c>
      <c r="D331" s="205" t="s">
        <v>280</v>
      </c>
      <c r="E331" s="206" t="s">
        <v>498</v>
      </c>
      <c r="F331" s="207" t="s">
        <v>499</v>
      </c>
      <c r="G331" s="208" t="s">
        <v>392</v>
      </c>
      <c r="H331" s="209" t="n">
        <v>5</v>
      </c>
      <c r="I331" s="210"/>
      <c r="J331" s="210" t="n">
        <f aca="false">ROUND(I331*H331,2)</f>
        <v>0</v>
      </c>
      <c r="K331" s="211"/>
      <c r="L331" s="212"/>
      <c r="M331" s="213"/>
      <c r="N331" s="214" t="s">
        <v>41</v>
      </c>
      <c r="O331" s="173" t="n">
        <v>0</v>
      </c>
      <c r="P331" s="173" t="n">
        <f aca="false">O331*H331</f>
        <v>0</v>
      </c>
      <c r="Q331" s="173" t="n">
        <v>0</v>
      </c>
      <c r="R331" s="173" t="n">
        <f aca="false">Q331*H331</f>
        <v>0</v>
      </c>
      <c r="S331" s="173" t="n">
        <v>0</v>
      </c>
      <c r="T331" s="174" t="n">
        <f aca="false">S331*H331</f>
        <v>0</v>
      </c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R331" s="175" t="s">
        <v>234</v>
      </c>
      <c r="AT331" s="175" t="s">
        <v>280</v>
      </c>
      <c r="AU331" s="175" t="s">
        <v>80</v>
      </c>
      <c r="AY331" s="3" t="s">
        <v>161</v>
      </c>
      <c r="BE331" s="176" t="n">
        <f aca="false">IF(N331="základní",J331,0)</f>
        <v>0</v>
      </c>
      <c r="BF331" s="176" t="n">
        <f aca="false">IF(N331="snížená",J331,0)</f>
        <v>0</v>
      </c>
      <c r="BG331" s="176" t="n">
        <f aca="false">IF(N331="zákl. přenesená",J331,0)</f>
        <v>0</v>
      </c>
      <c r="BH331" s="176" t="n">
        <f aca="false">IF(N331="sníž. přenesená",J331,0)</f>
        <v>0</v>
      </c>
      <c r="BI331" s="176" t="n">
        <f aca="false">IF(N331="nulová",J331,0)</f>
        <v>0</v>
      </c>
      <c r="BJ331" s="3" t="s">
        <v>78</v>
      </c>
      <c r="BK331" s="176" t="n">
        <f aca="false">ROUND(I331*H331,2)</f>
        <v>0</v>
      </c>
      <c r="BL331" s="3" t="s">
        <v>167</v>
      </c>
      <c r="BM331" s="175" t="s">
        <v>500</v>
      </c>
    </row>
    <row r="332" s="22" customFormat="true" ht="16.5" hidden="false" customHeight="true" outlineLevel="0" collapsed="false">
      <c r="A332" s="17"/>
      <c r="B332" s="163"/>
      <c r="C332" s="205" t="s">
        <v>501</v>
      </c>
      <c r="D332" s="205" t="s">
        <v>280</v>
      </c>
      <c r="E332" s="206" t="s">
        <v>502</v>
      </c>
      <c r="F332" s="207" t="s">
        <v>503</v>
      </c>
      <c r="G332" s="208" t="s">
        <v>392</v>
      </c>
      <c r="H332" s="209" t="n">
        <v>6</v>
      </c>
      <c r="I332" s="210"/>
      <c r="J332" s="210" t="n">
        <f aca="false">ROUND(I332*H332,2)</f>
        <v>0</v>
      </c>
      <c r="K332" s="211"/>
      <c r="L332" s="212"/>
      <c r="M332" s="213"/>
      <c r="N332" s="214" t="s">
        <v>41</v>
      </c>
      <c r="O332" s="173" t="n">
        <v>0</v>
      </c>
      <c r="P332" s="173" t="n">
        <f aca="false">O332*H332</f>
        <v>0</v>
      </c>
      <c r="Q332" s="173" t="n">
        <v>0</v>
      </c>
      <c r="R332" s="173" t="n">
        <f aca="false">Q332*H332</f>
        <v>0</v>
      </c>
      <c r="S332" s="173" t="n">
        <v>0</v>
      </c>
      <c r="T332" s="174" t="n">
        <f aca="false">S332*H332</f>
        <v>0</v>
      </c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R332" s="175" t="s">
        <v>234</v>
      </c>
      <c r="AT332" s="175" t="s">
        <v>280</v>
      </c>
      <c r="AU332" s="175" t="s">
        <v>80</v>
      </c>
      <c r="AY332" s="3" t="s">
        <v>161</v>
      </c>
      <c r="BE332" s="176" t="n">
        <f aca="false">IF(N332="základní",J332,0)</f>
        <v>0</v>
      </c>
      <c r="BF332" s="176" t="n">
        <f aca="false">IF(N332="snížená",J332,0)</f>
        <v>0</v>
      </c>
      <c r="BG332" s="176" t="n">
        <f aca="false">IF(N332="zákl. přenesená",J332,0)</f>
        <v>0</v>
      </c>
      <c r="BH332" s="176" t="n">
        <f aca="false">IF(N332="sníž. přenesená",J332,0)</f>
        <v>0</v>
      </c>
      <c r="BI332" s="176" t="n">
        <f aca="false">IF(N332="nulová",J332,0)</f>
        <v>0</v>
      </c>
      <c r="BJ332" s="3" t="s">
        <v>78</v>
      </c>
      <c r="BK332" s="176" t="n">
        <f aca="false">ROUND(I332*H332,2)</f>
        <v>0</v>
      </c>
      <c r="BL332" s="3" t="s">
        <v>167</v>
      </c>
      <c r="BM332" s="175" t="s">
        <v>504</v>
      </c>
    </row>
    <row r="333" s="22" customFormat="true" ht="16.5" hidden="false" customHeight="true" outlineLevel="0" collapsed="false">
      <c r="A333" s="17"/>
      <c r="B333" s="163"/>
      <c r="C333" s="205" t="s">
        <v>505</v>
      </c>
      <c r="D333" s="205" t="s">
        <v>280</v>
      </c>
      <c r="E333" s="206" t="s">
        <v>506</v>
      </c>
      <c r="F333" s="207" t="s">
        <v>507</v>
      </c>
      <c r="G333" s="208" t="s">
        <v>392</v>
      </c>
      <c r="H333" s="209" t="n">
        <v>5</v>
      </c>
      <c r="I333" s="210"/>
      <c r="J333" s="210" t="n">
        <f aca="false">ROUND(I333*H333,2)</f>
        <v>0</v>
      </c>
      <c r="K333" s="211"/>
      <c r="L333" s="212"/>
      <c r="M333" s="213"/>
      <c r="N333" s="214" t="s">
        <v>41</v>
      </c>
      <c r="O333" s="173" t="n">
        <v>0</v>
      </c>
      <c r="P333" s="173" t="n">
        <f aca="false">O333*H333</f>
        <v>0</v>
      </c>
      <c r="Q333" s="173" t="n">
        <v>0</v>
      </c>
      <c r="R333" s="173" t="n">
        <f aca="false">Q333*H333</f>
        <v>0</v>
      </c>
      <c r="S333" s="173" t="n">
        <v>0</v>
      </c>
      <c r="T333" s="174" t="n">
        <f aca="false">S333*H333</f>
        <v>0</v>
      </c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R333" s="175" t="s">
        <v>234</v>
      </c>
      <c r="AT333" s="175" t="s">
        <v>280</v>
      </c>
      <c r="AU333" s="175" t="s">
        <v>80</v>
      </c>
      <c r="AY333" s="3" t="s">
        <v>161</v>
      </c>
      <c r="BE333" s="176" t="n">
        <f aca="false">IF(N333="základní",J333,0)</f>
        <v>0</v>
      </c>
      <c r="BF333" s="176" t="n">
        <f aca="false">IF(N333="snížená",J333,0)</f>
        <v>0</v>
      </c>
      <c r="BG333" s="176" t="n">
        <f aca="false">IF(N333="zákl. přenesená",J333,0)</f>
        <v>0</v>
      </c>
      <c r="BH333" s="176" t="n">
        <f aca="false">IF(N333="sníž. přenesená",J333,0)</f>
        <v>0</v>
      </c>
      <c r="BI333" s="176" t="n">
        <f aca="false">IF(N333="nulová",J333,0)</f>
        <v>0</v>
      </c>
      <c r="BJ333" s="3" t="s">
        <v>78</v>
      </c>
      <c r="BK333" s="176" t="n">
        <f aca="false">ROUND(I333*H333,2)</f>
        <v>0</v>
      </c>
      <c r="BL333" s="3" t="s">
        <v>167</v>
      </c>
      <c r="BM333" s="175" t="s">
        <v>508</v>
      </c>
    </row>
    <row r="334" s="22" customFormat="true" ht="16.5" hidden="false" customHeight="true" outlineLevel="0" collapsed="false">
      <c r="A334" s="17"/>
      <c r="B334" s="163"/>
      <c r="C334" s="205" t="s">
        <v>509</v>
      </c>
      <c r="D334" s="205" t="s">
        <v>280</v>
      </c>
      <c r="E334" s="206" t="s">
        <v>510</v>
      </c>
      <c r="F334" s="207" t="s">
        <v>511</v>
      </c>
      <c r="G334" s="208" t="s">
        <v>392</v>
      </c>
      <c r="H334" s="209" t="n">
        <v>2</v>
      </c>
      <c r="I334" s="210"/>
      <c r="J334" s="210" t="n">
        <f aca="false">ROUND(I334*H334,2)</f>
        <v>0</v>
      </c>
      <c r="K334" s="211"/>
      <c r="L334" s="212"/>
      <c r="M334" s="213"/>
      <c r="N334" s="214" t="s">
        <v>41</v>
      </c>
      <c r="O334" s="173" t="n">
        <v>0</v>
      </c>
      <c r="P334" s="173" t="n">
        <f aca="false">O334*H334</f>
        <v>0</v>
      </c>
      <c r="Q334" s="173" t="n">
        <v>0</v>
      </c>
      <c r="R334" s="173" t="n">
        <f aca="false">Q334*H334</f>
        <v>0</v>
      </c>
      <c r="S334" s="173" t="n">
        <v>0</v>
      </c>
      <c r="T334" s="174" t="n">
        <f aca="false">S334*H334</f>
        <v>0</v>
      </c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R334" s="175" t="s">
        <v>234</v>
      </c>
      <c r="AT334" s="175" t="s">
        <v>280</v>
      </c>
      <c r="AU334" s="175" t="s">
        <v>80</v>
      </c>
      <c r="AY334" s="3" t="s">
        <v>161</v>
      </c>
      <c r="BE334" s="176" t="n">
        <f aca="false">IF(N334="základní",J334,0)</f>
        <v>0</v>
      </c>
      <c r="BF334" s="176" t="n">
        <f aca="false">IF(N334="snížená",J334,0)</f>
        <v>0</v>
      </c>
      <c r="BG334" s="176" t="n">
        <f aca="false">IF(N334="zákl. přenesená",J334,0)</f>
        <v>0</v>
      </c>
      <c r="BH334" s="176" t="n">
        <f aca="false">IF(N334="sníž. přenesená",J334,0)</f>
        <v>0</v>
      </c>
      <c r="BI334" s="176" t="n">
        <f aca="false">IF(N334="nulová",J334,0)</f>
        <v>0</v>
      </c>
      <c r="BJ334" s="3" t="s">
        <v>78</v>
      </c>
      <c r="BK334" s="176" t="n">
        <f aca="false">ROUND(I334*H334,2)</f>
        <v>0</v>
      </c>
      <c r="BL334" s="3" t="s">
        <v>167</v>
      </c>
      <c r="BM334" s="175" t="s">
        <v>512</v>
      </c>
    </row>
    <row r="335" s="22" customFormat="true" ht="16.5" hidden="false" customHeight="true" outlineLevel="0" collapsed="false">
      <c r="A335" s="17"/>
      <c r="B335" s="163"/>
      <c r="C335" s="205" t="s">
        <v>513</v>
      </c>
      <c r="D335" s="205" t="s">
        <v>280</v>
      </c>
      <c r="E335" s="206" t="s">
        <v>514</v>
      </c>
      <c r="F335" s="207" t="s">
        <v>515</v>
      </c>
      <c r="G335" s="208" t="s">
        <v>392</v>
      </c>
      <c r="H335" s="209" t="n">
        <v>2</v>
      </c>
      <c r="I335" s="210"/>
      <c r="J335" s="210" t="n">
        <f aca="false">ROUND(I335*H335,2)</f>
        <v>0</v>
      </c>
      <c r="K335" s="211"/>
      <c r="L335" s="212"/>
      <c r="M335" s="213"/>
      <c r="N335" s="214" t="s">
        <v>41</v>
      </c>
      <c r="O335" s="173" t="n">
        <v>0</v>
      </c>
      <c r="P335" s="173" t="n">
        <f aca="false">O335*H335</f>
        <v>0</v>
      </c>
      <c r="Q335" s="173" t="n">
        <v>0.00093</v>
      </c>
      <c r="R335" s="173" t="n">
        <f aca="false">Q335*H335</f>
        <v>0.00186</v>
      </c>
      <c r="S335" s="173" t="n">
        <v>0</v>
      </c>
      <c r="T335" s="174" t="n">
        <f aca="false">S335*H335</f>
        <v>0</v>
      </c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R335" s="175" t="s">
        <v>234</v>
      </c>
      <c r="AT335" s="175" t="s">
        <v>280</v>
      </c>
      <c r="AU335" s="175" t="s">
        <v>80</v>
      </c>
      <c r="AY335" s="3" t="s">
        <v>161</v>
      </c>
      <c r="BE335" s="176" t="n">
        <f aca="false">IF(N335="základní",J335,0)</f>
        <v>0</v>
      </c>
      <c r="BF335" s="176" t="n">
        <f aca="false">IF(N335="snížená",J335,0)</f>
        <v>0</v>
      </c>
      <c r="BG335" s="176" t="n">
        <f aca="false">IF(N335="zákl. přenesená",J335,0)</f>
        <v>0</v>
      </c>
      <c r="BH335" s="176" t="n">
        <f aca="false">IF(N335="sníž. přenesená",J335,0)</f>
        <v>0</v>
      </c>
      <c r="BI335" s="176" t="n">
        <f aca="false">IF(N335="nulová",J335,0)</f>
        <v>0</v>
      </c>
      <c r="BJ335" s="3" t="s">
        <v>78</v>
      </c>
      <c r="BK335" s="176" t="n">
        <f aca="false">ROUND(I335*H335,2)</f>
        <v>0</v>
      </c>
      <c r="BL335" s="3" t="s">
        <v>167</v>
      </c>
      <c r="BM335" s="175" t="s">
        <v>516</v>
      </c>
    </row>
    <row r="336" s="22" customFormat="true" ht="24.15" hidden="false" customHeight="true" outlineLevel="0" collapsed="false">
      <c r="A336" s="17"/>
      <c r="B336" s="163"/>
      <c r="C336" s="205" t="s">
        <v>517</v>
      </c>
      <c r="D336" s="205" t="s">
        <v>280</v>
      </c>
      <c r="E336" s="206" t="s">
        <v>518</v>
      </c>
      <c r="F336" s="207" t="s">
        <v>519</v>
      </c>
      <c r="G336" s="208" t="s">
        <v>392</v>
      </c>
      <c r="H336" s="209" t="n">
        <v>1</v>
      </c>
      <c r="I336" s="210"/>
      <c r="J336" s="210" t="n">
        <f aca="false">ROUND(I336*H336,2)</f>
        <v>0</v>
      </c>
      <c r="K336" s="211"/>
      <c r="L336" s="212"/>
      <c r="M336" s="213"/>
      <c r="N336" s="214" t="s">
        <v>41</v>
      </c>
      <c r="O336" s="173" t="n">
        <v>0</v>
      </c>
      <c r="P336" s="173" t="n">
        <f aca="false">O336*H336</f>
        <v>0</v>
      </c>
      <c r="Q336" s="173" t="n">
        <v>0.00093</v>
      </c>
      <c r="R336" s="173" t="n">
        <f aca="false">Q336*H336</f>
        <v>0.00093</v>
      </c>
      <c r="S336" s="173" t="n">
        <v>0</v>
      </c>
      <c r="T336" s="174" t="n">
        <f aca="false">S336*H336</f>
        <v>0</v>
      </c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R336" s="175" t="s">
        <v>234</v>
      </c>
      <c r="AT336" s="175" t="s">
        <v>280</v>
      </c>
      <c r="AU336" s="175" t="s">
        <v>80</v>
      </c>
      <c r="AY336" s="3" t="s">
        <v>161</v>
      </c>
      <c r="BE336" s="176" t="n">
        <f aca="false">IF(N336="základní",J336,0)</f>
        <v>0</v>
      </c>
      <c r="BF336" s="176" t="n">
        <f aca="false">IF(N336="snížená",J336,0)</f>
        <v>0</v>
      </c>
      <c r="BG336" s="176" t="n">
        <f aca="false">IF(N336="zákl. přenesená",J336,0)</f>
        <v>0</v>
      </c>
      <c r="BH336" s="176" t="n">
        <f aca="false">IF(N336="sníž. přenesená",J336,0)</f>
        <v>0</v>
      </c>
      <c r="BI336" s="176" t="n">
        <f aca="false">IF(N336="nulová",J336,0)</f>
        <v>0</v>
      </c>
      <c r="BJ336" s="3" t="s">
        <v>78</v>
      </c>
      <c r="BK336" s="176" t="n">
        <f aca="false">ROUND(I336*H336,2)</f>
        <v>0</v>
      </c>
      <c r="BL336" s="3" t="s">
        <v>167</v>
      </c>
      <c r="BM336" s="175" t="s">
        <v>520</v>
      </c>
    </row>
    <row r="337" s="22" customFormat="true" ht="24.15" hidden="false" customHeight="true" outlineLevel="0" collapsed="false">
      <c r="A337" s="17"/>
      <c r="B337" s="163"/>
      <c r="C337" s="164" t="s">
        <v>521</v>
      </c>
      <c r="D337" s="164" t="s">
        <v>163</v>
      </c>
      <c r="E337" s="165" t="s">
        <v>522</v>
      </c>
      <c r="F337" s="166" t="s">
        <v>523</v>
      </c>
      <c r="G337" s="167" t="s">
        <v>392</v>
      </c>
      <c r="H337" s="168" t="n">
        <v>8</v>
      </c>
      <c r="I337" s="169"/>
      <c r="J337" s="169" t="n">
        <f aca="false">ROUND(I337*H337,2)</f>
        <v>0</v>
      </c>
      <c r="K337" s="170"/>
      <c r="L337" s="18"/>
      <c r="M337" s="171"/>
      <c r="N337" s="172" t="s">
        <v>41</v>
      </c>
      <c r="O337" s="173" t="n">
        <v>1.554</v>
      </c>
      <c r="P337" s="173" t="n">
        <f aca="false">O337*H337</f>
        <v>12.432</v>
      </c>
      <c r="Q337" s="173" t="n">
        <v>0.00162</v>
      </c>
      <c r="R337" s="173" t="n">
        <f aca="false">Q337*H337</f>
        <v>0.01296</v>
      </c>
      <c r="S337" s="173" t="n">
        <v>0</v>
      </c>
      <c r="T337" s="174" t="n">
        <f aca="false">S337*H337</f>
        <v>0</v>
      </c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R337" s="175" t="s">
        <v>167</v>
      </c>
      <c r="AT337" s="175" t="s">
        <v>163</v>
      </c>
      <c r="AU337" s="175" t="s">
        <v>80</v>
      </c>
      <c r="AY337" s="3" t="s">
        <v>161</v>
      </c>
      <c r="BE337" s="176" t="n">
        <f aca="false">IF(N337="základní",J337,0)</f>
        <v>0</v>
      </c>
      <c r="BF337" s="176" t="n">
        <f aca="false">IF(N337="snížená",J337,0)</f>
        <v>0</v>
      </c>
      <c r="BG337" s="176" t="n">
        <f aca="false">IF(N337="zákl. přenesená",J337,0)</f>
        <v>0</v>
      </c>
      <c r="BH337" s="176" t="n">
        <f aca="false">IF(N337="sníž. přenesená",J337,0)</f>
        <v>0</v>
      </c>
      <c r="BI337" s="176" t="n">
        <f aca="false">IF(N337="nulová",J337,0)</f>
        <v>0</v>
      </c>
      <c r="BJ337" s="3" t="s">
        <v>78</v>
      </c>
      <c r="BK337" s="176" t="n">
        <f aca="false">ROUND(I337*H337,2)</f>
        <v>0</v>
      </c>
      <c r="BL337" s="3" t="s">
        <v>167</v>
      </c>
      <c r="BM337" s="175" t="s">
        <v>524</v>
      </c>
    </row>
    <row r="338" s="22" customFormat="true" ht="12.8" hidden="false" customHeight="false" outlineLevel="0" collapsed="false">
      <c r="A338" s="17"/>
      <c r="B338" s="18"/>
      <c r="C338" s="17"/>
      <c r="D338" s="177" t="s">
        <v>169</v>
      </c>
      <c r="E338" s="17"/>
      <c r="F338" s="178" t="s">
        <v>525</v>
      </c>
      <c r="G338" s="17"/>
      <c r="H338" s="17"/>
      <c r="I338" s="17"/>
      <c r="J338" s="17"/>
      <c r="K338" s="17"/>
      <c r="L338" s="18"/>
      <c r="M338" s="179"/>
      <c r="N338" s="180"/>
      <c r="O338" s="50"/>
      <c r="P338" s="50"/>
      <c r="Q338" s="50"/>
      <c r="R338" s="50"/>
      <c r="S338" s="50"/>
      <c r="T338" s="51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T338" s="3" t="s">
        <v>169</v>
      </c>
      <c r="AU338" s="3" t="s">
        <v>80</v>
      </c>
    </row>
    <row r="339" s="22" customFormat="true" ht="24.15" hidden="false" customHeight="true" outlineLevel="0" collapsed="false">
      <c r="A339" s="17"/>
      <c r="B339" s="163"/>
      <c r="C339" s="205" t="s">
        <v>526</v>
      </c>
      <c r="D339" s="205" t="s">
        <v>280</v>
      </c>
      <c r="E339" s="206" t="s">
        <v>527</v>
      </c>
      <c r="F339" s="207" t="s">
        <v>528</v>
      </c>
      <c r="G339" s="208" t="s">
        <v>392</v>
      </c>
      <c r="H339" s="209" t="n">
        <v>8</v>
      </c>
      <c r="I339" s="210"/>
      <c r="J339" s="210" t="n">
        <f aca="false">ROUND(I339*H339,2)</f>
        <v>0</v>
      </c>
      <c r="K339" s="211"/>
      <c r="L339" s="212"/>
      <c r="M339" s="213"/>
      <c r="N339" s="214" t="s">
        <v>41</v>
      </c>
      <c r="O339" s="173" t="n">
        <v>0</v>
      </c>
      <c r="P339" s="173" t="n">
        <f aca="false">O339*H339</f>
        <v>0</v>
      </c>
      <c r="Q339" s="173" t="n">
        <v>0.0185</v>
      </c>
      <c r="R339" s="173" t="n">
        <f aca="false">Q339*H339</f>
        <v>0.148</v>
      </c>
      <c r="S339" s="173" t="n">
        <v>0</v>
      </c>
      <c r="T339" s="174" t="n">
        <f aca="false">S339*H339</f>
        <v>0</v>
      </c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R339" s="175" t="s">
        <v>234</v>
      </c>
      <c r="AT339" s="175" t="s">
        <v>280</v>
      </c>
      <c r="AU339" s="175" t="s">
        <v>80</v>
      </c>
      <c r="AY339" s="3" t="s">
        <v>161</v>
      </c>
      <c r="BE339" s="176" t="n">
        <f aca="false">IF(N339="základní",J339,0)</f>
        <v>0</v>
      </c>
      <c r="BF339" s="176" t="n">
        <f aca="false">IF(N339="snížená",J339,0)</f>
        <v>0</v>
      </c>
      <c r="BG339" s="176" t="n">
        <f aca="false">IF(N339="zákl. přenesená",J339,0)</f>
        <v>0</v>
      </c>
      <c r="BH339" s="176" t="n">
        <f aca="false">IF(N339="sníž. přenesená",J339,0)</f>
        <v>0</v>
      </c>
      <c r="BI339" s="176" t="n">
        <f aca="false">IF(N339="nulová",J339,0)</f>
        <v>0</v>
      </c>
      <c r="BJ339" s="3" t="s">
        <v>78</v>
      </c>
      <c r="BK339" s="176" t="n">
        <f aca="false">ROUND(I339*H339,2)</f>
        <v>0</v>
      </c>
      <c r="BL339" s="3" t="s">
        <v>167</v>
      </c>
      <c r="BM339" s="175" t="s">
        <v>529</v>
      </c>
    </row>
    <row r="340" s="22" customFormat="true" ht="24.15" hidden="false" customHeight="true" outlineLevel="0" collapsed="false">
      <c r="A340" s="17"/>
      <c r="B340" s="163"/>
      <c r="C340" s="205" t="s">
        <v>530</v>
      </c>
      <c r="D340" s="205" t="s">
        <v>280</v>
      </c>
      <c r="E340" s="206" t="s">
        <v>531</v>
      </c>
      <c r="F340" s="207" t="s">
        <v>532</v>
      </c>
      <c r="G340" s="208" t="s">
        <v>392</v>
      </c>
      <c r="H340" s="209" t="n">
        <v>8</v>
      </c>
      <c r="I340" s="210"/>
      <c r="J340" s="210" t="n">
        <f aca="false">ROUND(I340*H340,2)</f>
        <v>0</v>
      </c>
      <c r="K340" s="211"/>
      <c r="L340" s="212"/>
      <c r="M340" s="213"/>
      <c r="N340" s="214" t="s">
        <v>41</v>
      </c>
      <c r="O340" s="173" t="n">
        <v>0</v>
      </c>
      <c r="P340" s="173" t="n">
        <f aca="false">O340*H340</f>
        <v>0</v>
      </c>
      <c r="Q340" s="173" t="n">
        <v>0.0073</v>
      </c>
      <c r="R340" s="173" t="n">
        <f aca="false">Q340*H340</f>
        <v>0.0584</v>
      </c>
      <c r="S340" s="173" t="n">
        <v>0</v>
      </c>
      <c r="T340" s="174" t="n">
        <f aca="false">S340*H340</f>
        <v>0</v>
      </c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R340" s="175" t="s">
        <v>234</v>
      </c>
      <c r="AT340" s="175" t="s">
        <v>280</v>
      </c>
      <c r="AU340" s="175" t="s">
        <v>80</v>
      </c>
      <c r="AY340" s="3" t="s">
        <v>161</v>
      </c>
      <c r="BE340" s="176" t="n">
        <f aca="false">IF(N340="základní",J340,0)</f>
        <v>0</v>
      </c>
      <c r="BF340" s="176" t="n">
        <f aca="false">IF(N340="snížená",J340,0)</f>
        <v>0</v>
      </c>
      <c r="BG340" s="176" t="n">
        <f aca="false">IF(N340="zákl. přenesená",J340,0)</f>
        <v>0</v>
      </c>
      <c r="BH340" s="176" t="n">
        <f aca="false">IF(N340="sníž. přenesená",J340,0)</f>
        <v>0</v>
      </c>
      <c r="BI340" s="176" t="n">
        <f aca="false">IF(N340="nulová",J340,0)</f>
        <v>0</v>
      </c>
      <c r="BJ340" s="3" t="s">
        <v>78</v>
      </c>
      <c r="BK340" s="176" t="n">
        <f aca="false">ROUND(I340*H340,2)</f>
        <v>0</v>
      </c>
      <c r="BL340" s="3" t="s">
        <v>167</v>
      </c>
      <c r="BM340" s="175" t="s">
        <v>533</v>
      </c>
    </row>
    <row r="341" s="22" customFormat="true" ht="16.5" hidden="false" customHeight="true" outlineLevel="0" collapsed="false">
      <c r="A341" s="17"/>
      <c r="B341" s="163"/>
      <c r="C341" s="164" t="s">
        <v>534</v>
      </c>
      <c r="D341" s="164" t="s">
        <v>163</v>
      </c>
      <c r="E341" s="165" t="s">
        <v>535</v>
      </c>
      <c r="F341" s="166" t="s">
        <v>536</v>
      </c>
      <c r="G341" s="167" t="s">
        <v>392</v>
      </c>
      <c r="H341" s="168" t="n">
        <v>5</v>
      </c>
      <c r="I341" s="169"/>
      <c r="J341" s="169" t="n">
        <f aca="false">ROUND(I341*H341,2)</f>
        <v>0</v>
      </c>
      <c r="K341" s="170"/>
      <c r="L341" s="18"/>
      <c r="M341" s="171"/>
      <c r="N341" s="172" t="s">
        <v>41</v>
      </c>
      <c r="O341" s="173" t="n">
        <v>1.333</v>
      </c>
      <c r="P341" s="173" t="n">
        <f aca="false">O341*H341</f>
        <v>6.665</v>
      </c>
      <c r="Q341" s="173" t="n">
        <v>0.00136</v>
      </c>
      <c r="R341" s="173" t="n">
        <f aca="false">Q341*H341</f>
        <v>0.0068</v>
      </c>
      <c r="S341" s="173" t="n">
        <v>0</v>
      </c>
      <c r="T341" s="174" t="n">
        <f aca="false">S341*H341</f>
        <v>0</v>
      </c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R341" s="175" t="s">
        <v>167</v>
      </c>
      <c r="AT341" s="175" t="s">
        <v>163</v>
      </c>
      <c r="AU341" s="175" t="s">
        <v>80</v>
      </c>
      <c r="AY341" s="3" t="s">
        <v>161</v>
      </c>
      <c r="BE341" s="176" t="n">
        <f aca="false">IF(N341="základní",J341,0)</f>
        <v>0</v>
      </c>
      <c r="BF341" s="176" t="n">
        <f aca="false">IF(N341="snížená",J341,0)</f>
        <v>0</v>
      </c>
      <c r="BG341" s="176" t="n">
        <f aca="false">IF(N341="zákl. přenesená",J341,0)</f>
        <v>0</v>
      </c>
      <c r="BH341" s="176" t="n">
        <f aca="false">IF(N341="sníž. přenesená",J341,0)</f>
        <v>0</v>
      </c>
      <c r="BI341" s="176" t="n">
        <f aca="false">IF(N341="nulová",J341,0)</f>
        <v>0</v>
      </c>
      <c r="BJ341" s="3" t="s">
        <v>78</v>
      </c>
      <c r="BK341" s="176" t="n">
        <f aca="false">ROUND(I341*H341,2)</f>
        <v>0</v>
      </c>
      <c r="BL341" s="3" t="s">
        <v>167</v>
      </c>
      <c r="BM341" s="175" t="s">
        <v>537</v>
      </c>
    </row>
    <row r="342" s="22" customFormat="true" ht="12.8" hidden="false" customHeight="false" outlineLevel="0" collapsed="false">
      <c r="A342" s="17"/>
      <c r="B342" s="18"/>
      <c r="C342" s="17"/>
      <c r="D342" s="177" t="s">
        <v>169</v>
      </c>
      <c r="E342" s="17"/>
      <c r="F342" s="178" t="s">
        <v>538</v>
      </c>
      <c r="G342" s="17"/>
      <c r="H342" s="17"/>
      <c r="I342" s="17"/>
      <c r="J342" s="17"/>
      <c r="K342" s="17"/>
      <c r="L342" s="18"/>
      <c r="M342" s="179"/>
      <c r="N342" s="180"/>
      <c r="O342" s="50"/>
      <c r="P342" s="50"/>
      <c r="Q342" s="50"/>
      <c r="R342" s="50"/>
      <c r="S342" s="50"/>
      <c r="T342" s="51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T342" s="3" t="s">
        <v>169</v>
      </c>
      <c r="AU342" s="3" t="s">
        <v>80</v>
      </c>
    </row>
    <row r="343" s="22" customFormat="true" ht="24.15" hidden="false" customHeight="true" outlineLevel="0" collapsed="false">
      <c r="A343" s="17"/>
      <c r="B343" s="163"/>
      <c r="C343" s="205" t="s">
        <v>539</v>
      </c>
      <c r="D343" s="205" t="s">
        <v>280</v>
      </c>
      <c r="E343" s="206" t="s">
        <v>540</v>
      </c>
      <c r="F343" s="207" t="s">
        <v>541</v>
      </c>
      <c r="G343" s="208" t="s">
        <v>392</v>
      </c>
      <c r="H343" s="209" t="n">
        <v>5</v>
      </c>
      <c r="I343" s="210"/>
      <c r="J343" s="210" t="n">
        <f aca="false">ROUND(I343*H343,2)</f>
        <v>0</v>
      </c>
      <c r="K343" s="211"/>
      <c r="L343" s="212"/>
      <c r="M343" s="213"/>
      <c r="N343" s="214" t="s">
        <v>41</v>
      </c>
      <c r="O343" s="173" t="n">
        <v>0</v>
      </c>
      <c r="P343" s="173" t="n">
        <f aca="false">O343*H343</f>
        <v>0</v>
      </c>
      <c r="Q343" s="173" t="n">
        <v>0.038</v>
      </c>
      <c r="R343" s="173" t="n">
        <f aca="false">Q343*H343</f>
        <v>0.19</v>
      </c>
      <c r="S343" s="173" t="n">
        <v>0</v>
      </c>
      <c r="T343" s="174" t="n">
        <f aca="false">S343*H343</f>
        <v>0</v>
      </c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R343" s="175" t="s">
        <v>234</v>
      </c>
      <c r="AT343" s="175" t="s">
        <v>280</v>
      </c>
      <c r="AU343" s="175" t="s">
        <v>80</v>
      </c>
      <c r="AY343" s="3" t="s">
        <v>161</v>
      </c>
      <c r="BE343" s="176" t="n">
        <f aca="false">IF(N343="základní",J343,0)</f>
        <v>0</v>
      </c>
      <c r="BF343" s="176" t="n">
        <f aca="false">IF(N343="snížená",J343,0)</f>
        <v>0</v>
      </c>
      <c r="BG343" s="176" t="n">
        <f aca="false">IF(N343="zákl. přenesená",J343,0)</f>
        <v>0</v>
      </c>
      <c r="BH343" s="176" t="n">
        <f aca="false">IF(N343="sníž. přenesená",J343,0)</f>
        <v>0</v>
      </c>
      <c r="BI343" s="176" t="n">
        <f aca="false">IF(N343="nulová",J343,0)</f>
        <v>0</v>
      </c>
      <c r="BJ343" s="3" t="s">
        <v>78</v>
      </c>
      <c r="BK343" s="176" t="n">
        <f aca="false">ROUND(I343*H343,2)</f>
        <v>0</v>
      </c>
      <c r="BL343" s="3" t="s">
        <v>167</v>
      </c>
      <c r="BM343" s="175" t="s">
        <v>542</v>
      </c>
    </row>
    <row r="344" s="22" customFormat="true" ht="16.5" hidden="false" customHeight="true" outlineLevel="0" collapsed="false">
      <c r="A344" s="17"/>
      <c r="B344" s="163"/>
      <c r="C344" s="164" t="s">
        <v>543</v>
      </c>
      <c r="D344" s="164" t="s">
        <v>163</v>
      </c>
      <c r="E344" s="165" t="s">
        <v>544</v>
      </c>
      <c r="F344" s="166" t="s">
        <v>545</v>
      </c>
      <c r="G344" s="167" t="s">
        <v>99</v>
      </c>
      <c r="H344" s="168" t="n">
        <v>1482.5</v>
      </c>
      <c r="I344" s="169"/>
      <c r="J344" s="169" t="n">
        <f aca="false">ROUND(I344*H344,2)</f>
        <v>0</v>
      </c>
      <c r="K344" s="170"/>
      <c r="L344" s="18"/>
      <c r="M344" s="171"/>
      <c r="N344" s="172" t="s">
        <v>41</v>
      </c>
      <c r="O344" s="173" t="n">
        <v>0.044</v>
      </c>
      <c r="P344" s="173" t="n">
        <f aca="false">O344*H344</f>
        <v>65.23</v>
      </c>
      <c r="Q344" s="173" t="n">
        <v>0</v>
      </c>
      <c r="R344" s="173" t="n">
        <f aca="false">Q344*H344</f>
        <v>0</v>
      </c>
      <c r="S344" s="173" t="n">
        <v>0</v>
      </c>
      <c r="T344" s="174" t="n">
        <f aca="false">S344*H344</f>
        <v>0</v>
      </c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R344" s="175" t="s">
        <v>167</v>
      </c>
      <c r="AT344" s="175" t="s">
        <v>163</v>
      </c>
      <c r="AU344" s="175" t="s">
        <v>80</v>
      </c>
      <c r="AY344" s="3" t="s">
        <v>161</v>
      </c>
      <c r="BE344" s="176" t="n">
        <f aca="false">IF(N344="základní",J344,0)</f>
        <v>0</v>
      </c>
      <c r="BF344" s="176" t="n">
        <f aca="false">IF(N344="snížená",J344,0)</f>
        <v>0</v>
      </c>
      <c r="BG344" s="176" t="n">
        <f aca="false">IF(N344="zákl. přenesená",J344,0)</f>
        <v>0</v>
      </c>
      <c r="BH344" s="176" t="n">
        <f aca="false">IF(N344="sníž. přenesená",J344,0)</f>
        <v>0</v>
      </c>
      <c r="BI344" s="176" t="n">
        <f aca="false">IF(N344="nulová",J344,0)</f>
        <v>0</v>
      </c>
      <c r="BJ344" s="3" t="s">
        <v>78</v>
      </c>
      <c r="BK344" s="176" t="n">
        <f aca="false">ROUND(I344*H344,2)</f>
        <v>0</v>
      </c>
      <c r="BL344" s="3" t="s">
        <v>167</v>
      </c>
      <c r="BM344" s="175" t="s">
        <v>546</v>
      </c>
    </row>
    <row r="345" s="22" customFormat="true" ht="12.8" hidden="false" customHeight="false" outlineLevel="0" collapsed="false">
      <c r="A345" s="17"/>
      <c r="B345" s="18"/>
      <c r="C345" s="17"/>
      <c r="D345" s="177" t="s">
        <v>169</v>
      </c>
      <c r="E345" s="17"/>
      <c r="F345" s="178" t="s">
        <v>547</v>
      </c>
      <c r="G345" s="17"/>
      <c r="H345" s="17"/>
      <c r="I345" s="17"/>
      <c r="J345" s="17"/>
      <c r="K345" s="17"/>
      <c r="L345" s="18"/>
      <c r="M345" s="179"/>
      <c r="N345" s="180"/>
      <c r="O345" s="50"/>
      <c r="P345" s="50"/>
      <c r="Q345" s="50"/>
      <c r="R345" s="50"/>
      <c r="S345" s="50"/>
      <c r="T345" s="51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T345" s="3" t="s">
        <v>169</v>
      </c>
      <c r="AU345" s="3" t="s">
        <v>80</v>
      </c>
    </row>
    <row r="346" s="189" customFormat="true" ht="12.8" hidden="false" customHeight="false" outlineLevel="0" collapsed="false">
      <c r="B346" s="190"/>
      <c r="D346" s="183" t="s">
        <v>171</v>
      </c>
      <c r="E346" s="191"/>
      <c r="F346" s="192" t="s">
        <v>129</v>
      </c>
      <c r="H346" s="193" t="n">
        <v>1482.5</v>
      </c>
      <c r="L346" s="190"/>
      <c r="M346" s="194"/>
      <c r="N346" s="195"/>
      <c r="O346" s="195"/>
      <c r="P346" s="195"/>
      <c r="Q346" s="195"/>
      <c r="R346" s="195"/>
      <c r="S346" s="195"/>
      <c r="T346" s="196"/>
      <c r="AT346" s="191" t="s">
        <v>171</v>
      </c>
      <c r="AU346" s="191" t="s">
        <v>80</v>
      </c>
      <c r="AV346" s="189" t="s">
        <v>80</v>
      </c>
      <c r="AW346" s="189" t="s">
        <v>32</v>
      </c>
      <c r="AX346" s="189" t="s">
        <v>78</v>
      </c>
      <c r="AY346" s="191" t="s">
        <v>161</v>
      </c>
    </row>
    <row r="347" s="22" customFormat="true" ht="16.5" hidden="false" customHeight="true" outlineLevel="0" collapsed="false">
      <c r="A347" s="17"/>
      <c r="B347" s="163"/>
      <c r="C347" s="164" t="s">
        <v>548</v>
      </c>
      <c r="D347" s="164" t="s">
        <v>163</v>
      </c>
      <c r="E347" s="165" t="s">
        <v>549</v>
      </c>
      <c r="F347" s="166" t="s">
        <v>550</v>
      </c>
      <c r="G347" s="167" t="s">
        <v>99</v>
      </c>
      <c r="H347" s="168" t="n">
        <v>1482.5</v>
      </c>
      <c r="I347" s="169"/>
      <c r="J347" s="169" t="n">
        <f aca="false">ROUND(I347*H347,2)</f>
        <v>0</v>
      </c>
      <c r="K347" s="170"/>
      <c r="L347" s="18"/>
      <c r="M347" s="171"/>
      <c r="N347" s="172" t="s">
        <v>41</v>
      </c>
      <c r="O347" s="173" t="n">
        <v>0.079</v>
      </c>
      <c r="P347" s="173" t="n">
        <f aca="false">O347*H347</f>
        <v>117.1175</v>
      </c>
      <c r="Q347" s="173" t="n">
        <v>0</v>
      </c>
      <c r="R347" s="173" t="n">
        <f aca="false">Q347*H347</f>
        <v>0</v>
      </c>
      <c r="S347" s="173" t="n">
        <v>0</v>
      </c>
      <c r="T347" s="174" t="n">
        <f aca="false">S347*H347</f>
        <v>0</v>
      </c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R347" s="175" t="s">
        <v>167</v>
      </c>
      <c r="AT347" s="175" t="s">
        <v>163</v>
      </c>
      <c r="AU347" s="175" t="s">
        <v>80</v>
      </c>
      <c r="AY347" s="3" t="s">
        <v>161</v>
      </c>
      <c r="BE347" s="176" t="n">
        <f aca="false">IF(N347="základní",J347,0)</f>
        <v>0</v>
      </c>
      <c r="BF347" s="176" t="n">
        <f aca="false">IF(N347="snížená",J347,0)</f>
        <v>0</v>
      </c>
      <c r="BG347" s="176" t="n">
        <f aca="false">IF(N347="zákl. přenesená",J347,0)</f>
        <v>0</v>
      </c>
      <c r="BH347" s="176" t="n">
        <f aca="false">IF(N347="sníž. přenesená",J347,0)</f>
        <v>0</v>
      </c>
      <c r="BI347" s="176" t="n">
        <f aca="false">IF(N347="nulová",J347,0)</f>
        <v>0</v>
      </c>
      <c r="BJ347" s="3" t="s">
        <v>78</v>
      </c>
      <c r="BK347" s="176" t="n">
        <f aca="false">ROUND(I347*H347,2)</f>
        <v>0</v>
      </c>
      <c r="BL347" s="3" t="s">
        <v>167</v>
      </c>
      <c r="BM347" s="175" t="s">
        <v>551</v>
      </c>
    </row>
    <row r="348" s="22" customFormat="true" ht="12.8" hidden="false" customHeight="false" outlineLevel="0" collapsed="false">
      <c r="A348" s="17"/>
      <c r="B348" s="18"/>
      <c r="C348" s="17"/>
      <c r="D348" s="177" t="s">
        <v>169</v>
      </c>
      <c r="E348" s="17"/>
      <c r="F348" s="178" t="s">
        <v>552</v>
      </c>
      <c r="G348" s="17"/>
      <c r="H348" s="17"/>
      <c r="I348" s="17"/>
      <c r="J348" s="17"/>
      <c r="K348" s="17"/>
      <c r="L348" s="18"/>
      <c r="M348" s="179"/>
      <c r="N348" s="180"/>
      <c r="O348" s="50"/>
      <c r="P348" s="50"/>
      <c r="Q348" s="50"/>
      <c r="R348" s="50"/>
      <c r="S348" s="50"/>
      <c r="T348" s="51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T348" s="3" t="s">
        <v>169</v>
      </c>
      <c r="AU348" s="3" t="s">
        <v>80</v>
      </c>
    </row>
    <row r="349" s="189" customFormat="true" ht="12.8" hidden="false" customHeight="false" outlineLevel="0" collapsed="false">
      <c r="B349" s="190"/>
      <c r="D349" s="183" t="s">
        <v>171</v>
      </c>
      <c r="E349" s="191"/>
      <c r="F349" s="192" t="s">
        <v>129</v>
      </c>
      <c r="H349" s="193" t="n">
        <v>1482.5</v>
      </c>
      <c r="L349" s="190"/>
      <c r="M349" s="194"/>
      <c r="N349" s="195"/>
      <c r="O349" s="195"/>
      <c r="P349" s="195"/>
      <c r="Q349" s="195"/>
      <c r="R349" s="195"/>
      <c r="S349" s="195"/>
      <c r="T349" s="196"/>
      <c r="AT349" s="191" t="s">
        <v>171</v>
      </c>
      <c r="AU349" s="191" t="s">
        <v>80</v>
      </c>
      <c r="AV349" s="189" t="s">
        <v>80</v>
      </c>
      <c r="AW349" s="189" t="s">
        <v>32</v>
      </c>
      <c r="AX349" s="189" t="s">
        <v>78</v>
      </c>
      <c r="AY349" s="191" t="s">
        <v>161</v>
      </c>
    </row>
    <row r="350" s="22" customFormat="true" ht="16.5" hidden="false" customHeight="true" outlineLevel="0" collapsed="false">
      <c r="A350" s="17"/>
      <c r="B350" s="163"/>
      <c r="C350" s="164" t="s">
        <v>553</v>
      </c>
      <c r="D350" s="164" t="s">
        <v>163</v>
      </c>
      <c r="E350" s="165" t="s">
        <v>554</v>
      </c>
      <c r="F350" s="166" t="s">
        <v>555</v>
      </c>
      <c r="G350" s="167" t="s">
        <v>392</v>
      </c>
      <c r="H350" s="168" t="n">
        <v>12</v>
      </c>
      <c r="I350" s="169"/>
      <c r="J350" s="169" t="n">
        <f aca="false">ROUND(I350*H350,2)</f>
        <v>0</v>
      </c>
      <c r="K350" s="170"/>
      <c r="L350" s="18"/>
      <c r="M350" s="171"/>
      <c r="N350" s="172" t="s">
        <v>41</v>
      </c>
      <c r="O350" s="173" t="n">
        <v>1.562</v>
      </c>
      <c r="P350" s="173" t="n">
        <f aca="false">O350*H350</f>
        <v>18.744</v>
      </c>
      <c r="Q350" s="173" t="n">
        <v>0.01019</v>
      </c>
      <c r="R350" s="173" t="n">
        <f aca="false">Q350*H350</f>
        <v>0.12228</v>
      </c>
      <c r="S350" s="173" t="n">
        <v>0</v>
      </c>
      <c r="T350" s="174" t="n">
        <f aca="false">S350*H350</f>
        <v>0</v>
      </c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R350" s="175" t="s">
        <v>167</v>
      </c>
      <c r="AT350" s="175" t="s">
        <v>163</v>
      </c>
      <c r="AU350" s="175" t="s">
        <v>80</v>
      </c>
      <c r="AY350" s="3" t="s">
        <v>161</v>
      </c>
      <c r="BE350" s="176" t="n">
        <f aca="false">IF(N350="základní",J350,0)</f>
        <v>0</v>
      </c>
      <c r="BF350" s="176" t="n">
        <f aca="false">IF(N350="snížená",J350,0)</f>
        <v>0</v>
      </c>
      <c r="BG350" s="176" t="n">
        <f aca="false">IF(N350="zákl. přenesená",J350,0)</f>
        <v>0</v>
      </c>
      <c r="BH350" s="176" t="n">
        <f aca="false">IF(N350="sníž. přenesená",J350,0)</f>
        <v>0</v>
      </c>
      <c r="BI350" s="176" t="n">
        <f aca="false">IF(N350="nulová",J350,0)</f>
        <v>0</v>
      </c>
      <c r="BJ350" s="3" t="s">
        <v>78</v>
      </c>
      <c r="BK350" s="176" t="n">
        <f aca="false">ROUND(I350*H350,2)</f>
        <v>0</v>
      </c>
      <c r="BL350" s="3" t="s">
        <v>167</v>
      </c>
      <c r="BM350" s="175" t="s">
        <v>556</v>
      </c>
    </row>
    <row r="351" s="22" customFormat="true" ht="12.8" hidden="false" customHeight="false" outlineLevel="0" collapsed="false">
      <c r="A351" s="17"/>
      <c r="B351" s="18"/>
      <c r="C351" s="17"/>
      <c r="D351" s="177" t="s">
        <v>169</v>
      </c>
      <c r="E351" s="17"/>
      <c r="F351" s="178" t="s">
        <v>557</v>
      </c>
      <c r="G351" s="17"/>
      <c r="H351" s="17"/>
      <c r="I351" s="17"/>
      <c r="J351" s="17"/>
      <c r="K351" s="17"/>
      <c r="L351" s="18"/>
      <c r="M351" s="179"/>
      <c r="N351" s="180"/>
      <c r="O351" s="50"/>
      <c r="P351" s="50"/>
      <c r="Q351" s="50"/>
      <c r="R351" s="50"/>
      <c r="S351" s="50"/>
      <c r="T351" s="51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T351" s="3" t="s">
        <v>169</v>
      </c>
      <c r="AU351" s="3" t="s">
        <v>80</v>
      </c>
    </row>
    <row r="352" s="22" customFormat="true" ht="16.5" hidden="false" customHeight="true" outlineLevel="0" collapsed="false">
      <c r="A352" s="17"/>
      <c r="B352" s="163"/>
      <c r="C352" s="205" t="s">
        <v>558</v>
      </c>
      <c r="D352" s="205" t="s">
        <v>280</v>
      </c>
      <c r="E352" s="206" t="s">
        <v>559</v>
      </c>
      <c r="F352" s="207" t="s">
        <v>560</v>
      </c>
      <c r="G352" s="208" t="s">
        <v>392</v>
      </c>
      <c r="H352" s="209" t="n">
        <v>12</v>
      </c>
      <c r="I352" s="210"/>
      <c r="J352" s="210" t="n">
        <f aca="false">ROUND(I352*H352,2)</f>
        <v>0</v>
      </c>
      <c r="K352" s="211"/>
      <c r="L352" s="212"/>
      <c r="M352" s="213"/>
      <c r="N352" s="214" t="s">
        <v>41</v>
      </c>
      <c r="O352" s="173" t="n">
        <v>0</v>
      </c>
      <c r="P352" s="173" t="n">
        <f aca="false">O352*H352</f>
        <v>0</v>
      </c>
      <c r="Q352" s="173" t="n">
        <v>0.87</v>
      </c>
      <c r="R352" s="173" t="n">
        <f aca="false">Q352*H352</f>
        <v>10.44</v>
      </c>
      <c r="S352" s="173" t="n">
        <v>0</v>
      </c>
      <c r="T352" s="174" t="n">
        <f aca="false">S352*H352</f>
        <v>0</v>
      </c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R352" s="175" t="s">
        <v>234</v>
      </c>
      <c r="AT352" s="175" t="s">
        <v>280</v>
      </c>
      <c r="AU352" s="175" t="s">
        <v>80</v>
      </c>
      <c r="AY352" s="3" t="s">
        <v>161</v>
      </c>
      <c r="BE352" s="176" t="n">
        <f aca="false">IF(N352="základní",J352,0)</f>
        <v>0</v>
      </c>
      <c r="BF352" s="176" t="n">
        <f aca="false">IF(N352="snížená",J352,0)</f>
        <v>0</v>
      </c>
      <c r="BG352" s="176" t="n">
        <f aca="false">IF(N352="zákl. přenesená",J352,0)</f>
        <v>0</v>
      </c>
      <c r="BH352" s="176" t="n">
        <f aca="false">IF(N352="sníž. přenesená",J352,0)</f>
        <v>0</v>
      </c>
      <c r="BI352" s="176" t="n">
        <f aca="false">IF(N352="nulová",J352,0)</f>
        <v>0</v>
      </c>
      <c r="BJ352" s="3" t="s">
        <v>78</v>
      </c>
      <c r="BK352" s="176" t="n">
        <f aca="false">ROUND(I352*H352,2)</f>
        <v>0</v>
      </c>
      <c r="BL352" s="3" t="s">
        <v>167</v>
      </c>
      <c r="BM352" s="175" t="s">
        <v>561</v>
      </c>
    </row>
    <row r="353" s="22" customFormat="true" ht="16.5" hidden="false" customHeight="true" outlineLevel="0" collapsed="false">
      <c r="A353" s="17"/>
      <c r="B353" s="163"/>
      <c r="C353" s="164" t="s">
        <v>562</v>
      </c>
      <c r="D353" s="164" t="s">
        <v>163</v>
      </c>
      <c r="E353" s="165" t="s">
        <v>563</v>
      </c>
      <c r="F353" s="166" t="s">
        <v>564</v>
      </c>
      <c r="G353" s="167" t="s">
        <v>392</v>
      </c>
      <c r="H353" s="168" t="n">
        <v>1</v>
      </c>
      <c r="I353" s="169"/>
      <c r="J353" s="169" t="n">
        <f aca="false">ROUND(I353*H353,2)</f>
        <v>0</v>
      </c>
      <c r="K353" s="170"/>
      <c r="L353" s="18"/>
      <c r="M353" s="171"/>
      <c r="N353" s="172" t="s">
        <v>41</v>
      </c>
      <c r="O353" s="173" t="n">
        <v>2.064</v>
      </c>
      <c r="P353" s="173" t="n">
        <f aca="false">O353*H353</f>
        <v>2.064</v>
      </c>
      <c r="Q353" s="173" t="n">
        <v>0.21734</v>
      </c>
      <c r="R353" s="173" t="n">
        <f aca="false">Q353*H353</f>
        <v>0.21734</v>
      </c>
      <c r="S353" s="173" t="n">
        <v>0</v>
      </c>
      <c r="T353" s="174" t="n">
        <f aca="false">S353*H353</f>
        <v>0</v>
      </c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R353" s="175" t="s">
        <v>167</v>
      </c>
      <c r="AT353" s="175" t="s">
        <v>163</v>
      </c>
      <c r="AU353" s="175" t="s">
        <v>80</v>
      </c>
      <c r="AY353" s="3" t="s">
        <v>161</v>
      </c>
      <c r="BE353" s="176" t="n">
        <f aca="false">IF(N353="základní",J353,0)</f>
        <v>0</v>
      </c>
      <c r="BF353" s="176" t="n">
        <f aca="false">IF(N353="snížená",J353,0)</f>
        <v>0</v>
      </c>
      <c r="BG353" s="176" t="n">
        <f aca="false">IF(N353="zákl. přenesená",J353,0)</f>
        <v>0</v>
      </c>
      <c r="BH353" s="176" t="n">
        <f aca="false">IF(N353="sníž. přenesená",J353,0)</f>
        <v>0</v>
      </c>
      <c r="BI353" s="176" t="n">
        <f aca="false">IF(N353="nulová",J353,0)</f>
        <v>0</v>
      </c>
      <c r="BJ353" s="3" t="s">
        <v>78</v>
      </c>
      <c r="BK353" s="176" t="n">
        <f aca="false">ROUND(I353*H353,2)</f>
        <v>0</v>
      </c>
      <c r="BL353" s="3" t="s">
        <v>167</v>
      </c>
      <c r="BM353" s="175" t="s">
        <v>565</v>
      </c>
    </row>
    <row r="354" s="22" customFormat="true" ht="12.8" hidden="false" customHeight="false" outlineLevel="0" collapsed="false">
      <c r="A354" s="17"/>
      <c r="B354" s="18"/>
      <c r="C354" s="17"/>
      <c r="D354" s="177" t="s">
        <v>169</v>
      </c>
      <c r="E354" s="17"/>
      <c r="F354" s="178" t="s">
        <v>566</v>
      </c>
      <c r="G354" s="17"/>
      <c r="H354" s="17"/>
      <c r="I354" s="17"/>
      <c r="J354" s="17"/>
      <c r="K354" s="17"/>
      <c r="L354" s="18"/>
      <c r="M354" s="179"/>
      <c r="N354" s="180"/>
      <c r="O354" s="50"/>
      <c r="P354" s="50"/>
      <c r="Q354" s="50"/>
      <c r="R354" s="50"/>
      <c r="S354" s="50"/>
      <c r="T354" s="51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T354" s="3" t="s">
        <v>169</v>
      </c>
      <c r="AU354" s="3" t="s">
        <v>80</v>
      </c>
    </row>
    <row r="355" s="22" customFormat="true" ht="16.5" hidden="false" customHeight="true" outlineLevel="0" collapsed="false">
      <c r="A355" s="17"/>
      <c r="B355" s="163"/>
      <c r="C355" s="205" t="s">
        <v>567</v>
      </c>
      <c r="D355" s="205" t="s">
        <v>280</v>
      </c>
      <c r="E355" s="206" t="s">
        <v>568</v>
      </c>
      <c r="F355" s="207" t="s">
        <v>569</v>
      </c>
      <c r="G355" s="208" t="s">
        <v>392</v>
      </c>
      <c r="H355" s="209" t="n">
        <v>1</v>
      </c>
      <c r="I355" s="210"/>
      <c r="J355" s="210" t="n">
        <f aca="false">ROUND(I355*H355,2)</f>
        <v>0</v>
      </c>
      <c r="K355" s="211"/>
      <c r="L355" s="212"/>
      <c r="M355" s="213"/>
      <c r="N355" s="214" t="s">
        <v>41</v>
      </c>
      <c r="O355" s="173" t="n">
        <v>0</v>
      </c>
      <c r="P355" s="173" t="n">
        <f aca="false">O355*H355</f>
        <v>0</v>
      </c>
      <c r="Q355" s="173" t="n">
        <v>0.065</v>
      </c>
      <c r="R355" s="173" t="n">
        <f aca="false">Q355*H355</f>
        <v>0.065</v>
      </c>
      <c r="S355" s="173" t="n">
        <v>0</v>
      </c>
      <c r="T355" s="174" t="n">
        <f aca="false">S355*H355</f>
        <v>0</v>
      </c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R355" s="175" t="s">
        <v>234</v>
      </c>
      <c r="AT355" s="175" t="s">
        <v>280</v>
      </c>
      <c r="AU355" s="175" t="s">
        <v>80</v>
      </c>
      <c r="AY355" s="3" t="s">
        <v>161</v>
      </c>
      <c r="BE355" s="176" t="n">
        <f aca="false">IF(N355="základní",J355,0)</f>
        <v>0</v>
      </c>
      <c r="BF355" s="176" t="n">
        <f aca="false">IF(N355="snížená",J355,0)</f>
        <v>0</v>
      </c>
      <c r="BG355" s="176" t="n">
        <f aca="false">IF(N355="zákl. přenesená",J355,0)</f>
        <v>0</v>
      </c>
      <c r="BH355" s="176" t="n">
        <f aca="false">IF(N355="sníž. přenesená",J355,0)</f>
        <v>0</v>
      </c>
      <c r="BI355" s="176" t="n">
        <f aca="false">IF(N355="nulová",J355,0)</f>
        <v>0</v>
      </c>
      <c r="BJ355" s="3" t="s">
        <v>78</v>
      </c>
      <c r="BK355" s="176" t="n">
        <f aca="false">ROUND(I355*H355,2)</f>
        <v>0</v>
      </c>
      <c r="BL355" s="3" t="s">
        <v>167</v>
      </c>
      <c r="BM355" s="175" t="s">
        <v>570</v>
      </c>
    </row>
    <row r="356" s="22" customFormat="true" ht="16.5" hidden="false" customHeight="true" outlineLevel="0" collapsed="false">
      <c r="A356" s="17"/>
      <c r="B356" s="163"/>
      <c r="C356" s="164" t="s">
        <v>571</v>
      </c>
      <c r="D356" s="164" t="s">
        <v>163</v>
      </c>
      <c r="E356" s="165" t="s">
        <v>572</v>
      </c>
      <c r="F356" s="166" t="s">
        <v>573</v>
      </c>
      <c r="G356" s="167" t="s">
        <v>392</v>
      </c>
      <c r="H356" s="168" t="n">
        <v>8</v>
      </c>
      <c r="I356" s="169"/>
      <c r="J356" s="169" t="n">
        <f aca="false">ROUND(I356*H356,2)</f>
        <v>0</v>
      </c>
      <c r="K356" s="170"/>
      <c r="L356" s="18"/>
      <c r="M356" s="171"/>
      <c r="N356" s="172" t="s">
        <v>41</v>
      </c>
      <c r="O356" s="173" t="n">
        <v>0.863</v>
      </c>
      <c r="P356" s="173" t="n">
        <f aca="false">O356*H356</f>
        <v>6.904</v>
      </c>
      <c r="Q356" s="173" t="n">
        <v>0.12303</v>
      </c>
      <c r="R356" s="173" t="n">
        <f aca="false">Q356*H356</f>
        <v>0.98424</v>
      </c>
      <c r="S356" s="173" t="n">
        <v>0</v>
      </c>
      <c r="T356" s="174" t="n">
        <f aca="false">S356*H356</f>
        <v>0</v>
      </c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R356" s="175" t="s">
        <v>167</v>
      </c>
      <c r="AT356" s="175" t="s">
        <v>163</v>
      </c>
      <c r="AU356" s="175" t="s">
        <v>80</v>
      </c>
      <c r="AY356" s="3" t="s">
        <v>161</v>
      </c>
      <c r="BE356" s="176" t="n">
        <f aca="false">IF(N356="základní",J356,0)</f>
        <v>0</v>
      </c>
      <c r="BF356" s="176" t="n">
        <f aca="false">IF(N356="snížená",J356,0)</f>
        <v>0</v>
      </c>
      <c r="BG356" s="176" t="n">
        <f aca="false">IF(N356="zákl. přenesená",J356,0)</f>
        <v>0</v>
      </c>
      <c r="BH356" s="176" t="n">
        <f aca="false">IF(N356="sníž. přenesená",J356,0)</f>
        <v>0</v>
      </c>
      <c r="BI356" s="176" t="n">
        <f aca="false">IF(N356="nulová",J356,0)</f>
        <v>0</v>
      </c>
      <c r="BJ356" s="3" t="s">
        <v>78</v>
      </c>
      <c r="BK356" s="176" t="n">
        <f aca="false">ROUND(I356*H356,2)</f>
        <v>0</v>
      </c>
      <c r="BL356" s="3" t="s">
        <v>167</v>
      </c>
      <c r="BM356" s="175" t="s">
        <v>574</v>
      </c>
    </row>
    <row r="357" s="22" customFormat="true" ht="12.8" hidden="false" customHeight="false" outlineLevel="0" collapsed="false">
      <c r="A357" s="17"/>
      <c r="B357" s="18"/>
      <c r="C357" s="17"/>
      <c r="D357" s="177" t="s">
        <v>169</v>
      </c>
      <c r="E357" s="17"/>
      <c r="F357" s="178" t="s">
        <v>575</v>
      </c>
      <c r="G357" s="17"/>
      <c r="H357" s="17"/>
      <c r="I357" s="17"/>
      <c r="J357" s="17"/>
      <c r="K357" s="17"/>
      <c r="L357" s="18"/>
      <c r="M357" s="179"/>
      <c r="N357" s="180"/>
      <c r="O357" s="50"/>
      <c r="P357" s="50"/>
      <c r="Q357" s="50"/>
      <c r="R357" s="50"/>
      <c r="S357" s="50"/>
      <c r="T357" s="51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T357" s="3" t="s">
        <v>169</v>
      </c>
      <c r="AU357" s="3" t="s">
        <v>80</v>
      </c>
    </row>
    <row r="358" s="22" customFormat="true" ht="16.5" hidden="false" customHeight="true" outlineLevel="0" collapsed="false">
      <c r="A358" s="17"/>
      <c r="B358" s="163"/>
      <c r="C358" s="205" t="s">
        <v>576</v>
      </c>
      <c r="D358" s="205" t="s">
        <v>280</v>
      </c>
      <c r="E358" s="206" t="s">
        <v>577</v>
      </c>
      <c r="F358" s="207" t="s">
        <v>578</v>
      </c>
      <c r="G358" s="208" t="s">
        <v>392</v>
      </c>
      <c r="H358" s="209" t="n">
        <v>8</v>
      </c>
      <c r="I358" s="210"/>
      <c r="J358" s="210" t="n">
        <f aca="false">ROUND(I358*H358,2)</f>
        <v>0</v>
      </c>
      <c r="K358" s="211"/>
      <c r="L358" s="212"/>
      <c r="M358" s="213"/>
      <c r="N358" s="214" t="s">
        <v>41</v>
      </c>
      <c r="O358" s="173" t="n">
        <v>0</v>
      </c>
      <c r="P358" s="173" t="n">
        <f aca="false">O358*H358</f>
        <v>0</v>
      </c>
      <c r="Q358" s="173" t="n">
        <v>0.0133</v>
      </c>
      <c r="R358" s="173" t="n">
        <f aca="false">Q358*H358</f>
        <v>0.1064</v>
      </c>
      <c r="S358" s="173" t="n">
        <v>0</v>
      </c>
      <c r="T358" s="174" t="n">
        <f aca="false">S358*H358</f>
        <v>0</v>
      </c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R358" s="175" t="s">
        <v>234</v>
      </c>
      <c r="AT358" s="175" t="s">
        <v>280</v>
      </c>
      <c r="AU358" s="175" t="s">
        <v>80</v>
      </c>
      <c r="AY358" s="3" t="s">
        <v>161</v>
      </c>
      <c r="BE358" s="176" t="n">
        <f aca="false">IF(N358="základní",J358,0)</f>
        <v>0</v>
      </c>
      <c r="BF358" s="176" t="n">
        <f aca="false">IF(N358="snížená",J358,0)</f>
        <v>0</v>
      </c>
      <c r="BG358" s="176" t="n">
        <f aca="false">IF(N358="zákl. přenesená",J358,0)</f>
        <v>0</v>
      </c>
      <c r="BH358" s="176" t="n">
        <f aca="false">IF(N358="sníž. přenesená",J358,0)</f>
        <v>0</v>
      </c>
      <c r="BI358" s="176" t="n">
        <f aca="false">IF(N358="nulová",J358,0)</f>
        <v>0</v>
      </c>
      <c r="BJ358" s="3" t="s">
        <v>78</v>
      </c>
      <c r="BK358" s="176" t="n">
        <f aca="false">ROUND(I358*H358,2)</f>
        <v>0</v>
      </c>
      <c r="BL358" s="3" t="s">
        <v>167</v>
      </c>
      <c r="BM358" s="175" t="s">
        <v>579</v>
      </c>
    </row>
    <row r="359" s="22" customFormat="true" ht="24.15" hidden="false" customHeight="true" outlineLevel="0" collapsed="false">
      <c r="A359" s="17"/>
      <c r="B359" s="163"/>
      <c r="C359" s="205" t="s">
        <v>580</v>
      </c>
      <c r="D359" s="205" t="s">
        <v>280</v>
      </c>
      <c r="E359" s="206" t="s">
        <v>581</v>
      </c>
      <c r="F359" s="207" t="s">
        <v>582</v>
      </c>
      <c r="G359" s="208" t="s">
        <v>392</v>
      </c>
      <c r="H359" s="209" t="n">
        <v>8</v>
      </c>
      <c r="I359" s="210"/>
      <c r="J359" s="210" t="n">
        <f aca="false">ROUND(I359*H359,2)</f>
        <v>0</v>
      </c>
      <c r="K359" s="211"/>
      <c r="L359" s="212"/>
      <c r="M359" s="213"/>
      <c r="N359" s="214" t="s">
        <v>41</v>
      </c>
      <c r="O359" s="173" t="n">
        <v>0</v>
      </c>
      <c r="P359" s="173" t="n">
        <f aca="false">O359*H359</f>
        <v>0</v>
      </c>
      <c r="Q359" s="173" t="n">
        <v>0.00065</v>
      </c>
      <c r="R359" s="173" t="n">
        <f aca="false">Q359*H359</f>
        <v>0.0052</v>
      </c>
      <c r="S359" s="173" t="n">
        <v>0</v>
      </c>
      <c r="T359" s="174" t="n">
        <f aca="false">S359*H359</f>
        <v>0</v>
      </c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R359" s="175" t="s">
        <v>234</v>
      </c>
      <c r="AT359" s="175" t="s">
        <v>280</v>
      </c>
      <c r="AU359" s="175" t="s">
        <v>80</v>
      </c>
      <c r="AY359" s="3" t="s">
        <v>161</v>
      </c>
      <c r="BE359" s="176" t="n">
        <f aca="false">IF(N359="základní",J359,0)</f>
        <v>0</v>
      </c>
      <c r="BF359" s="176" t="n">
        <f aca="false">IF(N359="snížená",J359,0)</f>
        <v>0</v>
      </c>
      <c r="BG359" s="176" t="n">
        <f aca="false">IF(N359="zákl. přenesená",J359,0)</f>
        <v>0</v>
      </c>
      <c r="BH359" s="176" t="n">
        <f aca="false">IF(N359="sníž. přenesená",J359,0)</f>
        <v>0</v>
      </c>
      <c r="BI359" s="176" t="n">
        <f aca="false">IF(N359="nulová",J359,0)</f>
        <v>0</v>
      </c>
      <c r="BJ359" s="3" t="s">
        <v>78</v>
      </c>
      <c r="BK359" s="176" t="n">
        <f aca="false">ROUND(I359*H359,2)</f>
        <v>0</v>
      </c>
      <c r="BL359" s="3" t="s">
        <v>167</v>
      </c>
      <c r="BM359" s="175" t="s">
        <v>583</v>
      </c>
    </row>
    <row r="360" s="22" customFormat="true" ht="16.5" hidden="false" customHeight="true" outlineLevel="0" collapsed="false">
      <c r="A360" s="17"/>
      <c r="B360" s="163"/>
      <c r="C360" s="164" t="s">
        <v>584</v>
      </c>
      <c r="D360" s="164" t="s">
        <v>163</v>
      </c>
      <c r="E360" s="165" t="s">
        <v>585</v>
      </c>
      <c r="F360" s="166" t="s">
        <v>586</v>
      </c>
      <c r="G360" s="167" t="s">
        <v>392</v>
      </c>
      <c r="H360" s="168" t="n">
        <v>5</v>
      </c>
      <c r="I360" s="169"/>
      <c r="J360" s="169" t="n">
        <f aca="false">ROUND(I360*H360,2)</f>
        <v>0</v>
      </c>
      <c r="K360" s="170"/>
      <c r="L360" s="18"/>
      <c r="M360" s="171"/>
      <c r="N360" s="172" t="s">
        <v>41</v>
      </c>
      <c r="O360" s="173" t="n">
        <v>1.182</v>
      </c>
      <c r="P360" s="173" t="n">
        <f aca="false">O360*H360</f>
        <v>5.91</v>
      </c>
      <c r="Q360" s="173" t="n">
        <v>0.32906</v>
      </c>
      <c r="R360" s="173" t="n">
        <f aca="false">Q360*H360</f>
        <v>1.6453</v>
      </c>
      <c r="S360" s="173" t="n">
        <v>0</v>
      </c>
      <c r="T360" s="174" t="n">
        <f aca="false">S360*H360</f>
        <v>0</v>
      </c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R360" s="175" t="s">
        <v>167</v>
      </c>
      <c r="AT360" s="175" t="s">
        <v>163</v>
      </c>
      <c r="AU360" s="175" t="s">
        <v>80</v>
      </c>
      <c r="AY360" s="3" t="s">
        <v>161</v>
      </c>
      <c r="BE360" s="176" t="n">
        <f aca="false">IF(N360="základní",J360,0)</f>
        <v>0</v>
      </c>
      <c r="BF360" s="176" t="n">
        <f aca="false">IF(N360="snížená",J360,0)</f>
        <v>0</v>
      </c>
      <c r="BG360" s="176" t="n">
        <f aca="false">IF(N360="zákl. přenesená",J360,0)</f>
        <v>0</v>
      </c>
      <c r="BH360" s="176" t="n">
        <f aca="false">IF(N360="sníž. přenesená",J360,0)</f>
        <v>0</v>
      </c>
      <c r="BI360" s="176" t="n">
        <f aca="false">IF(N360="nulová",J360,0)</f>
        <v>0</v>
      </c>
      <c r="BJ360" s="3" t="s">
        <v>78</v>
      </c>
      <c r="BK360" s="176" t="n">
        <f aca="false">ROUND(I360*H360,2)</f>
        <v>0</v>
      </c>
      <c r="BL360" s="3" t="s">
        <v>167</v>
      </c>
      <c r="BM360" s="175" t="s">
        <v>587</v>
      </c>
    </row>
    <row r="361" s="22" customFormat="true" ht="12.8" hidden="false" customHeight="false" outlineLevel="0" collapsed="false">
      <c r="A361" s="17"/>
      <c r="B361" s="18"/>
      <c r="C361" s="17"/>
      <c r="D361" s="177" t="s">
        <v>169</v>
      </c>
      <c r="E361" s="17"/>
      <c r="F361" s="178" t="s">
        <v>588</v>
      </c>
      <c r="G361" s="17"/>
      <c r="H361" s="17"/>
      <c r="I361" s="17"/>
      <c r="J361" s="17"/>
      <c r="K361" s="17"/>
      <c r="L361" s="18"/>
      <c r="M361" s="179"/>
      <c r="N361" s="180"/>
      <c r="O361" s="50"/>
      <c r="P361" s="50"/>
      <c r="Q361" s="50"/>
      <c r="R361" s="50"/>
      <c r="S361" s="50"/>
      <c r="T361" s="51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T361" s="3" t="s">
        <v>169</v>
      </c>
      <c r="AU361" s="3" t="s">
        <v>80</v>
      </c>
    </row>
    <row r="362" s="22" customFormat="true" ht="16.5" hidden="false" customHeight="true" outlineLevel="0" collapsed="false">
      <c r="A362" s="17"/>
      <c r="B362" s="163"/>
      <c r="C362" s="205" t="s">
        <v>589</v>
      </c>
      <c r="D362" s="205" t="s">
        <v>280</v>
      </c>
      <c r="E362" s="206" t="s">
        <v>590</v>
      </c>
      <c r="F362" s="207" t="s">
        <v>591</v>
      </c>
      <c r="G362" s="208" t="s">
        <v>392</v>
      </c>
      <c r="H362" s="209" t="n">
        <v>5</v>
      </c>
      <c r="I362" s="210"/>
      <c r="J362" s="210" t="n">
        <f aca="false">ROUND(I362*H362,2)</f>
        <v>0</v>
      </c>
      <c r="K362" s="211"/>
      <c r="L362" s="212"/>
      <c r="M362" s="213"/>
      <c r="N362" s="214" t="s">
        <v>41</v>
      </c>
      <c r="O362" s="173" t="n">
        <v>0</v>
      </c>
      <c r="P362" s="173" t="n">
        <f aca="false">O362*H362</f>
        <v>0</v>
      </c>
      <c r="Q362" s="173" t="n">
        <v>0.0295</v>
      </c>
      <c r="R362" s="173" t="n">
        <f aca="false">Q362*H362</f>
        <v>0.1475</v>
      </c>
      <c r="S362" s="173" t="n">
        <v>0</v>
      </c>
      <c r="T362" s="174" t="n">
        <f aca="false">S362*H362</f>
        <v>0</v>
      </c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R362" s="175" t="s">
        <v>234</v>
      </c>
      <c r="AT362" s="175" t="s">
        <v>280</v>
      </c>
      <c r="AU362" s="175" t="s">
        <v>80</v>
      </c>
      <c r="AY362" s="3" t="s">
        <v>161</v>
      </c>
      <c r="BE362" s="176" t="n">
        <f aca="false">IF(N362="základní",J362,0)</f>
        <v>0</v>
      </c>
      <c r="BF362" s="176" t="n">
        <f aca="false">IF(N362="snížená",J362,0)</f>
        <v>0</v>
      </c>
      <c r="BG362" s="176" t="n">
        <f aca="false">IF(N362="zákl. přenesená",J362,0)</f>
        <v>0</v>
      </c>
      <c r="BH362" s="176" t="n">
        <f aca="false">IF(N362="sníž. přenesená",J362,0)</f>
        <v>0</v>
      </c>
      <c r="BI362" s="176" t="n">
        <f aca="false">IF(N362="nulová",J362,0)</f>
        <v>0</v>
      </c>
      <c r="BJ362" s="3" t="s">
        <v>78</v>
      </c>
      <c r="BK362" s="176" t="n">
        <f aca="false">ROUND(I362*H362,2)</f>
        <v>0</v>
      </c>
      <c r="BL362" s="3" t="s">
        <v>167</v>
      </c>
      <c r="BM362" s="175" t="s">
        <v>592</v>
      </c>
    </row>
    <row r="363" s="22" customFormat="true" ht="24.15" hidden="false" customHeight="true" outlineLevel="0" collapsed="false">
      <c r="A363" s="17"/>
      <c r="B363" s="163"/>
      <c r="C363" s="205" t="s">
        <v>593</v>
      </c>
      <c r="D363" s="205" t="s">
        <v>280</v>
      </c>
      <c r="E363" s="206" t="s">
        <v>594</v>
      </c>
      <c r="F363" s="207" t="s">
        <v>595</v>
      </c>
      <c r="G363" s="208" t="s">
        <v>392</v>
      </c>
      <c r="H363" s="209" t="n">
        <v>5</v>
      </c>
      <c r="I363" s="210"/>
      <c r="J363" s="210" t="n">
        <f aca="false">ROUND(I363*H363,2)</f>
        <v>0</v>
      </c>
      <c r="K363" s="211"/>
      <c r="L363" s="212"/>
      <c r="M363" s="213"/>
      <c r="N363" s="214" t="s">
        <v>41</v>
      </c>
      <c r="O363" s="173" t="n">
        <v>0</v>
      </c>
      <c r="P363" s="173" t="n">
        <f aca="false">O363*H363</f>
        <v>0</v>
      </c>
      <c r="Q363" s="173" t="n">
        <v>0.001</v>
      </c>
      <c r="R363" s="173" t="n">
        <f aca="false">Q363*H363</f>
        <v>0.005</v>
      </c>
      <c r="S363" s="173" t="n">
        <v>0</v>
      </c>
      <c r="T363" s="174" t="n">
        <f aca="false">S363*H363</f>
        <v>0</v>
      </c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R363" s="175" t="s">
        <v>234</v>
      </c>
      <c r="AT363" s="175" t="s">
        <v>280</v>
      </c>
      <c r="AU363" s="175" t="s">
        <v>80</v>
      </c>
      <c r="AY363" s="3" t="s">
        <v>161</v>
      </c>
      <c r="BE363" s="176" t="n">
        <f aca="false">IF(N363="základní",J363,0)</f>
        <v>0</v>
      </c>
      <c r="BF363" s="176" t="n">
        <f aca="false">IF(N363="snížená",J363,0)</f>
        <v>0</v>
      </c>
      <c r="BG363" s="176" t="n">
        <f aca="false">IF(N363="zákl. přenesená",J363,0)</f>
        <v>0</v>
      </c>
      <c r="BH363" s="176" t="n">
        <f aca="false">IF(N363="sníž. přenesená",J363,0)</f>
        <v>0</v>
      </c>
      <c r="BI363" s="176" t="n">
        <f aca="false">IF(N363="nulová",J363,0)</f>
        <v>0</v>
      </c>
      <c r="BJ363" s="3" t="s">
        <v>78</v>
      </c>
      <c r="BK363" s="176" t="n">
        <f aca="false">ROUND(I363*H363,2)</f>
        <v>0</v>
      </c>
      <c r="BL363" s="3" t="s">
        <v>167</v>
      </c>
      <c r="BM363" s="175" t="s">
        <v>596</v>
      </c>
    </row>
    <row r="364" s="22" customFormat="true" ht="16.5" hidden="false" customHeight="true" outlineLevel="0" collapsed="false">
      <c r="A364" s="17"/>
      <c r="B364" s="163"/>
      <c r="C364" s="164" t="s">
        <v>597</v>
      </c>
      <c r="D364" s="164" t="s">
        <v>163</v>
      </c>
      <c r="E364" s="165" t="s">
        <v>598</v>
      </c>
      <c r="F364" s="166" t="s">
        <v>599</v>
      </c>
      <c r="G364" s="167" t="s">
        <v>392</v>
      </c>
      <c r="H364" s="168" t="n">
        <v>32</v>
      </c>
      <c r="I364" s="169"/>
      <c r="J364" s="169" t="n">
        <f aca="false">ROUND(I364*H364,2)</f>
        <v>0</v>
      </c>
      <c r="K364" s="170"/>
      <c r="L364" s="18"/>
      <c r="M364" s="171"/>
      <c r="N364" s="172" t="s">
        <v>41</v>
      </c>
      <c r="O364" s="173" t="n">
        <v>0.403</v>
      </c>
      <c r="P364" s="173" t="n">
        <f aca="false">O364*H364</f>
        <v>12.896</v>
      </c>
      <c r="Q364" s="173" t="n">
        <v>0.00016</v>
      </c>
      <c r="R364" s="173" t="n">
        <f aca="false">Q364*H364</f>
        <v>0.00512</v>
      </c>
      <c r="S364" s="173" t="n">
        <v>0</v>
      </c>
      <c r="T364" s="174" t="n">
        <f aca="false">S364*H364</f>
        <v>0</v>
      </c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R364" s="175" t="s">
        <v>167</v>
      </c>
      <c r="AT364" s="175" t="s">
        <v>163</v>
      </c>
      <c r="AU364" s="175" t="s">
        <v>80</v>
      </c>
      <c r="AY364" s="3" t="s">
        <v>161</v>
      </c>
      <c r="BE364" s="176" t="n">
        <f aca="false">IF(N364="základní",J364,0)</f>
        <v>0</v>
      </c>
      <c r="BF364" s="176" t="n">
        <f aca="false">IF(N364="snížená",J364,0)</f>
        <v>0</v>
      </c>
      <c r="BG364" s="176" t="n">
        <f aca="false">IF(N364="zákl. přenesená",J364,0)</f>
        <v>0</v>
      </c>
      <c r="BH364" s="176" t="n">
        <f aca="false">IF(N364="sníž. přenesená",J364,0)</f>
        <v>0</v>
      </c>
      <c r="BI364" s="176" t="n">
        <f aca="false">IF(N364="nulová",J364,0)</f>
        <v>0</v>
      </c>
      <c r="BJ364" s="3" t="s">
        <v>78</v>
      </c>
      <c r="BK364" s="176" t="n">
        <f aca="false">ROUND(I364*H364,2)</f>
        <v>0</v>
      </c>
      <c r="BL364" s="3" t="s">
        <v>167</v>
      </c>
      <c r="BM364" s="175" t="s">
        <v>600</v>
      </c>
    </row>
    <row r="365" s="22" customFormat="true" ht="12.8" hidden="false" customHeight="false" outlineLevel="0" collapsed="false">
      <c r="A365" s="17"/>
      <c r="B365" s="18"/>
      <c r="C365" s="17"/>
      <c r="D365" s="177" t="s">
        <v>169</v>
      </c>
      <c r="E365" s="17"/>
      <c r="F365" s="178" t="s">
        <v>601</v>
      </c>
      <c r="G365" s="17"/>
      <c r="H365" s="17"/>
      <c r="I365" s="17"/>
      <c r="J365" s="17"/>
      <c r="K365" s="17"/>
      <c r="L365" s="18"/>
      <c r="M365" s="179"/>
      <c r="N365" s="180"/>
      <c r="O365" s="50"/>
      <c r="P365" s="50"/>
      <c r="Q365" s="50"/>
      <c r="R365" s="50"/>
      <c r="S365" s="50"/>
      <c r="T365" s="51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T365" s="3" t="s">
        <v>169</v>
      </c>
      <c r="AU365" s="3" t="s">
        <v>80</v>
      </c>
    </row>
    <row r="366" s="22" customFormat="true" ht="16.5" hidden="false" customHeight="true" outlineLevel="0" collapsed="false">
      <c r="A366" s="17"/>
      <c r="B366" s="163"/>
      <c r="C366" s="205" t="s">
        <v>602</v>
      </c>
      <c r="D366" s="205" t="s">
        <v>280</v>
      </c>
      <c r="E366" s="206" t="s">
        <v>603</v>
      </c>
      <c r="F366" s="207" t="s">
        <v>604</v>
      </c>
      <c r="G366" s="208" t="s">
        <v>392</v>
      </c>
      <c r="H366" s="209" t="n">
        <v>32</v>
      </c>
      <c r="I366" s="210"/>
      <c r="J366" s="210" t="n">
        <f aca="false">ROUND(I366*H366,2)</f>
        <v>0</v>
      </c>
      <c r="K366" s="211"/>
      <c r="L366" s="212"/>
      <c r="M366" s="213"/>
      <c r="N366" s="214" t="s">
        <v>41</v>
      </c>
      <c r="O366" s="173" t="n">
        <v>0</v>
      </c>
      <c r="P366" s="173" t="n">
        <f aca="false">O366*H366</f>
        <v>0</v>
      </c>
      <c r="Q366" s="173" t="n">
        <v>0.071</v>
      </c>
      <c r="R366" s="173" t="n">
        <f aca="false">Q366*H366</f>
        <v>2.272</v>
      </c>
      <c r="S366" s="173" t="n">
        <v>0</v>
      </c>
      <c r="T366" s="174" t="n">
        <f aca="false">S366*H366</f>
        <v>0</v>
      </c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R366" s="175" t="s">
        <v>234</v>
      </c>
      <c r="AT366" s="175" t="s">
        <v>280</v>
      </c>
      <c r="AU366" s="175" t="s">
        <v>80</v>
      </c>
      <c r="AY366" s="3" t="s">
        <v>161</v>
      </c>
      <c r="BE366" s="176" t="n">
        <f aca="false">IF(N366="základní",J366,0)</f>
        <v>0</v>
      </c>
      <c r="BF366" s="176" t="n">
        <f aca="false">IF(N366="snížená",J366,0)</f>
        <v>0</v>
      </c>
      <c r="BG366" s="176" t="n">
        <f aca="false">IF(N366="zákl. přenesená",J366,0)</f>
        <v>0</v>
      </c>
      <c r="BH366" s="176" t="n">
        <f aca="false">IF(N366="sníž. přenesená",J366,0)</f>
        <v>0</v>
      </c>
      <c r="BI366" s="176" t="n">
        <f aca="false">IF(N366="nulová",J366,0)</f>
        <v>0</v>
      </c>
      <c r="BJ366" s="3" t="s">
        <v>78</v>
      </c>
      <c r="BK366" s="176" t="n">
        <f aca="false">ROUND(I366*H366,2)</f>
        <v>0</v>
      </c>
      <c r="BL366" s="3" t="s">
        <v>167</v>
      </c>
      <c r="BM366" s="175" t="s">
        <v>605</v>
      </c>
    </row>
    <row r="367" s="22" customFormat="true" ht="16.5" hidden="false" customHeight="true" outlineLevel="0" collapsed="false">
      <c r="A367" s="17"/>
      <c r="B367" s="163"/>
      <c r="C367" s="164" t="s">
        <v>606</v>
      </c>
      <c r="D367" s="164" t="s">
        <v>163</v>
      </c>
      <c r="E367" s="165" t="s">
        <v>607</v>
      </c>
      <c r="F367" s="166" t="s">
        <v>608</v>
      </c>
      <c r="G367" s="167" t="s">
        <v>99</v>
      </c>
      <c r="H367" s="168" t="n">
        <v>1482.5</v>
      </c>
      <c r="I367" s="169"/>
      <c r="J367" s="169" t="n">
        <f aca="false">ROUND(I367*H367,2)</f>
        <v>0</v>
      </c>
      <c r="K367" s="170"/>
      <c r="L367" s="18"/>
      <c r="M367" s="171"/>
      <c r="N367" s="172" t="s">
        <v>41</v>
      </c>
      <c r="O367" s="173" t="n">
        <v>0.054</v>
      </c>
      <c r="P367" s="173" t="n">
        <f aca="false">O367*H367</f>
        <v>80.055</v>
      </c>
      <c r="Q367" s="173" t="n">
        <v>0.00019</v>
      </c>
      <c r="R367" s="173" t="n">
        <f aca="false">Q367*H367</f>
        <v>0.281675</v>
      </c>
      <c r="S367" s="173" t="n">
        <v>0</v>
      </c>
      <c r="T367" s="174" t="n">
        <f aca="false">S367*H367</f>
        <v>0</v>
      </c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R367" s="175" t="s">
        <v>167</v>
      </c>
      <c r="AT367" s="175" t="s">
        <v>163</v>
      </c>
      <c r="AU367" s="175" t="s">
        <v>80</v>
      </c>
      <c r="AY367" s="3" t="s">
        <v>161</v>
      </c>
      <c r="BE367" s="176" t="n">
        <f aca="false">IF(N367="základní",J367,0)</f>
        <v>0</v>
      </c>
      <c r="BF367" s="176" t="n">
        <f aca="false">IF(N367="snížená",J367,0)</f>
        <v>0</v>
      </c>
      <c r="BG367" s="176" t="n">
        <f aca="false">IF(N367="zákl. přenesená",J367,0)</f>
        <v>0</v>
      </c>
      <c r="BH367" s="176" t="n">
        <f aca="false">IF(N367="sníž. přenesená",J367,0)</f>
        <v>0</v>
      </c>
      <c r="BI367" s="176" t="n">
        <f aca="false">IF(N367="nulová",J367,0)</f>
        <v>0</v>
      </c>
      <c r="BJ367" s="3" t="s">
        <v>78</v>
      </c>
      <c r="BK367" s="176" t="n">
        <f aca="false">ROUND(I367*H367,2)</f>
        <v>0</v>
      </c>
      <c r="BL367" s="3" t="s">
        <v>167</v>
      </c>
      <c r="BM367" s="175" t="s">
        <v>609</v>
      </c>
    </row>
    <row r="368" s="22" customFormat="true" ht="12.8" hidden="false" customHeight="false" outlineLevel="0" collapsed="false">
      <c r="A368" s="17"/>
      <c r="B368" s="18"/>
      <c r="C368" s="17"/>
      <c r="D368" s="177" t="s">
        <v>169</v>
      </c>
      <c r="E368" s="17"/>
      <c r="F368" s="178" t="s">
        <v>610</v>
      </c>
      <c r="G368" s="17"/>
      <c r="H368" s="17"/>
      <c r="I368" s="17"/>
      <c r="J368" s="17"/>
      <c r="K368" s="17"/>
      <c r="L368" s="18"/>
      <c r="M368" s="179"/>
      <c r="N368" s="180"/>
      <c r="O368" s="50"/>
      <c r="P368" s="50"/>
      <c r="Q368" s="50"/>
      <c r="R368" s="50"/>
      <c r="S368" s="50"/>
      <c r="T368" s="51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T368" s="3" t="s">
        <v>169</v>
      </c>
      <c r="AU368" s="3" t="s">
        <v>80</v>
      </c>
    </row>
    <row r="369" s="189" customFormat="true" ht="12.8" hidden="false" customHeight="false" outlineLevel="0" collapsed="false">
      <c r="B369" s="190"/>
      <c r="D369" s="183" t="s">
        <v>171</v>
      </c>
      <c r="E369" s="191"/>
      <c r="F369" s="192" t="s">
        <v>129</v>
      </c>
      <c r="H369" s="193" t="n">
        <v>1482.5</v>
      </c>
      <c r="L369" s="190"/>
      <c r="M369" s="194"/>
      <c r="N369" s="195"/>
      <c r="O369" s="195"/>
      <c r="P369" s="195"/>
      <c r="Q369" s="195"/>
      <c r="R369" s="195"/>
      <c r="S369" s="195"/>
      <c r="T369" s="196"/>
      <c r="AT369" s="191" t="s">
        <v>171</v>
      </c>
      <c r="AU369" s="191" t="s">
        <v>80</v>
      </c>
      <c r="AV369" s="189" t="s">
        <v>80</v>
      </c>
      <c r="AW369" s="189" t="s">
        <v>32</v>
      </c>
      <c r="AX369" s="189" t="s">
        <v>78</v>
      </c>
      <c r="AY369" s="191" t="s">
        <v>161</v>
      </c>
    </row>
    <row r="370" s="22" customFormat="true" ht="16.5" hidden="false" customHeight="true" outlineLevel="0" collapsed="false">
      <c r="A370" s="17"/>
      <c r="B370" s="163"/>
      <c r="C370" s="164" t="s">
        <v>611</v>
      </c>
      <c r="D370" s="164" t="s">
        <v>163</v>
      </c>
      <c r="E370" s="165" t="s">
        <v>612</v>
      </c>
      <c r="F370" s="166" t="s">
        <v>613</v>
      </c>
      <c r="G370" s="167" t="s">
        <v>99</v>
      </c>
      <c r="H370" s="168" t="n">
        <v>296.5</v>
      </c>
      <c r="I370" s="169"/>
      <c r="J370" s="169" t="n">
        <f aca="false">ROUND(I370*H370,2)</f>
        <v>0</v>
      </c>
      <c r="K370" s="170"/>
      <c r="L370" s="18"/>
      <c r="M370" s="171"/>
      <c r="N370" s="172" t="s">
        <v>41</v>
      </c>
      <c r="O370" s="173" t="n">
        <v>0.023</v>
      </c>
      <c r="P370" s="173" t="n">
        <f aca="false">O370*H370</f>
        <v>6.8195</v>
      </c>
      <c r="Q370" s="173" t="n">
        <v>7E-005</v>
      </c>
      <c r="R370" s="173" t="n">
        <f aca="false">Q370*H370</f>
        <v>0.020755</v>
      </c>
      <c r="S370" s="173" t="n">
        <v>0</v>
      </c>
      <c r="T370" s="174" t="n">
        <f aca="false">S370*H370</f>
        <v>0</v>
      </c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R370" s="175" t="s">
        <v>167</v>
      </c>
      <c r="AT370" s="175" t="s">
        <v>163</v>
      </c>
      <c r="AU370" s="175" t="s">
        <v>80</v>
      </c>
      <c r="AY370" s="3" t="s">
        <v>161</v>
      </c>
      <c r="BE370" s="176" t="n">
        <f aca="false">IF(N370="základní",J370,0)</f>
        <v>0</v>
      </c>
      <c r="BF370" s="176" t="n">
        <f aca="false">IF(N370="snížená",J370,0)</f>
        <v>0</v>
      </c>
      <c r="BG370" s="176" t="n">
        <f aca="false">IF(N370="zákl. přenesená",J370,0)</f>
        <v>0</v>
      </c>
      <c r="BH370" s="176" t="n">
        <f aca="false">IF(N370="sníž. přenesená",J370,0)</f>
        <v>0</v>
      </c>
      <c r="BI370" s="176" t="n">
        <f aca="false">IF(N370="nulová",J370,0)</f>
        <v>0</v>
      </c>
      <c r="BJ370" s="3" t="s">
        <v>78</v>
      </c>
      <c r="BK370" s="176" t="n">
        <f aca="false">ROUND(I370*H370,2)</f>
        <v>0</v>
      </c>
      <c r="BL370" s="3" t="s">
        <v>167</v>
      </c>
      <c r="BM370" s="175" t="s">
        <v>614</v>
      </c>
    </row>
    <row r="371" s="22" customFormat="true" ht="12.8" hidden="false" customHeight="false" outlineLevel="0" collapsed="false">
      <c r="A371" s="17"/>
      <c r="B371" s="18"/>
      <c r="C371" s="17"/>
      <c r="D371" s="177" t="s">
        <v>169</v>
      </c>
      <c r="E371" s="17"/>
      <c r="F371" s="178" t="s">
        <v>615</v>
      </c>
      <c r="G371" s="17"/>
      <c r="H371" s="17"/>
      <c r="I371" s="17"/>
      <c r="J371" s="17"/>
      <c r="K371" s="17"/>
      <c r="L371" s="18"/>
      <c r="M371" s="179"/>
      <c r="N371" s="180"/>
      <c r="O371" s="50"/>
      <c r="P371" s="50"/>
      <c r="Q371" s="50"/>
      <c r="R371" s="50"/>
      <c r="S371" s="50"/>
      <c r="T371" s="51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T371" s="3" t="s">
        <v>169</v>
      </c>
      <c r="AU371" s="3" t="s">
        <v>80</v>
      </c>
    </row>
    <row r="372" s="189" customFormat="true" ht="12.8" hidden="false" customHeight="false" outlineLevel="0" collapsed="false">
      <c r="B372" s="190"/>
      <c r="D372" s="183" t="s">
        <v>171</v>
      </c>
      <c r="E372" s="191"/>
      <c r="F372" s="192" t="s">
        <v>616</v>
      </c>
      <c r="H372" s="193" t="n">
        <v>296.5</v>
      </c>
      <c r="L372" s="190"/>
      <c r="M372" s="194"/>
      <c r="N372" s="195"/>
      <c r="O372" s="195"/>
      <c r="P372" s="195"/>
      <c r="Q372" s="195"/>
      <c r="R372" s="195"/>
      <c r="S372" s="195"/>
      <c r="T372" s="196"/>
      <c r="AT372" s="191" t="s">
        <v>171</v>
      </c>
      <c r="AU372" s="191" t="s">
        <v>80</v>
      </c>
      <c r="AV372" s="189" t="s">
        <v>80</v>
      </c>
      <c r="AW372" s="189" t="s">
        <v>32</v>
      </c>
      <c r="AX372" s="189" t="s">
        <v>70</v>
      </c>
      <c r="AY372" s="191" t="s">
        <v>161</v>
      </c>
    </row>
    <row r="373" s="197" customFormat="true" ht="12.8" hidden="false" customHeight="false" outlineLevel="0" collapsed="false">
      <c r="B373" s="198"/>
      <c r="D373" s="183" t="s">
        <v>171</v>
      </c>
      <c r="E373" s="199" t="s">
        <v>97</v>
      </c>
      <c r="F373" s="200" t="s">
        <v>207</v>
      </c>
      <c r="H373" s="201" t="n">
        <v>296.5</v>
      </c>
      <c r="L373" s="198"/>
      <c r="M373" s="202"/>
      <c r="N373" s="203"/>
      <c r="O373" s="203"/>
      <c r="P373" s="203"/>
      <c r="Q373" s="203"/>
      <c r="R373" s="203"/>
      <c r="S373" s="203"/>
      <c r="T373" s="204"/>
      <c r="AT373" s="199" t="s">
        <v>171</v>
      </c>
      <c r="AU373" s="199" t="s">
        <v>80</v>
      </c>
      <c r="AV373" s="197" t="s">
        <v>167</v>
      </c>
      <c r="AW373" s="197" t="s">
        <v>32</v>
      </c>
      <c r="AX373" s="197" t="s">
        <v>78</v>
      </c>
      <c r="AY373" s="199" t="s">
        <v>161</v>
      </c>
    </row>
    <row r="374" s="22" customFormat="true" ht="16.5" hidden="false" customHeight="true" outlineLevel="0" collapsed="false">
      <c r="A374" s="17"/>
      <c r="B374" s="163"/>
      <c r="C374" s="164" t="s">
        <v>617</v>
      </c>
      <c r="D374" s="164" t="s">
        <v>163</v>
      </c>
      <c r="E374" s="165" t="s">
        <v>618</v>
      </c>
      <c r="F374" s="166" t="s">
        <v>619</v>
      </c>
      <c r="G374" s="167" t="s">
        <v>392</v>
      </c>
      <c r="H374" s="168" t="n">
        <v>2</v>
      </c>
      <c r="I374" s="169"/>
      <c r="J374" s="169" t="n">
        <f aca="false">ROUND(I374*H374,2)</f>
        <v>0</v>
      </c>
      <c r="K374" s="170"/>
      <c r="L374" s="18"/>
      <c r="M374" s="171"/>
      <c r="N374" s="172" t="s">
        <v>41</v>
      </c>
      <c r="O374" s="173" t="n">
        <v>0.083</v>
      </c>
      <c r="P374" s="173" t="n">
        <f aca="false">O374*H374</f>
        <v>0.166</v>
      </c>
      <c r="Q374" s="173" t="n">
        <v>0.00024</v>
      </c>
      <c r="R374" s="173" t="n">
        <f aca="false">Q374*H374</f>
        <v>0.00048</v>
      </c>
      <c r="S374" s="173" t="n">
        <v>0</v>
      </c>
      <c r="T374" s="174" t="n">
        <f aca="false">S374*H374</f>
        <v>0</v>
      </c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R374" s="175" t="s">
        <v>167</v>
      </c>
      <c r="AT374" s="175" t="s">
        <v>163</v>
      </c>
      <c r="AU374" s="175" t="s">
        <v>80</v>
      </c>
      <c r="AY374" s="3" t="s">
        <v>161</v>
      </c>
      <c r="BE374" s="176" t="n">
        <f aca="false">IF(N374="základní",J374,0)</f>
        <v>0</v>
      </c>
      <c r="BF374" s="176" t="n">
        <f aca="false">IF(N374="snížená",J374,0)</f>
        <v>0</v>
      </c>
      <c r="BG374" s="176" t="n">
        <f aca="false">IF(N374="zákl. přenesená",J374,0)</f>
        <v>0</v>
      </c>
      <c r="BH374" s="176" t="n">
        <f aca="false">IF(N374="sníž. přenesená",J374,0)</f>
        <v>0</v>
      </c>
      <c r="BI374" s="176" t="n">
        <f aca="false">IF(N374="nulová",J374,0)</f>
        <v>0</v>
      </c>
      <c r="BJ374" s="3" t="s">
        <v>78</v>
      </c>
      <c r="BK374" s="176" t="n">
        <f aca="false">ROUND(I374*H374,2)</f>
        <v>0</v>
      </c>
      <c r="BL374" s="3" t="s">
        <v>167</v>
      </c>
      <c r="BM374" s="175" t="s">
        <v>620</v>
      </c>
    </row>
    <row r="375" s="22" customFormat="true" ht="12.8" hidden="false" customHeight="false" outlineLevel="0" collapsed="false">
      <c r="A375" s="17"/>
      <c r="B375" s="18"/>
      <c r="C375" s="17"/>
      <c r="D375" s="177" t="s">
        <v>169</v>
      </c>
      <c r="E375" s="17"/>
      <c r="F375" s="178" t="s">
        <v>621</v>
      </c>
      <c r="G375" s="17"/>
      <c r="H375" s="17"/>
      <c r="I375" s="17"/>
      <c r="J375" s="17"/>
      <c r="K375" s="17"/>
      <c r="L375" s="18"/>
      <c r="M375" s="179"/>
      <c r="N375" s="180"/>
      <c r="O375" s="50"/>
      <c r="P375" s="50"/>
      <c r="Q375" s="50"/>
      <c r="R375" s="50"/>
      <c r="S375" s="50"/>
      <c r="T375" s="51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T375" s="3" t="s">
        <v>169</v>
      </c>
      <c r="AU375" s="3" t="s">
        <v>80</v>
      </c>
    </row>
    <row r="376" s="22" customFormat="true" ht="16.5" hidden="false" customHeight="true" outlineLevel="0" collapsed="false">
      <c r="A376" s="17"/>
      <c r="B376" s="163"/>
      <c r="C376" s="164" t="s">
        <v>622</v>
      </c>
      <c r="D376" s="164" t="s">
        <v>163</v>
      </c>
      <c r="E376" s="165" t="s">
        <v>623</v>
      </c>
      <c r="F376" s="166" t="s">
        <v>624</v>
      </c>
      <c r="G376" s="167" t="s">
        <v>392</v>
      </c>
      <c r="H376" s="168" t="n">
        <v>2</v>
      </c>
      <c r="I376" s="169"/>
      <c r="J376" s="169" t="n">
        <f aca="false">ROUND(I376*H376,2)</f>
        <v>0</v>
      </c>
      <c r="K376" s="170"/>
      <c r="L376" s="18"/>
      <c r="M376" s="171"/>
      <c r="N376" s="172" t="s">
        <v>41</v>
      </c>
      <c r="O376" s="173" t="n">
        <v>0.083</v>
      </c>
      <c r="P376" s="173" t="n">
        <f aca="false">O376*H376</f>
        <v>0.166</v>
      </c>
      <c r="Q376" s="173" t="n">
        <v>0.00046</v>
      </c>
      <c r="R376" s="173" t="n">
        <f aca="false">Q376*H376</f>
        <v>0.00092</v>
      </c>
      <c r="S376" s="173" t="n">
        <v>0</v>
      </c>
      <c r="T376" s="174" t="n">
        <f aca="false">S376*H376</f>
        <v>0</v>
      </c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R376" s="175" t="s">
        <v>167</v>
      </c>
      <c r="AT376" s="175" t="s">
        <v>163</v>
      </c>
      <c r="AU376" s="175" t="s">
        <v>80</v>
      </c>
      <c r="AY376" s="3" t="s">
        <v>161</v>
      </c>
      <c r="BE376" s="176" t="n">
        <f aca="false">IF(N376="základní",J376,0)</f>
        <v>0</v>
      </c>
      <c r="BF376" s="176" t="n">
        <f aca="false">IF(N376="snížená",J376,0)</f>
        <v>0</v>
      </c>
      <c r="BG376" s="176" t="n">
        <f aca="false">IF(N376="zákl. přenesená",J376,0)</f>
        <v>0</v>
      </c>
      <c r="BH376" s="176" t="n">
        <f aca="false">IF(N376="sníž. přenesená",J376,0)</f>
        <v>0</v>
      </c>
      <c r="BI376" s="176" t="n">
        <f aca="false">IF(N376="nulová",J376,0)</f>
        <v>0</v>
      </c>
      <c r="BJ376" s="3" t="s">
        <v>78</v>
      </c>
      <c r="BK376" s="176" t="n">
        <f aca="false">ROUND(I376*H376,2)</f>
        <v>0</v>
      </c>
      <c r="BL376" s="3" t="s">
        <v>167</v>
      </c>
      <c r="BM376" s="175" t="s">
        <v>625</v>
      </c>
    </row>
    <row r="377" s="22" customFormat="true" ht="12.8" hidden="false" customHeight="false" outlineLevel="0" collapsed="false">
      <c r="A377" s="17"/>
      <c r="B377" s="18"/>
      <c r="C377" s="17"/>
      <c r="D377" s="177" t="s">
        <v>169</v>
      </c>
      <c r="E377" s="17"/>
      <c r="F377" s="178" t="s">
        <v>626</v>
      </c>
      <c r="G377" s="17"/>
      <c r="H377" s="17"/>
      <c r="I377" s="17"/>
      <c r="J377" s="17"/>
      <c r="K377" s="17"/>
      <c r="L377" s="18"/>
      <c r="M377" s="179"/>
      <c r="N377" s="180"/>
      <c r="O377" s="50"/>
      <c r="P377" s="50"/>
      <c r="Q377" s="50"/>
      <c r="R377" s="50"/>
      <c r="S377" s="50"/>
      <c r="T377" s="51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T377" s="3" t="s">
        <v>169</v>
      </c>
      <c r="AU377" s="3" t="s">
        <v>80</v>
      </c>
    </row>
    <row r="378" s="22" customFormat="true" ht="16.5" hidden="false" customHeight="true" outlineLevel="0" collapsed="false">
      <c r="A378" s="17"/>
      <c r="B378" s="163"/>
      <c r="C378" s="164" t="s">
        <v>627</v>
      </c>
      <c r="D378" s="164" t="s">
        <v>163</v>
      </c>
      <c r="E378" s="165" t="s">
        <v>628</v>
      </c>
      <c r="F378" s="166" t="s">
        <v>629</v>
      </c>
      <c r="G378" s="167" t="s">
        <v>99</v>
      </c>
      <c r="H378" s="168" t="n">
        <v>18</v>
      </c>
      <c r="I378" s="169"/>
      <c r="J378" s="169" t="n">
        <f aca="false">ROUND(I378*H378,2)</f>
        <v>0</v>
      </c>
      <c r="K378" s="170"/>
      <c r="L378" s="18"/>
      <c r="M378" s="171"/>
      <c r="N378" s="172" t="s">
        <v>41</v>
      </c>
      <c r="O378" s="173" t="n">
        <v>1.683</v>
      </c>
      <c r="P378" s="173" t="n">
        <f aca="false">O378*H378</f>
        <v>30.294</v>
      </c>
      <c r="Q378" s="173" t="n">
        <v>0.00047</v>
      </c>
      <c r="R378" s="173" t="n">
        <f aca="false">Q378*H378</f>
        <v>0.00846</v>
      </c>
      <c r="S378" s="173" t="n">
        <v>0</v>
      </c>
      <c r="T378" s="174" t="n">
        <f aca="false">S378*H378</f>
        <v>0</v>
      </c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R378" s="175" t="s">
        <v>167</v>
      </c>
      <c r="AT378" s="175" t="s">
        <v>163</v>
      </c>
      <c r="AU378" s="175" t="s">
        <v>80</v>
      </c>
      <c r="AY378" s="3" t="s">
        <v>161</v>
      </c>
      <c r="BE378" s="176" t="n">
        <f aca="false">IF(N378="základní",J378,0)</f>
        <v>0</v>
      </c>
      <c r="BF378" s="176" t="n">
        <f aca="false">IF(N378="snížená",J378,0)</f>
        <v>0</v>
      </c>
      <c r="BG378" s="176" t="n">
        <f aca="false">IF(N378="zákl. přenesená",J378,0)</f>
        <v>0</v>
      </c>
      <c r="BH378" s="176" t="n">
        <f aca="false">IF(N378="sníž. přenesená",J378,0)</f>
        <v>0</v>
      </c>
      <c r="BI378" s="176" t="n">
        <f aca="false">IF(N378="nulová",J378,0)</f>
        <v>0</v>
      </c>
      <c r="BJ378" s="3" t="s">
        <v>78</v>
      </c>
      <c r="BK378" s="176" t="n">
        <f aca="false">ROUND(I378*H378,2)</f>
        <v>0</v>
      </c>
      <c r="BL378" s="3" t="s">
        <v>167</v>
      </c>
      <c r="BM378" s="175" t="s">
        <v>630</v>
      </c>
    </row>
    <row r="379" s="22" customFormat="true" ht="12.8" hidden="false" customHeight="false" outlineLevel="0" collapsed="false">
      <c r="A379" s="17"/>
      <c r="B379" s="18"/>
      <c r="C379" s="17"/>
      <c r="D379" s="177" t="s">
        <v>169</v>
      </c>
      <c r="E379" s="17"/>
      <c r="F379" s="178" t="s">
        <v>631</v>
      </c>
      <c r="G379" s="17"/>
      <c r="H379" s="17"/>
      <c r="I379" s="17"/>
      <c r="J379" s="17"/>
      <c r="K379" s="17"/>
      <c r="L379" s="18"/>
      <c r="M379" s="179"/>
      <c r="N379" s="180"/>
      <c r="O379" s="50"/>
      <c r="P379" s="50"/>
      <c r="Q379" s="50"/>
      <c r="R379" s="50"/>
      <c r="S379" s="50"/>
      <c r="T379" s="51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T379" s="3" t="s">
        <v>169</v>
      </c>
      <c r="AU379" s="3" t="s">
        <v>80</v>
      </c>
    </row>
    <row r="380" s="22" customFormat="true" ht="16.4" hidden="false" customHeight="false" outlineLevel="0" collapsed="false">
      <c r="A380" s="17"/>
      <c r="B380" s="18"/>
      <c r="C380" s="17"/>
      <c r="D380" s="183" t="s">
        <v>632</v>
      </c>
      <c r="E380" s="17"/>
      <c r="F380" s="215" t="s">
        <v>633</v>
      </c>
      <c r="G380" s="17"/>
      <c r="H380" s="17"/>
      <c r="I380" s="17"/>
      <c r="J380" s="17"/>
      <c r="K380" s="17"/>
      <c r="L380" s="18"/>
      <c r="M380" s="179"/>
      <c r="N380" s="180"/>
      <c r="O380" s="50"/>
      <c r="P380" s="50"/>
      <c r="Q380" s="50"/>
      <c r="R380" s="50"/>
      <c r="S380" s="50"/>
      <c r="T380" s="51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T380" s="3" t="s">
        <v>632</v>
      </c>
      <c r="AU380" s="3" t="s">
        <v>80</v>
      </c>
    </row>
    <row r="381" s="189" customFormat="true" ht="12.8" hidden="false" customHeight="false" outlineLevel="0" collapsed="false">
      <c r="B381" s="190"/>
      <c r="D381" s="183" t="s">
        <v>171</v>
      </c>
      <c r="E381" s="191"/>
      <c r="F381" s="192" t="s">
        <v>112</v>
      </c>
      <c r="H381" s="193" t="n">
        <v>18</v>
      </c>
      <c r="L381" s="190"/>
      <c r="M381" s="194"/>
      <c r="N381" s="195"/>
      <c r="O381" s="195"/>
      <c r="P381" s="195"/>
      <c r="Q381" s="195"/>
      <c r="R381" s="195"/>
      <c r="S381" s="195"/>
      <c r="T381" s="196"/>
      <c r="AT381" s="191" t="s">
        <v>171</v>
      </c>
      <c r="AU381" s="191" t="s">
        <v>80</v>
      </c>
      <c r="AV381" s="189" t="s">
        <v>80</v>
      </c>
      <c r="AW381" s="189" t="s">
        <v>32</v>
      </c>
      <c r="AX381" s="189" t="s">
        <v>78</v>
      </c>
      <c r="AY381" s="191" t="s">
        <v>161</v>
      </c>
    </row>
    <row r="382" s="22" customFormat="true" ht="16.5" hidden="false" customHeight="true" outlineLevel="0" collapsed="false">
      <c r="A382" s="17"/>
      <c r="B382" s="163"/>
      <c r="C382" s="205" t="s">
        <v>634</v>
      </c>
      <c r="D382" s="205" t="s">
        <v>280</v>
      </c>
      <c r="E382" s="206" t="s">
        <v>635</v>
      </c>
      <c r="F382" s="207" t="s">
        <v>636</v>
      </c>
      <c r="G382" s="208" t="s">
        <v>99</v>
      </c>
      <c r="H382" s="209" t="n">
        <v>18</v>
      </c>
      <c r="I382" s="210"/>
      <c r="J382" s="210" t="n">
        <f aca="false">ROUND(I382*H382,2)</f>
        <v>0</v>
      </c>
      <c r="K382" s="211"/>
      <c r="L382" s="212"/>
      <c r="M382" s="213"/>
      <c r="N382" s="214" t="s">
        <v>41</v>
      </c>
      <c r="O382" s="173" t="n">
        <v>0</v>
      </c>
      <c r="P382" s="173" t="n">
        <f aca="false">O382*H382</f>
        <v>0</v>
      </c>
      <c r="Q382" s="173" t="n">
        <v>0.03275</v>
      </c>
      <c r="R382" s="173" t="n">
        <f aca="false">Q382*H382</f>
        <v>0.5895</v>
      </c>
      <c r="S382" s="173" t="n">
        <v>0</v>
      </c>
      <c r="T382" s="174" t="n">
        <f aca="false">S382*H382</f>
        <v>0</v>
      </c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R382" s="175" t="s">
        <v>234</v>
      </c>
      <c r="AT382" s="175" t="s">
        <v>280</v>
      </c>
      <c r="AU382" s="175" t="s">
        <v>80</v>
      </c>
      <c r="AY382" s="3" t="s">
        <v>161</v>
      </c>
      <c r="BE382" s="176" t="n">
        <f aca="false">IF(N382="základní",J382,0)</f>
        <v>0</v>
      </c>
      <c r="BF382" s="176" t="n">
        <f aca="false">IF(N382="snížená",J382,0)</f>
        <v>0</v>
      </c>
      <c r="BG382" s="176" t="n">
        <f aca="false">IF(N382="zákl. přenesená",J382,0)</f>
        <v>0</v>
      </c>
      <c r="BH382" s="176" t="n">
        <f aca="false">IF(N382="sníž. přenesená",J382,0)</f>
        <v>0</v>
      </c>
      <c r="BI382" s="176" t="n">
        <f aca="false">IF(N382="nulová",J382,0)</f>
        <v>0</v>
      </c>
      <c r="BJ382" s="3" t="s">
        <v>78</v>
      </c>
      <c r="BK382" s="176" t="n">
        <f aca="false">ROUND(I382*H382,2)</f>
        <v>0</v>
      </c>
      <c r="BL382" s="3" t="s">
        <v>167</v>
      </c>
      <c r="BM382" s="175" t="s">
        <v>637</v>
      </c>
    </row>
    <row r="383" s="22" customFormat="true" ht="16.4" hidden="false" customHeight="false" outlineLevel="0" collapsed="false">
      <c r="A383" s="17"/>
      <c r="B383" s="18"/>
      <c r="C383" s="17"/>
      <c r="D383" s="183" t="s">
        <v>632</v>
      </c>
      <c r="E383" s="17"/>
      <c r="F383" s="215" t="s">
        <v>638</v>
      </c>
      <c r="G383" s="17"/>
      <c r="H383" s="17"/>
      <c r="I383" s="17"/>
      <c r="J383" s="17"/>
      <c r="K383" s="17"/>
      <c r="L383" s="18"/>
      <c r="M383" s="179"/>
      <c r="N383" s="180"/>
      <c r="O383" s="50"/>
      <c r="P383" s="50"/>
      <c r="Q383" s="50"/>
      <c r="R383" s="50"/>
      <c r="S383" s="50"/>
      <c r="T383" s="51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T383" s="3" t="s">
        <v>632</v>
      </c>
      <c r="AU383" s="3" t="s">
        <v>80</v>
      </c>
    </row>
    <row r="384" s="150" customFormat="true" ht="22.8" hidden="false" customHeight="true" outlineLevel="0" collapsed="false">
      <c r="B384" s="151"/>
      <c r="D384" s="152" t="s">
        <v>69</v>
      </c>
      <c r="E384" s="161" t="s">
        <v>639</v>
      </c>
      <c r="F384" s="161" t="s">
        <v>640</v>
      </c>
      <c r="J384" s="162" t="n">
        <f aca="false">BK384</f>
        <v>0</v>
      </c>
      <c r="L384" s="151"/>
      <c r="M384" s="155"/>
      <c r="N384" s="156"/>
      <c r="O384" s="156"/>
      <c r="P384" s="157" t="n">
        <f aca="false">SUM(P385:P386)</f>
        <v>291.11304</v>
      </c>
      <c r="Q384" s="156"/>
      <c r="R384" s="157" t="n">
        <f aca="false">SUM(R385:R386)</f>
        <v>0</v>
      </c>
      <c r="S384" s="156"/>
      <c r="T384" s="158" t="n">
        <f aca="false">SUM(T385:T386)</f>
        <v>0</v>
      </c>
      <c r="AR384" s="152" t="s">
        <v>78</v>
      </c>
      <c r="AT384" s="159" t="s">
        <v>69</v>
      </c>
      <c r="AU384" s="159" t="s">
        <v>78</v>
      </c>
      <c r="AY384" s="152" t="s">
        <v>161</v>
      </c>
      <c r="BK384" s="160" t="n">
        <f aca="false">SUM(BK385:BK386)</f>
        <v>0</v>
      </c>
    </row>
    <row r="385" s="22" customFormat="true" ht="24.15" hidden="false" customHeight="true" outlineLevel="0" collapsed="false">
      <c r="A385" s="17"/>
      <c r="B385" s="163"/>
      <c r="C385" s="164" t="s">
        <v>641</v>
      </c>
      <c r="D385" s="164" t="s">
        <v>163</v>
      </c>
      <c r="E385" s="165" t="s">
        <v>642</v>
      </c>
      <c r="F385" s="166" t="s">
        <v>643</v>
      </c>
      <c r="G385" s="167" t="s">
        <v>349</v>
      </c>
      <c r="H385" s="168" t="n">
        <v>196.698</v>
      </c>
      <c r="I385" s="169"/>
      <c r="J385" s="169" t="n">
        <f aca="false">ROUND(I385*H385,2)</f>
        <v>0</v>
      </c>
      <c r="K385" s="170"/>
      <c r="L385" s="18"/>
      <c r="M385" s="171"/>
      <c r="N385" s="172" t="s">
        <v>41</v>
      </c>
      <c r="O385" s="173" t="n">
        <v>1.48</v>
      </c>
      <c r="P385" s="173" t="n">
        <f aca="false">O385*H385</f>
        <v>291.11304</v>
      </c>
      <c r="Q385" s="173" t="n">
        <v>0</v>
      </c>
      <c r="R385" s="173" t="n">
        <f aca="false">Q385*H385</f>
        <v>0</v>
      </c>
      <c r="S385" s="173" t="n">
        <v>0</v>
      </c>
      <c r="T385" s="174" t="n">
        <f aca="false">S385*H385</f>
        <v>0</v>
      </c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R385" s="175" t="s">
        <v>167</v>
      </c>
      <c r="AT385" s="175" t="s">
        <v>163</v>
      </c>
      <c r="AU385" s="175" t="s">
        <v>80</v>
      </c>
      <c r="AY385" s="3" t="s">
        <v>161</v>
      </c>
      <c r="BE385" s="176" t="n">
        <f aca="false">IF(N385="základní",J385,0)</f>
        <v>0</v>
      </c>
      <c r="BF385" s="176" t="n">
        <f aca="false">IF(N385="snížená",J385,0)</f>
        <v>0</v>
      </c>
      <c r="BG385" s="176" t="n">
        <f aca="false">IF(N385="zákl. přenesená",J385,0)</f>
        <v>0</v>
      </c>
      <c r="BH385" s="176" t="n">
        <f aca="false">IF(N385="sníž. přenesená",J385,0)</f>
        <v>0</v>
      </c>
      <c r="BI385" s="176" t="n">
        <f aca="false">IF(N385="nulová",J385,0)</f>
        <v>0</v>
      </c>
      <c r="BJ385" s="3" t="s">
        <v>78</v>
      </c>
      <c r="BK385" s="176" t="n">
        <f aca="false">ROUND(I385*H385,2)</f>
        <v>0</v>
      </c>
      <c r="BL385" s="3" t="s">
        <v>167</v>
      </c>
      <c r="BM385" s="175" t="s">
        <v>644</v>
      </c>
    </row>
    <row r="386" s="22" customFormat="true" ht="12.8" hidden="false" customHeight="false" outlineLevel="0" collapsed="false">
      <c r="A386" s="17"/>
      <c r="B386" s="18"/>
      <c r="C386" s="17"/>
      <c r="D386" s="177" t="s">
        <v>169</v>
      </c>
      <c r="E386" s="17"/>
      <c r="F386" s="178" t="s">
        <v>645</v>
      </c>
      <c r="G386" s="17"/>
      <c r="H386" s="17"/>
      <c r="I386" s="17"/>
      <c r="J386" s="17"/>
      <c r="K386" s="17"/>
      <c r="L386" s="18"/>
      <c r="M386" s="216"/>
      <c r="N386" s="217"/>
      <c r="O386" s="218"/>
      <c r="P386" s="218"/>
      <c r="Q386" s="218"/>
      <c r="R386" s="218"/>
      <c r="S386" s="218"/>
      <c r="T386" s="219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T386" s="3" t="s">
        <v>169</v>
      </c>
      <c r="AU386" s="3" t="s">
        <v>80</v>
      </c>
    </row>
    <row r="387" s="22" customFormat="true" ht="6.95" hidden="false" customHeight="true" outlineLevel="0" collapsed="false">
      <c r="A387" s="17"/>
      <c r="B387" s="34"/>
      <c r="C387" s="35"/>
      <c r="D387" s="35"/>
      <c r="E387" s="35"/>
      <c r="F387" s="35"/>
      <c r="G387" s="35"/>
      <c r="H387" s="35"/>
      <c r="I387" s="35"/>
      <c r="J387" s="35"/>
      <c r="K387" s="35"/>
      <c r="L387" s="18"/>
      <c r="M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</row>
  </sheetData>
  <autoFilter ref="C85:K386"/>
  <mergeCells count="9">
    <mergeCell ref="L2:V2"/>
    <mergeCell ref="E7:H7"/>
    <mergeCell ref="E9:H9"/>
    <mergeCell ref="E18:H18"/>
    <mergeCell ref="E27:H27"/>
    <mergeCell ref="E48:H48"/>
    <mergeCell ref="E50:H50"/>
    <mergeCell ref="E76:H76"/>
    <mergeCell ref="E78:H78"/>
  </mergeCells>
  <hyperlinks>
    <hyperlink ref="F90" r:id="rId1" display="https://podminky.urs.cz/item/CS_URS_2022_01/111251101"/>
    <hyperlink ref="F94" r:id="rId2" display="https://podminky.urs.cz/item/CS_URS_2022_01/113106183"/>
    <hyperlink ref="F98" r:id="rId3" display="https://podminky.urs.cz/item/CS_URS_2022_01/115101201"/>
    <hyperlink ref="F101" r:id="rId4" display="https://podminky.urs.cz/item/CS_URS_2022_01/115101301"/>
    <hyperlink ref="F103" r:id="rId5" display="https://podminky.urs.cz/item/CS_URS_2022_01/121151113"/>
    <hyperlink ref="F118" r:id="rId6" display="https://podminky.urs.cz/item/CS_URS_2022_01/131151204"/>
    <hyperlink ref="F144" r:id="rId7" display="https://podminky.urs.cz/item/CS_URS_2022_01/131251203"/>
    <hyperlink ref="F149" r:id="rId8" display="https://podminky.urs.cz/item/CS_URS_2022_01/131351203"/>
    <hyperlink ref="F154" r:id="rId9" display="https://podminky.urs.cz/item/CS_URS_2022_01/132154204"/>
    <hyperlink ref="F165" r:id="rId10" display="https://podminky.urs.cz/item/CS_URS_2022_01/132254204"/>
    <hyperlink ref="F170" r:id="rId11" display="https://podminky.urs.cz/item/CS_URS_2022_01/132354203"/>
    <hyperlink ref="F175" r:id="rId12" display="https://podminky.urs.cz/item/CS_URS_2022_01/141721253"/>
    <hyperlink ref="F183" r:id="rId13" display="https://podminky.urs.cz/item/CS_URS_2022_01/141721254"/>
    <hyperlink ref="F190" r:id="rId14" display="https://podminky.urs.cz/item/CS_URS_2022_01/141721255"/>
    <hyperlink ref="F195" r:id="rId15" display="https://podminky.urs.cz/item/CS_URS_2022_01/151101201"/>
    <hyperlink ref="F198" r:id="rId16" display="https://podminky.urs.cz/item/CS_URS_2022_01/151101211"/>
    <hyperlink ref="F200" r:id="rId17" display="https://podminky.urs.cz/item/CS_URS_2022_01/151201201"/>
    <hyperlink ref="F215" r:id="rId18" display="https://podminky.urs.cz/item/CS_URS_2022_01/151201211"/>
    <hyperlink ref="F217" r:id="rId19" display="https://podminky.urs.cz/item/CS_URS_2022_01/161151103"/>
    <hyperlink ref="F222" r:id="rId20" display="https://podminky.urs.cz/item/CS_URS_2022_01/161151113"/>
    <hyperlink ref="F227" r:id="rId21" display="https://podminky.urs.cz/item/CS_URS_2022_01/162651112"/>
    <hyperlink ref="F233" r:id="rId22" display="https://podminky.urs.cz/item/CS_URS_2022_01/162651132"/>
    <hyperlink ref="F238" r:id="rId23" display="https://podminky.urs.cz/item/CS_URS_2022_01/171251201"/>
    <hyperlink ref="F244" r:id="rId24" display="https://podminky.urs.cz/item/CS_URS_2022_01/171201221"/>
    <hyperlink ref="F247" r:id="rId25" display="https://podminky.urs.cz/item/CS_URS_2022_01/174151101"/>
    <hyperlink ref="F250" r:id="rId26" display="https://podminky.urs.cz/item/CS_URS_2022_01/175151101"/>
    <hyperlink ref="F259" r:id="rId27" display="https://podminky.urs.cz/item/CS_URS_2022_01/181351103"/>
    <hyperlink ref="F274" r:id="rId28" display="https://podminky.urs.cz/item/CS_URS_2022_01/181411121"/>
    <hyperlink ref="F282" r:id="rId29" display="https://podminky.urs.cz/item/CS_URS_2022_01/451572111"/>
    <hyperlink ref="F289" r:id="rId30" display="https://podminky.urs.cz/item/CS_URS_2022_01/452311131"/>
    <hyperlink ref="F294" r:id="rId31" display="https://podminky.urs.cz/item/CS_URS_2022_01/452313131"/>
    <hyperlink ref="F303" r:id="rId32" display="https://podminky.urs.cz/item/CS_URS_2022_01/591111111"/>
    <hyperlink ref="F310" r:id="rId33" display="https://podminky.urs.cz/item/CS_URS_2022_01/857242122"/>
    <hyperlink ref="F317" r:id="rId34" display="https://podminky.urs.cz/item/CS_URS_2022_01/857244122"/>
    <hyperlink ref="F320" r:id="rId35" display="https://podminky.urs.cz/item/CS_URS_2022_01/871241211"/>
    <hyperlink ref="F327" r:id="rId36" display="https://podminky.urs.cz/item/CS_URS_2022_01/877241101"/>
    <hyperlink ref="F338" r:id="rId37" display="https://podminky.urs.cz/item/CS_URS_2022_01/891241112"/>
    <hyperlink ref="F342" r:id="rId38" display="https://podminky.urs.cz/item/CS_URS_2022_01/891247112"/>
    <hyperlink ref="F345" r:id="rId39" display="https://podminky.urs.cz/item/CS_URS_2022_01/892241111"/>
    <hyperlink ref="F348" r:id="rId40" display="https://podminky.urs.cz/item/CS_URS_2022_01/892273122"/>
    <hyperlink ref="F351" r:id="rId41" display="https://podminky.urs.cz/item/CS_URS_2022_01/894411311"/>
    <hyperlink ref="F354" r:id="rId42" display="https://podminky.urs.cz/item/CS_URS_2022_01/899204112"/>
    <hyperlink ref="F357" r:id="rId43" display="https://podminky.urs.cz/item/CS_URS_2022_01/899401112"/>
    <hyperlink ref="F361" r:id="rId44" display="https://podminky.urs.cz/item/CS_URS_2022_01/899401113"/>
    <hyperlink ref="F365" r:id="rId45" display="https://podminky.urs.cz/item/CS_URS_2022_01/899713111"/>
    <hyperlink ref="F368" r:id="rId46" display="https://podminky.urs.cz/item/CS_URS_2022_01/899721111"/>
    <hyperlink ref="F371" r:id="rId47" display="https://podminky.urs.cz/item/CS_URS_2022_01/899722112"/>
    <hyperlink ref="F375" r:id="rId48" display="https://podminky.urs.cz/item/CS_URS_2022_01/899913132"/>
    <hyperlink ref="F377" r:id="rId49" display="https://podminky.urs.cz/item/CS_URS_2022_01/899913133"/>
    <hyperlink ref="F379" r:id="rId50" display="https://podminky.urs.cz/item/CS_URS_2022_01/899914111"/>
    <hyperlink ref="F386" r:id="rId51" display="https://podminky.urs.cz/item/CS_URS_2022_01/99827610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5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CCFFCC"/>
    <pageSetUpPr fitToPage="true"/>
  </sheetPr>
  <dimension ref="A1:AU63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60" activeCellId="0" sqref="D60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2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1" customFormat="false" ht="12.8" hidden="false" customHeight="false" outlineLevel="0" collapsed="false">
      <c r="A1" s="102"/>
    </row>
    <row r="2" customFormat="false" ht="36.95" hidden="false" customHeight="true" outlineLevel="0" collapsed="false">
      <c r="L2" s="2" t="s">
        <v>5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83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80</v>
      </c>
    </row>
    <row r="4" customFormat="false" ht="24.95" hidden="false" customHeight="true" outlineLevel="0" collapsed="false">
      <c r="B4" s="6"/>
      <c r="D4" s="7" t="s">
        <v>105</v>
      </c>
      <c r="L4" s="6"/>
      <c r="M4" s="104" t="s">
        <v>10</v>
      </c>
      <c r="AT4" s="3" t="s">
        <v>3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3" t="s">
        <v>14</v>
      </c>
      <c r="L6" s="6"/>
    </row>
    <row r="7" customFormat="false" ht="16.5" hidden="false" customHeight="true" outlineLevel="0" collapsed="false">
      <c r="B7" s="6"/>
      <c r="E7" s="105" t="str">
        <f aca="false">'Rekapitulace stavby'!K6</f>
        <v>Vodovod Netřebice - přivaděč vodovodu</v>
      </c>
      <c r="F7" s="105"/>
      <c r="G7" s="105"/>
      <c r="H7" s="105"/>
      <c r="L7" s="6"/>
    </row>
    <row r="8" s="22" customFormat="true" ht="12" hidden="false" customHeight="true" outlineLevel="0" collapsed="false">
      <c r="A8" s="17"/>
      <c r="B8" s="18"/>
      <c r="C8" s="17"/>
      <c r="D8" s="13" t="s">
        <v>118</v>
      </c>
      <c r="E8" s="17"/>
      <c r="F8" s="17"/>
      <c r="G8" s="17"/>
      <c r="H8" s="17"/>
      <c r="I8" s="17"/>
      <c r="J8" s="17"/>
      <c r="K8" s="17"/>
      <c r="L8" s="106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="22" customFormat="true" ht="16.5" hidden="false" customHeight="true" outlineLevel="0" collapsed="false">
      <c r="A9" s="17"/>
      <c r="B9" s="18"/>
      <c r="C9" s="17"/>
      <c r="D9" s="17"/>
      <c r="E9" s="107" t="s">
        <v>646</v>
      </c>
      <c r="F9" s="107"/>
      <c r="G9" s="107"/>
      <c r="H9" s="107"/>
      <c r="I9" s="17"/>
      <c r="J9" s="17"/>
      <c r="K9" s="17"/>
      <c r="L9" s="106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="22" customFormat="true" ht="12.8" hidden="false" customHeight="false" outlineLevel="0" collapsed="false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0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="22" customFormat="true" ht="12" hidden="false" customHeight="true" outlineLevel="0" collapsed="false">
      <c r="A11" s="17"/>
      <c r="B11" s="18"/>
      <c r="C11" s="17"/>
      <c r="D11" s="13" t="s">
        <v>16</v>
      </c>
      <c r="E11" s="17"/>
      <c r="F11" s="14" t="s">
        <v>84</v>
      </c>
      <c r="G11" s="17"/>
      <c r="H11" s="17"/>
      <c r="I11" s="13" t="s">
        <v>17</v>
      </c>
      <c r="J11" s="14"/>
      <c r="K11" s="17"/>
      <c r="L11" s="106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="22" customFormat="true" ht="12" hidden="false" customHeight="true" outlineLevel="0" collapsed="false">
      <c r="A12" s="17"/>
      <c r="B12" s="18"/>
      <c r="C12" s="17"/>
      <c r="D12" s="13" t="s">
        <v>18</v>
      </c>
      <c r="E12" s="17"/>
      <c r="F12" s="14" t="s">
        <v>28</v>
      </c>
      <c r="G12" s="17"/>
      <c r="H12" s="17"/>
      <c r="I12" s="13" t="s">
        <v>20</v>
      </c>
      <c r="J12" s="108" t="str">
        <f aca="false">'Rekapitulace stavby'!AN8</f>
        <v>22. 6. 2022</v>
      </c>
      <c r="K12" s="17"/>
      <c r="L12" s="10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="22" customFormat="true" ht="10.8" hidden="false" customHeight="true" outlineLevel="0" collapsed="false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0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="22" customFormat="true" ht="12" hidden="false" customHeight="true" outlineLevel="0" collapsed="false">
      <c r="A14" s="17"/>
      <c r="B14" s="18"/>
      <c r="C14" s="17"/>
      <c r="D14" s="13" t="s">
        <v>22</v>
      </c>
      <c r="E14" s="17"/>
      <c r="F14" s="17"/>
      <c r="G14" s="17"/>
      <c r="H14" s="17"/>
      <c r="I14" s="13" t="s">
        <v>23</v>
      </c>
      <c r="J14" s="14" t="s">
        <v>647</v>
      </c>
      <c r="K14" s="17"/>
      <c r="L14" s="10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="22" customFormat="true" ht="18" hidden="false" customHeight="true" outlineLevel="0" collapsed="false">
      <c r="A15" s="17"/>
      <c r="B15" s="18"/>
      <c r="C15" s="17"/>
      <c r="D15" s="17"/>
      <c r="E15" s="14"/>
      <c r="F15" s="17"/>
      <c r="G15" s="17"/>
      <c r="H15" s="17"/>
      <c r="I15" s="13" t="s">
        <v>26</v>
      </c>
      <c r="J15" s="14"/>
      <c r="K15" s="17"/>
      <c r="L15" s="10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="22" customFormat="true" ht="6.95" hidden="false" customHeight="true" outlineLevel="0" collapsed="false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0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="22" customFormat="true" ht="12" hidden="false" customHeight="true" outlineLevel="0" collapsed="false">
      <c r="A17" s="17"/>
      <c r="B17" s="18"/>
      <c r="C17" s="17"/>
      <c r="D17" s="13" t="s">
        <v>27</v>
      </c>
      <c r="E17" s="17"/>
      <c r="F17" s="17"/>
      <c r="G17" s="17"/>
      <c r="H17" s="17"/>
      <c r="I17" s="13" t="s">
        <v>23</v>
      </c>
      <c r="J17" s="14" t="n">
        <f aca="false">'Rekapitulace stavby'!AN13</f>
        <v>0</v>
      </c>
      <c r="K17" s="17"/>
      <c r="L17" s="10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="22" customFormat="true" ht="18" hidden="false" customHeight="true" outlineLevel="0" collapsed="false">
      <c r="A18" s="17"/>
      <c r="B18" s="18"/>
      <c r="C18" s="17"/>
      <c r="D18" s="17"/>
      <c r="E18" s="10" t="str">
        <f aca="false">'Rekapitulace stavby'!E14</f>
        <v> </v>
      </c>
      <c r="F18" s="10"/>
      <c r="G18" s="10"/>
      <c r="H18" s="10"/>
      <c r="I18" s="13" t="s">
        <v>26</v>
      </c>
      <c r="J18" s="14" t="n">
        <f aca="false">'Rekapitulace stavby'!AN14</f>
        <v>0</v>
      </c>
      <c r="K18" s="17"/>
      <c r="L18" s="10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="22" customFormat="true" ht="6.95" hidden="false" customHeight="true" outlineLevel="0" collapsed="false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0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="22" customFormat="true" ht="12" hidden="false" customHeight="true" outlineLevel="0" collapsed="false">
      <c r="A20" s="17"/>
      <c r="B20" s="18"/>
      <c r="C20" s="17"/>
      <c r="D20" s="13" t="s">
        <v>29</v>
      </c>
      <c r="E20" s="17"/>
      <c r="F20" s="17"/>
      <c r="G20" s="17"/>
      <c r="H20" s="17"/>
      <c r="I20" s="13" t="s">
        <v>23</v>
      </c>
      <c r="J20" s="14" t="s">
        <v>30</v>
      </c>
      <c r="K20" s="17"/>
      <c r="L20" s="10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="22" customFormat="true" ht="18" hidden="false" customHeight="true" outlineLevel="0" collapsed="false">
      <c r="A21" s="17"/>
      <c r="B21" s="18"/>
      <c r="C21" s="17"/>
      <c r="D21" s="17"/>
      <c r="E21" s="14"/>
      <c r="F21" s="17"/>
      <c r="G21" s="17"/>
      <c r="H21" s="17"/>
      <c r="I21" s="13" t="s">
        <v>26</v>
      </c>
      <c r="J21" s="14"/>
      <c r="K21" s="17"/>
      <c r="L21" s="10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="22" customFormat="true" ht="6.95" hidden="false" customHeight="true" outlineLevel="0" collapsed="false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0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="22" customFormat="true" ht="12" hidden="false" customHeight="true" outlineLevel="0" collapsed="false">
      <c r="A23" s="17"/>
      <c r="B23" s="18"/>
      <c r="C23" s="17"/>
      <c r="D23" s="13" t="s">
        <v>33</v>
      </c>
      <c r="E23" s="17"/>
      <c r="F23" s="17"/>
      <c r="G23" s="17"/>
      <c r="H23" s="17"/>
      <c r="I23" s="13" t="s">
        <v>23</v>
      </c>
      <c r="J23" s="14" t="str">
        <f aca="false">IF('Rekapitulace stavby'!AN19="","",'Rekapitulace stavby'!AN19)</f>
        <v/>
      </c>
      <c r="K23" s="17"/>
      <c r="L23" s="10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="22" customFormat="true" ht="18" hidden="false" customHeight="true" outlineLevel="0" collapsed="false">
      <c r="A24" s="17"/>
      <c r="B24" s="18"/>
      <c r="C24" s="17"/>
      <c r="D24" s="17"/>
      <c r="E24" s="14" t="str">
        <f aca="false">IF('Rekapitulace stavby'!E20="","",'Rekapitulace stavby'!E20)</f>
        <v> </v>
      </c>
      <c r="F24" s="17"/>
      <c r="G24" s="17"/>
      <c r="H24" s="17"/>
      <c r="I24" s="13" t="s">
        <v>26</v>
      </c>
      <c r="J24" s="14" t="str">
        <f aca="false">IF('Rekapitulace stavby'!AN20="","",'Rekapitulace stavby'!AN20)</f>
        <v/>
      </c>
      <c r="K24" s="17"/>
      <c r="L24" s="10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="22" customFormat="true" ht="6.95" hidden="false" customHeight="true" outlineLevel="0" collapsed="false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0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="22" customFormat="true" ht="12" hidden="false" customHeight="true" outlineLevel="0" collapsed="false">
      <c r="A26" s="17"/>
      <c r="B26" s="18"/>
      <c r="C26" s="17"/>
      <c r="D26" s="13" t="s">
        <v>34</v>
      </c>
      <c r="E26" s="17"/>
      <c r="F26" s="17"/>
      <c r="G26" s="17"/>
      <c r="H26" s="17"/>
      <c r="I26" s="17"/>
      <c r="J26" s="17"/>
      <c r="K26" s="17"/>
      <c r="L26" s="10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="112" customFormat="true" ht="16.5" hidden="false" customHeight="true" outlineLevel="0" collapsed="false">
      <c r="A27" s="109"/>
      <c r="B27" s="110"/>
      <c r="C27" s="109"/>
      <c r="D27" s="109"/>
      <c r="E27" s="15"/>
      <c r="F27" s="15"/>
      <c r="G27" s="15"/>
      <c r="H27" s="1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="22" customFormat="true" ht="6.95" hidden="false" customHeight="true" outlineLevel="0" collapsed="false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0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="22" customFormat="true" ht="6.95" hidden="false" customHeight="true" outlineLevel="0" collapsed="false">
      <c r="A29" s="17"/>
      <c r="B29" s="18"/>
      <c r="C29" s="17"/>
      <c r="D29" s="61"/>
      <c r="E29" s="61"/>
      <c r="F29" s="61"/>
      <c r="G29" s="61"/>
      <c r="H29" s="61"/>
      <c r="I29" s="61"/>
      <c r="J29" s="61"/>
      <c r="K29" s="61"/>
      <c r="L29" s="10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="22" customFormat="true" ht="25.45" hidden="false" customHeight="true" outlineLevel="0" collapsed="false">
      <c r="A30" s="17"/>
      <c r="B30" s="18"/>
      <c r="C30" s="17"/>
      <c r="D30" s="113" t="s">
        <v>36</v>
      </c>
      <c r="E30" s="17"/>
      <c r="F30" s="17"/>
      <c r="G30" s="17"/>
      <c r="H30" s="17"/>
      <c r="I30" s="17"/>
      <c r="J30" s="114" t="n">
        <f aca="false">J59</f>
        <v>0</v>
      </c>
      <c r="K30" s="17"/>
      <c r="L30" s="10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="22" customFormat="true" ht="6.95" hidden="false" customHeight="true" outlineLevel="0" collapsed="false">
      <c r="A31" s="17"/>
      <c r="B31" s="18"/>
      <c r="C31" s="17"/>
      <c r="D31" s="61"/>
      <c r="E31" s="61"/>
      <c r="F31" s="61"/>
      <c r="G31" s="61"/>
      <c r="H31" s="61"/>
      <c r="I31" s="61"/>
      <c r="J31" s="61"/>
      <c r="K31" s="61"/>
      <c r="L31" s="10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="22" customFormat="true" ht="14.4" hidden="false" customHeight="true" outlineLevel="0" collapsed="false">
      <c r="A32" s="17"/>
      <c r="B32" s="18"/>
      <c r="C32" s="17"/>
      <c r="D32" s="17"/>
      <c r="E32" s="17"/>
      <c r="F32" s="115" t="s">
        <v>38</v>
      </c>
      <c r="G32" s="17"/>
      <c r="H32" s="17"/>
      <c r="I32" s="115" t="s">
        <v>37</v>
      </c>
      <c r="J32" s="115" t="s">
        <v>39</v>
      </c>
      <c r="K32" s="17"/>
      <c r="L32" s="10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="22" customFormat="true" ht="14.4" hidden="false" customHeight="true" outlineLevel="0" collapsed="false">
      <c r="A33" s="17"/>
      <c r="B33" s="18"/>
      <c r="C33" s="17"/>
      <c r="D33" s="116" t="s">
        <v>40</v>
      </c>
      <c r="E33" s="13" t="s">
        <v>41</v>
      </c>
      <c r="F33" s="117" t="n">
        <f aca="false">J30</f>
        <v>0</v>
      </c>
      <c r="G33" s="17"/>
      <c r="H33" s="17"/>
      <c r="I33" s="118" t="n">
        <v>0.21</v>
      </c>
      <c r="J33" s="117" t="n">
        <f aca="false">I33*F33</f>
        <v>0</v>
      </c>
      <c r="K33" s="17"/>
      <c r="L33" s="10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="22" customFormat="true" ht="14.4" hidden="false" customHeight="true" outlineLevel="0" collapsed="false">
      <c r="A34" s="17"/>
      <c r="B34" s="18"/>
      <c r="C34" s="17"/>
      <c r="D34" s="17"/>
      <c r="E34" s="13" t="s">
        <v>42</v>
      </c>
      <c r="F34" s="117"/>
      <c r="G34" s="17"/>
      <c r="H34" s="17"/>
      <c r="I34" s="118" t="n">
        <v>0.15</v>
      </c>
      <c r="J34" s="117"/>
      <c r="K34" s="17"/>
      <c r="L34" s="10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="22" customFormat="true" ht="14.4" hidden="true" customHeight="true" outlineLevel="0" collapsed="false">
      <c r="A35" s="17"/>
      <c r="B35" s="18"/>
      <c r="C35" s="17"/>
      <c r="D35" s="17"/>
      <c r="E35" s="13" t="s">
        <v>43</v>
      </c>
      <c r="F35" s="117" t="e">
        <f aca="false">ROUND((SUM(#REF!)),  2)</f>
        <v>#REF!</v>
      </c>
      <c r="G35" s="17"/>
      <c r="H35" s="17"/>
      <c r="I35" s="118" t="n">
        <v>0.21</v>
      </c>
      <c r="J35" s="117" t="n">
        <f aca="false">0</f>
        <v>0</v>
      </c>
      <c r="K35" s="17"/>
      <c r="L35" s="10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="22" customFormat="true" ht="14.4" hidden="true" customHeight="true" outlineLevel="0" collapsed="false">
      <c r="A36" s="17"/>
      <c r="B36" s="18"/>
      <c r="C36" s="17"/>
      <c r="D36" s="17"/>
      <c r="E36" s="13" t="s">
        <v>44</v>
      </c>
      <c r="F36" s="117" t="e">
        <f aca="false">ROUND((SUM(#REF!)),  2)</f>
        <v>#REF!</v>
      </c>
      <c r="G36" s="17"/>
      <c r="H36" s="17"/>
      <c r="I36" s="118" t="n">
        <v>0.15</v>
      </c>
      <c r="J36" s="117" t="n">
        <f aca="false">0</f>
        <v>0</v>
      </c>
      <c r="K36" s="17"/>
      <c r="L36" s="10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="22" customFormat="true" ht="14.4" hidden="true" customHeight="true" outlineLevel="0" collapsed="false">
      <c r="A37" s="17"/>
      <c r="B37" s="18"/>
      <c r="C37" s="17"/>
      <c r="D37" s="17"/>
      <c r="E37" s="13" t="s">
        <v>45</v>
      </c>
      <c r="F37" s="117" t="e">
        <f aca="false">ROUND((SUM(#REF!)),  2)</f>
        <v>#REF!</v>
      </c>
      <c r="G37" s="17"/>
      <c r="H37" s="17"/>
      <c r="I37" s="118" t="n">
        <v>0</v>
      </c>
      <c r="J37" s="117" t="n">
        <f aca="false">0</f>
        <v>0</v>
      </c>
      <c r="K37" s="17"/>
      <c r="L37" s="10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="22" customFormat="true" ht="6.95" hidden="false" customHeight="true" outlineLevel="0" collapsed="false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0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="22" customFormat="true" ht="25.45" hidden="false" customHeight="true" outlineLevel="0" collapsed="false">
      <c r="A39" s="17"/>
      <c r="B39" s="18"/>
      <c r="C39" s="119"/>
      <c r="D39" s="120" t="s">
        <v>46</v>
      </c>
      <c r="E39" s="53"/>
      <c r="F39" s="53"/>
      <c r="G39" s="121" t="s">
        <v>47</v>
      </c>
      <c r="H39" s="122" t="s">
        <v>48</v>
      </c>
      <c r="I39" s="53"/>
      <c r="J39" s="123" t="n">
        <f aca="false">SUM(J30:J37)</f>
        <v>0</v>
      </c>
      <c r="K39" s="124"/>
      <c r="L39" s="10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="22" customFormat="true" ht="14.4" hidden="false" customHeight="true" outlineLevel="0" collapsed="false">
      <c r="A40" s="17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10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4" s="22" customFormat="true" ht="6.95" hidden="false" customHeight="true" outlineLevel="0" collapsed="false">
      <c r="A44" s="17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="22" customFormat="true" ht="24.95" hidden="false" customHeight="true" outlineLevel="0" collapsed="false">
      <c r="A45" s="17"/>
      <c r="B45" s="18"/>
      <c r="C45" s="7" t="s">
        <v>135</v>
      </c>
      <c r="D45" s="17"/>
      <c r="E45" s="17"/>
      <c r="F45" s="17"/>
      <c r="G45" s="17"/>
      <c r="H45" s="17"/>
      <c r="I45" s="17"/>
      <c r="J45" s="17"/>
      <c r="K45" s="17"/>
      <c r="L45" s="10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="22" customFormat="true" ht="6.95" hidden="false" customHeight="true" outlineLevel="0" collapsed="false">
      <c r="A46" s="17"/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10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="22" customFormat="true" ht="12" hidden="false" customHeight="true" outlineLevel="0" collapsed="false">
      <c r="A47" s="17"/>
      <c r="B47" s="18"/>
      <c r="C47" s="13" t="s">
        <v>14</v>
      </c>
      <c r="D47" s="17"/>
      <c r="E47" s="17"/>
      <c r="F47" s="17"/>
      <c r="G47" s="17"/>
      <c r="H47" s="17"/>
      <c r="I47" s="17"/>
      <c r="J47" s="17"/>
      <c r="K47" s="17"/>
      <c r="L47" s="10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="22" customFormat="true" ht="16.5" hidden="false" customHeight="true" outlineLevel="0" collapsed="false">
      <c r="A48" s="17"/>
      <c r="B48" s="18"/>
      <c r="C48" s="17"/>
      <c r="D48" s="17"/>
      <c r="E48" s="105" t="str">
        <f aca="false">E7</f>
        <v>Vodovod Netřebice - přivaděč vodovodu</v>
      </c>
      <c r="F48" s="105"/>
      <c r="G48" s="105"/>
      <c r="H48" s="105"/>
      <c r="I48" s="17"/>
      <c r="J48" s="17"/>
      <c r="K48" s="17"/>
      <c r="L48" s="10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="22" customFormat="true" ht="12" hidden="false" customHeight="true" outlineLevel="0" collapsed="false">
      <c r="A49" s="17"/>
      <c r="B49" s="18"/>
      <c r="C49" s="13" t="s">
        <v>118</v>
      </c>
      <c r="D49" s="17"/>
      <c r="E49" s="17"/>
      <c r="F49" s="17"/>
      <c r="G49" s="17"/>
      <c r="H49" s="17"/>
      <c r="I49" s="17"/>
      <c r="J49" s="17"/>
      <c r="K49" s="17"/>
      <c r="L49" s="10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="22" customFormat="true" ht="16.5" hidden="false" customHeight="true" outlineLevel="0" collapsed="false">
      <c r="A50" s="17"/>
      <c r="B50" s="18"/>
      <c r="C50" s="17"/>
      <c r="D50" s="17"/>
      <c r="E50" s="107" t="str">
        <f aca="false">E9</f>
        <v>PS 01 Elektro - zařízení</v>
      </c>
      <c r="F50" s="107"/>
      <c r="G50" s="107"/>
      <c r="H50" s="107"/>
      <c r="I50" s="17"/>
      <c r="J50" s="17"/>
      <c r="K50" s="17"/>
      <c r="L50" s="10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="22" customFormat="true" ht="6.95" hidden="false" customHeight="true" outlineLevel="0" collapsed="false">
      <c r="A51" s="17"/>
      <c r="B51" s="18"/>
      <c r="C51" s="17"/>
      <c r="D51" s="17"/>
      <c r="E51" s="17"/>
      <c r="F51" s="17"/>
      <c r="G51" s="17"/>
      <c r="H51" s="17"/>
      <c r="I51" s="17"/>
      <c r="J51" s="17"/>
      <c r="K51" s="17"/>
      <c r="L51" s="10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="22" customFormat="true" ht="12" hidden="false" customHeight="true" outlineLevel="0" collapsed="false">
      <c r="A52" s="17"/>
      <c r="B52" s="18"/>
      <c r="C52" s="13" t="s">
        <v>18</v>
      </c>
      <c r="D52" s="17"/>
      <c r="E52" s="17"/>
      <c r="F52" s="14" t="str">
        <f aca="false">F12</f>
        <v> </v>
      </c>
      <c r="G52" s="17"/>
      <c r="H52" s="17"/>
      <c r="I52" s="13" t="s">
        <v>20</v>
      </c>
      <c r="J52" s="108" t="str">
        <f aca="false">IF(J12="","",J12)</f>
        <v>22. 6. 2022</v>
      </c>
      <c r="K52" s="17"/>
      <c r="L52" s="10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="22" customFormat="true" ht="6.95" hidden="false" customHeight="true" outlineLevel="0" collapsed="false">
      <c r="A53" s="17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0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="22" customFormat="true" ht="15.15" hidden="false" customHeight="true" outlineLevel="0" collapsed="false">
      <c r="A54" s="17"/>
      <c r="B54" s="18"/>
      <c r="C54" s="13" t="s">
        <v>22</v>
      </c>
      <c r="D54" s="17"/>
      <c r="E54" s="17"/>
      <c r="F54" s="14" t="n">
        <f aca="false">E15</f>
        <v>0</v>
      </c>
      <c r="G54" s="17"/>
      <c r="H54" s="17"/>
      <c r="I54" s="13" t="s">
        <v>29</v>
      </c>
      <c r="J54" s="125" t="n">
        <f aca="false">E21</f>
        <v>0</v>
      </c>
      <c r="K54" s="17"/>
      <c r="L54" s="10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="22" customFormat="true" ht="15.15" hidden="false" customHeight="true" outlineLevel="0" collapsed="false">
      <c r="A55" s="17"/>
      <c r="B55" s="18"/>
      <c r="C55" s="13" t="s">
        <v>27</v>
      </c>
      <c r="D55" s="17"/>
      <c r="E55" s="17"/>
      <c r="F55" s="14" t="str">
        <f aca="false">IF(E18="","",E18)</f>
        <v> </v>
      </c>
      <c r="G55" s="17"/>
      <c r="H55" s="17"/>
      <c r="I55" s="13" t="s">
        <v>33</v>
      </c>
      <c r="J55" s="125" t="str">
        <f aca="false">E24</f>
        <v> </v>
      </c>
      <c r="K55" s="17"/>
      <c r="L55" s="10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="22" customFormat="true" ht="10.3" hidden="false" customHeight="true" outlineLevel="0" collapsed="false">
      <c r="A56" s="17"/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0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="22" customFormat="true" ht="29.3" hidden="false" customHeight="true" outlineLevel="0" collapsed="false">
      <c r="A57" s="17"/>
      <c r="B57" s="18"/>
      <c r="C57" s="126" t="s">
        <v>136</v>
      </c>
      <c r="D57" s="119"/>
      <c r="E57" s="119"/>
      <c r="F57" s="119"/>
      <c r="G57" s="119"/>
      <c r="H57" s="119"/>
      <c r="I57" s="119"/>
      <c r="J57" s="127" t="s">
        <v>137</v>
      </c>
      <c r="K57" s="119"/>
      <c r="L57" s="10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="22" customFormat="true" ht="10.3" hidden="false" customHeight="true" outlineLevel="0" collapsed="false">
      <c r="A58" s="17"/>
      <c r="B58" s="18"/>
      <c r="C58" s="17"/>
      <c r="D58" s="17"/>
      <c r="E58" s="17"/>
      <c r="F58" s="17"/>
      <c r="G58" s="17"/>
      <c r="H58" s="17"/>
      <c r="I58" s="17"/>
      <c r="J58" s="17"/>
      <c r="K58" s="17"/>
      <c r="L58" s="10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="22" customFormat="true" ht="22.8" hidden="false" customHeight="true" outlineLevel="0" collapsed="false">
      <c r="A59" s="17"/>
      <c r="B59" s="18"/>
      <c r="C59" s="128" t="s">
        <v>68</v>
      </c>
      <c r="D59" s="17"/>
      <c r="E59" s="17"/>
      <c r="F59" s="17"/>
      <c r="G59" s="17"/>
      <c r="H59" s="17"/>
      <c r="I59" s="17"/>
      <c r="J59" s="114" t="n">
        <f aca="false">SUM(J60:J61)</f>
        <v>0</v>
      </c>
      <c r="K59" s="17"/>
      <c r="L59" s="10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U59" s="3" t="s">
        <v>138</v>
      </c>
    </row>
    <row r="60" s="129" customFormat="true" ht="24.95" hidden="false" customHeight="true" outlineLevel="0" collapsed="false">
      <c r="B60" s="130"/>
      <c r="D60" s="135" t="s">
        <v>648</v>
      </c>
      <c r="E60" s="136"/>
      <c r="F60" s="136"/>
      <c r="G60" s="136"/>
      <c r="H60" s="136"/>
      <c r="I60" s="136"/>
      <c r="J60" s="137" t="n">
        <f aca="false">Mot!H7</f>
        <v>0</v>
      </c>
      <c r="L60" s="130"/>
    </row>
    <row r="61" s="90" customFormat="true" ht="19.95" hidden="false" customHeight="true" outlineLevel="0" collapsed="false">
      <c r="B61" s="134"/>
      <c r="D61" s="135" t="s">
        <v>649</v>
      </c>
      <c r="E61" s="136"/>
      <c r="F61" s="136"/>
      <c r="G61" s="136"/>
      <c r="H61" s="136"/>
      <c r="I61" s="136"/>
      <c r="J61" s="137" t="n">
        <f aca="false">Mot!J7</f>
        <v>0</v>
      </c>
      <c r="L61" s="134"/>
    </row>
    <row r="62" s="22" customFormat="true" ht="21.85" hidden="false" customHeight="true" outlineLevel="0" collapsed="false">
      <c r="A62" s="17"/>
      <c r="B62" s="18"/>
      <c r="C62" s="17"/>
      <c r="D62" s="17"/>
      <c r="E62" s="17"/>
      <c r="F62" s="17"/>
      <c r="G62" s="17"/>
      <c r="H62" s="17"/>
      <c r="I62" s="17"/>
      <c r="J62" s="17"/>
      <c r="K62" s="17"/>
      <c r="L62" s="10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="22" customFormat="true" ht="6.95" hidden="false" customHeight="true" outlineLevel="0" collapsed="false">
      <c r="A63" s="17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10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</sheetData>
  <mergeCells count="7">
    <mergeCell ref="L2:V2"/>
    <mergeCell ref="E7:H7"/>
    <mergeCell ref="E9:H9"/>
    <mergeCell ref="E18:H18"/>
    <mergeCell ref="E27:H27"/>
    <mergeCell ref="E48:H48"/>
    <mergeCell ref="E50:H50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CCFFCC"/>
    <pageSetUpPr fitToPage="false"/>
  </sheetPr>
  <dimension ref="A1:L2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359375" defaultRowHeight="12.8" zeroHeight="false" outlineLevelRow="0" outlineLevelCol="0"/>
  <cols>
    <col collapsed="false" customWidth="true" hidden="false" outlineLevel="0" max="1" min="1" style="220" width="10.53"/>
    <col collapsed="false" customWidth="true" hidden="false" outlineLevel="0" max="2" min="2" style="220" width="7.31"/>
    <col collapsed="false" customWidth="true" hidden="false" outlineLevel="0" max="3" min="3" style="220" width="5.88"/>
    <col collapsed="false" customWidth="true" hidden="false" outlineLevel="0" max="4" min="4" style="221" width="72.94"/>
    <col collapsed="false" customWidth="false" hidden="false" outlineLevel="0" max="5" min="5" style="220" width="10.87"/>
    <col collapsed="false" customWidth="true" hidden="false" outlineLevel="0" max="6" min="6" style="220" width="11.4"/>
    <col collapsed="false" customWidth="true" hidden="false" outlineLevel="0" max="12" min="7" style="222" width="13.37"/>
  </cols>
  <sheetData>
    <row r="1" s="226" customFormat="true" ht="19.7" hidden="false" customHeight="false" outlineLevel="0" collapsed="false">
      <c r="A1" s="223"/>
      <c r="B1" s="224" t="s">
        <v>650</v>
      </c>
      <c r="C1" s="224"/>
      <c r="D1" s="224"/>
      <c r="E1" s="225"/>
      <c r="G1" s="227"/>
      <c r="H1" s="228"/>
      <c r="I1" s="229"/>
      <c r="J1" s="228"/>
      <c r="K1" s="229"/>
      <c r="L1" s="228"/>
    </row>
    <row r="2" s="226" customFormat="true" ht="12.75" hidden="false" customHeight="false" outlineLevel="0" collapsed="false">
      <c r="A2" s="230"/>
      <c r="B2" s="224"/>
      <c r="C2" s="224"/>
      <c r="D2" s="224"/>
      <c r="E2" s="225"/>
      <c r="G2" s="231"/>
      <c r="H2" s="232"/>
      <c r="I2" s="233"/>
      <c r="J2" s="233"/>
      <c r="K2" s="233"/>
      <c r="L2" s="233"/>
    </row>
    <row r="3" s="226" customFormat="true" ht="12.75" hidden="false" customHeight="false" outlineLevel="0" collapsed="false">
      <c r="A3" s="230"/>
      <c r="B3" s="225"/>
      <c r="C3" s="225"/>
      <c r="D3" s="225"/>
      <c r="E3" s="225"/>
      <c r="G3" s="232"/>
      <c r="H3" s="232"/>
      <c r="I3" s="233"/>
      <c r="J3" s="233"/>
      <c r="K3" s="233"/>
      <c r="L3" s="233"/>
    </row>
    <row r="4" customFormat="false" ht="23.85" hidden="false" customHeight="false" outlineLevel="0" collapsed="false">
      <c r="A4" s="234" t="s">
        <v>651</v>
      </c>
      <c r="B4" s="235" t="s">
        <v>652</v>
      </c>
      <c r="C4" s="235"/>
      <c r="D4" s="235"/>
      <c r="E4" s="236" t="s">
        <v>653</v>
      </c>
      <c r="F4" s="236" t="s">
        <v>654</v>
      </c>
      <c r="G4" s="237" t="s">
        <v>655</v>
      </c>
      <c r="H4" s="237" t="s">
        <v>656</v>
      </c>
      <c r="I4" s="237" t="s">
        <v>657</v>
      </c>
      <c r="J4" s="237" t="s">
        <v>658</v>
      </c>
      <c r="K4" s="237" t="s">
        <v>659</v>
      </c>
      <c r="L4" s="237" t="s">
        <v>660</v>
      </c>
    </row>
    <row r="5" customFormat="false" ht="12.8" hidden="false" customHeight="false" outlineLevel="0" collapsed="false">
      <c r="A5" s="238" t="n">
        <v>1</v>
      </c>
      <c r="B5" s="238" t="n">
        <v>2</v>
      </c>
      <c r="C5" s="238" t="n">
        <v>3</v>
      </c>
      <c r="D5" s="238" t="n">
        <v>4</v>
      </c>
      <c r="E5" s="238" t="n">
        <v>5</v>
      </c>
      <c r="F5" s="238" t="n">
        <v>6</v>
      </c>
      <c r="G5" s="238" t="n">
        <v>7</v>
      </c>
      <c r="H5" s="238" t="n">
        <v>8</v>
      </c>
      <c r="I5" s="238" t="n">
        <v>9</v>
      </c>
      <c r="J5" s="238" t="n">
        <v>10</v>
      </c>
      <c r="K5" s="238" t="n">
        <v>11</v>
      </c>
      <c r="L5" s="238" t="n">
        <v>12</v>
      </c>
    </row>
    <row r="6" s="241" customFormat="true" ht="12.8" hidden="false" customHeight="false" outlineLevel="0" collapsed="false">
      <c r="A6" s="239" t="s">
        <v>661</v>
      </c>
      <c r="B6" s="239" t="s">
        <v>661</v>
      </c>
      <c r="C6" s="239" t="s">
        <v>661</v>
      </c>
      <c r="D6" s="240" t="s">
        <v>661</v>
      </c>
      <c r="E6" s="239" t="s">
        <v>661</v>
      </c>
      <c r="F6" s="239" t="s">
        <v>661</v>
      </c>
      <c r="G6" s="239" t="s">
        <v>48</v>
      </c>
      <c r="H6" s="239" t="s">
        <v>48</v>
      </c>
      <c r="I6" s="239" t="s">
        <v>48</v>
      </c>
      <c r="J6" s="239" t="s">
        <v>48</v>
      </c>
      <c r="K6" s="239" t="s">
        <v>48</v>
      </c>
      <c r="L6" s="239" t="s">
        <v>48</v>
      </c>
    </row>
    <row r="7" s="241" customFormat="true" ht="15" hidden="false" customHeight="false" outlineLevel="0" collapsed="false">
      <c r="A7" s="242"/>
      <c r="B7" s="243" t="s">
        <v>158</v>
      </c>
      <c r="C7" s="242"/>
      <c r="D7" s="244"/>
      <c r="E7" s="242"/>
      <c r="F7" s="242"/>
      <c r="G7" s="242"/>
      <c r="H7" s="245" t="n">
        <f aca="false">SUM(H$8,H$110,H$144,H$173,H$191,H$215)</f>
        <v>0</v>
      </c>
      <c r="I7" s="242"/>
      <c r="J7" s="245" t="n">
        <f aca="false">SUM(J$8,J$110,J$144,J$173,J$191,J$215)</f>
        <v>0</v>
      </c>
      <c r="K7" s="242"/>
      <c r="L7" s="245" t="n">
        <f aca="false">SUM(L$8,L$110,L$144,L$173,L$191,L$215)</f>
        <v>0</v>
      </c>
    </row>
    <row r="8" s="241" customFormat="true" ht="13.8" hidden="false" customHeight="false" outlineLevel="0" collapsed="false">
      <c r="A8" s="246"/>
      <c r="B8" s="247" t="s">
        <v>662</v>
      </c>
      <c r="C8" s="246"/>
      <c r="D8" s="248"/>
      <c r="E8" s="246"/>
      <c r="F8" s="246"/>
      <c r="G8" s="246"/>
      <c r="H8" s="249" t="n">
        <f aca="false">SUM(H9:H109)</f>
        <v>0</v>
      </c>
      <c r="I8" s="246"/>
      <c r="J8" s="249" t="n">
        <f aca="false">SUM(J9:J109)</f>
        <v>0</v>
      </c>
      <c r="K8" s="246"/>
      <c r="L8" s="249" t="n">
        <f aca="false">SUM(L9:L109)</f>
        <v>0</v>
      </c>
    </row>
    <row r="9" customFormat="false" ht="12.75" hidden="false" customHeight="false" outlineLevel="0" collapsed="false">
      <c r="A9" s="250" t="n">
        <v>1</v>
      </c>
      <c r="B9" s="251" t="s">
        <v>663</v>
      </c>
      <c r="C9" s="250"/>
      <c r="D9" s="252"/>
      <c r="E9" s="250" t="s">
        <v>397</v>
      </c>
      <c r="F9" s="250" t="n">
        <v>1</v>
      </c>
      <c r="G9" s="253"/>
      <c r="H9" s="254" t="n">
        <f aca="false">$F9*$G9</f>
        <v>0</v>
      </c>
      <c r="I9" s="253"/>
      <c r="J9" s="254" t="n">
        <f aca="false">$F9*$I9</f>
        <v>0</v>
      </c>
      <c r="K9" s="253" t="n">
        <f aca="false">$G9+$I9</f>
        <v>0</v>
      </c>
      <c r="L9" s="254" t="n">
        <f aca="false">$H9+$J9</f>
        <v>0</v>
      </c>
    </row>
    <row r="10" customFormat="false" ht="37.3" hidden="false" customHeight="false" outlineLevel="0" collapsed="false">
      <c r="A10" s="255"/>
      <c r="B10" s="256"/>
      <c r="C10" s="255"/>
      <c r="D10" s="257" t="s">
        <v>664</v>
      </c>
      <c r="E10" s="255"/>
      <c r="F10" s="255"/>
      <c r="G10" s="228"/>
      <c r="H10" s="258"/>
      <c r="I10" s="228"/>
      <c r="J10" s="258"/>
      <c r="K10" s="228"/>
      <c r="L10" s="258"/>
    </row>
    <row r="11" customFormat="false" ht="12.8" hidden="false" customHeight="false" outlineLevel="0" collapsed="false">
      <c r="D11" s="257" t="s">
        <v>665</v>
      </c>
    </row>
    <row r="12" customFormat="false" ht="12.8" hidden="false" customHeight="false" outlineLevel="0" collapsed="false">
      <c r="D12" s="257" t="s">
        <v>666</v>
      </c>
    </row>
    <row r="13" customFormat="false" ht="12.8" hidden="false" customHeight="false" outlineLevel="0" collapsed="false">
      <c r="D13" s="257" t="s">
        <v>667</v>
      </c>
    </row>
    <row r="14" customFormat="false" ht="12.8" hidden="false" customHeight="false" outlineLevel="0" collapsed="false">
      <c r="B14" s="220" t="n">
        <v>1</v>
      </c>
      <c r="C14" s="220" t="s">
        <v>668</v>
      </c>
      <c r="D14" s="221" t="s">
        <v>669</v>
      </c>
    </row>
    <row r="15" customFormat="false" ht="12.8" hidden="false" customHeight="false" outlineLevel="0" collapsed="false">
      <c r="B15" s="220" t="n">
        <v>1</v>
      </c>
      <c r="C15" s="220" t="s">
        <v>668</v>
      </c>
      <c r="D15" s="221" t="s">
        <v>670</v>
      </c>
    </row>
    <row r="16" customFormat="false" ht="12.8" hidden="false" customHeight="false" outlineLevel="0" collapsed="false">
      <c r="B16" s="220" t="n">
        <v>1</v>
      </c>
      <c r="C16" s="220" t="s">
        <v>668</v>
      </c>
      <c r="D16" s="221" t="s">
        <v>671</v>
      </c>
    </row>
    <row r="17" customFormat="false" ht="12.8" hidden="false" customHeight="false" outlineLevel="0" collapsed="false">
      <c r="B17" s="220" t="n">
        <v>1</v>
      </c>
      <c r="C17" s="220" t="s">
        <v>668</v>
      </c>
      <c r="D17" s="221" t="s">
        <v>672</v>
      </c>
    </row>
    <row r="18" customFormat="false" ht="12.8" hidden="false" customHeight="false" outlineLevel="0" collapsed="false">
      <c r="B18" s="220" t="n">
        <v>1</v>
      </c>
      <c r="C18" s="220" t="s">
        <v>668</v>
      </c>
      <c r="D18" s="221" t="s">
        <v>673</v>
      </c>
    </row>
    <row r="19" customFormat="false" ht="12.8" hidden="false" customHeight="false" outlineLevel="0" collapsed="false">
      <c r="B19" s="220" t="n">
        <v>2</v>
      </c>
      <c r="C19" s="220" t="s">
        <v>668</v>
      </c>
      <c r="D19" s="221" t="s">
        <v>674</v>
      </c>
    </row>
    <row r="20" customFormat="false" ht="12.8" hidden="false" customHeight="false" outlineLevel="0" collapsed="false">
      <c r="B20" s="220" t="n">
        <v>1</v>
      </c>
      <c r="C20" s="220" t="s">
        <v>668</v>
      </c>
      <c r="D20" s="221" t="s">
        <v>675</v>
      </c>
    </row>
    <row r="21" customFormat="false" ht="12.8" hidden="false" customHeight="false" outlineLevel="0" collapsed="false">
      <c r="B21" s="220" t="n">
        <v>3</v>
      </c>
      <c r="C21" s="220" t="s">
        <v>668</v>
      </c>
      <c r="D21" s="221" t="s">
        <v>676</v>
      </c>
    </row>
    <row r="22" customFormat="false" ht="12.8" hidden="false" customHeight="false" outlineLevel="0" collapsed="false">
      <c r="B22" s="220" t="n">
        <v>2</v>
      </c>
      <c r="C22" s="220" t="s">
        <v>668</v>
      </c>
      <c r="D22" s="221" t="s">
        <v>677</v>
      </c>
    </row>
    <row r="23" customFormat="false" ht="12.8" hidden="false" customHeight="false" outlineLevel="0" collapsed="false">
      <c r="B23" s="220" t="n">
        <v>1</v>
      </c>
      <c r="C23" s="220" t="s">
        <v>668</v>
      </c>
      <c r="D23" s="221" t="s">
        <v>678</v>
      </c>
    </row>
    <row r="24" customFormat="false" ht="12.8" hidden="false" customHeight="false" outlineLevel="0" collapsed="false">
      <c r="B24" s="220" t="n">
        <v>6</v>
      </c>
      <c r="C24" s="220" t="s">
        <v>668</v>
      </c>
      <c r="D24" s="221" t="s">
        <v>679</v>
      </c>
    </row>
    <row r="25" customFormat="false" ht="12.8" hidden="false" customHeight="false" outlineLevel="0" collapsed="false">
      <c r="B25" s="220" t="n">
        <v>1</v>
      </c>
      <c r="C25" s="220" t="s">
        <v>668</v>
      </c>
      <c r="D25" s="221" t="s">
        <v>680</v>
      </c>
    </row>
    <row r="26" customFormat="false" ht="12.8" hidden="false" customHeight="false" outlineLevel="0" collapsed="false">
      <c r="B26" s="220" t="n">
        <v>2</v>
      </c>
      <c r="C26" s="220" t="s">
        <v>668</v>
      </c>
      <c r="D26" s="221" t="s">
        <v>681</v>
      </c>
    </row>
    <row r="27" customFormat="false" ht="12.8" hidden="false" customHeight="false" outlineLevel="0" collapsed="false">
      <c r="B27" s="220" t="n">
        <v>1</v>
      </c>
      <c r="C27" s="220" t="s">
        <v>668</v>
      </c>
      <c r="D27" s="221" t="s">
        <v>682</v>
      </c>
    </row>
    <row r="28" customFormat="false" ht="12.8" hidden="false" customHeight="false" outlineLevel="0" collapsed="false">
      <c r="B28" s="220" t="n">
        <v>6</v>
      </c>
      <c r="C28" s="220" t="s">
        <v>668</v>
      </c>
      <c r="D28" s="221" t="s">
        <v>683</v>
      </c>
    </row>
    <row r="29" customFormat="false" ht="12.8" hidden="false" customHeight="false" outlineLevel="0" collapsed="false">
      <c r="B29" s="220" t="n">
        <v>4</v>
      </c>
      <c r="C29" s="220" t="s">
        <v>668</v>
      </c>
      <c r="D29" s="221" t="s">
        <v>684</v>
      </c>
    </row>
    <row r="30" customFormat="false" ht="12.8" hidden="false" customHeight="false" outlineLevel="0" collapsed="false">
      <c r="B30" s="220" t="n">
        <v>2</v>
      </c>
      <c r="C30" s="220" t="s">
        <v>668</v>
      </c>
      <c r="D30" s="221" t="s">
        <v>685</v>
      </c>
    </row>
    <row r="31" customFormat="false" ht="12.8" hidden="false" customHeight="false" outlineLevel="0" collapsed="false">
      <c r="B31" s="220" t="n">
        <v>2</v>
      </c>
      <c r="C31" s="220" t="s">
        <v>668</v>
      </c>
      <c r="D31" s="221" t="s">
        <v>686</v>
      </c>
    </row>
    <row r="32" customFormat="false" ht="12.8" hidden="false" customHeight="false" outlineLevel="0" collapsed="false">
      <c r="B32" s="220" t="n">
        <v>1</v>
      </c>
      <c r="C32" s="220" t="s">
        <v>668</v>
      </c>
      <c r="D32" s="221" t="s">
        <v>687</v>
      </c>
    </row>
    <row r="33" customFormat="false" ht="12.8" hidden="false" customHeight="false" outlineLevel="0" collapsed="false">
      <c r="B33" s="220" t="n">
        <v>2</v>
      </c>
      <c r="C33" s="220" t="s">
        <v>668</v>
      </c>
      <c r="D33" s="221" t="s">
        <v>688</v>
      </c>
    </row>
    <row r="34" customFormat="false" ht="12.8" hidden="false" customHeight="false" outlineLevel="0" collapsed="false">
      <c r="B34" s="220" t="n">
        <v>3</v>
      </c>
      <c r="C34" s="220" t="s">
        <v>668</v>
      </c>
      <c r="D34" s="221" t="s">
        <v>689</v>
      </c>
    </row>
    <row r="35" customFormat="false" ht="12.8" hidden="false" customHeight="false" outlineLevel="0" collapsed="false">
      <c r="B35" s="220" t="n">
        <v>4</v>
      </c>
      <c r="C35" s="220" t="s">
        <v>668</v>
      </c>
      <c r="D35" s="221" t="s">
        <v>690</v>
      </c>
    </row>
    <row r="36" customFormat="false" ht="12.8" hidden="false" customHeight="false" outlineLevel="0" collapsed="false">
      <c r="B36" s="220" t="n">
        <v>1</v>
      </c>
      <c r="C36" s="220" t="s">
        <v>668</v>
      </c>
      <c r="D36" s="221" t="s">
        <v>691</v>
      </c>
    </row>
    <row r="37" customFormat="false" ht="12.8" hidden="false" customHeight="false" outlineLevel="0" collapsed="false">
      <c r="B37" s="220" t="n">
        <v>3</v>
      </c>
      <c r="C37" s="220" t="s">
        <v>668</v>
      </c>
      <c r="D37" s="221" t="s">
        <v>692</v>
      </c>
    </row>
    <row r="38" customFormat="false" ht="12.8" hidden="false" customHeight="false" outlineLevel="0" collapsed="false">
      <c r="B38" s="220" t="n">
        <v>1</v>
      </c>
      <c r="C38" s="220" t="s">
        <v>668</v>
      </c>
      <c r="D38" s="221" t="s">
        <v>693</v>
      </c>
    </row>
    <row r="39" customFormat="false" ht="12.8" hidden="false" customHeight="false" outlineLevel="0" collapsed="false">
      <c r="B39" s="220" t="n">
        <v>1</v>
      </c>
      <c r="C39" s="220" t="s">
        <v>668</v>
      </c>
      <c r="D39" s="221" t="s">
        <v>694</v>
      </c>
    </row>
    <row r="40" customFormat="false" ht="12.8" hidden="false" customHeight="false" outlineLevel="0" collapsed="false">
      <c r="B40" s="220" t="n">
        <v>1</v>
      </c>
      <c r="C40" s="220" t="s">
        <v>668</v>
      </c>
      <c r="D40" s="221" t="s">
        <v>695</v>
      </c>
    </row>
    <row r="41" customFormat="false" ht="12.8" hidden="false" customHeight="false" outlineLevel="0" collapsed="false">
      <c r="B41" s="220" t="n">
        <v>5</v>
      </c>
      <c r="C41" s="220" t="s">
        <v>668</v>
      </c>
      <c r="D41" s="221" t="s">
        <v>696</v>
      </c>
    </row>
    <row r="42" customFormat="false" ht="12.8" hidden="false" customHeight="false" outlineLevel="0" collapsed="false">
      <c r="B42" s="220" t="n">
        <v>1</v>
      </c>
      <c r="C42" s="220" t="s">
        <v>668</v>
      </c>
      <c r="D42" s="221" t="s">
        <v>697</v>
      </c>
    </row>
    <row r="43" customFormat="false" ht="12.8" hidden="false" customHeight="false" outlineLevel="0" collapsed="false">
      <c r="B43" s="220" t="n">
        <v>2</v>
      </c>
      <c r="C43" s="220" t="s">
        <v>668</v>
      </c>
      <c r="D43" s="221" t="s">
        <v>698</v>
      </c>
    </row>
    <row r="44" customFormat="false" ht="12.8" hidden="false" customHeight="false" outlineLevel="0" collapsed="false">
      <c r="B44" s="220" t="n">
        <v>1</v>
      </c>
      <c r="C44" s="220" t="s">
        <v>668</v>
      </c>
      <c r="D44" s="221" t="s">
        <v>699</v>
      </c>
    </row>
    <row r="45" customFormat="false" ht="12.8" hidden="false" customHeight="false" outlineLevel="0" collapsed="false">
      <c r="B45" s="220" t="n">
        <v>1</v>
      </c>
      <c r="C45" s="220" t="s">
        <v>668</v>
      </c>
      <c r="D45" s="221" t="s">
        <v>700</v>
      </c>
    </row>
    <row r="46" customFormat="false" ht="12.8" hidden="false" customHeight="false" outlineLevel="0" collapsed="false">
      <c r="B46" s="220" t="n">
        <v>1</v>
      </c>
      <c r="C46" s="220" t="s">
        <v>668</v>
      </c>
      <c r="D46" s="221" t="s">
        <v>701</v>
      </c>
    </row>
    <row r="47" customFormat="false" ht="12.8" hidden="false" customHeight="false" outlineLevel="0" collapsed="false">
      <c r="B47" s="220" t="n">
        <v>1</v>
      </c>
      <c r="C47" s="220" t="s">
        <v>668</v>
      </c>
      <c r="D47" s="221" t="s">
        <v>702</v>
      </c>
    </row>
    <row r="48" customFormat="false" ht="12.8" hidden="false" customHeight="false" outlineLevel="0" collapsed="false">
      <c r="B48" s="220" t="n">
        <v>1</v>
      </c>
      <c r="C48" s="220" t="s">
        <v>668</v>
      </c>
      <c r="D48" s="221" t="s">
        <v>703</v>
      </c>
    </row>
    <row r="49" customFormat="false" ht="12.8" hidden="false" customHeight="false" outlineLevel="0" collapsed="false">
      <c r="B49" s="220" t="n">
        <v>1</v>
      </c>
      <c r="C49" s="220" t="s">
        <v>668</v>
      </c>
      <c r="D49" s="221" t="s">
        <v>704</v>
      </c>
    </row>
    <row r="50" customFormat="false" ht="12.8" hidden="false" customHeight="false" outlineLevel="0" collapsed="false">
      <c r="B50" s="220" t="n">
        <v>1</v>
      </c>
      <c r="C50" s="220" t="s">
        <v>668</v>
      </c>
      <c r="D50" s="221" t="s">
        <v>705</v>
      </c>
    </row>
    <row r="51" customFormat="false" ht="12.8" hidden="false" customHeight="false" outlineLevel="0" collapsed="false">
      <c r="B51" s="220" t="n">
        <v>3</v>
      </c>
      <c r="C51" s="220" t="s">
        <v>668</v>
      </c>
      <c r="D51" s="221" t="s">
        <v>706</v>
      </c>
    </row>
    <row r="52" customFormat="false" ht="12.8" hidden="false" customHeight="false" outlineLevel="0" collapsed="false">
      <c r="B52" s="220" t="n">
        <v>6</v>
      </c>
      <c r="C52" s="220" t="s">
        <v>668</v>
      </c>
      <c r="D52" s="221" t="s">
        <v>707</v>
      </c>
    </row>
    <row r="53" customFormat="false" ht="12.8" hidden="false" customHeight="false" outlineLevel="0" collapsed="false">
      <c r="B53" s="220" t="n">
        <v>9</v>
      </c>
      <c r="C53" s="220" t="s">
        <v>668</v>
      </c>
      <c r="D53" s="221" t="s">
        <v>708</v>
      </c>
    </row>
    <row r="54" customFormat="false" ht="12.8" hidden="false" customHeight="false" outlineLevel="0" collapsed="false">
      <c r="B54" s="220" t="n">
        <v>1</v>
      </c>
      <c r="C54" s="220" t="s">
        <v>668</v>
      </c>
      <c r="D54" s="221" t="s">
        <v>709</v>
      </c>
    </row>
    <row r="55" customFormat="false" ht="12.8" hidden="false" customHeight="false" outlineLevel="0" collapsed="false">
      <c r="B55" s="220" t="n">
        <v>4</v>
      </c>
      <c r="C55" s="220" t="s">
        <v>668</v>
      </c>
      <c r="D55" s="221" t="s">
        <v>710</v>
      </c>
    </row>
    <row r="56" customFormat="false" ht="12.8" hidden="false" customHeight="false" outlineLevel="0" collapsed="false">
      <c r="B56" s="220" t="n">
        <v>9</v>
      </c>
      <c r="C56" s="220" t="s">
        <v>668</v>
      </c>
      <c r="D56" s="221" t="s">
        <v>711</v>
      </c>
    </row>
    <row r="57" customFormat="false" ht="12.8" hidden="false" customHeight="false" outlineLevel="0" collapsed="false">
      <c r="B57" s="220" t="n">
        <v>3</v>
      </c>
      <c r="C57" s="220" t="s">
        <v>668</v>
      </c>
      <c r="D57" s="221" t="s">
        <v>712</v>
      </c>
    </row>
    <row r="58" customFormat="false" ht="12.8" hidden="false" customHeight="false" outlineLevel="0" collapsed="false">
      <c r="B58" s="220" t="n">
        <v>3</v>
      </c>
      <c r="C58" s="220" t="s">
        <v>668</v>
      </c>
      <c r="D58" s="221" t="s">
        <v>713</v>
      </c>
    </row>
    <row r="59" customFormat="false" ht="12.8" hidden="false" customHeight="false" outlineLevel="0" collapsed="false">
      <c r="B59" s="220" t="n">
        <v>36</v>
      </c>
      <c r="C59" s="220" t="s">
        <v>668</v>
      </c>
      <c r="D59" s="221" t="s">
        <v>714</v>
      </c>
    </row>
    <row r="60" customFormat="false" ht="12.8" hidden="false" customHeight="false" outlineLevel="0" collapsed="false">
      <c r="B60" s="220" t="n">
        <v>25</v>
      </c>
      <c r="C60" s="220" t="s">
        <v>668</v>
      </c>
      <c r="D60" s="221" t="s">
        <v>715</v>
      </c>
    </row>
    <row r="61" customFormat="false" ht="12.8" hidden="false" customHeight="false" outlineLevel="0" collapsed="false">
      <c r="B61" s="220" t="n">
        <v>3</v>
      </c>
      <c r="C61" s="220" t="s">
        <v>668</v>
      </c>
      <c r="D61" s="221" t="s">
        <v>716</v>
      </c>
    </row>
    <row r="62" customFormat="false" ht="12.8" hidden="false" customHeight="false" outlineLevel="0" collapsed="false">
      <c r="B62" s="220" t="n">
        <v>5</v>
      </c>
      <c r="C62" s="220" t="s">
        <v>668</v>
      </c>
      <c r="D62" s="221" t="s">
        <v>717</v>
      </c>
    </row>
    <row r="63" customFormat="false" ht="12.8" hidden="false" customHeight="false" outlineLevel="0" collapsed="false">
      <c r="B63" s="220" t="n">
        <v>5</v>
      </c>
      <c r="C63" s="220" t="s">
        <v>668</v>
      </c>
      <c r="D63" s="221" t="s">
        <v>718</v>
      </c>
    </row>
    <row r="64" customFormat="false" ht="12.8" hidden="false" customHeight="false" outlineLevel="0" collapsed="false">
      <c r="B64" s="220" t="n">
        <v>2</v>
      </c>
      <c r="C64" s="220" t="s">
        <v>668</v>
      </c>
      <c r="D64" s="221" t="s">
        <v>719</v>
      </c>
    </row>
    <row r="65" customFormat="false" ht="12.8" hidden="false" customHeight="false" outlineLevel="0" collapsed="false">
      <c r="B65" s="220" t="n">
        <v>2</v>
      </c>
      <c r="C65" s="220" t="s">
        <v>668</v>
      </c>
      <c r="D65" s="221" t="s">
        <v>720</v>
      </c>
    </row>
    <row r="66" customFormat="false" ht="12.8" hidden="false" customHeight="false" outlineLevel="0" collapsed="false">
      <c r="B66" s="220" t="n">
        <v>7</v>
      </c>
      <c r="C66" s="220" t="s">
        <v>668</v>
      </c>
      <c r="D66" s="221" t="s">
        <v>721</v>
      </c>
    </row>
    <row r="67" customFormat="false" ht="12.8" hidden="false" customHeight="false" outlineLevel="0" collapsed="false">
      <c r="B67" s="220" t="n">
        <v>1</v>
      </c>
      <c r="C67" s="220" t="s">
        <v>668</v>
      </c>
      <c r="D67" s="221" t="s">
        <v>722</v>
      </c>
    </row>
    <row r="68" customFormat="false" ht="12.8" hidden="false" customHeight="false" outlineLevel="0" collapsed="false">
      <c r="B68" s="220" t="n">
        <v>1</v>
      </c>
      <c r="C68" s="220" t="s">
        <v>668</v>
      </c>
      <c r="D68" s="221" t="s">
        <v>723</v>
      </c>
    </row>
    <row r="69" customFormat="false" ht="12.8" hidden="false" customHeight="false" outlineLevel="0" collapsed="false">
      <c r="B69" s="220" t="n">
        <v>1</v>
      </c>
      <c r="C69" s="220" t="s">
        <v>397</v>
      </c>
      <c r="D69" s="221" t="s">
        <v>724</v>
      </c>
    </row>
    <row r="70" customFormat="false" ht="12.8" hidden="false" customHeight="false" outlineLevel="0" collapsed="false">
      <c r="A70" s="250" t="n">
        <v>2</v>
      </c>
      <c r="B70" s="251" t="s">
        <v>725</v>
      </c>
      <c r="C70" s="250"/>
      <c r="D70" s="252"/>
      <c r="E70" s="250" t="s">
        <v>668</v>
      </c>
      <c r="F70" s="250" t="n">
        <v>1</v>
      </c>
      <c r="G70" s="253"/>
      <c r="H70" s="254" t="n">
        <f aca="false">$F70*$G70</f>
        <v>0</v>
      </c>
      <c r="I70" s="253"/>
      <c r="J70" s="254" t="n">
        <f aca="false">$F70*$I70</f>
        <v>0</v>
      </c>
      <c r="K70" s="253" t="n">
        <f aca="false">$G70+$I70</f>
        <v>0</v>
      </c>
      <c r="L70" s="254" t="n">
        <f aca="false">$H70+$J70</f>
        <v>0</v>
      </c>
    </row>
    <row r="71" customFormat="false" ht="12.8" hidden="false" customHeight="false" outlineLevel="0" collapsed="false">
      <c r="D71" s="221" t="s">
        <v>726</v>
      </c>
    </row>
    <row r="72" customFormat="false" ht="12.8" hidden="false" customHeight="false" outlineLevel="0" collapsed="false">
      <c r="A72" s="250" t="n">
        <v>3</v>
      </c>
      <c r="B72" s="251" t="s">
        <v>727</v>
      </c>
      <c r="C72" s="250"/>
      <c r="D72" s="252"/>
      <c r="E72" s="250" t="s">
        <v>668</v>
      </c>
      <c r="F72" s="250" t="n">
        <v>1</v>
      </c>
      <c r="G72" s="253"/>
      <c r="H72" s="254" t="n">
        <f aca="false">$F72*$G72</f>
        <v>0</v>
      </c>
      <c r="I72" s="253"/>
      <c r="J72" s="254" t="n">
        <f aca="false">$F72*$I72</f>
        <v>0</v>
      </c>
      <c r="K72" s="253" t="n">
        <f aca="false">$G72+$I72</f>
        <v>0</v>
      </c>
      <c r="L72" s="254" t="n">
        <f aca="false">$H72+$J72</f>
        <v>0</v>
      </c>
    </row>
    <row r="73" customFormat="false" ht="12.8" hidden="false" customHeight="false" outlineLevel="0" collapsed="false">
      <c r="A73" s="259"/>
      <c r="B73" s="260"/>
      <c r="C73" s="259"/>
      <c r="D73" s="261" t="s">
        <v>728</v>
      </c>
      <c r="E73" s="259"/>
      <c r="F73" s="259"/>
      <c r="G73" s="262"/>
      <c r="H73" s="263"/>
      <c r="I73" s="262"/>
      <c r="J73" s="263"/>
      <c r="K73" s="262"/>
      <c r="L73" s="263"/>
    </row>
    <row r="74" customFormat="false" ht="12.8" hidden="false" customHeight="false" outlineLevel="0" collapsed="false">
      <c r="A74" s="250" t="n">
        <v>4</v>
      </c>
      <c r="B74" s="251" t="s">
        <v>729</v>
      </c>
      <c r="C74" s="250"/>
      <c r="D74" s="252"/>
      <c r="E74" s="250" t="s">
        <v>397</v>
      </c>
      <c r="F74" s="250" t="n">
        <v>1</v>
      </c>
      <c r="G74" s="253"/>
      <c r="H74" s="254" t="n">
        <f aca="false">$F74*$G74</f>
        <v>0</v>
      </c>
      <c r="I74" s="253"/>
      <c r="J74" s="254" t="n">
        <f aca="false">$F74*$I74</f>
        <v>0</v>
      </c>
      <c r="K74" s="253" t="n">
        <f aca="false">$G74+$I74</f>
        <v>0</v>
      </c>
      <c r="L74" s="254" t="n">
        <f aca="false">$H74+$J74</f>
        <v>0</v>
      </c>
    </row>
    <row r="75" customFormat="false" ht="12.8" hidden="false" customHeight="false" outlineLevel="0" collapsed="false">
      <c r="A75" s="259"/>
      <c r="B75" s="260"/>
      <c r="C75" s="259"/>
      <c r="D75" s="261" t="s">
        <v>730</v>
      </c>
      <c r="E75" s="259"/>
      <c r="F75" s="259"/>
      <c r="G75" s="262"/>
      <c r="H75" s="263"/>
      <c r="I75" s="262"/>
      <c r="J75" s="263"/>
      <c r="K75" s="262"/>
      <c r="L75" s="263"/>
    </row>
    <row r="76" customFormat="false" ht="12.8" hidden="false" customHeight="false" outlineLevel="0" collapsed="false">
      <c r="A76" s="250" t="n">
        <v>5</v>
      </c>
      <c r="B76" s="251" t="s">
        <v>731</v>
      </c>
      <c r="C76" s="250"/>
      <c r="D76" s="252"/>
      <c r="E76" s="250" t="s">
        <v>397</v>
      </c>
      <c r="F76" s="250" t="n">
        <v>1</v>
      </c>
      <c r="G76" s="253"/>
      <c r="H76" s="254" t="n">
        <f aca="false">$F76*$G76</f>
        <v>0</v>
      </c>
      <c r="I76" s="253"/>
      <c r="J76" s="254" t="n">
        <f aca="false">$F76*$I76</f>
        <v>0</v>
      </c>
      <c r="K76" s="253" t="n">
        <f aca="false">$G76+$I76</f>
        <v>0</v>
      </c>
      <c r="L76" s="254" t="n">
        <f aca="false">$H76+$J76</f>
        <v>0</v>
      </c>
    </row>
    <row r="77" customFormat="false" ht="12.8" hidden="false" customHeight="false" outlineLevel="0" collapsed="false">
      <c r="A77" s="259"/>
      <c r="B77" s="260"/>
      <c r="C77" s="259"/>
      <c r="D77" s="261" t="s">
        <v>730</v>
      </c>
      <c r="E77" s="259"/>
      <c r="F77" s="259"/>
      <c r="G77" s="262"/>
      <c r="H77" s="263"/>
      <c r="I77" s="262"/>
      <c r="J77" s="263"/>
      <c r="K77" s="262"/>
      <c r="L77" s="263"/>
    </row>
    <row r="78" customFormat="false" ht="12.8" hidden="false" customHeight="false" outlineLevel="0" collapsed="false">
      <c r="A78" s="250" t="n">
        <v>6</v>
      </c>
      <c r="B78" s="251" t="s">
        <v>732</v>
      </c>
      <c r="C78" s="250"/>
      <c r="D78" s="252"/>
      <c r="E78" s="250" t="s">
        <v>397</v>
      </c>
      <c r="F78" s="250" t="n">
        <v>1</v>
      </c>
      <c r="G78" s="253"/>
      <c r="H78" s="254" t="n">
        <f aca="false">$F78*$G78</f>
        <v>0</v>
      </c>
      <c r="I78" s="253"/>
      <c r="J78" s="254" t="n">
        <f aca="false">$F78*$I78</f>
        <v>0</v>
      </c>
      <c r="K78" s="253" t="n">
        <f aca="false">$G78+$I78</f>
        <v>0</v>
      </c>
      <c r="L78" s="254" t="n">
        <f aca="false">$H78+$J78</f>
        <v>0</v>
      </c>
    </row>
    <row r="79" customFormat="false" ht="12.8" hidden="false" customHeight="false" outlineLevel="0" collapsed="false">
      <c r="A79" s="259"/>
      <c r="B79" s="260"/>
      <c r="C79" s="259"/>
      <c r="D79" s="261" t="s">
        <v>733</v>
      </c>
      <c r="E79" s="259"/>
      <c r="F79" s="259"/>
      <c r="G79" s="262"/>
      <c r="H79" s="263"/>
      <c r="I79" s="262"/>
      <c r="J79" s="263"/>
      <c r="K79" s="262"/>
      <c r="L79" s="263"/>
    </row>
    <row r="80" customFormat="false" ht="12.8" hidden="false" customHeight="false" outlineLevel="0" collapsed="false">
      <c r="A80" s="250" t="n">
        <v>7</v>
      </c>
      <c r="B80" s="251" t="s">
        <v>734</v>
      </c>
      <c r="C80" s="250"/>
      <c r="D80" s="252"/>
      <c r="E80" s="250" t="s">
        <v>397</v>
      </c>
      <c r="F80" s="250" t="n">
        <v>1</v>
      </c>
      <c r="G80" s="253"/>
      <c r="H80" s="254" t="n">
        <f aca="false">$F80*$G80</f>
        <v>0</v>
      </c>
      <c r="I80" s="253"/>
      <c r="J80" s="254" t="n">
        <f aca="false">$F80*$I80</f>
        <v>0</v>
      </c>
      <c r="K80" s="253" t="n">
        <f aca="false">$G80+$I80</f>
        <v>0</v>
      </c>
      <c r="L80" s="254" t="n">
        <f aca="false">$H80+$J80</f>
        <v>0</v>
      </c>
    </row>
    <row r="81" customFormat="false" ht="12.8" hidden="false" customHeight="false" outlineLevel="0" collapsed="false">
      <c r="B81" s="220" t="n">
        <v>2</v>
      </c>
      <c r="C81" s="220" t="s">
        <v>668</v>
      </c>
      <c r="D81" s="221" t="s">
        <v>735</v>
      </c>
    </row>
    <row r="82" customFormat="false" ht="12.8" hidden="false" customHeight="false" outlineLevel="0" collapsed="false">
      <c r="A82" s="250" t="n">
        <v>8</v>
      </c>
      <c r="B82" s="251" t="s">
        <v>736</v>
      </c>
      <c r="C82" s="250"/>
      <c r="D82" s="252"/>
      <c r="E82" s="250" t="s">
        <v>397</v>
      </c>
      <c r="F82" s="250" t="n">
        <v>1</v>
      </c>
      <c r="G82" s="253"/>
      <c r="H82" s="254" t="n">
        <f aca="false">$F82*$G82</f>
        <v>0</v>
      </c>
      <c r="I82" s="253"/>
      <c r="J82" s="254" t="n">
        <f aca="false">$F82*$I82</f>
        <v>0</v>
      </c>
      <c r="K82" s="253" t="n">
        <f aca="false">$G82+$I82</f>
        <v>0</v>
      </c>
      <c r="L82" s="254" t="n">
        <f aca="false">$H82+$J82</f>
        <v>0</v>
      </c>
    </row>
    <row r="83" customFormat="false" ht="12.8" hidden="false" customHeight="false" outlineLevel="0" collapsed="false">
      <c r="B83" s="220" t="n">
        <v>1</v>
      </c>
      <c r="C83" s="220" t="s">
        <v>668</v>
      </c>
      <c r="D83" s="221" t="s">
        <v>736</v>
      </c>
    </row>
    <row r="84" customFormat="false" ht="12.8" hidden="false" customHeight="false" outlineLevel="0" collapsed="false">
      <c r="A84" s="250" t="n">
        <v>9</v>
      </c>
      <c r="B84" s="251" t="s">
        <v>737</v>
      </c>
      <c r="C84" s="250"/>
      <c r="D84" s="252"/>
      <c r="E84" s="250" t="s">
        <v>397</v>
      </c>
      <c r="F84" s="250" t="n">
        <v>1</v>
      </c>
      <c r="G84" s="253"/>
      <c r="H84" s="254" t="n">
        <f aca="false">$F84*$G84</f>
        <v>0</v>
      </c>
      <c r="I84" s="253"/>
      <c r="J84" s="254" t="n">
        <f aca="false">$F84*$I84</f>
        <v>0</v>
      </c>
      <c r="K84" s="253" t="n">
        <f aca="false">$G84+$I84</f>
        <v>0</v>
      </c>
      <c r="L84" s="254" t="n">
        <f aca="false">$H84+$J84</f>
        <v>0</v>
      </c>
    </row>
    <row r="85" customFormat="false" ht="12.8" hidden="false" customHeight="false" outlineLevel="0" collapsed="false">
      <c r="B85" s="220" t="n">
        <v>1</v>
      </c>
      <c r="C85" s="220" t="s">
        <v>668</v>
      </c>
      <c r="D85" s="221" t="s">
        <v>737</v>
      </c>
    </row>
    <row r="86" customFormat="false" ht="12.8" hidden="false" customHeight="false" outlineLevel="0" collapsed="false">
      <c r="A86" s="250" t="n">
        <v>10</v>
      </c>
      <c r="B86" s="251" t="s">
        <v>738</v>
      </c>
      <c r="C86" s="250"/>
      <c r="D86" s="252"/>
      <c r="E86" s="250" t="s">
        <v>397</v>
      </c>
      <c r="F86" s="250" t="n">
        <v>1</v>
      </c>
      <c r="G86" s="253"/>
      <c r="H86" s="254" t="n">
        <f aca="false">$F86*$G86</f>
        <v>0</v>
      </c>
      <c r="I86" s="253"/>
      <c r="J86" s="254" t="n">
        <f aca="false">$F86*$I86</f>
        <v>0</v>
      </c>
      <c r="K86" s="253" t="n">
        <f aca="false">$G86+$I86</f>
        <v>0</v>
      </c>
      <c r="L86" s="254" t="n">
        <f aca="false">$H86+$J86</f>
        <v>0</v>
      </c>
    </row>
    <row r="87" customFormat="false" ht="12.8" hidden="false" customHeight="false" outlineLevel="0" collapsed="false">
      <c r="B87" s="220" t="n">
        <v>1</v>
      </c>
      <c r="C87" s="220" t="s">
        <v>668</v>
      </c>
      <c r="D87" s="221" t="s">
        <v>738</v>
      </c>
    </row>
    <row r="88" customFormat="false" ht="12.8" hidden="false" customHeight="false" outlineLevel="0" collapsed="false">
      <c r="A88" s="250" t="n">
        <v>11</v>
      </c>
      <c r="B88" s="251" t="s">
        <v>739</v>
      </c>
      <c r="C88" s="250"/>
      <c r="D88" s="252"/>
      <c r="E88" s="250" t="s">
        <v>397</v>
      </c>
      <c r="F88" s="250" t="n">
        <v>1</v>
      </c>
      <c r="G88" s="253"/>
      <c r="H88" s="254" t="n">
        <f aca="false">$F88*$G88</f>
        <v>0</v>
      </c>
      <c r="I88" s="253"/>
      <c r="J88" s="254" t="n">
        <f aca="false">$F88*$I88</f>
        <v>0</v>
      </c>
      <c r="K88" s="253" t="n">
        <f aca="false">$G88+$I88</f>
        <v>0</v>
      </c>
      <c r="L88" s="254" t="n">
        <f aca="false">$H88+$J88</f>
        <v>0</v>
      </c>
    </row>
    <row r="89" customFormat="false" ht="12.8" hidden="false" customHeight="false" outlineLevel="0" collapsed="false">
      <c r="B89" s="220" t="n">
        <v>1</v>
      </c>
      <c r="C89" s="220" t="s">
        <v>668</v>
      </c>
      <c r="D89" s="221" t="s">
        <v>740</v>
      </c>
    </row>
    <row r="90" customFormat="false" ht="12.8" hidden="false" customHeight="false" outlineLevel="0" collapsed="false">
      <c r="A90" s="250" t="n">
        <v>12</v>
      </c>
      <c r="B90" s="251" t="s">
        <v>741</v>
      </c>
      <c r="C90" s="250"/>
      <c r="D90" s="252"/>
      <c r="E90" s="250" t="s">
        <v>397</v>
      </c>
      <c r="F90" s="250" t="n">
        <v>1</v>
      </c>
      <c r="G90" s="253"/>
      <c r="H90" s="254" t="n">
        <f aca="false">$F90*$G90</f>
        <v>0</v>
      </c>
      <c r="I90" s="253"/>
      <c r="J90" s="254" t="n">
        <f aca="false">$F90*$I90</f>
        <v>0</v>
      </c>
      <c r="K90" s="253" t="n">
        <f aca="false">$G90+$I90</f>
        <v>0</v>
      </c>
      <c r="L90" s="254" t="n">
        <f aca="false">$H90+$J90</f>
        <v>0</v>
      </c>
    </row>
    <row r="91" customFormat="false" ht="12.8" hidden="false" customHeight="false" outlineLevel="0" collapsed="false">
      <c r="B91" s="220" t="n">
        <v>1</v>
      </c>
      <c r="C91" s="220" t="s">
        <v>668</v>
      </c>
      <c r="D91" s="221" t="s">
        <v>742</v>
      </c>
    </row>
    <row r="92" customFormat="false" ht="12.8" hidden="false" customHeight="false" outlineLevel="0" collapsed="false">
      <c r="A92" s="250" t="n">
        <v>13</v>
      </c>
      <c r="B92" s="251" t="s">
        <v>743</v>
      </c>
      <c r="C92" s="250"/>
      <c r="D92" s="252"/>
      <c r="E92" s="250" t="s">
        <v>397</v>
      </c>
      <c r="F92" s="250" t="n">
        <v>1</v>
      </c>
      <c r="G92" s="253"/>
      <c r="H92" s="254" t="n">
        <f aca="false">$F92*$G92</f>
        <v>0</v>
      </c>
      <c r="I92" s="253"/>
      <c r="J92" s="254" t="n">
        <f aca="false">$F92*$I92</f>
        <v>0</v>
      </c>
      <c r="K92" s="253" t="n">
        <f aca="false">$G92+$I92</f>
        <v>0</v>
      </c>
      <c r="L92" s="254" t="n">
        <f aca="false">$H92+$J92</f>
        <v>0</v>
      </c>
    </row>
    <row r="93" customFormat="false" ht="12.8" hidden="false" customHeight="false" outlineLevel="0" collapsed="false">
      <c r="D93" s="221" t="s">
        <v>744</v>
      </c>
    </row>
    <row r="94" customFormat="false" ht="12.8" hidden="false" customHeight="false" outlineLevel="0" collapsed="false">
      <c r="D94" s="221" t="s">
        <v>745</v>
      </c>
    </row>
    <row r="95" customFormat="false" ht="12.8" hidden="false" customHeight="false" outlineLevel="0" collapsed="false">
      <c r="B95" s="220" t="n">
        <v>1</v>
      </c>
      <c r="C95" s="220" t="s">
        <v>668</v>
      </c>
      <c r="D95" s="221" t="s">
        <v>746</v>
      </c>
    </row>
    <row r="96" customFormat="false" ht="12.8" hidden="false" customHeight="false" outlineLevel="0" collapsed="false">
      <c r="A96" s="250" t="n">
        <v>14</v>
      </c>
      <c r="B96" s="251" t="s">
        <v>747</v>
      </c>
      <c r="C96" s="250"/>
      <c r="D96" s="252"/>
      <c r="E96" s="250" t="s">
        <v>397</v>
      </c>
      <c r="F96" s="250" t="n">
        <v>1</v>
      </c>
      <c r="G96" s="253"/>
      <c r="H96" s="254" t="n">
        <f aca="false">$F96*$G96</f>
        <v>0</v>
      </c>
      <c r="I96" s="253"/>
      <c r="J96" s="254" t="n">
        <f aca="false">$F96*$I96</f>
        <v>0</v>
      </c>
      <c r="K96" s="253" t="n">
        <f aca="false">$G96+$I96</f>
        <v>0</v>
      </c>
      <c r="L96" s="254" t="n">
        <f aca="false">$H96+$J96</f>
        <v>0</v>
      </c>
    </row>
    <row r="97" customFormat="false" ht="12.8" hidden="false" customHeight="false" outlineLevel="0" collapsed="false">
      <c r="B97" s="220" t="n">
        <v>1</v>
      </c>
      <c r="C97" s="220" t="s">
        <v>397</v>
      </c>
      <c r="D97" s="221" t="s">
        <v>747</v>
      </c>
    </row>
    <row r="98" customFormat="false" ht="12.8" hidden="false" customHeight="false" outlineLevel="0" collapsed="false">
      <c r="A98" s="250" t="n">
        <v>15</v>
      </c>
      <c r="B98" s="251" t="s">
        <v>748</v>
      </c>
      <c r="C98" s="250"/>
      <c r="D98" s="252"/>
      <c r="E98" s="250" t="s">
        <v>397</v>
      </c>
      <c r="F98" s="250" t="n">
        <v>1</v>
      </c>
      <c r="G98" s="253"/>
      <c r="H98" s="254" t="n">
        <f aca="false">$F98*$G98</f>
        <v>0</v>
      </c>
      <c r="I98" s="253"/>
      <c r="J98" s="254" t="n">
        <f aca="false">$F98*$I98</f>
        <v>0</v>
      </c>
      <c r="K98" s="253" t="n">
        <f aca="false">$G98+$I98</f>
        <v>0</v>
      </c>
      <c r="L98" s="254" t="n">
        <f aca="false">$H98+$J98</f>
        <v>0</v>
      </c>
    </row>
    <row r="99" customFormat="false" ht="12.8" hidden="false" customHeight="false" outlineLevel="0" collapsed="false">
      <c r="B99" s="220" t="n">
        <v>1</v>
      </c>
      <c r="C99" s="220" t="s">
        <v>397</v>
      </c>
      <c r="D99" s="221" t="s">
        <v>749</v>
      </c>
    </row>
    <row r="100" customFormat="false" ht="12.8" hidden="false" customHeight="false" outlineLevel="0" collapsed="false">
      <c r="D100" s="221" t="s">
        <v>750</v>
      </c>
    </row>
    <row r="101" customFormat="false" ht="12.8" hidden="false" customHeight="false" outlineLevel="0" collapsed="false">
      <c r="A101" s="250" t="n">
        <v>16</v>
      </c>
      <c r="B101" s="251" t="s">
        <v>751</v>
      </c>
      <c r="C101" s="250"/>
      <c r="D101" s="252"/>
      <c r="E101" s="250" t="s">
        <v>397</v>
      </c>
      <c r="F101" s="250" t="n">
        <v>1</v>
      </c>
      <c r="G101" s="253"/>
      <c r="H101" s="254" t="n">
        <f aca="false">$F101*$G101</f>
        <v>0</v>
      </c>
      <c r="I101" s="253"/>
      <c r="J101" s="254" t="n">
        <f aca="false">$F101*$I101</f>
        <v>0</v>
      </c>
      <c r="K101" s="253" t="n">
        <f aca="false">$G101+$I101</f>
        <v>0</v>
      </c>
      <c r="L101" s="254" t="n">
        <f aca="false">$H101+$J101</f>
        <v>0</v>
      </c>
    </row>
    <row r="102" customFormat="false" ht="12.8" hidden="false" customHeight="false" outlineLevel="0" collapsed="false">
      <c r="D102" s="221" t="s">
        <v>744</v>
      </c>
    </row>
    <row r="103" customFormat="false" ht="12.8" hidden="false" customHeight="false" outlineLevel="0" collapsed="false">
      <c r="D103" s="221" t="s">
        <v>752</v>
      </c>
    </row>
    <row r="104" customFormat="false" ht="12.8" hidden="false" customHeight="false" outlineLevel="0" collapsed="false">
      <c r="D104" s="221" t="s">
        <v>753</v>
      </c>
    </row>
    <row r="105" customFormat="false" ht="12.8" hidden="false" customHeight="false" outlineLevel="0" collapsed="false">
      <c r="D105" s="221" t="s">
        <v>754</v>
      </c>
    </row>
    <row r="106" customFormat="false" ht="12.8" hidden="false" customHeight="false" outlineLevel="0" collapsed="false">
      <c r="D106" s="221" t="s">
        <v>755</v>
      </c>
    </row>
    <row r="107" customFormat="false" ht="12.8" hidden="false" customHeight="false" outlineLevel="0" collapsed="false">
      <c r="A107" s="250" t="n">
        <v>17</v>
      </c>
      <c r="B107" s="251" t="s">
        <v>756</v>
      </c>
      <c r="C107" s="250"/>
      <c r="D107" s="252"/>
      <c r="E107" s="250" t="s">
        <v>397</v>
      </c>
      <c r="F107" s="250" t="n">
        <v>1</v>
      </c>
      <c r="G107" s="253"/>
      <c r="H107" s="254" t="n">
        <f aca="false">$F107*$G107</f>
        <v>0</v>
      </c>
      <c r="I107" s="253"/>
      <c r="J107" s="254" t="n">
        <f aca="false">$F107*$I107</f>
        <v>0</v>
      </c>
      <c r="K107" s="253" t="n">
        <f aca="false">$G107+$I107</f>
        <v>0</v>
      </c>
      <c r="L107" s="254" t="n">
        <f aca="false">$H107+$J107</f>
        <v>0</v>
      </c>
    </row>
    <row r="108" customFormat="false" ht="12.8" hidden="false" customHeight="false" outlineLevel="0" collapsed="false">
      <c r="D108" s="221" t="s">
        <v>744</v>
      </c>
    </row>
    <row r="109" customFormat="false" ht="12.8" hidden="false" customHeight="false" outlineLevel="0" collapsed="false">
      <c r="D109" s="221" t="s">
        <v>757</v>
      </c>
    </row>
    <row r="110" customFormat="false" ht="13.8" hidden="false" customHeight="false" outlineLevel="0" collapsed="false">
      <c r="A110" s="246"/>
      <c r="B110" s="247" t="s">
        <v>758</v>
      </c>
      <c r="C110" s="246"/>
      <c r="D110" s="248"/>
      <c r="E110" s="246"/>
      <c r="F110" s="246"/>
      <c r="G110" s="249"/>
      <c r="H110" s="249" t="n">
        <f aca="false">SUM(H111:H143)</f>
        <v>0</v>
      </c>
      <c r="I110" s="249"/>
      <c r="J110" s="249" t="n">
        <f aca="false">SUM(J111:J143)</f>
        <v>0</v>
      </c>
      <c r="K110" s="249"/>
      <c r="L110" s="249" t="n">
        <f aca="false">SUM(L111:L143)</f>
        <v>0</v>
      </c>
    </row>
    <row r="111" customFormat="false" ht="12.75" hidden="false" customHeight="false" outlineLevel="0" collapsed="false">
      <c r="A111" s="250" t="n">
        <v>18</v>
      </c>
      <c r="B111" s="251" t="s">
        <v>759</v>
      </c>
      <c r="C111" s="250"/>
      <c r="D111" s="252"/>
      <c r="E111" s="250" t="s">
        <v>99</v>
      </c>
      <c r="F111" s="250" t="n">
        <v>10</v>
      </c>
      <c r="G111" s="253"/>
      <c r="H111" s="254" t="n">
        <f aca="false">$F111*$G111</f>
        <v>0</v>
      </c>
      <c r="I111" s="253"/>
      <c r="J111" s="254" t="n">
        <f aca="false">$F111*$I111</f>
        <v>0</v>
      </c>
      <c r="K111" s="253" t="n">
        <f aca="false">$G111+$I111</f>
        <v>0</v>
      </c>
      <c r="L111" s="254" t="n">
        <f aca="false">$H111+$J111</f>
        <v>0</v>
      </c>
    </row>
    <row r="112" customFormat="false" ht="12.75" hidden="false" customHeight="false" outlineLevel="0" collapsed="false">
      <c r="A112" s="259"/>
      <c r="B112" s="260"/>
      <c r="C112" s="259"/>
      <c r="D112" s="261" t="s">
        <v>760</v>
      </c>
      <c r="E112" s="259"/>
      <c r="F112" s="259"/>
      <c r="G112" s="262"/>
      <c r="H112" s="263"/>
      <c r="I112" s="262"/>
      <c r="J112" s="263"/>
      <c r="K112" s="262"/>
      <c r="L112" s="263"/>
    </row>
    <row r="113" customFormat="false" ht="12.75" hidden="false" customHeight="false" outlineLevel="0" collapsed="false">
      <c r="A113" s="250" t="n">
        <v>19</v>
      </c>
      <c r="B113" s="251" t="s">
        <v>761</v>
      </c>
      <c r="C113" s="250"/>
      <c r="D113" s="252"/>
      <c r="E113" s="250" t="s">
        <v>99</v>
      </c>
      <c r="F113" s="250" t="n">
        <v>50</v>
      </c>
      <c r="G113" s="253"/>
      <c r="H113" s="254" t="n">
        <f aca="false">$F113*$G113</f>
        <v>0</v>
      </c>
      <c r="I113" s="253"/>
      <c r="J113" s="254" t="n">
        <f aca="false">$F113*$I113</f>
        <v>0</v>
      </c>
      <c r="K113" s="253" t="n">
        <f aca="false">$G113+$I113</f>
        <v>0</v>
      </c>
      <c r="L113" s="254" t="n">
        <f aca="false">$H113+$J113</f>
        <v>0</v>
      </c>
    </row>
    <row r="114" customFormat="false" ht="12.75" hidden="false" customHeight="false" outlineLevel="0" collapsed="false">
      <c r="A114" s="259"/>
      <c r="B114" s="260"/>
      <c r="C114" s="259"/>
      <c r="D114" s="261" t="s">
        <v>760</v>
      </c>
      <c r="E114" s="259"/>
      <c r="F114" s="259"/>
      <c r="G114" s="262"/>
      <c r="H114" s="263"/>
      <c r="I114" s="262"/>
      <c r="J114" s="263"/>
      <c r="K114" s="262"/>
      <c r="L114" s="263"/>
    </row>
    <row r="115" customFormat="false" ht="12.75" hidden="false" customHeight="false" outlineLevel="0" collapsed="false">
      <c r="A115" s="250" t="n">
        <v>20</v>
      </c>
      <c r="B115" s="251" t="s">
        <v>762</v>
      </c>
      <c r="C115" s="250"/>
      <c r="D115" s="252"/>
      <c r="E115" s="250" t="s">
        <v>99</v>
      </c>
      <c r="F115" s="250" t="n">
        <v>10</v>
      </c>
      <c r="G115" s="253"/>
      <c r="H115" s="254" t="n">
        <f aca="false">$F115*$G115</f>
        <v>0</v>
      </c>
      <c r="I115" s="253"/>
      <c r="J115" s="254" t="n">
        <f aca="false">$F115*$I115</f>
        <v>0</v>
      </c>
      <c r="K115" s="253" t="n">
        <f aca="false">$G115+$I115</f>
        <v>0</v>
      </c>
      <c r="L115" s="254" t="n">
        <f aca="false">$H115+$J115</f>
        <v>0</v>
      </c>
    </row>
    <row r="116" customFormat="false" ht="12.75" hidden="false" customHeight="false" outlineLevel="0" collapsed="false">
      <c r="A116" s="259"/>
      <c r="B116" s="260"/>
      <c r="C116" s="259"/>
      <c r="D116" s="261" t="s">
        <v>760</v>
      </c>
      <c r="E116" s="259"/>
      <c r="F116" s="259"/>
      <c r="G116" s="262"/>
      <c r="H116" s="263"/>
      <c r="I116" s="262"/>
      <c r="J116" s="263"/>
      <c r="K116" s="262"/>
      <c r="L116" s="263"/>
    </row>
    <row r="117" customFormat="false" ht="12.75" hidden="false" customHeight="false" outlineLevel="0" collapsed="false">
      <c r="A117" s="250" t="n">
        <v>21</v>
      </c>
      <c r="B117" s="251" t="s">
        <v>763</v>
      </c>
      <c r="C117" s="250"/>
      <c r="D117" s="252"/>
      <c r="E117" s="250" t="s">
        <v>99</v>
      </c>
      <c r="F117" s="250" t="n">
        <v>20</v>
      </c>
      <c r="G117" s="253"/>
      <c r="H117" s="254" t="n">
        <f aca="false">$F117*$G117</f>
        <v>0</v>
      </c>
      <c r="I117" s="253"/>
      <c r="J117" s="254" t="n">
        <f aca="false">$F117*$I117</f>
        <v>0</v>
      </c>
      <c r="K117" s="253" t="n">
        <f aca="false">$G117+$I117</f>
        <v>0</v>
      </c>
      <c r="L117" s="254" t="n">
        <f aca="false">$H117+$J117</f>
        <v>0</v>
      </c>
    </row>
    <row r="118" customFormat="false" ht="12.75" hidden="false" customHeight="false" outlineLevel="0" collapsed="false">
      <c r="A118" s="259"/>
      <c r="B118" s="260"/>
      <c r="C118" s="259"/>
      <c r="D118" s="261" t="s">
        <v>760</v>
      </c>
      <c r="E118" s="259"/>
      <c r="F118" s="259"/>
      <c r="G118" s="262"/>
      <c r="H118" s="263"/>
      <c r="I118" s="262"/>
      <c r="J118" s="263"/>
      <c r="K118" s="262"/>
      <c r="L118" s="263"/>
    </row>
    <row r="119" customFormat="false" ht="12.75" hidden="false" customHeight="false" outlineLevel="0" collapsed="false">
      <c r="A119" s="250" t="n">
        <v>22</v>
      </c>
      <c r="B119" s="251" t="s">
        <v>764</v>
      </c>
      <c r="C119" s="250"/>
      <c r="D119" s="252"/>
      <c r="E119" s="250" t="s">
        <v>99</v>
      </c>
      <c r="F119" s="250" t="n">
        <v>10</v>
      </c>
      <c r="G119" s="253"/>
      <c r="H119" s="254" t="n">
        <f aca="false">$F119*$G119</f>
        <v>0</v>
      </c>
      <c r="I119" s="253"/>
      <c r="J119" s="254" t="n">
        <f aca="false">$F119*$I119</f>
        <v>0</v>
      </c>
      <c r="K119" s="253" t="n">
        <f aca="false">$G119+$I119</f>
        <v>0</v>
      </c>
      <c r="L119" s="254" t="n">
        <f aca="false">$H119+$J119</f>
        <v>0</v>
      </c>
    </row>
    <row r="120" customFormat="false" ht="12.75" hidden="false" customHeight="false" outlineLevel="0" collapsed="false">
      <c r="A120" s="259"/>
      <c r="B120" s="260"/>
      <c r="C120" s="259"/>
      <c r="D120" s="261" t="s">
        <v>760</v>
      </c>
      <c r="E120" s="259"/>
      <c r="F120" s="259"/>
      <c r="G120" s="262"/>
      <c r="H120" s="263"/>
      <c r="I120" s="262"/>
      <c r="J120" s="263"/>
      <c r="K120" s="262"/>
      <c r="L120" s="263"/>
    </row>
    <row r="121" customFormat="false" ht="12.75" hidden="false" customHeight="false" outlineLevel="0" collapsed="false">
      <c r="A121" s="250" t="n">
        <v>23</v>
      </c>
      <c r="B121" s="251" t="s">
        <v>765</v>
      </c>
      <c r="C121" s="250"/>
      <c r="D121" s="252"/>
      <c r="E121" s="250" t="s">
        <v>99</v>
      </c>
      <c r="F121" s="250" t="n">
        <v>20</v>
      </c>
      <c r="G121" s="253"/>
      <c r="H121" s="254" t="n">
        <f aca="false">$F121*$G121</f>
        <v>0</v>
      </c>
      <c r="I121" s="253"/>
      <c r="J121" s="254" t="n">
        <f aca="false">$F121*$I121</f>
        <v>0</v>
      </c>
      <c r="K121" s="253" t="n">
        <f aca="false">$G121+$I121</f>
        <v>0</v>
      </c>
      <c r="L121" s="254" t="n">
        <f aca="false">$H121+$J121</f>
        <v>0</v>
      </c>
    </row>
    <row r="122" customFormat="false" ht="12.75" hidden="false" customHeight="false" outlineLevel="0" collapsed="false">
      <c r="A122" s="259"/>
      <c r="B122" s="260"/>
      <c r="C122" s="259"/>
      <c r="D122" s="261" t="s">
        <v>760</v>
      </c>
      <c r="E122" s="259"/>
      <c r="F122" s="259"/>
      <c r="G122" s="262"/>
      <c r="H122" s="263"/>
      <c r="I122" s="262"/>
      <c r="J122" s="263"/>
      <c r="K122" s="262"/>
      <c r="L122" s="263"/>
    </row>
    <row r="123" customFormat="false" ht="12.75" hidden="false" customHeight="false" outlineLevel="0" collapsed="false">
      <c r="A123" s="250" t="n">
        <v>24</v>
      </c>
      <c r="B123" s="251" t="s">
        <v>766</v>
      </c>
      <c r="C123" s="250"/>
      <c r="D123" s="252"/>
      <c r="E123" s="250" t="s">
        <v>99</v>
      </c>
      <c r="F123" s="250" t="n">
        <v>45</v>
      </c>
      <c r="G123" s="253"/>
      <c r="H123" s="254" t="n">
        <f aca="false">$F123*$G123</f>
        <v>0</v>
      </c>
      <c r="I123" s="253"/>
      <c r="J123" s="254" t="n">
        <f aca="false">$F123*$I123</f>
        <v>0</v>
      </c>
      <c r="K123" s="253" t="n">
        <f aca="false">$G123+$I123</f>
        <v>0</v>
      </c>
      <c r="L123" s="254" t="n">
        <f aca="false">$H123+$J123</f>
        <v>0</v>
      </c>
    </row>
    <row r="124" customFormat="false" ht="12.75" hidden="false" customHeight="false" outlineLevel="0" collapsed="false">
      <c r="A124" s="259"/>
      <c r="B124" s="260"/>
      <c r="C124" s="259"/>
      <c r="D124" s="261" t="s">
        <v>760</v>
      </c>
      <c r="E124" s="259"/>
      <c r="F124" s="259"/>
      <c r="G124" s="262"/>
      <c r="H124" s="263"/>
      <c r="I124" s="262"/>
      <c r="J124" s="263"/>
      <c r="K124" s="262"/>
      <c r="L124" s="263"/>
    </row>
    <row r="125" customFormat="false" ht="12.75" hidden="false" customHeight="false" outlineLevel="0" collapsed="false">
      <c r="A125" s="250" t="n">
        <v>25</v>
      </c>
      <c r="B125" s="251" t="s">
        <v>767</v>
      </c>
      <c r="C125" s="250"/>
      <c r="D125" s="252"/>
      <c r="E125" s="250" t="s">
        <v>99</v>
      </c>
      <c r="F125" s="250" t="n">
        <v>10</v>
      </c>
      <c r="G125" s="253"/>
      <c r="H125" s="254" t="n">
        <f aca="false">$F125*$G125</f>
        <v>0</v>
      </c>
      <c r="I125" s="253"/>
      <c r="J125" s="254" t="n">
        <f aca="false">$F125*$I125</f>
        <v>0</v>
      </c>
      <c r="K125" s="253" t="n">
        <f aca="false">$G125+$I125</f>
        <v>0</v>
      </c>
      <c r="L125" s="254" t="n">
        <f aca="false">$H125+$J125</f>
        <v>0</v>
      </c>
    </row>
    <row r="126" customFormat="false" ht="12.75" hidden="false" customHeight="false" outlineLevel="0" collapsed="false">
      <c r="A126" s="259"/>
      <c r="B126" s="260"/>
      <c r="C126" s="259"/>
      <c r="D126" s="261" t="s">
        <v>760</v>
      </c>
      <c r="E126" s="259"/>
      <c r="F126" s="259"/>
      <c r="G126" s="262"/>
      <c r="H126" s="263"/>
      <c r="I126" s="262"/>
      <c r="J126" s="263"/>
      <c r="K126" s="262"/>
      <c r="L126" s="263"/>
    </row>
    <row r="127" customFormat="false" ht="12.75" hidden="false" customHeight="false" outlineLevel="0" collapsed="false">
      <c r="A127" s="250" t="n">
        <v>26</v>
      </c>
      <c r="B127" s="251" t="s">
        <v>768</v>
      </c>
      <c r="C127" s="250"/>
      <c r="D127" s="252"/>
      <c r="E127" s="250" t="s">
        <v>99</v>
      </c>
      <c r="F127" s="250" t="n">
        <v>20</v>
      </c>
      <c r="G127" s="253"/>
      <c r="H127" s="254" t="n">
        <f aca="false">$F127*$G127</f>
        <v>0</v>
      </c>
      <c r="I127" s="253"/>
      <c r="J127" s="254" t="n">
        <f aca="false">$F127*$I127</f>
        <v>0</v>
      </c>
      <c r="K127" s="253" t="n">
        <f aca="false">$G127+$I127</f>
        <v>0</v>
      </c>
      <c r="L127" s="254" t="n">
        <f aca="false">$H127+$J127</f>
        <v>0</v>
      </c>
    </row>
    <row r="128" customFormat="false" ht="12.75" hidden="false" customHeight="false" outlineLevel="0" collapsed="false">
      <c r="A128" s="259"/>
      <c r="B128" s="260"/>
      <c r="C128" s="259"/>
      <c r="D128" s="261" t="s">
        <v>760</v>
      </c>
      <c r="E128" s="259"/>
      <c r="F128" s="259"/>
      <c r="G128" s="262"/>
      <c r="H128" s="263"/>
      <c r="I128" s="262"/>
      <c r="J128" s="263"/>
      <c r="K128" s="262"/>
      <c r="L128" s="263"/>
    </row>
    <row r="129" customFormat="false" ht="12.75" hidden="false" customHeight="false" outlineLevel="0" collapsed="false">
      <c r="A129" s="250" t="n">
        <v>27</v>
      </c>
      <c r="B129" s="251" t="s">
        <v>769</v>
      </c>
      <c r="C129" s="250"/>
      <c r="D129" s="252"/>
      <c r="E129" s="250" t="s">
        <v>99</v>
      </c>
      <c r="F129" s="250" t="n">
        <v>20</v>
      </c>
      <c r="G129" s="253"/>
      <c r="H129" s="254" t="n">
        <f aca="false">$F129*$G129</f>
        <v>0</v>
      </c>
      <c r="I129" s="253"/>
      <c r="J129" s="254" t="n">
        <f aca="false">$F129*$I129</f>
        <v>0</v>
      </c>
      <c r="K129" s="253" t="n">
        <f aca="false">$G129+$I129</f>
        <v>0</v>
      </c>
      <c r="L129" s="254" t="n">
        <f aca="false">$H129+$J129</f>
        <v>0</v>
      </c>
    </row>
    <row r="130" customFormat="false" ht="12.75" hidden="false" customHeight="false" outlineLevel="0" collapsed="false">
      <c r="A130" s="259"/>
      <c r="B130" s="260"/>
      <c r="C130" s="259"/>
      <c r="D130" s="261" t="s">
        <v>760</v>
      </c>
      <c r="E130" s="259"/>
      <c r="F130" s="259"/>
      <c r="G130" s="262"/>
      <c r="H130" s="263"/>
      <c r="I130" s="262"/>
      <c r="J130" s="263"/>
      <c r="K130" s="262"/>
      <c r="L130" s="263"/>
    </row>
    <row r="131" customFormat="false" ht="12.75" hidden="false" customHeight="false" outlineLevel="0" collapsed="false">
      <c r="A131" s="250" t="n">
        <v>28</v>
      </c>
      <c r="B131" s="251" t="s">
        <v>770</v>
      </c>
      <c r="C131" s="250"/>
      <c r="D131" s="252"/>
      <c r="E131" s="250" t="s">
        <v>397</v>
      </c>
      <c r="F131" s="250" t="n">
        <v>1</v>
      </c>
      <c r="G131" s="253"/>
      <c r="H131" s="254" t="n">
        <f aca="false">$F131*$G131</f>
        <v>0</v>
      </c>
      <c r="I131" s="253"/>
      <c r="J131" s="254" t="n">
        <f aca="false">$F131*$I131</f>
        <v>0</v>
      </c>
      <c r="K131" s="253" t="n">
        <f aca="false">$G131+$I131</f>
        <v>0</v>
      </c>
      <c r="L131" s="254" t="n">
        <f aca="false">$H131+$J131</f>
        <v>0</v>
      </c>
    </row>
    <row r="132" customFormat="false" ht="19.4" hidden="false" customHeight="false" outlineLevel="0" collapsed="false">
      <c r="A132" s="255"/>
      <c r="B132" s="256"/>
      <c r="C132" s="255"/>
      <c r="D132" s="257" t="s">
        <v>771</v>
      </c>
      <c r="E132" s="255"/>
      <c r="F132" s="255"/>
      <c r="G132" s="228"/>
      <c r="H132" s="258"/>
      <c r="I132" s="228"/>
      <c r="J132" s="258"/>
      <c r="K132" s="228"/>
      <c r="L132" s="258"/>
    </row>
    <row r="133" customFormat="false" ht="12.8" hidden="false" customHeight="false" outlineLevel="0" collapsed="false">
      <c r="B133" s="220" t="n">
        <v>1</v>
      </c>
      <c r="C133" s="220" t="s">
        <v>397</v>
      </c>
      <c r="D133" s="221" t="s">
        <v>772</v>
      </c>
    </row>
    <row r="134" customFormat="false" ht="12.8" hidden="false" customHeight="false" outlineLevel="0" collapsed="false">
      <c r="B134" s="220" t="n">
        <v>1</v>
      </c>
      <c r="C134" s="220" t="s">
        <v>397</v>
      </c>
      <c r="D134" s="221" t="s">
        <v>773</v>
      </c>
    </row>
    <row r="135" customFormat="false" ht="12.8" hidden="false" customHeight="false" outlineLevel="0" collapsed="false">
      <c r="A135" s="250" t="n">
        <v>29</v>
      </c>
      <c r="B135" s="251" t="s">
        <v>751</v>
      </c>
      <c r="C135" s="250"/>
      <c r="D135" s="252"/>
      <c r="E135" s="250" t="s">
        <v>397</v>
      </c>
      <c r="F135" s="250" t="n">
        <v>1</v>
      </c>
      <c r="G135" s="253"/>
      <c r="H135" s="254" t="n">
        <f aca="false">$F135*$G135</f>
        <v>0</v>
      </c>
      <c r="I135" s="253"/>
      <c r="J135" s="254" t="n">
        <f aca="false">$F135*$I135</f>
        <v>0</v>
      </c>
      <c r="K135" s="253" t="n">
        <f aca="false">$G135+$I135</f>
        <v>0</v>
      </c>
      <c r="L135" s="254" t="n">
        <f aca="false">$H135+$J135</f>
        <v>0</v>
      </c>
    </row>
    <row r="136" customFormat="false" ht="12.8" hidden="false" customHeight="false" outlineLevel="0" collapsed="false">
      <c r="D136" s="221" t="s">
        <v>744</v>
      </c>
    </row>
    <row r="137" customFormat="false" ht="12.8" hidden="false" customHeight="false" outlineLevel="0" collapsed="false">
      <c r="D137" s="221" t="s">
        <v>752</v>
      </c>
    </row>
    <row r="138" customFormat="false" ht="12.8" hidden="false" customHeight="false" outlineLevel="0" collapsed="false">
      <c r="D138" s="221" t="s">
        <v>753</v>
      </c>
    </row>
    <row r="139" customFormat="false" ht="12.8" hidden="false" customHeight="false" outlineLevel="0" collapsed="false">
      <c r="D139" s="221" t="s">
        <v>754</v>
      </c>
    </row>
    <row r="140" customFormat="false" ht="12.8" hidden="false" customHeight="false" outlineLevel="0" collapsed="false">
      <c r="D140" s="221" t="s">
        <v>755</v>
      </c>
    </row>
    <row r="141" customFormat="false" ht="12.8" hidden="false" customHeight="false" outlineLevel="0" collapsed="false">
      <c r="A141" s="250" t="n">
        <v>30</v>
      </c>
      <c r="B141" s="251" t="s">
        <v>774</v>
      </c>
      <c r="C141" s="250"/>
      <c r="D141" s="252"/>
      <c r="E141" s="250" t="s">
        <v>397</v>
      </c>
      <c r="F141" s="250" t="n">
        <v>1</v>
      </c>
      <c r="G141" s="253"/>
      <c r="H141" s="254" t="n">
        <f aca="false">$F141*$G141</f>
        <v>0</v>
      </c>
      <c r="I141" s="253"/>
      <c r="J141" s="254" t="n">
        <f aca="false">$F141*$I141</f>
        <v>0</v>
      </c>
      <c r="K141" s="253" t="n">
        <f aca="false">$G141+$I141</f>
        <v>0</v>
      </c>
      <c r="L141" s="254" t="n">
        <f aca="false">$H141+$J141</f>
        <v>0</v>
      </c>
    </row>
    <row r="142" customFormat="false" ht="12.8" hidden="false" customHeight="false" outlineLevel="0" collapsed="false">
      <c r="D142" s="221" t="s">
        <v>744</v>
      </c>
    </row>
    <row r="143" customFormat="false" ht="12.8" hidden="false" customHeight="false" outlineLevel="0" collapsed="false">
      <c r="D143" s="221" t="s">
        <v>757</v>
      </c>
    </row>
    <row r="144" customFormat="false" ht="13.8" hidden="false" customHeight="false" outlineLevel="0" collapsed="false">
      <c r="A144" s="246"/>
      <c r="B144" s="247" t="s">
        <v>775</v>
      </c>
      <c r="C144" s="246"/>
      <c r="D144" s="248"/>
      <c r="E144" s="246"/>
      <c r="F144" s="246"/>
      <c r="G144" s="249"/>
      <c r="H144" s="249" t="n">
        <f aca="false">SUM(H145:H172)</f>
        <v>0</v>
      </c>
      <c r="I144" s="249"/>
      <c r="J144" s="249" t="n">
        <f aca="false">SUM(J145:J172)</f>
        <v>0</v>
      </c>
      <c r="K144" s="249"/>
      <c r="L144" s="249" t="n">
        <f aca="false">SUM(L145:L172)</f>
        <v>0</v>
      </c>
    </row>
    <row r="145" customFormat="false" ht="12.8" hidden="false" customHeight="false" outlineLevel="0" collapsed="false">
      <c r="A145" s="250" t="n">
        <v>31</v>
      </c>
      <c r="B145" s="251" t="s">
        <v>776</v>
      </c>
      <c r="C145" s="250"/>
      <c r="D145" s="252"/>
      <c r="E145" s="250" t="s">
        <v>668</v>
      </c>
      <c r="F145" s="250" t="n">
        <v>1</v>
      </c>
      <c r="G145" s="253"/>
      <c r="H145" s="254" t="n">
        <f aca="false">$F145*$G145</f>
        <v>0</v>
      </c>
      <c r="I145" s="253"/>
      <c r="J145" s="254" t="n">
        <f aca="false">$F145*$I145</f>
        <v>0</v>
      </c>
      <c r="K145" s="253" t="n">
        <f aca="false">$G145+$I145</f>
        <v>0</v>
      </c>
      <c r="L145" s="254" t="n">
        <f aca="false">$H145+$J145</f>
        <v>0</v>
      </c>
    </row>
    <row r="146" customFormat="false" ht="12.8" hidden="false" customHeight="false" outlineLevel="0" collapsed="false">
      <c r="A146" s="259"/>
      <c r="B146" s="260"/>
      <c r="C146" s="259"/>
      <c r="D146" s="261" t="s">
        <v>728</v>
      </c>
      <c r="E146" s="259"/>
      <c r="F146" s="259"/>
      <c r="G146" s="262"/>
      <c r="H146" s="263"/>
      <c r="I146" s="262"/>
      <c r="J146" s="263"/>
      <c r="K146" s="262"/>
      <c r="L146" s="263"/>
    </row>
    <row r="147" customFormat="false" ht="12.8" hidden="false" customHeight="false" outlineLevel="0" collapsed="false">
      <c r="A147" s="250" t="n">
        <v>32</v>
      </c>
      <c r="B147" s="251" t="s">
        <v>777</v>
      </c>
      <c r="C147" s="250"/>
      <c r="D147" s="252"/>
      <c r="E147" s="250" t="s">
        <v>397</v>
      </c>
      <c r="F147" s="250" t="n">
        <v>1</v>
      </c>
      <c r="G147" s="253"/>
      <c r="H147" s="254" t="n">
        <f aca="false">$F147*$G147</f>
        <v>0</v>
      </c>
      <c r="I147" s="253"/>
      <c r="J147" s="254" t="n">
        <f aca="false">$F147*$I147</f>
        <v>0</v>
      </c>
      <c r="K147" s="253" t="n">
        <f aca="false">$G147+$I147</f>
        <v>0</v>
      </c>
      <c r="L147" s="254" t="n">
        <f aca="false">$H147+$J147</f>
        <v>0</v>
      </c>
    </row>
    <row r="148" customFormat="false" ht="12.8" hidden="false" customHeight="false" outlineLevel="0" collapsed="false">
      <c r="A148" s="259"/>
      <c r="B148" s="260"/>
      <c r="C148" s="259"/>
      <c r="D148" s="261" t="s">
        <v>730</v>
      </c>
      <c r="E148" s="259"/>
      <c r="F148" s="259"/>
      <c r="G148" s="262"/>
      <c r="H148" s="263"/>
      <c r="I148" s="262"/>
      <c r="J148" s="263"/>
      <c r="K148" s="262"/>
      <c r="L148" s="263"/>
    </row>
    <row r="149" customFormat="false" ht="12.8" hidden="false" customHeight="false" outlineLevel="0" collapsed="false">
      <c r="A149" s="250" t="n">
        <v>33</v>
      </c>
      <c r="B149" s="251" t="s">
        <v>778</v>
      </c>
      <c r="C149" s="250"/>
      <c r="D149" s="252"/>
      <c r="E149" s="250" t="s">
        <v>397</v>
      </c>
      <c r="F149" s="250" t="n">
        <v>1</v>
      </c>
      <c r="G149" s="253"/>
      <c r="H149" s="254" t="n">
        <f aca="false">$F149*$G149</f>
        <v>0</v>
      </c>
      <c r="I149" s="253"/>
      <c r="J149" s="254" t="n">
        <f aca="false">$F149*$I149</f>
        <v>0</v>
      </c>
      <c r="K149" s="253" t="n">
        <f aca="false">$G149+$I149</f>
        <v>0</v>
      </c>
      <c r="L149" s="254" t="n">
        <f aca="false">$H149+$J149</f>
        <v>0</v>
      </c>
    </row>
    <row r="150" customFormat="false" ht="12.8" hidden="false" customHeight="false" outlineLevel="0" collapsed="false">
      <c r="B150" s="220" t="n">
        <v>2</v>
      </c>
      <c r="C150" s="220" t="s">
        <v>668</v>
      </c>
      <c r="D150" s="221" t="s">
        <v>779</v>
      </c>
    </row>
    <row r="151" customFormat="false" ht="12.8" hidden="false" customHeight="false" outlineLevel="0" collapsed="false">
      <c r="B151" s="220" t="n">
        <v>2</v>
      </c>
      <c r="C151" s="220" t="s">
        <v>668</v>
      </c>
      <c r="D151" s="221" t="s">
        <v>780</v>
      </c>
    </row>
    <row r="152" customFormat="false" ht="12.8" hidden="false" customHeight="false" outlineLevel="0" collapsed="false">
      <c r="B152" s="220" t="n">
        <v>3</v>
      </c>
      <c r="C152" s="220" t="s">
        <v>668</v>
      </c>
      <c r="D152" s="221" t="s">
        <v>781</v>
      </c>
    </row>
    <row r="153" customFormat="false" ht="12.8" hidden="false" customHeight="false" outlineLevel="0" collapsed="false">
      <c r="B153" s="220" t="n">
        <v>1</v>
      </c>
      <c r="C153" s="220" t="s">
        <v>668</v>
      </c>
      <c r="D153" s="221" t="s">
        <v>782</v>
      </c>
    </row>
    <row r="154" customFormat="false" ht="12.8" hidden="false" customHeight="false" outlineLevel="0" collapsed="false">
      <c r="A154" s="250" t="n">
        <v>34</v>
      </c>
      <c r="B154" s="251" t="s">
        <v>783</v>
      </c>
      <c r="C154" s="250"/>
      <c r="D154" s="252"/>
      <c r="E154" s="250" t="s">
        <v>397</v>
      </c>
      <c r="F154" s="250" t="n">
        <v>1</v>
      </c>
      <c r="G154" s="253"/>
      <c r="H154" s="254" t="n">
        <f aca="false">$F154*$G154</f>
        <v>0</v>
      </c>
      <c r="I154" s="253"/>
      <c r="J154" s="254" t="n">
        <f aca="false">$F154*$I154</f>
        <v>0</v>
      </c>
      <c r="K154" s="253" t="n">
        <f aca="false">$G154+$I154</f>
        <v>0</v>
      </c>
      <c r="L154" s="254" t="n">
        <f aca="false">$H154+$J154</f>
        <v>0</v>
      </c>
    </row>
    <row r="155" customFormat="false" ht="12.8" hidden="false" customHeight="false" outlineLevel="0" collapsed="false">
      <c r="B155" s="220" t="n">
        <v>1</v>
      </c>
      <c r="C155" s="220" t="s">
        <v>668</v>
      </c>
      <c r="D155" s="221" t="s">
        <v>784</v>
      </c>
    </row>
    <row r="156" customFormat="false" ht="12.8" hidden="false" customHeight="false" outlineLevel="0" collapsed="false">
      <c r="A156" s="250" t="n">
        <v>35</v>
      </c>
      <c r="B156" s="251" t="s">
        <v>785</v>
      </c>
      <c r="C156" s="250"/>
      <c r="D156" s="252"/>
      <c r="E156" s="250" t="s">
        <v>397</v>
      </c>
      <c r="F156" s="250" t="n">
        <v>1</v>
      </c>
      <c r="G156" s="253"/>
      <c r="H156" s="254" t="n">
        <f aca="false">$F156*$G156</f>
        <v>0</v>
      </c>
      <c r="I156" s="253"/>
      <c r="J156" s="254" t="n">
        <f aca="false">$F156*$I156</f>
        <v>0</v>
      </c>
      <c r="K156" s="253" t="n">
        <f aca="false">$G156+$I156</f>
        <v>0</v>
      </c>
      <c r="L156" s="254" t="n">
        <f aca="false">$H156+$J156</f>
        <v>0</v>
      </c>
    </row>
    <row r="157" customFormat="false" ht="12.8" hidden="false" customHeight="false" outlineLevel="0" collapsed="false">
      <c r="B157" s="220" t="n">
        <v>1</v>
      </c>
      <c r="C157" s="220" t="s">
        <v>668</v>
      </c>
      <c r="D157" s="221" t="s">
        <v>786</v>
      </c>
    </row>
    <row r="158" customFormat="false" ht="12.8" hidden="false" customHeight="false" outlineLevel="0" collapsed="false">
      <c r="A158" s="250" t="n">
        <v>36</v>
      </c>
      <c r="B158" s="251" t="s">
        <v>787</v>
      </c>
      <c r="C158" s="250"/>
      <c r="D158" s="252"/>
      <c r="E158" s="250" t="s">
        <v>397</v>
      </c>
      <c r="F158" s="250" t="n">
        <v>1</v>
      </c>
      <c r="G158" s="253"/>
      <c r="H158" s="254" t="n">
        <f aca="false">$F158*$G158</f>
        <v>0</v>
      </c>
      <c r="I158" s="253"/>
      <c r="J158" s="254" t="n">
        <f aca="false">$F158*$I158</f>
        <v>0</v>
      </c>
      <c r="K158" s="253" t="n">
        <f aca="false">$G158+$I158</f>
        <v>0</v>
      </c>
      <c r="L158" s="254" t="n">
        <f aca="false">$H158+$J158</f>
        <v>0</v>
      </c>
    </row>
    <row r="159" customFormat="false" ht="12.8" hidden="false" customHeight="false" outlineLevel="0" collapsed="false">
      <c r="B159" s="220" t="n">
        <v>1</v>
      </c>
      <c r="C159" s="220" t="s">
        <v>668</v>
      </c>
      <c r="D159" s="221" t="s">
        <v>788</v>
      </c>
    </row>
    <row r="160" customFormat="false" ht="12.8" hidden="false" customHeight="false" outlineLevel="0" collapsed="false">
      <c r="B160" s="220" t="n">
        <v>1</v>
      </c>
      <c r="C160" s="220" t="s">
        <v>668</v>
      </c>
      <c r="D160" s="221" t="s">
        <v>789</v>
      </c>
    </row>
    <row r="161" customFormat="false" ht="12.8" hidden="false" customHeight="false" outlineLevel="0" collapsed="false">
      <c r="B161" s="220" t="n">
        <v>1</v>
      </c>
      <c r="C161" s="220" t="s">
        <v>668</v>
      </c>
      <c r="D161" s="221" t="s">
        <v>790</v>
      </c>
    </row>
    <row r="162" customFormat="false" ht="12.8" hidden="false" customHeight="false" outlineLevel="0" collapsed="false">
      <c r="B162" s="220" t="n">
        <v>1</v>
      </c>
      <c r="C162" s="220" t="s">
        <v>668</v>
      </c>
      <c r="D162" s="221" t="s">
        <v>791</v>
      </c>
    </row>
    <row r="163" customFormat="false" ht="12.8" hidden="false" customHeight="false" outlineLevel="0" collapsed="false">
      <c r="B163" s="220" t="n">
        <v>1</v>
      </c>
      <c r="C163" s="220" t="s">
        <v>668</v>
      </c>
      <c r="D163" s="221" t="s">
        <v>792</v>
      </c>
    </row>
    <row r="164" customFormat="false" ht="12.8" hidden="false" customHeight="false" outlineLevel="0" collapsed="false">
      <c r="A164" s="250" t="n">
        <v>37</v>
      </c>
      <c r="B164" s="251" t="s">
        <v>751</v>
      </c>
      <c r="C164" s="250"/>
      <c r="D164" s="252"/>
      <c r="E164" s="250" t="s">
        <v>397</v>
      </c>
      <c r="F164" s="250" t="n">
        <v>1</v>
      </c>
      <c r="G164" s="253"/>
      <c r="H164" s="254" t="n">
        <f aca="false">$F164*$G164</f>
        <v>0</v>
      </c>
      <c r="I164" s="253"/>
      <c r="J164" s="254" t="n">
        <f aca="false">$F164*$I164</f>
        <v>0</v>
      </c>
      <c r="K164" s="253" t="n">
        <f aca="false">$G164+$I164</f>
        <v>0</v>
      </c>
      <c r="L164" s="254" t="n">
        <f aca="false">$H164+$J164</f>
        <v>0</v>
      </c>
    </row>
    <row r="165" customFormat="false" ht="12.8" hidden="false" customHeight="false" outlineLevel="0" collapsed="false">
      <c r="D165" s="221" t="s">
        <v>744</v>
      </c>
    </row>
    <row r="166" customFormat="false" ht="12.8" hidden="false" customHeight="false" outlineLevel="0" collapsed="false">
      <c r="D166" s="221" t="s">
        <v>752</v>
      </c>
    </row>
    <row r="167" customFormat="false" ht="12.8" hidden="false" customHeight="false" outlineLevel="0" collapsed="false">
      <c r="D167" s="221" t="s">
        <v>753</v>
      </c>
    </row>
    <row r="168" customFormat="false" ht="12.8" hidden="false" customHeight="false" outlineLevel="0" collapsed="false">
      <c r="D168" s="221" t="s">
        <v>754</v>
      </c>
    </row>
    <row r="169" customFormat="false" ht="12.8" hidden="false" customHeight="false" outlineLevel="0" collapsed="false">
      <c r="D169" s="221" t="s">
        <v>755</v>
      </c>
    </row>
    <row r="170" customFormat="false" ht="12.8" hidden="false" customHeight="false" outlineLevel="0" collapsed="false">
      <c r="A170" s="250" t="n">
        <v>38</v>
      </c>
      <c r="B170" s="251" t="s">
        <v>793</v>
      </c>
      <c r="C170" s="250"/>
      <c r="D170" s="252"/>
      <c r="E170" s="250" t="s">
        <v>397</v>
      </c>
      <c r="F170" s="250" t="n">
        <v>1</v>
      </c>
      <c r="G170" s="253"/>
      <c r="H170" s="254" t="n">
        <f aca="false">$F170*$G170</f>
        <v>0</v>
      </c>
      <c r="I170" s="253"/>
      <c r="J170" s="254" t="n">
        <f aca="false">$F170*$I170</f>
        <v>0</v>
      </c>
      <c r="K170" s="253" t="n">
        <f aca="false">$G170+$I170</f>
        <v>0</v>
      </c>
      <c r="L170" s="254" t="n">
        <f aca="false">$H170+$J170</f>
        <v>0</v>
      </c>
    </row>
    <row r="171" customFormat="false" ht="12.8" hidden="false" customHeight="false" outlineLevel="0" collapsed="false">
      <c r="D171" s="221" t="s">
        <v>744</v>
      </c>
    </row>
    <row r="172" customFormat="false" ht="12.8" hidden="false" customHeight="false" outlineLevel="0" collapsed="false">
      <c r="D172" s="221" t="s">
        <v>757</v>
      </c>
    </row>
    <row r="173" customFormat="false" ht="13.8" hidden="false" customHeight="false" outlineLevel="0" collapsed="false">
      <c r="A173" s="246"/>
      <c r="B173" s="247" t="s">
        <v>794</v>
      </c>
      <c r="C173" s="246"/>
      <c r="D173" s="248"/>
      <c r="E173" s="246"/>
      <c r="F173" s="246"/>
      <c r="G173" s="249"/>
      <c r="H173" s="249" t="n">
        <f aca="false">SUM(H174:H190)</f>
        <v>0</v>
      </c>
      <c r="I173" s="249"/>
      <c r="J173" s="249" t="n">
        <f aca="false">SUM(J174:J190)</f>
        <v>0</v>
      </c>
      <c r="K173" s="249"/>
      <c r="L173" s="249" t="n">
        <f aca="false">SUM(L174:L190)</f>
        <v>0</v>
      </c>
    </row>
    <row r="174" customFormat="false" ht="12.8" hidden="false" customHeight="false" outlineLevel="0" collapsed="false">
      <c r="A174" s="250" t="n">
        <v>39</v>
      </c>
      <c r="B174" s="251" t="s">
        <v>776</v>
      </c>
      <c r="C174" s="250"/>
      <c r="D174" s="252"/>
      <c r="E174" s="250" t="s">
        <v>668</v>
      </c>
      <c r="F174" s="250" t="n">
        <v>1</v>
      </c>
      <c r="G174" s="253"/>
      <c r="H174" s="254" t="n">
        <f aca="false">$F174*$G174</f>
        <v>0</v>
      </c>
      <c r="I174" s="253"/>
      <c r="J174" s="254" t="n">
        <f aca="false">$F174*$I174</f>
        <v>0</v>
      </c>
      <c r="K174" s="253" t="n">
        <f aca="false">$G174+$I174</f>
        <v>0</v>
      </c>
      <c r="L174" s="254" t="n">
        <f aca="false">$H174+$J174</f>
        <v>0</v>
      </c>
    </row>
    <row r="175" customFormat="false" ht="12.8" hidden="false" customHeight="false" outlineLevel="0" collapsed="false">
      <c r="A175" s="259"/>
      <c r="B175" s="260"/>
      <c r="C175" s="259"/>
      <c r="D175" s="261" t="s">
        <v>728</v>
      </c>
      <c r="E175" s="259"/>
      <c r="F175" s="259"/>
      <c r="G175" s="262"/>
      <c r="H175" s="263"/>
      <c r="I175" s="262"/>
      <c r="J175" s="263"/>
      <c r="K175" s="262"/>
      <c r="L175" s="263"/>
    </row>
    <row r="176" customFormat="false" ht="12.8" hidden="false" customHeight="false" outlineLevel="0" collapsed="false">
      <c r="A176" s="250" t="n">
        <v>40</v>
      </c>
      <c r="B176" s="251" t="s">
        <v>795</v>
      </c>
      <c r="C176" s="250"/>
      <c r="D176" s="252"/>
      <c r="E176" s="250" t="s">
        <v>397</v>
      </c>
      <c r="F176" s="250" t="n">
        <v>1</v>
      </c>
      <c r="G176" s="253"/>
      <c r="H176" s="254" t="n">
        <f aca="false">$F176*$G176</f>
        <v>0</v>
      </c>
      <c r="I176" s="253"/>
      <c r="J176" s="254" t="n">
        <f aca="false">$F176*$I176</f>
        <v>0</v>
      </c>
      <c r="K176" s="253" t="n">
        <f aca="false">$G176+$I176</f>
        <v>0</v>
      </c>
      <c r="L176" s="254" t="n">
        <f aca="false">$H176+$J176</f>
        <v>0</v>
      </c>
    </row>
    <row r="177" customFormat="false" ht="12.8" hidden="false" customHeight="false" outlineLevel="0" collapsed="false">
      <c r="A177" s="259"/>
      <c r="B177" s="260"/>
      <c r="C177" s="259"/>
      <c r="D177" s="261" t="s">
        <v>730</v>
      </c>
      <c r="E177" s="259"/>
      <c r="F177" s="259"/>
      <c r="G177" s="262"/>
      <c r="H177" s="263"/>
      <c r="I177" s="262"/>
      <c r="J177" s="263"/>
      <c r="K177" s="262"/>
      <c r="L177" s="263"/>
    </row>
    <row r="178" customFormat="false" ht="12.8" hidden="false" customHeight="false" outlineLevel="0" collapsed="false">
      <c r="A178" s="250" t="n">
        <v>41</v>
      </c>
      <c r="B178" s="251" t="s">
        <v>796</v>
      </c>
      <c r="C178" s="250"/>
      <c r="D178" s="252"/>
      <c r="E178" s="250" t="s">
        <v>397</v>
      </c>
      <c r="F178" s="250" t="n">
        <v>1</v>
      </c>
      <c r="G178" s="253"/>
      <c r="H178" s="254" t="n">
        <f aca="false">$F178*$G178</f>
        <v>0</v>
      </c>
      <c r="I178" s="253"/>
      <c r="J178" s="254" t="n">
        <f aca="false">$F178*$I178</f>
        <v>0</v>
      </c>
      <c r="K178" s="253" t="n">
        <f aca="false">$G178+$I178</f>
        <v>0</v>
      </c>
      <c r="L178" s="254" t="n">
        <f aca="false">$H178+$J178</f>
        <v>0</v>
      </c>
    </row>
    <row r="179" customFormat="false" ht="12.8" hidden="false" customHeight="false" outlineLevel="0" collapsed="false">
      <c r="A179" s="255"/>
      <c r="B179" s="256"/>
      <c r="C179" s="255"/>
      <c r="D179" s="257" t="s">
        <v>797</v>
      </c>
      <c r="E179" s="255"/>
      <c r="F179" s="255"/>
      <c r="G179" s="228"/>
      <c r="H179" s="258"/>
      <c r="I179" s="228"/>
      <c r="J179" s="258"/>
      <c r="K179" s="228"/>
      <c r="L179" s="258"/>
    </row>
    <row r="180" customFormat="false" ht="12.8" hidden="false" customHeight="false" outlineLevel="0" collapsed="false">
      <c r="B180" s="220" t="n">
        <v>1</v>
      </c>
      <c r="C180" s="220" t="s">
        <v>668</v>
      </c>
      <c r="D180" s="221" t="s">
        <v>798</v>
      </c>
    </row>
    <row r="181" customFormat="false" ht="12.8" hidden="false" customHeight="false" outlineLevel="0" collapsed="false">
      <c r="B181" s="220" t="n">
        <v>1</v>
      </c>
      <c r="C181" s="220" t="s">
        <v>668</v>
      </c>
      <c r="D181" s="221" t="s">
        <v>799</v>
      </c>
    </row>
    <row r="182" customFormat="false" ht="12.8" hidden="false" customHeight="false" outlineLevel="0" collapsed="false">
      <c r="A182" s="250" t="n">
        <v>42</v>
      </c>
      <c r="B182" s="251" t="s">
        <v>800</v>
      </c>
      <c r="C182" s="250"/>
      <c r="D182" s="252"/>
      <c r="E182" s="250" t="s">
        <v>397</v>
      </c>
      <c r="F182" s="250" t="n">
        <v>1</v>
      </c>
      <c r="G182" s="253"/>
      <c r="H182" s="254" t="n">
        <f aca="false">$F182*$G182</f>
        <v>0</v>
      </c>
      <c r="I182" s="253"/>
      <c r="J182" s="254" t="n">
        <f aca="false">$F182*$I182</f>
        <v>0</v>
      </c>
      <c r="K182" s="253" t="n">
        <f aca="false">$G182+$I182</f>
        <v>0</v>
      </c>
      <c r="L182" s="254" t="n">
        <f aca="false">$H182+$J182</f>
        <v>0</v>
      </c>
    </row>
    <row r="183" customFormat="false" ht="12.8" hidden="false" customHeight="false" outlineLevel="0" collapsed="false">
      <c r="A183" s="255"/>
      <c r="B183" s="256"/>
      <c r="C183" s="255"/>
      <c r="D183" s="257" t="s">
        <v>797</v>
      </c>
      <c r="E183" s="255"/>
      <c r="F183" s="255"/>
      <c r="G183" s="228"/>
      <c r="H183" s="258"/>
      <c r="I183" s="228"/>
      <c r="J183" s="258"/>
      <c r="K183" s="228"/>
      <c r="L183" s="258"/>
    </row>
    <row r="184" customFormat="false" ht="12.8" hidden="false" customHeight="false" outlineLevel="0" collapsed="false">
      <c r="B184" s="220" t="n">
        <v>1</v>
      </c>
      <c r="C184" s="220" t="s">
        <v>668</v>
      </c>
      <c r="D184" s="221" t="s">
        <v>801</v>
      </c>
    </row>
    <row r="185" customFormat="false" ht="12.8" hidden="false" customHeight="false" outlineLevel="0" collapsed="false">
      <c r="A185" s="250" t="n">
        <v>43</v>
      </c>
      <c r="B185" s="251" t="s">
        <v>802</v>
      </c>
      <c r="C185" s="250"/>
      <c r="D185" s="252"/>
      <c r="E185" s="250" t="s">
        <v>397</v>
      </c>
      <c r="F185" s="250" t="n">
        <v>1</v>
      </c>
      <c r="G185" s="253"/>
      <c r="H185" s="254" t="n">
        <f aca="false">$F185*$G185</f>
        <v>0</v>
      </c>
      <c r="I185" s="253"/>
      <c r="J185" s="254" t="n">
        <f aca="false">$F185*$I185</f>
        <v>0</v>
      </c>
      <c r="K185" s="253" t="n">
        <f aca="false">$G185+$I185</f>
        <v>0</v>
      </c>
      <c r="L185" s="254" t="n">
        <f aca="false">$H185+$J185</f>
        <v>0</v>
      </c>
    </row>
    <row r="186" customFormat="false" ht="12.8" hidden="false" customHeight="false" outlineLevel="0" collapsed="false">
      <c r="A186" s="255"/>
      <c r="B186" s="256"/>
      <c r="C186" s="255"/>
      <c r="D186" s="257" t="s">
        <v>797</v>
      </c>
      <c r="E186" s="255"/>
      <c r="F186" s="255"/>
      <c r="G186" s="228"/>
      <c r="H186" s="258"/>
      <c r="I186" s="228"/>
      <c r="J186" s="258"/>
      <c r="K186" s="228"/>
      <c r="L186" s="258"/>
    </row>
    <row r="187" customFormat="false" ht="12.8" hidden="false" customHeight="false" outlineLevel="0" collapsed="false">
      <c r="B187" s="220" t="n">
        <v>1</v>
      </c>
      <c r="C187" s="220" t="s">
        <v>668</v>
      </c>
      <c r="D187" s="221" t="s">
        <v>803</v>
      </c>
    </row>
    <row r="188" customFormat="false" ht="12.8" hidden="false" customHeight="false" outlineLevel="0" collapsed="false">
      <c r="A188" s="250" t="n">
        <v>44</v>
      </c>
      <c r="B188" s="251" t="s">
        <v>804</v>
      </c>
      <c r="C188" s="250"/>
      <c r="D188" s="252"/>
      <c r="E188" s="250" t="s">
        <v>397</v>
      </c>
      <c r="F188" s="250" t="n">
        <v>1</v>
      </c>
      <c r="G188" s="253"/>
      <c r="H188" s="254" t="n">
        <f aca="false">$F188*$G188</f>
        <v>0</v>
      </c>
      <c r="I188" s="253"/>
      <c r="J188" s="254" t="n">
        <f aca="false">$F188*$I188</f>
        <v>0</v>
      </c>
      <c r="K188" s="253" t="n">
        <f aca="false">$G188+$I188</f>
        <v>0</v>
      </c>
      <c r="L188" s="254" t="n">
        <f aca="false">$H188+$J188</f>
        <v>0</v>
      </c>
    </row>
    <row r="189" customFormat="false" ht="12.8" hidden="false" customHeight="false" outlineLevel="0" collapsed="false">
      <c r="D189" s="221" t="s">
        <v>744</v>
      </c>
    </row>
    <row r="190" customFormat="false" ht="12.8" hidden="false" customHeight="false" outlineLevel="0" collapsed="false">
      <c r="D190" s="221" t="s">
        <v>805</v>
      </c>
    </row>
    <row r="191" customFormat="false" ht="13.8" hidden="false" customHeight="false" outlineLevel="0" collapsed="false">
      <c r="A191" s="246"/>
      <c r="B191" s="247" t="s">
        <v>806</v>
      </c>
      <c r="C191" s="246"/>
      <c r="D191" s="248"/>
      <c r="E191" s="246"/>
      <c r="F191" s="246"/>
      <c r="G191" s="249"/>
      <c r="H191" s="249" t="n">
        <f aca="false">SUM(H192:H214)</f>
        <v>0</v>
      </c>
      <c r="I191" s="249"/>
      <c r="J191" s="249" t="n">
        <f aca="false">SUM(J192:J214)</f>
        <v>0</v>
      </c>
      <c r="K191" s="249"/>
      <c r="L191" s="249" t="n">
        <f aca="false">SUM(L192:L214)</f>
        <v>0</v>
      </c>
    </row>
    <row r="192" customFormat="false" ht="12.8" hidden="false" customHeight="false" outlineLevel="0" collapsed="false">
      <c r="A192" s="250" t="n">
        <v>45</v>
      </c>
      <c r="B192" s="251" t="s">
        <v>807</v>
      </c>
      <c r="C192" s="250"/>
      <c r="D192" s="252"/>
      <c r="E192" s="250" t="s">
        <v>397</v>
      </c>
      <c r="F192" s="250" t="n">
        <v>1</v>
      </c>
      <c r="G192" s="253"/>
      <c r="H192" s="254" t="n">
        <f aca="false">$F192*$G192</f>
        <v>0</v>
      </c>
      <c r="I192" s="253"/>
      <c r="J192" s="254" t="n">
        <f aca="false">$F192*$I192</f>
        <v>0</v>
      </c>
      <c r="K192" s="253" t="n">
        <f aca="false">$G192+$I192</f>
        <v>0</v>
      </c>
      <c r="L192" s="254" t="n">
        <f aca="false">$H192+$J192</f>
        <v>0</v>
      </c>
    </row>
    <row r="193" customFormat="false" ht="12.8" hidden="false" customHeight="false" outlineLevel="0" collapsed="false">
      <c r="D193" s="221" t="s">
        <v>744</v>
      </c>
    </row>
    <row r="194" customFormat="false" ht="12.8" hidden="false" customHeight="false" outlineLevel="0" collapsed="false">
      <c r="B194" s="220" t="n">
        <v>1</v>
      </c>
      <c r="C194" s="220" t="s">
        <v>397</v>
      </c>
      <c r="D194" s="221" t="s">
        <v>808</v>
      </c>
    </row>
    <row r="195" customFormat="false" ht="12.8" hidden="false" customHeight="false" outlineLevel="0" collapsed="false">
      <c r="A195" s="250" t="n">
        <v>46</v>
      </c>
      <c r="B195" s="251" t="s">
        <v>809</v>
      </c>
      <c r="C195" s="250"/>
      <c r="D195" s="252"/>
      <c r="E195" s="250" t="s">
        <v>397</v>
      </c>
      <c r="F195" s="250" t="n">
        <v>1</v>
      </c>
      <c r="G195" s="253"/>
      <c r="H195" s="254" t="n">
        <f aca="false">$F195*$G195</f>
        <v>0</v>
      </c>
      <c r="I195" s="253"/>
      <c r="J195" s="254" t="n">
        <f aca="false">$F195*$I195</f>
        <v>0</v>
      </c>
      <c r="K195" s="253" t="n">
        <f aca="false">$G195+$I195</f>
        <v>0</v>
      </c>
      <c r="L195" s="254" t="n">
        <f aca="false">$H195+$J195</f>
        <v>0</v>
      </c>
    </row>
    <row r="196" customFormat="false" ht="12.8" hidden="false" customHeight="false" outlineLevel="0" collapsed="false">
      <c r="B196" s="220" t="n">
        <v>1</v>
      </c>
      <c r="C196" s="220" t="s">
        <v>668</v>
      </c>
      <c r="D196" s="221" t="s">
        <v>810</v>
      </c>
    </row>
    <row r="197" customFormat="false" ht="12.8" hidden="false" customHeight="false" outlineLevel="0" collapsed="false">
      <c r="A197" s="250" t="n">
        <v>47</v>
      </c>
      <c r="B197" s="251" t="s">
        <v>811</v>
      </c>
      <c r="C197" s="250"/>
      <c r="D197" s="252"/>
      <c r="E197" s="250" t="s">
        <v>397</v>
      </c>
      <c r="F197" s="250" t="n">
        <v>1</v>
      </c>
      <c r="G197" s="253"/>
      <c r="H197" s="254" t="n">
        <f aca="false">$F197*$G197</f>
        <v>0</v>
      </c>
      <c r="I197" s="253"/>
      <c r="J197" s="254" t="n">
        <f aca="false">$F197*$I197</f>
        <v>0</v>
      </c>
      <c r="K197" s="253" t="n">
        <f aca="false">$G197+$I197</f>
        <v>0</v>
      </c>
      <c r="L197" s="254" t="n">
        <f aca="false">$H197+$J197</f>
        <v>0</v>
      </c>
    </row>
    <row r="198" customFormat="false" ht="12.8" hidden="false" customHeight="false" outlineLevel="0" collapsed="false">
      <c r="B198" s="220" t="n">
        <v>1</v>
      </c>
      <c r="C198" s="220" t="s">
        <v>668</v>
      </c>
      <c r="D198" s="221" t="s">
        <v>812</v>
      </c>
    </row>
    <row r="199" customFormat="false" ht="12.8" hidden="false" customHeight="false" outlineLevel="0" collapsed="false">
      <c r="B199" s="220" t="n">
        <v>1</v>
      </c>
      <c r="C199" s="220" t="s">
        <v>668</v>
      </c>
      <c r="D199" s="221" t="s">
        <v>813</v>
      </c>
    </row>
    <row r="200" customFormat="false" ht="12.8" hidden="false" customHeight="false" outlineLevel="0" collapsed="false">
      <c r="A200" s="250" t="n">
        <v>48</v>
      </c>
      <c r="B200" s="251" t="s">
        <v>814</v>
      </c>
      <c r="C200" s="250"/>
      <c r="D200" s="252"/>
      <c r="E200" s="250" t="s">
        <v>397</v>
      </c>
      <c r="F200" s="250" t="n">
        <v>1</v>
      </c>
      <c r="G200" s="253"/>
      <c r="H200" s="254" t="n">
        <f aca="false">$F200*$G200</f>
        <v>0</v>
      </c>
      <c r="I200" s="253"/>
      <c r="J200" s="254" t="n">
        <f aca="false">$F200*$I200</f>
        <v>0</v>
      </c>
      <c r="K200" s="253" t="n">
        <f aca="false">$G200+$I200</f>
        <v>0</v>
      </c>
      <c r="L200" s="254" t="n">
        <f aca="false">$H200+$J200</f>
        <v>0</v>
      </c>
    </row>
    <row r="201" customFormat="false" ht="12.8" hidden="false" customHeight="false" outlineLevel="0" collapsed="false">
      <c r="B201" s="220" t="n">
        <v>1</v>
      </c>
      <c r="C201" s="220" t="s">
        <v>668</v>
      </c>
      <c r="D201" s="221" t="s">
        <v>815</v>
      </c>
    </row>
    <row r="202" customFormat="false" ht="12.8" hidden="false" customHeight="false" outlineLevel="0" collapsed="false">
      <c r="B202" s="220" t="n">
        <v>1</v>
      </c>
      <c r="C202" s="220" t="s">
        <v>668</v>
      </c>
      <c r="D202" s="221" t="s">
        <v>816</v>
      </c>
    </row>
    <row r="203" customFormat="false" ht="12.8" hidden="false" customHeight="false" outlineLevel="0" collapsed="false">
      <c r="B203" s="220" t="n">
        <v>1</v>
      </c>
      <c r="C203" s="220" t="s">
        <v>668</v>
      </c>
      <c r="D203" s="221" t="s">
        <v>817</v>
      </c>
    </row>
    <row r="204" customFormat="false" ht="12.8" hidden="false" customHeight="false" outlineLevel="0" collapsed="false">
      <c r="A204" s="250" t="n">
        <v>49</v>
      </c>
      <c r="B204" s="251" t="s">
        <v>818</v>
      </c>
      <c r="C204" s="250"/>
      <c r="D204" s="252"/>
      <c r="E204" s="250" t="s">
        <v>397</v>
      </c>
      <c r="F204" s="250" t="n">
        <v>1</v>
      </c>
      <c r="G204" s="253"/>
      <c r="H204" s="254" t="n">
        <f aca="false">$F204*$G204</f>
        <v>0</v>
      </c>
      <c r="I204" s="253"/>
      <c r="J204" s="254" t="n">
        <f aca="false">$F204*$I204</f>
        <v>0</v>
      </c>
      <c r="K204" s="253" t="n">
        <f aca="false">$G204+$I204</f>
        <v>0</v>
      </c>
      <c r="L204" s="254" t="n">
        <f aca="false">$H204+$J204</f>
        <v>0</v>
      </c>
    </row>
    <row r="205" customFormat="false" ht="12.8" hidden="false" customHeight="false" outlineLevel="0" collapsed="false">
      <c r="B205" s="220" t="n">
        <v>1</v>
      </c>
      <c r="C205" s="220" t="s">
        <v>668</v>
      </c>
      <c r="D205" s="221" t="s">
        <v>819</v>
      </c>
    </row>
    <row r="206" customFormat="false" ht="12.8" hidden="false" customHeight="false" outlineLevel="0" collapsed="false">
      <c r="B206" s="220" t="n">
        <v>1</v>
      </c>
      <c r="C206" s="220" t="s">
        <v>668</v>
      </c>
      <c r="D206" s="221" t="s">
        <v>820</v>
      </c>
    </row>
    <row r="207" customFormat="false" ht="12.8" hidden="false" customHeight="false" outlineLevel="0" collapsed="false">
      <c r="B207" s="220" t="n">
        <v>1</v>
      </c>
      <c r="C207" s="220" t="s">
        <v>668</v>
      </c>
      <c r="D207" s="221" t="s">
        <v>821</v>
      </c>
    </row>
    <row r="208" customFormat="false" ht="12.8" hidden="false" customHeight="false" outlineLevel="0" collapsed="false">
      <c r="A208" s="250" t="n">
        <v>50</v>
      </c>
      <c r="B208" s="251" t="s">
        <v>822</v>
      </c>
      <c r="C208" s="250"/>
      <c r="D208" s="252"/>
      <c r="E208" s="250" t="s">
        <v>397</v>
      </c>
      <c r="F208" s="250" t="n">
        <v>1</v>
      </c>
      <c r="G208" s="253"/>
      <c r="H208" s="254" t="n">
        <f aca="false">$F208*$G208</f>
        <v>0</v>
      </c>
      <c r="I208" s="253"/>
      <c r="J208" s="254" t="n">
        <f aca="false">$F208*$I208</f>
        <v>0</v>
      </c>
      <c r="K208" s="253" t="n">
        <f aca="false">$G208+$I208</f>
        <v>0</v>
      </c>
      <c r="L208" s="254" t="n">
        <f aca="false">$H208+$J208</f>
        <v>0</v>
      </c>
    </row>
    <row r="209" customFormat="false" ht="12.8" hidden="false" customHeight="false" outlineLevel="0" collapsed="false">
      <c r="B209" s="220" t="n">
        <v>1</v>
      </c>
      <c r="C209" s="220" t="s">
        <v>668</v>
      </c>
      <c r="D209" s="221" t="s">
        <v>823</v>
      </c>
    </row>
    <row r="210" customFormat="false" ht="12.8" hidden="false" customHeight="false" outlineLevel="0" collapsed="false">
      <c r="A210" s="250" t="n">
        <v>51</v>
      </c>
      <c r="B210" s="251" t="s">
        <v>824</v>
      </c>
      <c r="C210" s="250"/>
      <c r="D210" s="252"/>
      <c r="E210" s="250" t="s">
        <v>397</v>
      </c>
      <c r="F210" s="250" t="n">
        <v>1</v>
      </c>
      <c r="G210" s="253"/>
      <c r="H210" s="254" t="n">
        <f aca="false">$F210*$G210</f>
        <v>0</v>
      </c>
      <c r="I210" s="253"/>
      <c r="J210" s="254" t="n">
        <f aca="false">$F210*$I210</f>
        <v>0</v>
      </c>
      <c r="K210" s="253" t="n">
        <f aca="false">$G210+$I210</f>
        <v>0</v>
      </c>
      <c r="L210" s="254" t="n">
        <f aca="false">$H210+$J210</f>
        <v>0</v>
      </c>
    </row>
    <row r="211" customFormat="false" ht="12.8" hidden="false" customHeight="false" outlineLevel="0" collapsed="false">
      <c r="B211" s="220" t="n">
        <v>1</v>
      </c>
      <c r="C211" s="220" t="s">
        <v>668</v>
      </c>
      <c r="D211" s="221" t="s">
        <v>825</v>
      </c>
    </row>
    <row r="212" customFormat="false" ht="12.8" hidden="false" customHeight="false" outlineLevel="0" collapsed="false">
      <c r="A212" s="250" t="n">
        <v>52</v>
      </c>
      <c r="B212" s="251" t="s">
        <v>826</v>
      </c>
      <c r="C212" s="250"/>
      <c r="D212" s="252"/>
      <c r="E212" s="250" t="s">
        <v>397</v>
      </c>
      <c r="F212" s="250" t="n">
        <v>1</v>
      </c>
      <c r="G212" s="253"/>
      <c r="H212" s="254" t="n">
        <f aca="false">$F212*$G212</f>
        <v>0</v>
      </c>
      <c r="I212" s="253"/>
      <c r="J212" s="254" t="n">
        <f aca="false">$F212*$I212</f>
        <v>0</v>
      </c>
      <c r="K212" s="253" t="n">
        <f aca="false">$G212+$I212</f>
        <v>0</v>
      </c>
      <c r="L212" s="254" t="n">
        <f aca="false">$H212+$J212</f>
        <v>0</v>
      </c>
    </row>
    <row r="213" customFormat="false" ht="12.8" hidden="false" customHeight="false" outlineLevel="0" collapsed="false">
      <c r="D213" s="221" t="s">
        <v>744</v>
      </c>
    </row>
    <row r="214" customFormat="false" ht="12.8" hidden="false" customHeight="false" outlineLevel="0" collapsed="false">
      <c r="D214" s="221" t="s">
        <v>827</v>
      </c>
    </row>
    <row r="215" customFormat="false" ht="13.8" hidden="false" customHeight="false" outlineLevel="0" collapsed="false">
      <c r="A215" s="246"/>
      <c r="B215" s="247" t="s">
        <v>828</v>
      </c>
      <c r="C215" s="246"/>
      <c r="D215" s="248"/>
      <c r="E215" s="246"/>
      <c r="F215" s="246"/>
      <c r="G215" s="249"/>
      <c r="H215" s="249" t="n">
        <f aca="false">SUM(H216:H217)</f>
        <v>0</v>
      </c>
      <c r="I215" s="249"/>
      <c r="J215" s="249" t="n">
        <f aca="false">SUM(J216:J217)</f>
        <v>0</v>
      </c>
      <c r="K215" s="249"/>
      <c r="L215" s="249" t="n">
        <f aca="false">SUM(L216:L217)</f>
        <v>0</v>
      </c>
    </row>
    <row r="216" customFormat="false" ht="12.8" hidden="false" customHeight="false" outlineLevel="0" collapsed="false">
      <c r="A216" s="250" t="n">
        <v>53</v>
      </c>
      <c r="B216" s="251" t="s">
        <v>829</v>
      </c>
      <c r="C216" s="250"/>
      <c r="D216" s="252"/>
      <c r="E216" s="250" t="s">
        <v>397</v>
      </c>
      <c r="F216" s="250" t="n">
        <v>1</v>
      </c>
      <c r="G216" s="253"/>
      <c r="H216" s="254" t="n">
        <f aca="false">$F216*$G216</f>
        <v>0</v>
      </c>
      <c r="I216" s="253"/>
      <c r="J216" s="254" t="n">
        <f aca="false">$F216*$I216</f>
        <v>0</v>
      </c>
      <c r="K216" s="253" t="n">
        <f aca="false">$G216+$I216</f>
        <v>0</v>
      </c>
      <c r="L216" s="254" t="n">
        <f aca="false">$H216+$J216</f>
        <v>0</v>
      </c>
    </row>
    <row r="217" customFormat="false" ht="12.8" hidden="false" customHeight="false" outlineLevel="0" collapsed="false">
      <c r="B217" s="220" t="n">
        <v>1</v>
      </c>
      <c r="C217" s="220" t="s">
        <v>668</v>
      </c>
      <c r="D217" s="221" t="s">
        <v>830</v>
      </c>
    </row>
  </sheetData>
  <mergeCells count="4">
    <mergeCell ref="B1:D1"/>
    <mergeCell ref="B2:D2"/>
    <mergeCell ref="B3:D3"/>
    <mergeCell ref="B4:D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66FF"/>
    <pageSetUpPr fitToPage="true"/>
  </sheetPr>
  <dimension ref="A1:AU67"/>
  <sheetViews>
    <sheetView showFormulas="false" showGridLines="fals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64" activeCellId="0" sqref="D64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2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1" customFormat="false" ht="12.8" hidden="false" customHeight="false" outlineLevel="0" collapsed="false">
      <c r="A1" s="102"/>
    </row>
    <row r="2" customFormat="false" ht="36.95" hidden="false" customHeight="true" outlineLevel="0" collapsed="false">
      <c r="L2" s="2" t="s">
        <v>5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90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80</v>
      </c>
    </row>
    <row r="4" customFormat="false" ht="24.95" hidden="false" customHeight="true" outlineLevel="0" collapsed="false">
      <c r="B4" s="6"/>
      <c r="D4" s="7" t="s">
        <v>105</v>
      </c>
      <c r="L4" s="6"/>
      <c r="M4" s="104" t="s">
        <v>10</v>
      </c>
      <c r="AT4" s="3" t="s">
        <v>3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3" t="s">
        <v>14</v>
      </c>
      <c r="L6" s="6"/>
    </row>
    <row r="7" customFormat="false" ht="16.5" hidden="false" customHeight="true" outlineLevel="0" collapsed="false">
      <c r="B7" s="6"/>
      <c r="E7" s="105" t="str">
        <f aca="false">'Rekapitulace stavby'!K6</f>
        <v>Vodovod Netřebice - přivaděč vodovodu</v>
      </c>
      <c r="F7" s="105"/>
      <c r="G7" s="105"/>
      <c r="H7" s="105"/>
      <c r="L7" s="6"/>
    </row>
    <row r="8" customFormat="false" ht="12" hidden="false" customHeight="true" outlineLevel="0" collapsed="false">
      <c r="B8" s="6"/>
      <c r="D8" s="13" t="s">
        <v>118</v>
      </c>
      <c r="L8" s="6"/>
    </row>
    <row r="9" s="22" customFormat="true" ht="16.5" hidden="false" customHeight="true" outlineLevel="0" collapsed="false">
      <c r="A9" s="17"/>
      <c r="B9" s="18"/>
      <c r="C9" s="17"/>
      <c r="D9" s="17"/>
      <c r="E9" s="105" t="s">
        <v>831</v>
      </c>
      <c r="F9" s="105"/>
      <c r="G9" s="105"/>
      <c r="H9" s="105"/>
      <c r="I9" s="17"/>
      <c r="J9" s="17"/>
      <c r="K9" s="17"/>
      <c r="L9" s="106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="22" customFormat="true" ht="12" hidden="false" customHeight="true" outlineLevel="0" collapsed="false">
      <c r="A10" s="17"/>
      <c r="B10" s="18"/>
      <c r="C10" s="17"/>
      <c r="D10" s="13" t="s">
        <v>832</v>
      </c>
      <c r="E10" s="17"/>
      <c r="F10" s="17"/>
      <c r="G10" s="17"/>
      <c r="H10" s="17"/>
      <c r="I10" s="17"/>
      <c r="J10" s="17"/>
      <c r="K10" s="17"/>
      <c r="L10" s="10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="22" customFormat="true" ht="16.5" hidden="false" customHeight="true" outlineLevel="0" collapsed="false">
      <c r="A11" s="17"/>
      <c r="B11" s="18"/>
      <c r="C11" s="17"/>
      <c r="D11" s="17"/>
      <c r="E11" s="107" t="s">
        <v>833</v>
      </c>
      <c r="F11" s="107"/>
      <c r="G11" s="107"/>
      <c r="H11" s="107"/>
      <c r="I11" s="17"/>
      <c r="J11" s="17"/>
      <c r="K11" s="17"/>
      <c r="L11" s="106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="22" customFormat="true" ht="12.8" hidden="false" customHeight="false" outlineLevel="0" collapsed="false">
      <c r="A12" s="17"/>
      <c r="B12" s="18"/>
      <c r="C12" s="17"/>
      <c r="D12" s="17"/>
      <c r="E12" s="17"/>
      <c r="F12" s="17"/>
      <c r="G12" s="17"/>
      <c r="H12" s="17"/>
      <c r="I12" s="17"/>
      <c r="J12" s="17"/>
      <c r="K12" s="17"/>
      <c r="L12" s="10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="22" customFormat="true" ht="12" hidden="false" customHeight="true" outlineLevel="0" collapsed="false">
      <c r="A13" s="17"/>
      <c r="B13" s="18"/>
      <c r="C13" s="17"/>
      <c r="D13" s="13" t="s">
        <v>16</v>
      </c>
      <c r="E13" s="17"/>
      <c r="F13" s="14"/>
      <c r="G13" s="17"/>
      <c r="H13" s="17"/>
      <c r="I13" s="13" t="s">
        <v>17</v>
      </c>
      <c r="J13" s="14"/>
      <c r="K13" s="17"/>
      <c r="L13" s="10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="22" customFormat="true" ht="12" hidden="false" customHeight="true" outlineLevel="0" collapsed="false">
      <c r="A14" s="17"/>
      <c r="B14" s="18"/>
      <c r="C14" s="17"/>
      <c r="D14" s="13" t="s">
        <v>18</v>
      </c>
      <c r="E14" s="17"/>
      <c r="F14" s="14" t="s">
        <v>19</v>
      </c>
      <c r="G14" s="17"/>
      <c r="H14" s="17"/>
      <c r="I14" s="13" t="s">
        <v>20</v>
      </c>
      <c r="J14" s="108" t="str">
        <f aca="false">'Rekapitulace stavby'!AN8</f>
        <v>22. 6. 2022</v>
      </c>
      <c r="K14" s="17"/>
      <c r="L14" s="10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="22" customFormat="true" ht="10.8" hidden="false" customHeight="true" outlineLevel="0" collapsed="false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0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="22" customFormat="true" ht="12" hidden="false" customHeight="true" outlineLevel="0" collapsed="false">
      <c r="A16" s="17"/>
      <c r="B16" s="18"/>
      <c r="C16" s="17"/>
      <c r="D16" s="13" t="s">
        <v>22</v>
      </c>
      <c r="E16" s="17"/>
      <c r="F16" s="17"/>
      <c r="G16" s="17"/>
      <c r="H16" s="17"/>
      <c r="I16" s="13" t="s">
        <v>23</v>
      </c>
      <c r="J16" s="14" t="s">
        <v>24</v>
      </c>
      <c r="K16" s="17"/>
      <c r="L16" s="10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="22" customFormat="true" ht="18" hidden="false" customHeight="true" outlineLevel="0" collapsed="false">
      <c r="A17" s="17"/>
      <c r="B17" s="18"/>
      <c r="C17" s="17"/>
      <c r="D17" s="17"/>
      <c r="E17" s="14" t="s">
        <v>25</v>
      </c>
      <c r="F17" s="17"/>
      <c r="G17" s="17"/>
      <c r="H17" s="17"/>
      <c r="I17" s="13" t="s">
        <v>26</v>
      </c>
      <c r="J17" s="14"/>
      <c r="K17" s="17"/>
      <c r="L17" s="10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="22" customFormat="true" ht="6.95" hidden="false" customHeight="true" outlineLevel="0" collapsed="false">
      <c r="A18" s="17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0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="22" customFormat="true" ht="12" hidden="false" customHeight="true" outlineLevel="0" collapsed="false">
      <c r="A19" s="17"/>
      <c r="B19" s="18"/>
      <c r="C19" s="17"/>
      <c r="D19" s="13" t="s">
        <v>27</v>
      </c>
      <c r="E19" s="17"/>
      <c r="F19" s="17"/>
      <c r="G19" s="17"/>
      <c r="H19" s="17"/>
      <c r="I19" s="13" t="s">
        <v>23</v>
      </c>
      <c r="J19" s="14" t="n">
        <f aca="false">'Rekapitulace stavby'!AN13</f>
        <v>0</v>
      </c>
      <c r="K19" s="17"/>
      <c r="L19" s="10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="22" customFormat="true" ht="18" hidden="false" customHeight="true" outlineLevel="0" collapsed="false">
      <c r="A20" s="17"/>
      <c r="B20" s="18"/>
      <c r="C20" s="17"/>
      <c r="D20" s="17"/>
      <c r="E20" s="10" t="str">
        <f aca="false">'Rekapitulace stavby'!E14</f>
        <v> </v>
      </c>
      <c r="F20" s="10"/>
      <c r="G20" s="10"/>
      <c r="H20" s="10"/>
      <c r="I20" s="13" t="s">
        <v>26</v>
      </c>
      <c r="J20" s="14" t="n">
        <f aca="false">'Rekapitulace stavby'!AN14</f>
        <v>0</v>
      </c>
      <c r="K20" s="17"/>
      <c r="L20" s="10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="22" customFormat="true" ht="6.95" hidden="false" customHeight="true" outlineLevel="0" collapsed="false">
      <c r="A21" s="17"/>
      <c r="B21" s="18"/>
      <c r="C21" s="17"/>
      <c r="D21" s="17"/>
      <c r="E21" s="17"/>
      <c r="F21" s="17"/>
      <c r="G21" s="17"/>
      <c r="H21" s="17"/>
      <c r="I21" s="17"/>
      <c r="J21" s="17"/>
      <c r="K21" s="17"/>
      <c r="L21" s="10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="22" customFormat="true" ht="12" hidden="false" customHeight="true" outlineLevel="0" collapsed="false">
      <c r="A22" s="17"/>
      <c r="B22" s="18"/>
      <c r="C22" s="17"/>
      <c r="D22" s="13" t="s">
        <v>29</v>
      </c>
      <c r="E22" s="17"/>
      <c r="F22" s="17"/>
      <c r="G22" s="17"/>
      <c r="H22" s="17"/>
      <c r="I22" s="13" t="s">
        <v>23</v>
      </c>
      <c r="J22" s="14" t="s">
        <v>30</v>
      </c>
      <c r="K22" s="17"/>
      <c r="L22" s="10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="22" customFormat="true" ht="18" hidden="false" customHeight="true" outlineLevel="0" collapsed="false">
      <c r="A23" s="17"/>
      <c r="B23" s="18"/>
      <c r="C23" s="17"/>
      <c r="D23" s="17"/>
      <c r="E23" s="14" t="s">
        <v>31</v>
      </c>
      <c r="F23" s="17"/>
      <c r="G23" s="17"/>
      <c r="H23" s="17"/>
      <c r="I23" s="13" t="s">
        <v>26</v>
      </c>
      <c r="J23" s="14"/>
      <c r="K23" s="17"/>
      <c r="L23" s="10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="22" customFormat="true" ht="6.95" hidden="false" customHeight="true" outlineLevel="0" collapsed="false">
      <c r="A24" s="17"/>
      <c r="B24" s="18"/>
      <c r="C24" s="17"/>
      <c r="D24" s="17"/>
      <c r="E24" s="17"/>
      <c r="F24" s="17"/>
      <c r="G24" s="17"/>
      <c r="H24" s="17"/>
      <c r="I24" s="17"/>
      <c r="J24" s="17"/>
      <c r="K24" s="17"/>
      <c r="L24" s="10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="22" customFormat="true" ht="12" hidden="false" customHeight="true" outlineLevel="0" collapsed="false">
      <c r="A25" s="17"/>
      <c r="B25" s="18"/>
      <c r="C25" s="17"/>
      <c r="D25" s="13" t="s">
        <v>33</v>
      </c>
      <c r="E25" s="17"/>
      <c r="F25" s="17"/>
      <c r="G25" s="17"/>
      <c r="H25" s="17"/>
      <c r="I25" s="13" t="s">
        <v>23</v>
      </c>
      <c r="J25" s="14" t="str">
        <f aca="false">IF('Rekapitulace stavby'!AN19="","",'Rekapitulace stavby'!AN19)</f>
        <v/>
      </c>
      <c r="K25" s="17"/>
      <c r="L25" s="10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="22" customFormat="true" ht="18" hidden="false" customHeight="true" outlineLevel="0" collapsed="false">
      <c r="A26" s="17"/>
      <c r="B26" s="18"/>
      <c r="C26" s="17"/>
      <c r="D26" s="17"/>
      <c r="E26" s="14" t="str">
        <f aca="false">IF('Rekapitulace stavby'!E20="","",'Rekapitulace stavby'!E20)</f>
        <v> </v>
      </c>
      <c r="F26" s="17"/>
      <c r="G26" s="17"/>
      <c r="H26" s="17"/>
      <c r="I26" s="13" t="s">
        <v>26</v>
      </c>
      <c r="J26" s="14" t="str">
        <f aca="false">IF('Rekapitulace stavby'!AN20="","",'Rekapitulace stavby'!AN20)</f>
        <v/>
      </c>
      <c r="K26" s="17"/>
      <c r="L26" s="10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="22" customFormat="true" ht="6.95" hidden="false" customHeight="true" outlineLevel="0" collapsed="false">
      <c r="A27" s="17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0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="22" customFormat="true" ht="12" hidden="false" customHeight="true" outlineLevel="0" collapsed="false">
      <c r="A28" s="17"/>
      <c r="B28" s="18"/>
      <c r="C28" s="17"/>
      <c r="D28" s="13" t="s">
        <v>34</v>
      </c>
      <c r="E28" s="17"/>
      <c r="F28" s="17"/>
      <c r="G28" s="17"/>
      <c r="H28" s="17"/>
      <c r="I28" s="17"/>
      <c r="J28" s="17"/>
      <c r="K28" s="17"/>
      <c r="L28" s="10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="112" customFormat="true" ht="16.5" hidden="false" customHeight="true" outlineLevel="0" collapsed="false">
      <c r="A29" s="109"/>
      <c r="B29" s="110"/>
      <c r="C29" s="109"/>
      <c r="D29" s="109"/>
      <c r="E29" s="15"/>
      <c r="F29" s="15"/>
      <c r="G29" s="15"/>
      <c r="H29" s="15"/>
      <c r="I29" s="109"/>
      <c r="J29" s="109"/>
      <c r="K29" s="109"/>
      <c r="L29" s="111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</row>
    <row r="30" s="22" customFormat="true" ht="6.95" hidden="false" customHeight="true" outlineLevel="0" collapsed="false">
      <c r="A30" s="17"/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0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="22" customFormat="true" ht="6.95" hidden="false" customHeight="true" outlineLevel="0" collapsed="false">
      <c r="A31" s="17"/>
      <c r="B31" s="18"/>
      <c r="C31" s="17"/>
      <c r="D31" s="61"/>
      <c r="E31" s="61"/>
      <c r="F31" s="61"/>
      <c r="G31" s="61"/>
      <c r="H31" s="61"/>
      <c r="I31" s="61"/>
      <c r="J31" s="61"/>
      <c r="K31" s="61"/>
      <c r="L31" s="10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="22" customFormat="true" ht="25.45" hidden="false" customHeight="true" outlineLevel="0" collapsed="false">
      <c r="A32" s="17"/>
      <c r="B32" s="18"/>
      <c r="C32" s="17"/>
      <c r="D32" s="113" t="s">
        <v>36</v>
      </c>
      <c r="E32" s="17"/>
      <c r="F32" s="17"/>
      <c r="G32" s="17"/>
      <c r="H32" s="17"/>
      <c r="I32" s="17"/>
      <c r="J32" s="114" t="n">
        <f aca="false">J63</f>
        <v>0</v>
      </c>
      <c r="K32" s="17"/>
      <c r="L32" s="10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="22" customFormat="true" ht="6.95" hidden="false" customHeight="true" outlineLevel="0" collapsed="false">
      <c r="A33" s="17"/>
      <c r="B33" s="18"/>
      <c r="C33" s="17"/>
      <c r="D33" s="61"/>
      <c r="E33" s="61"/>
      <c r="F33" s="61"/>
      <c r="G33" s="61"/>
      <c r="H33" s="61"/>
      <c r="I33" s="61"/>
      <c r="J33" s="61"/>
      <c r="K33" s="61"/>
      <c r="L33" s="10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="22" customFormat="true" ht="14.4" hidden="false" customHeight="true" outlineLevel="0" collapsed="false">
      <c r="A34" s="17"/>
      <c r="B34" s="18"/>
      <c r="C34" s="17"/>
      <c r="D34" s="17"/>
      <c r="E34" s="17"/>
      <c r="F34" s="115" t="s">
        <v>38</v>
      </c>
      <c r="G34" s="17"/>
      <c r="H34" s="17"/>
      <c r="I34" s="115" t="s">
        <v>37</v>
      </c>
      <c r="J34" s="115" t="s">
        <v>39</v>
      </c>
      <c r="K34" s="17"/>
      <c r="L34" s="10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="22" customFormat="true" ht="14.4" hidden="false" customHeight="true" outlineLevel="0" collapsed="false">
      <c r="A35" s="17"/>
      <c r="B35" s="18"/>
      <c r="C35" s="17"/>
      <c r="D35" s="116" t="s">
        <v>40</v>
      </c>
      <c r="E35" s="13" t="s">
        <v>41</v>
      </c>
      <c r="F35" s="117" t="n">
        <f aca="false">J32</f>
        <v>0</v>
      </c>
      <c r="G35" s="17"/>
      <c r="H35" s="17"/>
      <c r="I35" s="118" t="n">
        <v>0.21</v>
      </c>
      <c r="J35" s="117" t="n">
        <f aca="false">I35*F35</f>
        <v>0</v>
      </c>
      <c r="K35" s="17"/>
      <c r="L35" s="10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="22" customFormat="true" ht="14.4" hidden="false" customHeight="true" outlineLevel="0" collapsed="false">
      <c r="A36" s="17"/>
      <c r="B36" s="18"/>
      <c r="C36" s="17"/>
      <c r="D36" s="17"/>
      <c r="E36" s="13" t="s">
        <v>42</v>
      </c>
      <c r="F36" s="117"/>
      <c r="G36" s="17"/>
      <c r="H36" s="17"/>
      <c r="I36" s="118" t="n">
        <v>0.15</v>
      </c>
      <c r="J36" s="117"/>
      <c r="K36" s="17"/>
      <c r="L36" s="10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="22" customFormat="true" ht="14.4" hidden="true" customHeight="true" outlineLevel="0" collapsed="false">
      <c r="A37" s="17"/>
      <c r="B37" s="18"/>
      <c r="C37" s="17"/>
      <c r="D37" s="17"/>
      <c r="E37" s="13" t="s">
        <v>43</v>
      </c>
      <c r="F37" s="117" t="e">
        <f aca="false">ROUND((SUM(#REF!)),  2)</f>
        <v>#REF!</v>
      </c>
      <c r="G37" s="17"/>
      <c r="H37" s="17"/>
      <c r="I37" s="118" t="n">
        <v>0.21</v>
      </c>
      <c r="J37" s="117" t="n">
        <f aca="false">0</f>
        <v>0</v>
      </c>
      <c r="K37" s="17"/>
      <c r="L37" s="10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="22" customFormat="true" ht="14.4" hidden="true" customHeight="true" outlineLevel="0" collapsed="false">
      <c r="A38" s="17"/>
      <c r="B38" s="18"/>
      <c r="C38" s="17"/>
      <c r="D38" s="17"/>
      <c r="E38" s="13" t="s">
        <v>44</v>
      </c>
      <c r="F38" s="117" t="e">
        <f aca="false">ROUND((SUM(#REF!)),  2)</f>
        <v>#REF!</v>
      </c>
      <c r="G38" s="17"/>
      <c r="H38" s="17"/>
      <c r="I38" s="118" t="n">
        <v>0.15</v>
      </c>
      <c r="J38" s="117" t="n">
        <f aca="false">0</f>
        <v>0</v>
      </c>
      <c r="K38" s="17"/>
      <c r="L38" s="10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="22" customFormat="true" ht="14.4" hidden="true" customHeight="true" outlineLevel="0" collapsed="false">
      <c r="A39" s="17"/>
      <c r="B39" s="18"/>
      <c r="C39" s="17"/>
      <c r="D39" s="17"/>
      <c r="E39" s="13" t="s">
        <v>45</v>
      </c>
      <c r="F39" s="117" t="e">
        <f aca="false">ROUND((SUM(#REF!)),  2)</f>
        <v>#REF!</v>
      </c>
      <c r="G39" s="17"/>
      <c r="H39" s="17"/>
      <c r="I39" s="118" t="n">
        <v>0</v>
      </c>
      <c r="J39" s="117" t="n">
        <f aca="false">0</f>
        <v>0</v>
      </c>
      <c r="K39" s="17"/>
      <c r="L39" s="10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="22" customFormat="true" ht="6.95" hidden="false" customHeight="true" outlineLevel="0" collapsed="false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0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="22" customFormat="true" ht="25.45" hidden="false" customHeight="true" outlineLevel="0" collapsed="false">
      <c r="A41" s="17"/>
      <c r="B41" s="18"/>
      <c r="C41" s="119"/>
      <c r="D41" s="120" t="s">
        <v>46</v>
      </c>
      <c r="E41" s="53"/>
      <c r="F41" s="53"/>
      <c r="G41" s="121" t="s">
        <v>47</v>
      </c>
      <c r="H41" s="122" t="s">
        <v>48</v>
      </c>
      <c r="I41" s="53"/>
      <c r="J41" s="123" t="n">
        <f aca="false">SUM(J32:J39)</f>
        <v>0</v>
      </c>
      <c r="K41" s="124"/>
      <c r="L41" s="10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="22" customFormat="true" ht="14.4" hidden="false" customHeight="true" outlineLevel="0" collapsed="false">
      <c r="A42" s="17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10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6" s="22" customFormat="true" ht="6.95" hidden="false" customHeight="true" outlineLevel="0" collapsed="false">
      <c r="A46" s="17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="22" customFormat="true" ht="24.95" hidden="false" customHeight="true" outlineLevel="0" collapsed="false">
      <c r="A47" s="17"/>
      <c r="B47" s="18"/>
      <c r="C47" s="7" t="s">
        <v>135</v>
      </c>
      <c r="D47" s="17"/>
      <c r="E47" s="17"/>
      <c r="F47" s="17"/>
      <c r="G47" s="17"/>
      <c r="H47" s="17"/>
      <c r="I47" s="17"/>
      <c r="J47" s="17"/>
      <c r="K47" s="17"/>
      <c r="L47" s="10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="22" customFormat="true" ht="6.95" hidden="false" customHeight="true" outlineLevel="0" collapsed="false">
      <c r="A48" s="17"/>
      <c r="B48" s="18"/>
      <c r="C48" s="17"/>
      <c r="D48" s="17"/>
      <c r="E48" s="17"/>
      <c r="F48" s="17"/>
      <c r="G48" s="17"/>
      <c r="H48" s="17"/>
      <c r="I48" s="17"/>
      <c r="J48" s="17"/>
      <c r="K48" s="17"/>
      <c r="L48" s="10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="22" customFormat="true" ht="12" hidden="false" customHeight="true" outlineLevel="0" collapsed="false">
      <c r="A49" s="17"/>
      <c r="B49" s="18"/>
      <c r="C49" s="13" t="s">
        <v>14</v>
      </c>
      <c r="D49" s="17"/>
      <c r="E49" s="17"/>
      <c r="F49" s="17"/>
      <c r="G49" s="17"/>
      <c r="H49" s="17"/>
      <c r="I49" s="17"/>
      <c r="J49" s="17"/>
      <c r="K49" s="17"/>
      <c r="L49" s="10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="22" customFormat="true" ht="16.5" hidden="false" customHeight="true" outlineLevel="0" collapsed="false">
      <c r="A50" s="17"/>
      <c r="B50" s="18"/>
      <c r="C50" s="17"/>
      <c r="D50" s="17"/>
      <c r="E50" s="105" t="str">
        <f aca="false">E7</f>
        <v>Vodovod Netřebice - přivaděč vodovodu</v>
      </c>
      <c r="F50" s="105"/>
      <c r="G50" s="105"/>
      <c r="H50" s="105"/>
      <c r="I50" s="17"/>
      <c r="J50" s="17"/>
      <c r="K50" s="17"/>
      <c r="L50" s="10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customFormat="false" ht="12" hidden="false" customHeight="true" outlineLevel="0" collapsed="false">
      <c r="B51" s="6"/>
      <c r="C51" s="13" t="s">
        <v>118</v>
      </c>
      <c r="L51" s="6"/>
    </row>
    <row r="52" s="22" customFormat="true" ht="16.5" hidden="false" customHeight="true" outlineLevel="0" collapsed="false">
      <c r="A52" s="17"/>
      <c r="B52" s="18"/>
      <c r="C52" s="17"/>
      <c r="D52" s="17"/>
      <c r="E52" s="105" t="s">
        <v>831</v>
      </c>
      <c r="F52" s="105"/>
      <c r="G52" s="105"/>
      <c r="H52" s="105"/>
      <c r="I52" s="17"/>
      <c r="J52" s="17"/>
      <c r="K52" s="17"/>
      <c r="L52" s="10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="22" customFormat="true" ht="12" hidden="false" customHeight="true" outlineLevel="0" collapsed="false">
      <c r="A53" s="17"/>
      <c r="B53" s="18"/>
      <c r="C53" s="13" t="s">
        <v>832</v>
      </c>
      <c r="D53" s="17"/>
      <c r="E53" s="17"/>
      <c r="F53" s="17"/>
      <c r="G53" s="17"/>
      <c r="H53" s="17"/>
      <c r="I53" s="17"/>
      <c r="J53" s="17"/>
      <c r="K53" s="17"/>
      <c r="L53" s="10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="22" customFormat="true" ht="16.5" hidden="false" customHeight="true" outlineLevel="0" collapsed="false">
      <c r="A54" s="17"/>
      <c r="B54" s="18"/>
      <c r="C54" s="17"/>
      <c r="D54" s="17"/>
      <c r="E54" s="107" t="str">
        <f aca="false">E11</f>
        <v>PS 01.1 - Automatická tlaková stanice</v>
      </c>
      <c r="F54" s="107"/>
      <c r="G54" s="107"/>
      <c r="H54" s="107"/>
      <c r="I54" s="17"/>
      <c r="J54" s="17"/>
      <c r="K54" s="17"/>
      <c r="L54" s="10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="22" customFormat="true" ht="6.95" hidden="false" customHeight="true" outlineLevel="0" collapsed="false">
      <c r="A55" s="17"/>
      <c r="B55" s="18"/>
      <c r="C55" s="17"/>
      <c r="D55" s="17"/>
      <c r="E55" s="17"/>
      <c r="F55" s="17"/>
      <c r="G55" s="17"/>
      <c r="H55" s="17"/>
      <c r="I55" s="17"/>
      <c r="J55" s="17"/>
      <c r="K55" s="17"/>
      <c r="L55" s="10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="22" customFormat="true" ht="12" hidden="false" customHeight="true" outlineLevel="0" collapsed="false">
      <c r="A56" s="17"/>
      <c r="B56" s="18"/>
      <c r="C56" s="13" t="s">
        <v>18</v>
      </c>
      <c r="D56" s="17"/>
      <c r="E56" s="17"/>
      <c r="F56" s="14" t="str">
        <f aca="false">F14</f>
        <v>Kouty u Poděbrad, Netřebice</v>
      </c>
      <c r="G56" s="17"/>
      <c r="H56" s="17"/>
      <c r="I56" s="13" t="s">
        <v>20</v>
      </c>
      <c r="J56" s="108" t="str">
        <f aca="false">IF(J14="","",J14)</f>
        <v>22. 6. 2022</v>
      </c>
      <c r="K56" s="17"/>
      <c r="L56" s="10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="22" customFormat="true" ht="6.95" hidden="false" customHeight="true" outlineLevel="0" collapsed="false">
      <c r="A57" s="17"/>
      <c r="B57" s="18"/>
      <c r="C57" s="17"/>
      <c r="D57" s="17"/>
      <c r="E57" s="17"/>
      <c r="F57" s="17"/>
      <c r="G57" s="17"/>
      <c r="H57" s="17"/>
      <c r="I57" s="17"/>
      <c r="J57" s="17"/>
      <c r="K57" s="17"/>
      <c r="L57" s="10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="22" customFormat="true" ht="40.05" hidden="false" customHeight="true" outlineLevel="0" collapsed="false">
      <c r="A58" s="17"/>
      <c r="B58" s="18"/>
      <c r="C58" s="13" t="s">
        <v>22</v>
      </c>
      <c r="D58" s="17"/>
      <c r="E58" s="17"/>
      <c r="F58" s="14" t="str">
        <f aca="false">E17</f>
        <v>Obec Netřebice</v>
      </c>
      <c r="G58" s="17"/>
      <c r="H58" s="17"/>
      <c r="I58" s="13" t="s">
        <v>29</v>
      </c>
      <c r="J58" s="125" t="str">
        <f aca="false">E23</f>
        <v>Vodohospodářsko-inženýrské služby spol. s r. o.</v>
      </c>
      <c r="K58" s="17"/>
      <c r="L58" s="10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="22" customFormat="true" ht="15.15" hidden="false" customHeight="true" outlineLevel="0" collapsed="false">
      <c r="A59" s="17"/>
      <c r="B59" s="18"/>
      <c r="C59" s="13" t="s">
        <v>27</v>
      </c>
      <c r="D59" s="17"/>
      <c r="E59" s="17"/>
      <c r="F59" s="14" t="str">
        <f aca="false">IF(E20="","",E20)</f>
        <v> </v>
      </c>
      <c r="G59" s="17"/>
      <c r="H59" s="17"/>
      <c r="I59" s="13" t="s">
        <v>33</v>
      </c>
      <c r="J59" s="125" t="str">
        <f aca="false">E26</f>
        <v> </v>
      </c>
      <c r="K59" s="17"/>
      <c r="L59" s="10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="22" customFormat="true" ht="10.3" hidden="false" customHeight="true" outlineLevel="0" collapsed="false">
      <c r="A60" s="17"/>
      <c r="B60" s="18"/>
      <c r="C60" s="17"/>
      <c r="D60" s="17"/>
      <c r="E60" s="17"/>
      <c r="F60" s="17"/>
      <c r="G60" s="17"/>
      <c r="H60" s="17"/>
      <c r="I60" s="17"/>
      <c r="J60" s="17"/>
      <c r="K60" s="17"/>
      <c r="L60" s="10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="22" customFormat="true" ht="29.3" hidden="false" customHeight="true" outlineLevel="0" collapsed="false">
      <c r="A61" s="17"/>
      <c r="B61" s="18"/>
      <c r="C61" s="126" t="s">
        <v>136</v>
      </c>
      <c r="D61" s="119"/>
      <c r="E61" s="119"/>
      <c r="F61" s="119"/>
      <c r="G61" s="119"/>
      <c r="H61" s="119"/>
      <c r="I61" s="119"/>
      <c r="J61" s="127" t="s">
        <v>137</v>
      </c>
      <c r="K61" s="119"/>
      <c r="L61" s="10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="22" customFormat="true" ht="10.3" hidden="false" customHeight="true" outlineLevel="0" collapsed="false">
      <c r="A62" s="17"/>
      <c r="B62" s="18"/>
      <c r="C62" s="17"/>
      <c r="D62" s="17"/>
      <c r="E62" s="17"/>
      <c r="F62" s="17"/>
      <c r="G62" s="17"/>
      <c r="H62" s="17"/>
      <c r="I62" s="17"/>
      <c r="J62" s="17"/>
      <c r="K62" s="17"/>
      <c r="L62" s="10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="22" customFormat="true" ht="22.8" hidden="false" customHeight="true" outlineLevel="0" collapsed="false">
      <c r="A63" s="17"/>
      <c r="B63" s="18"/>
      <c r="C63" s="128" t="s">
        <v>68</v>
      </c>
      <c r="D63" s="17"/>
      <c r="E63" s="17"/>
      <c r="F63" s="17"/>
      <c r="G63" s="17"/>
      <c r="H63" s="17"/>
      <c r="I63" s="17"/>
      <c r="J63" s="114" t="n">
        <f aca="false">SUM(J64:J65)</f>
        <v>0</v>
      </c>
      <c r="K63" s="17"/>
      <c r="L63" s="10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U63" s="3" t="s">
        <v>138</v>
      </c>
    </row>
    <row r="64" s="129" customFormat="true" ht="24.95" hidden="false" customHeight="true" outlineLevel="0" collapsed="false">
      <c r="B64" s="130"/>
      <c r="D64" s="135" t="s">
        <v>648</v>
      </c>
      <c r="E64" s="136"/>
      <c r="F64" s="136"/>
      <c r="G64" s="136"/>
      <c r="H64" s="136"/>
      <c r="I64" s="136"/>
      <c r="J64" s="137" t="n">
        <f aca="false">'Netrebice ATS'!J34</f>
        <v>0</v>
      </c>
      <c r="L64" s="130"/>
    </row>
    <row r="65" s="90" customFormat="true" ht="19.95" hidden="false" customHeight="true" outlineLevel="0" collapsed="false">
      <c r="B65" s="134"/>
      <c r="D65" s="135" t="s">
        <v>649</v>
      </c>
      <c r="E65" s="136"/>
      <c r="F65" s="136"/>
      <c r="G65" s="136"/>
      <c r="H65" s="136"/>
      <c r="I65" s="136"/>
      <c r="J65" s="137" t="n">
        <f aca="false">'Netrebice ATS'!J35</f>
        <v>0</v>
      </c>
      <c r="L65" s="134"/>
    </row>
    <row r="66" s="22" customFormat="true" ht="21.85" hidden="false" customHeight="true" outlineLevel="0" collapsed="false">
      <c r="A66" s="17"/>
      <c r="B66" s="18"/>
      <c r="C66" s="17"/>
      <c r="D66" s="17"/>
      <c r="E66" s="17"/>
      <c r="F66" s="17"/>
      <c r="G66" s="17"/>
      <c r="H66" s="17"/>
      <c r="I66" s="17"/>
      <c r="J66" s="17"/>
      <c r="K66" s="17"/>
      <c r="L66" s="10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="22" customFormat="true" ht="6.95" hidden="false" customHeight="true" outlineLevel="0" collapsed="false">
      <c r="A67" s="17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10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</sheetData>
  <mergeCells count="9">
    <mergeCell ref="L2:V2"/>
    <mergeCell ref="E7:H7"/>
    <mergeCell ref="E9:H9"/>
    <mergeCell ref="E11:H11"/>
    <mergeCell ref="E20:H20"/>
    <mergeCell ref="E29:H29"/>
    <mergeCell ref="E50:H50"/>
    <mergeCell ref="E52:H52"/>
    <mergeCell ref="E54:H54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66FF"/>
    <pageSetUpPr fitToPage="false"/>
  </sheetPr>
  <dimension ref="A1:N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21875" defaultRowHeight="12.75" zeroHeight="false" outlineLevelRow="0" outlineLevelCol="0"/>
  <cols>
    <col collapsed="false" customWidth="true" hidden="false" outlineLevel="0" max="1" min="1" style="264" width="6.4"/>
    <col collapsed="false" customWidth="true" hidden="false" outlineLevel="0" max="3" min="2" style="264" width="8.72"/>
    <col collapsed="false" customWidth="true" hidden="false" outlineLevel="0" max="4" min="4" style="264" width="12.64"/>
    <col collapsed="false" customWidth="true" hidden="false" outlineLevel="0" max="5" min="5" style="264" width="57.98"/>
    <col collapsed="false" customWidth="true" hidden="false" outlineLevel="0" max="6" min="6" style="264" width="8.72"/>
    <col collapsed="false" customWidth="false" hidden="false" outlineLevel="0" max="7" min="7" style="264" width="11.21"/>
    <col collapsed="false" customWidth="true" hidden="false" outlineLevel="0" max="11" min="8" style="264" width="15.59"/>
    <col collapsed="false" customWidth="false" hidden="false" outlineLevel="0" max="257" min="12" style="264" width="11.21"/>
  </cols>
  <sheetData>
    <row r="1" customFormat="false" ht="19.5" hidden="false" customHeight="true" outlineLevel="0" collapsed="false">
      <c r="A1" s="265"/>
      <c r="B1" s="265"/>
      <c r="C1" s="264" t="s">
        <v>28</v>
      </c>
      <c r="D1" s="266" t="s">
        <v>28</v>
      </c>
      <c r="E1" s="266" t="s">
        <v>834</v>
      </c>
      <c r="F1" s="266" t="s">
        <v>28</v>
      </c>
      <c r="G1" s="267"/>
      <c r="H1" s="265"/>
      <c r="I1" s="265"/>
      <c r="J1" s="265"/>
      <c r="K1" s="265"/>
    </row>
    <row r="2" customFormat="false" ht="12.75" hidden="false" customHeight="false" outlineLevel="0" collapsed="false">
      <c r="A2" s="264" t="s">
        <v>14</v>
      </c>
      <c r="C2" s="268" t="s">
        <v>835</v>
      </c>
      <c r="E2" s="265"/>
      <c r="F2" s="265"/>
      <c r="G2" s="265"/>
      <c r="H2" s="265"/>
      <c r="I2" s="265"/>
      <c r="J2" s="265"/>
      <c r="K2" s="265"/>
    </row>
    <row r="3" customFormat="false" ht="16.35" hidden="false" customHeight="true" outlineLevel="0" collapsed="false">
      <c r="A3" s="264" t="s">
        <v>118</v>
      </c>
      <c r="C3" s="269" t="s">
        <v>836</v>
      </c>
      <c r="D3" s="270"/>
      <c r="E3" s="265"/>
      <c r="F3" s="265"/>
      <c r="G3" s="265"/>
      <c r="H3" s="265"/>
      <c r="I3" s="265"/>
      <c r="J3" s="265"/>
      <c r="K3" s="265"/>
    </row>
    <row r="4" customFormat="false" ht="15" hidden="false" customHeight="false" outlineLevel="0" collapsed="false">
      <c r="B4" s="271"/>
      <c r="C4" s="271"/>
      <c r="D4" s="271"/>
      <c r="E4" s="265"/>
      <c r="F4" s="265"/>
      <c r="G4" s="265"/>
      <c r="H4" s="265"/>
      <c r="I4" s="265"/>
      <c r="J4" s="265"/>
      <c r="K4" s="265"/>
    </row>
    <row r="5" customFormat="false" ht="15" hidden="false" customHeight="false" outlineLevel="0" collapsed="false">
      <c r="A5" s="264" t="s">
        <v>18</v>
      </c>
      <c r="B5" s="271"/>
      <c r="C5" s="271"/>
      <c r="D5" s="271"/>
      <c r="E5" s="265"/>
      <c r="F5" s="265"/>
      <c r="G5" s="265"/>
      <c r="H5" s="265"/>
      <c r="I5" s="272" t="s">
        <v>20</v>
      </c>
      <c r="J5" s="273" t="s">
        <v>837</v>
      </c>
      <c r="K5" s="265"/>
    </row>
    <row r="6" customFormat="false" ht="15" hidden="false" customHeight="false" outlineLevel="0" collapsed="false">
      <c r="A6" s="264" t="s">
        <v>22</v>
      </c>
      <c r="B6" s="271"/>
      <c r="C6" s="271"/>
      <c r="D6" s="271"/>
      <c r="E6" s="265"/>
      <c r="F6" s="265"/>
      <c r="G6" s="265"/>
      <c r="H6" s="265"/>
      <c r="I6" s="272" t="s">
        <v>29</v>
      </c>
      <c r="J6" s="272" t="s">
        <v>838</v>
      </c>
      <c r="K6" s="265"/>
    </row>
    <row r="7" customFormat="false" ht="12.75" hidden="false" customHeight="false" outlineLevel="0" collapsed="false">
      <c r="A7" s="274" t="s">
        <v>839</v>
      </c>
      <c r="B7" s="274"/>
      <c r="C7" s="274" t="s">
        <v>28</v>
      </c>
      <c r="D7" s="274"/>
      <c r="E7" s="274"/>
      <c r="F7" s="274"/>
      <c r="G7" s="275"/>
      <c r="H7" s="275"/>
      <c r="I7" s="275"/>
      <c r="J7" s="275"/>
      <c r="K7" s="274"/>
      <c r="L7" s="274"/>
    </row>
    <row r="8" customFormat="false" ht="12" hidden="false" customHeight="true" outlineLevel="0" collapsed="false">
      <c r="A8" s="276" t="s">
        <v>28</v>
      </c>
      <c r="B8" s="276"/>
      <c r="C8" s="277"/>
      <c r="D8" s="274"/>
      <c r="E8" s="274"/>
      <c r="F8" s="276"/>
      <c r="G8" s="276"/>
      <c r="H8" s="278"/>
      <c r="I8" s="278"/>
      <c r="J8" s="278"/>
      <c r="K8" s="279"/>
      <c r="L8" s="280"/>
    </row>
    <row r="9" customFormat="false" ht="12" hidden="false" customHeight="true" outlineLevel="0" collapsed="false">
      <c r="A9" s="281" t="s">
        <v>840</v>
      </c>
      <c r="B9" s="282" t="s">
        <v>841</v>
      </c>
      <c r="C9" s="282" t="s">
        <v>842</v>
      </c>
      <c r="D9" s="282" t="s">
        <v>843</v>
      </c>
      <c r="E9" s="283" t="s">
        <v>652</v>
      </c>
      <c r="F9" s="282" t="s">
        <v>844</v>
      </c>
      <c r="G9" s="283" t="s">
        <v>845</v>
      </c>
      <c r="H9" s="284" t="s">
        <v>846</v>
      </c>
      <c r="I9" s="284"/>
      <c r="J9" s="285" t="s">
        <v>847</v>
      </c>
      <c r="K9" s="285"/>
      <c r="L9" s="286" t="s">
        <v>28</v>
      </c>
    </row>
    <row r="10" customFormat="false" ht="12" hidden="false" customHeight="true" outlineLevel="0" collapsed="false">
      <c r="A10" s="281"/>
      <c r="B10" s="287" t="s">
        <v>848</v>
      </c>
      <c r="C10" s="287" t="s">
        <v>849</v>
      </c>
      <c r="D10" s="287" t="s">
        <v>28</v>
      </c>
      <c r="E10" s="283"/>
      <c r="F10" s="287" t="s">
        <v>850</v>
      </c>
      <c r="G10" s="288" t="s">
        <v>851</v>
      </c>
      <c r="H10" s="289" t="s">
        <v>852</v>
      </c>
      <c r="I10" s="290" t="s">
        <v>853</v>
      </c>
      <c r="J10" s="289" t="s">
        <v>852</v>
      </c>
      <c r="K10" s="291" t="s">
        <v>853</v>
      </c>
      <c r="L10" s="280"/>
    </row>
    <row r="11" customFormat="false" ht="44.3" hidden="false" customHeight="true" outlineLevel="0" collapsed="false">
      <c r="A11" s="292" t="n">
        <v>1</v>
      </c>
      <c r="B11" s="293" t="s">
        <v>854</v>
      </c>
      <c r="C11" s="294"/>
      <c r="D11" s="295"/>
      <c r="E11" s="296" t="s">
        <v>855</v>
      </c>
      <c r="F11" s="297" t="s">
        <v>397</v>
      </c>
      <c r="G11" s="297" t="n">
        <v>1</v>
      </c>
      <c r="H11" s="298"/>
      <c r="I11" s="299"/>
      <c r="J11" s="299" t="n">
        <f aca="false">H11*G11</f>
        <v>0</v>
      </c>
      <c r="K11" s="300" t="n">
        <f aca="false">I11*G11</f>
        <v>0</v>
      </c>
      <c r="L11" s="301"/>
      <c r="M11" s="0"/>
    </row>
    <row r="12" customFormat="false" ht="44.3" hidden="false" customHeight="true" outlineLevel="0" collapsed="false">
      <c r="A12" s="302" t="n">
        <v>2</v>
      </c>
      <c r="B12" s="303" t="s">
        <v>856</v>
      </c>
      <c r="C12" s="304"/>
      <c r="D12" s="305"/>
      <c r="E12" s="306" t="s">
        <v>857</v>
      </c>
      <c r="F12" s="307" t="s">
        <v>397</v>
      </c>
      <c r="G12" s="307" t="n">
        <v>1</v>
      </c>
      <c r="H12" s="308"/>
      <c r="I12" s="309"/>
      <c r="J12" s="309" t="n">
        <f aca="false">H12*G12</f>
        <v>0</v>
      </c>
      <c r="K12" s="310" t="n">
        <f aca="false">I12*G12</f>
        <v>0</v>
      </c>
      <c r="L12" s="301"/>
      <c r="M12" s="0"/>
    </row>
    <row r="13" customFormat="false" ht="75" hidden="false" customHeight="true" outlineLevel="0" collapsed="false">
      <c r="A13" s="302" t="n">
        <v>3</v>
      </c>
      <c r="B13" s="303" t="s">
        <v>858</v>
      </c>
      <c r="C13" s="304"/>
      <c r="D13" s="305"/>
      <c r="E13" s="306" t="s">
        <v>859</v>
      </c>
      <c r="F13" s="307" t="s">
        <v>668</v>
      </c>
      <c r="G13" s="307" t="n">
        <v>1</v>
      </c>
      <c r="H13" s="308"/>
      <c r="I13" s="309"/>
      <c r="J13" s="309" t="n">
        <f aca="false">H13*G13</f>
        <v>0</v>
      </c>
      <c r="K13" s="310" t="n">
        <f aca="false">I13*G13</f>
        <v>0</v>
      </c>
      <c r="L13" s="301"/>
      <c r="M13" s="0"/>
    </row>
    <row r="14" customFormat="false" ht="37.15" hidden="false" customHeight="true" outlineLevel="0" collapsed="false">
      <c r="A14" s="311" t="n">
        <v>4</v>
      </c>
      <c r="B14" s="312" t="s">
        <v>860</v>
      </c>
      <c r="C14" s="313"/>
      <c r="D14" s="314"/>
      <c r="E14" s="315" t="s">
        <v>861</v>
      </c>
      <c r="F14" s="316" t="s">
        <v>668</v>
      </c>
      <c r="G14" s="316" t="n">
        <v>1</v>
      </c>
      <c r="H14" s="317"/>
      <c r="I14" s="318"/>
      <c r="J14" s="309" t="n">
        <f aca="false">H14*G14</f>
        <v>0</v>
      </c>
      <c r="K14" s="310" t="n">
        <f aca="false">I14*G14</f>
        <v>0</v>
      </c>
      <c r="L14" s="301"/>
      <c r="M14" s="0"/>
    </row>
    <row r="15" customFormat="false" ht="35.85" hidden="false" customHeight="true" outlineLevel="0" collapsed="false">
      <c r="A15" s="319" t="n">
        <v>5</v>
      </c>
      <c r="B15" s="312" t="s">
        <v>862</v>
      </c>
      <c r="C15" s="313"/>
      <c r="D15" s="314"/>
      <c r="E15" s="315" t="s">
        <v>863</v>
      </c>
      <c r="F15" s="316"/>
      <c r="G15" s="316"/>
      <c r="H15" s="320"/>
      <c r="I15" s="318"/>
      <c r="J15" s="309" t="n">
        <f aca="false">H15*G15</f>
        <v>0</v>
      </c>
      <c r="K15" s="310" t="n">
        <f aca="false">I15*G15</f>
        <v>0</v>
      </c>
      <c r="L15" s="301"/>
      <c r="M15" s="0"/>
    </row>
    <row r="16" customFormat="false" ht="38.25" hidden="false" customHeight="true" outlineLevel="0" collapsed="false">
      <c r="A16" s="311" t="n">
        <v>6</v>
      </c>
      <c r="B16" s="312" t="s">
        <v>864</v>
      </c>
      <c r="C16" s="313"/>
      <c r="D16" s="314"/>
      <c r="E16" s="315" t="s">
        <v>865</v>
      </c>
      <c r="F16" s="316" t="s">
        <v>668</v>
      </c>
      <c r="G16" s="316" t="n">
        <v>1</v>
      </c>
      <c r="H16" s="320"/>
      <c r="I16" s="318"/>
      <c r="J16" s="321" t="n">
        <f aca="false">H16*G16</f>
        <v>0</v>
      </c>
      <c r="K16" s="322" t="n">
        <f aca="false">I16*G16</f>
        <v>0</v>
      </c>
      <c r="L16" s="301"/>
      <c r="M16" s="0"/>
    </row>
    <row r="17" customFormat="false" ht="33.25" hidden="false" customHeight="true" outlineLevel="0" collapsed="false">
      <c r="A17" s="319" t="n">
        <v>7</v>
      </c>
      <c r="B17" s="312" t="s">
        <v>866</v>
      </c>
      <c r="C17" s="313"/>
      <c r="D17" s="314"/>
      <c r="E17" s="315" t="s">
        <v>867</v>
      </c>
      <c r="F17" s="316" t="s">
        <v>668</v>
      </c>
      <c r="G17" s="316" t="n">
        <v>1</v>
      </c>
      <c r="H17" s="320"/>
      <c r="I17" s="318"/>
      <c r="J17" s="321" t="n">
        <f aca="false">H17*G17</f>
        <v>0</v>
      </c>
      <c r="K17" s="322" t="n">
        <f aca="false">I17*G17</f>
        <v>0</v>
      </c>
      <c r="L17" s="301"/>
      <c r="M17" s="0"/>
      <c r="N17" s="323"/>
    </row>
    <row r="18" customFormat="false" ht="34.55" hidden="false" customHeight="true" outlineLevel="0" collapsed="false">
      <c r="A18" s="311" t="n">
        <v>8</v>
      </c>
      <c r="B18" s="312" t="s">
        <v>868</v>
      </c>
      <c r="C18" s="313"/>
      <c r="D18" s="314"/>
      <c r="E18" s="315" t="s">
        <v>869</v>
      </c>
      <c r="F18" s="316" t="s">
        <v>668</v>
      </c>
      <c r="G18" s="316" t="n">
        <v>1</v>
      </c>
      <c r="H18" s="320"/>
      <c r="I18" s="321"/>
      <c r="J18" s="321" t="n">
        <f aca="false">H18*G18</f>
        <v>0</v>
      </c>
      <c r="K18" s="322" t="n">
        <f aca="false">I18*G18</f>
        <v>0</v>
      </c>
      <c r="L18" s="301"/>
      <c r="M18" s="0"/>
      <c r="N18" s="323"/>
    </row>
    <row r="19" customFormat="false" ht="46.95" hidden="false" customHeight="true" outlineLevel="0" collapsed="false">
      <c r="A19" s="319" t="n">
        <v>9</v>
      </c>
      <c r="B19" s="312" t="s">
        <v>870</v>
      </c>
      <c r="C19" s="313"/>
      <c r="D19" s="314"/>
      <c r="E19" s="315" t="s">
        <v>871</v>
      </c>
      <c r="F19" s="316" t="s">
        <v>668</v>
      </c>
      <c r="G19" s="316" t="n">
        <v>1</v>
      </c>
      <c r="H19" s="320"/>
      <c r="I19" s="321"/>
      <c r="J19" s="321" t="n">
        <f aca="false">H19*G19</f>
        <v>0</v>
      </c>
      <c r="K19" s="322" t="n">
        <f aca="false">I19*G19</f>
        <v>0</v>
      </c>
      <c r="L19" s="301"/>
      <c r="M19" s="0"/>
      <c r="N19" s="323"/>
    </row>
    <row r="20" customFormat="false" ht="61.95" hidden="false" customHeight="true" outlineLevel="0" collapsed="false">
      <c r="A20" s="311" t="n">
        <v>10</v>
      </c>
      <c r="B20" s="312" t="s">
        <v>872</v>
      </c>
      <c r="C20" s="313"/>
      <c r="D20" s="314"/>
      <c r="E20" s="315" t="s">
        <v>873</v>
      </c>
      <c r="F20" s="316" t="s">
        <v>668</v>
      </c>
      <c r="G20" s="316" t="n">
        <v>3</v>
      </c>
      <c r="H20" s="317"/>
      <c r="I20" s="321"/>
      <c r="J20" s="321" t="n">
        <f aca="false">H20*G20</f>
        <v>0</v>
      </c>
      <c r="K20" s="322" t="n">
        <f aca="false">I20*G20</f>
        <v>0</v>
      </c>
      <c r="L20" s="301"/>
      <c r="M20" s="0"/>
      <c r="N20" s="323"/>
    </row>
    <row r="21" customFormat="false" ht="37.8" hidden="false" customHeight="true" outlineLevel="0" collapsed="false">
      <c r="A21" s="319" t="n">
        <v>11</v>
      </c>
      <c r="B21" s="312" t="s">
        <v>874</v>
      </c>
      <c r="C21" s="313"/>
      <c r="D21" s="314"/>
      <c r="E21" s="315" t="s">
        <v>875</v>
      </c>
      <c r="F21" s="316" t="s">
        <v>668</v>
      </c>
      <c r="G21" s="316" t="n">
        <v>1</v>
      </c>
      <c r="H21" s="317"/>
      <c r="I21" s="321"/>
      <c r="J21" s="321" t="n">
        <f aca="false">H21*G21</f>
        <v>0</v>
      </c>
      <c r="K21" s="322" t="n">
        <f aca="false">I21*G21</f>
        <v>0</v>
      </c>
      <c r="L21" s="301"/>
      <c r="M21" s="0"/>
      <c r="N21" s="323"/>
    </row>
    <row r="22" customFormat="false" ht="53.45" hidden="false" customHeight="true" outlineLevel="0" collapsed="false">
      <c r="A22" s="311" t="n">
        <v>12</v>
      </c>
      <c r="B22" s="312" t="s">
        <v>876</v>
      </c>
      <c r="C22" s="313"/>
      <c r="D22" s="314"/>
      <c r="E22" s="315" t="s">
        <v>877</v>
      </c>
      <c r="F22" s="316" t="s">
        <v>668</v>
      </c>
      <c r="G22" s="316" t="n">
        <v>1</v>
      </c>
      <c r="H22" s="317"/>
      <c r="I22" s="321"/>
      <c r="J22" s="321" t="n">
        <f aca="false">H22*G22</f>
        <v>0</v>
      </c>
      <c r="K22" s="322" t="n">
        <f aca="false">I22*G22</f>
        <v>0</v>
      </c>
      <c r="L22" s="301"/>
      <c r="M22" s="0"/>
      <c r="N22" s="323"/>
    </row>
    <row r="23" customFormat="false" ht="41.05" hidden="false" customHeight="true" outlineLevel="0" collapsed="false">
      <c r="A23" s="319" t="n">
        <v>13</v>
      </c>
      <c r="B23" s="312" t="s">
        <v>878</v>
      </c>
      <c r="C23" s="313"/>
      <c r="D23" s="314"/>
      <c r="E23" s="315" t="s">
        <v>879</v>
      </c>
      <c r="F23" s="316" t="s">
        <v>397</v>
      </c>
      <c r="G23" s="316" t="n">
        <v>1</v>
      </c>
      <c r="H23" s="320"/>
      <c r="I23" s="321"/>
      <c r="J23" s="321" t="n">
        <f aca="false">H23*G23</f>
        <v>0</v>
      </c>
      <c r="K23" s="322" t="n">
        <f aca="false">I23*G23</f>
        <v>0</v>
      </c>
      <c r="L23" s="301"/>
      <c r="M23" s="0"/>
      <c r="N23" s="323"/>
    </row>
    <row r="24" customFormat="false" ht="32.6" hidden="false" customHeight="true" outlineLevel="0" collapsed="false">
      <c r="A24" s="311" t="n">
        <v>14</v>
      </c>
      <c r="B24" s="312" t="s">
        <v>880</v>
      </c>
      <c r="C24" s="313"/>
      <c r="D24" s="314"/>
      <c r="E24" s="315" t="s">
        <v>881</v>
      </c>
      <c r="F24" s="316" t="s">
        <v>397</v>
      </c>
      <c r="G24" s="316" t="n">
        <v>1</v>
      </c>
      <c r="H24" s="317"/>
      <c r="I24" s="321"/>
      <c r="J24" s="321" t="n">
        <f aca="false">H24*G24</f>
        <v>0</v>
      </c>
      <c r="K24" s="322" t="n">
        <f aca="false">I24*G24</f>
        <v>0</v>
      </c>
      <c r="L24" s="301"/>
      <c r="M24" s="0"/>
      <c r="N24" s="323"/>
    </row>
    <row r="25" customFormat="false" ht="26.05" hidden="false" customHeight="true" outlineLevel="0" collapsed="false">
      <c r="A25" s="319" t="n">
        <v>15</v>
      </c>
      <c r="B25" s="312" t="s">
        <v>882</v>
      </c>
      <c r="C25" s="313"/>
      <c r="D25" s="314"/>
      <c r="E25" s="315" t="s">
        <v>863</v>
      </c>
      <c r="F25" s="316"/>
      <c r="G25" s="316"/>
      <c r="H25" s="320"/>
      <c r="I25" s="321"/>
      <c r="J25" s="321" t="n">
        <f aca="false">H25*G25</f>
        <v>0</v>
      </c>
      <c r="K25" s="322" t="n">
        <f aca="false">I25*G25</f>
        <v>0</v>
      </c>
      <c r="L25" s="301"/>
      <c r="M25" s="0"/>
      <c r="N25" s="323"/>
    </row>
    <row r="26" customFormat="false" ht="26.05" hidden="false" customHeight="true" outlineLevel="0" collapsed="false">
      <c r="A26" s="311" t="n">
        <v>16</v>
      </c>
      <c r="B26" s="312" t="s">
        <v>883</v>
      </c>
      <c r="C26" s="313"/>
      <c r="D26" s="314"/>
      <c r="E26" s="315" t="s">
        <v>884</v>
      </c>
      <c r="F26" s="316" t="s">
        <v>397</v>
      </c>
      <c r="G26" s="316" t="n">
        <v>1</v>
      </c>
      <c r="H26" s="320"/>
      <c r="I26" s="321"/>
      <c r="J26" s="321" t="n">
        <f aca="false">H26*G26</f>
        <v>0</v>
      </c>
      <c r="K26" s="322" t="n">
        <f aca="false">I26*G26</f>
        <v>0</v>
      </c>
      <c r="L26" s="301"/>
      <c r="M26" s="0"/>
      <c r="N26" s="323"/>
    </row>
    <row r="27" customFormat="false" ht="26.05" hidden="false" customHeight="true" outlineLevel="0" collapsed="false">
      <c r="A27" s="319" t="n">
        <v>17</v>
      </c>
      <c r="B27" s="312" t="s">
        <v>885</v>
      </c>
      <c r="C27" s="313"/>
      <c r="D27" s="314"/>
      <c r="E27" s="315" t="s">
        <v>886</v>
      </c>
      <c r="F27" s="316" t="s">
        <v>397</v>
      </c>
      <c r="G27" s="316" t="n">
        <v>1</v>
      </c>
      <c r="H27" s="320"/>
      <c r="I27" s="321"/>
      <c r="J27" s="321" t="n">
        <f aca="false">H27*G27</f>
        <v>0</v>
      </c>
      <c r="K27" s="322" t="n">
        <f aca="false">I27*G27</f>
        <v>0</v>
      </c>
      <c r="L27" s="301"/>
      <c r="M27" s="0"/>
      <c r="N27" s="323"/>
    </row>
    <row r="28" customFormat="false" ht="26.05" hidden="false" customHeight="true" outlineLevel="0" collapsed="false">
      <c r="A28" s="311" t="n">
        <v>18</v>
      </c>
      <c r="B28" s="312" t="s">
        <v>887</v>
      </c>
      <c r="C28" s="313"/>
      <c r="D28" s="314"/>
      <c r="E28" s="315" t="s">
        <v>888</v>
      </c>
      <c r="F28" s="316" t="s">
        <v>397</v>
      </c>
      <c r="G28" s="316" t="n">
        <v>1</v>
      </c>
      <c r="H28" s="320"/>
      <c r="I28" s="321"/>
      <c r="J28" s="321" t="n">
        <f aca="false">H28*G28</f>
        <v>0</v>
      </c>
      <c r="K28" s="322" t="n">
        <f aca="false">I28*G28</f>
        <v>0</v>
      </c>
      <c r="L28" s="301"/>
      <c r="M28" s="0"/>
      <c r="N28" s="323"/>
    </row>
    <row r="29" customFormat="false" ht="26.05" hidden="false" customHeight="true" outlineLevel="0" collapsed="false">
      <c r="A29" s="319" t="n">
        <v>19</v>
      </c>
      <c r="B29" s="312" t="s">
        <v>889</v>
      </c>
      <c r="C29" s="313"/>
      <c r="D29" s="314"/>
      <c r="E29" s="315" t="s">
        <v>890</v>
      </c>
      <c r="F29" s="316" t="s">
        <v>397</v>
      </c>
      <c r="G29" s="316" t="n">
        <v>1</v>
      </c>
      <c r="H29" s="320"/>
      <c r="I29" s="324"/>
      <c r="J29" s="321" t="n">
        <f aca="false">H29*G29</f>
        <v>0</v>
      </c>
      <c r="K29" s="322" t="n">
        <f aca="false">I29*G29</f>
        <v>0</v>
      </c>
      <c r="L29" s="301"/>
      <c r="M29" s="0"/>
      <c r="N29" s="323"/>
    </row>
    <row r="30" customFormat="false" ht="34.55" hidden="false" customHeight="true" outlineLevel="0" collapsed="false">
      <c r="A30" s="311" t="n">
        <v>20</v>
      </c>
      <c r="B30" s="312" t="s">
        <v>891</v>
      </c>
      <c r="C30" s="313"/>
      <c r="D30" s="314"/>
      <c r="E30" s="315" t="s">
        <v>892</v>
      </c>
      <c r="F30" s="316" t="s">
        <v>397</v>
      </c>
      <c r="G30" s="316" t="n">
        <v>1</v>
      </c>
      <c r="H30" s="320"/>
      <c r="I30" s="321"/>
      <c r="J30" s="321" t="n">
        <f aca="false">H30*G30</f>
        <v>0</v>
      </c>
      <c r="K30" s="322" t="n">
        <f aca="false">I30*G30</f>
        <v>0</v>
      </c>
      <c r="L30" s="301"/>
      <c r="M30" s="0"/>
      <c r="N30" s="323"/>
    </row>
    <row r="31" customFormat="false" ht="12.95" hidden="false" customHeight="true" outlineLevel="0" collapsed="false">
      <c r="A31" s="325"/>
      <c r="B31" s="326"/>
      <c r="C31" s="327" t="s">
        <v>28</v>
      </c>
      <c r="D31" s="328"/>
      <c r="E31" s="329" t="s">
        <v>28</v>
      </c>
      <c r="F31" s="330" t="s">
        <v>28</v>
      </c>
      <c r="G31" s="331" t="s">
        <v>28</v>
      </c>
      <c r="H31" s="332"/>
      <c r="I31" s="333"/>
      <c r="J31" s="334"/>
      <c r="K31" s="335"/>
      <c r="L31" s="336"/>
    </row>
    <row r="32" customFormat="false" ht="12" hidden="false" customHeight="true" outlineLevel="0" collapsed="false">
      <c r="A32" s="337" t="s">
        <v>893</v>
      </c>
      <c r="B32" s="338"/>
      <c r="C32" s="339"/>
      <c r="D32" s="340"/>
      <c r="E32" s="341"/>
      <c r="F32" s="342"/>
      <c r="G32" s="343"/>
      <c r="H32" s="344"/>
      <c r="I32" s="345"/>
      <c r="J32" s="345" t="s">
        <v>28</v>
      </c>
      <c r="K32" s="345"/>
      <c r="L32" s="336"/>
    </row>
    <row r="33" customFormat="false" ht="12" hidden="false" customHeight="true" outlineLevel="0" collapsed="false">
      <c r="A33" s="274"/>
      <c r="B33" s="274"/>
      <c r="C33" s="274"/>
      <c r="D33" s="274" t="s">
        <v>28</v>
      </c>
      <c r="E33" s="274"/>
      <c r="F33" s="274"/>
      <c r="G33" s="274"/>
      <c r="H33" s="275"/>
      <c r="I33" s="345"/>
      <c r="J33" s="345"/>
      <c r="K33" s="345"/>
      <c r="L33" s="280"/>
    </row>
    <row r="34" customFormat="false" ht="12" hidden="false" customHeight="true" outlineLevel="0" collapsed="false">
      <c r="A34" s="346"/>
      <c r="B34" s="347"/>
      <c r="C34" s="348"/>
      <c r="D34" s="348"/>
      <c r="E34" s="348"/>
      <c r="F34" s="348"/>
      <c r="G34" s="349" t="str">
        <f aca="false">A8</f>
        <v> </v>
      </c>
      <c r="H34" s="350" t="s">
        <v>894</v>
      </c>
      <c r="I34" s="350"/>
      <c r="J34" s="320" t="n">
        <f aca="false">SUM(J11:J31)</f>
        <v>0</v>
      </c>
      <c r="K34" s="345"/>
      <c r="L34" s="280"/>
    </row>
    <row r="35" customFormat="false" ht="12" hidden="false" customHeight="true" outlineLevel="0" collapsed="false">
      <c r="A35" s="351"/>
      <c r="B35" s="280"/>
      <c r="C35" s="280"/>
      <c r="D35" s="280"/>
      <c r="E35" s="280"/>
      <c r="F35" s="280"/>
      <c r="G35" s="280"/>
      <c r="H35" s="352" t="s">
        <v>895</v>
      </c>
      <c r="I35" s="352"/>
      <c r="J35" s="353" t="n">
        <f aca="false">SUM(K11:K31)</f>
        <v>0</v>
      </c>
      <c r="K35" s="354"/>
      <c r="L35" s="280"/>
    </row>
    <row r="36" customFormat="false" ht="12" hidden="false" customHeight="true" outlineLevel="0" collapsed="false">
      <c r="A36" s="355"/>
      <c r="B36" s="356"/>
      <c r="C36" s="356"/>
      <c r="D36" s="356"/>
      <c r="E36" s="356"/>
      <c r="F36" s="356"/>
      <c r="G36" s="356"/>
      <c r="H36" s="357" t="s">
        <v>896</v>
      </c>
      <c r="I36" s="357"/>
      <c r="J36" s="321" t="n">
        <f aca="false">SUM(J34:J35)</f>
        <v>0</v>
      </c>
      <c r="K36" s="354"/>
      <c r="L36" s="280"/>
    </row>
    <row r="37" customFormat="false" ht="12" hidden="false" customHeight="true" outlineLevel="0" collapsed="false"/>
    <row r="38" customFormat="false" ht="12" hidden="false" customHeight="true" outlineLevel="0" collapsed="false"/>
  </sheetData>
  <mergeCells count="7">
    <mergeCell ref="A9:A10"/>
    <mergeCell ref="E9:E10"/>
    <mergeCell ref="H9:I9"/>
    <mergeCell ref="J9:K9"/>
    <mergeCell ref="H34:I34"/>
    <mergeCell ref="H35:I35"/>
    <mergeCell ref="H36:I3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66FF"/>
    <pageSetUpPr fitToPage="true"/>
  </sheetPr>
  <dimension ref="A1:AU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2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1" customFormat="false" ht="12.8" hidden="false" customHeight="false" outlineLevel="0" collapsed="false">
      <c r="A1" s="102"/>
    </row>
    <row r="2" customFormat="false" ht="36.95" hidden="false" customHeight="true" outlineLevel="0" collapsed="false">
      <c r="L2" s="2" t="s">
        <v>5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93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80</v>
      </c>
    </row>
    <row r="4" customFormat="false" ht="24.95" hidden="false" customHeight="true" outlineLevel="0" collapsed="false">
      <c r="B4" s="6"/>
      <c r="D4" s="7" t="s">
        <v>105</v>
      </c>
      <c r="L4" s="6"/>
      <c r="M4" s="104" t="s">
        <v>10</v>
      </c>
      <c r="AT4" s="3" t="s">
        <v>3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3" t="s">
        <v>14</v>
      </c>
      <c r="L6" s="6"/>
    </row>
    <row r="7" customFormat="false" ht="16.5" hidden="false" customHeight="true" outlineLevel="0" collapsed="false">
      <c r="B7" s="6"/>
      <c r="E7" s="105" t="str">
        <f aca="false">'Rekapitulace stavby'!K6</f>
        <v>Vodovod Netřebice - přivaděč vodovodu</v>
      </c>
      <c r="F7" s="105"/>
      <c r="G7" s="105"/>
      <c r="H7" s="105"/>
      <c r="L7" s="6"/>
    </row>
    <row r="8" customFormat="false" ht="12" hidden="false" customHeight="true" outlineLevel="0" collapsed="false">
      <c r="B8" s="6"/>
      <c r="D8" s="13" t="s">
        <v>118</v>
      </c>
      <c r="L8" s="6"/>
    </row>
    <row r="9" s="22" customFormat="true" ht="16.5" hidden="false" customHeight="true" outlineLevel="0" collapsed="false">
      <c r="A9" s="17"/>
      <c r="B9" s="18"/>
      <c r="C9" s="17"/>
      <c r="D9" s="17"/>
      <c r="E9" s="105" t="s">
        <v>831</v>
      </c>
      <c r="F9" s="105"/>
      <c r="G9" s="105"/>
      <c r="H9" s="105"/>
      <c r="I9" s="17"/>
      <c r="J9" s="17"/>
      <c r="K9" s="17"/>
      <c r="L9" s="106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="22" customFormat="true" ht="12" hidden="false" customHeight="true" outlineLevel="0" collapsed="false">
      <c r="A10" s="17"/>
      <c r="B10" s="18"/>
      <c r="C10" s="17"/>
      <c r="D10" s="13" t="s">
        <v>832</v>
      </c>
      <c r="E10" s="17"/>
      <c r="F10" s="17"/>
      <c r="G10" s="17"/>
      <c r="H10" s="17"/>
      <c r="I10" s="17"/>
      <c r="J10" s="17"/>
      <c r="K10" s="17"/>
      <c r="L10" s="10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="22" customFormat="true" ht="16.5" hidden="false" customHeight="true" outlineLevel="0" collapsed="false">
      <c r="A11" s="17"/>
      <c r="B11" s="18"/>
      <c r="C11" s="17"/>
      <c r="D11" s="17"/>
      <c r="E11" s="107" t="s">
        <v>897</v>
      </c>
      <c r="F11" s="107"/>
      <c r="G11" s="107"/>
      <c r="H11" s="107"/>
      <c r="I11" s="17"/>
      <c r="J11" s="17"/>
      <c r="K11" s="17"/>
      <c r="L11" s="106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="22" customFormat="true" ht="12.8" hidden="false" customHeight="false" outlineLevel="0" collapsed="false">
      <c r="A12" s="17"/>
      <c r="B12" s="18"/>
      <c r="C12" s="17"/>
      <c r="D12" s="17"/>
      <c r="E12" s="17"/>
      <c r="F12" s="17"/>
      <c r="G12" s="17"/>
      <c r="H12" s="17"/>
      <c r="I12" s="17"/>
      <c r="J12" s="17"/>
      <c r="K12" s="17"/>
      <c r="L12" s="10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="22" customFormat="true" ht="12" hidden="false" customHeight="true" outlineLevel="0" collapsed="false">
      <c r="A13" s="17"/>
      <c r="B13" s="18"/>
      <c r="C13" s="17"/>
      <c r="D13" s="13" t="s">
        <v>16</v>
      </c>
      <c r="E13" s="17"/>
      <c r="F13" s="14"/>
      <c r="G13" s="17"/>
      <c r="H13" s="17"/>
      <c r="I13" s="13" t="s">
        <v>17</v>
      </c>
      <c r="J13" s="14"/>
      <c r="K13" s="17"/>
      <c r="L13" s="10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="22" customFormat="true" ht="12" hidden="false" customHeight="true" outlineLevel="0" collapsed="false">
      <c r="A14" s="17"/>
      <c r="B14" s="18"/>
      <c r="C14" s="17"/>
      <c r="D14" s="13" t="s">
        <v>18</v>
      </c>
      <c r="E14" s="17"/>
      <c r="F14" s="14" t="s">
        <v>19</v>
      </c>
      <c r="G14" s="17"/>
      <c r="H14" s="17"/>
      <c r="I14" s="13" t="s">
        <v>20</v>
      </c>
      <c r="J14" s="108" t="str">
        <f aca="false">'Rekapitulace stavby'!AN8</f>
        <v>22. 6. 2022</v>
      </c>
      <c r="K14" s="17"/>
      <c r="L14" s="10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="22" customFormat="true" ht="10.8" hidden="false" customHeight="true" outlineLevel="0" collapsed="false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0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="22" customFormat="true" ht="12" hidden="false" customHeight="true" outlineLevel="0" collapsed="false">
      <c r="A16" s="17"/>
      <c r="B16" s="18"/>
      <c r="C16" s="17"/>
      <c r="D16" s="13" t="s">
        <v>22</v>
      </c>
      <c r="E16" s="17"/>
      <c r="F16" s="17"/>
      <c r="G16" s="17"/>
      <c r="H16" s="17"/>
      <c r="I16" s="13" t="s">
        <v>23</v>
      </c>
      <c r="J16" s="14" t="s">
        <v>24</v>
      </c>
      <c r="K16" s="17"/>
      <c r="L16" s="10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="22" customFormat="true" ht="18" hidden="false" customHeight="true" outlineLevel="0" collapsed="false">
      <c r="A17" s="17"/>
      <c r="B17" s="18"/>
      <c r="C17" s="17"/>
      <c r="D17" s="17"/>
      <c r="E17" s="14" t="s">
        <v>25</v>
      </c>
      <c r="F17" s="17"/>
      <c r="G17" s="17"/>
      <c r="H17" s="17"/>
      <c r="I17" s="13" t="s">
        <v>26</v>
      </c>
      <c r="J17" s="14"/>
      <c r="K17" s="17"/>
      <c r="L17" s="10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="22" customFormat="true" ht="6.95" hidden="false" customHeight="true" outlineLevel="0" collapsed="false">
      <c r="A18" s="17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0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="22" customFormat="true" ht="12" hidden="false" customHeight="true" outlineLevel="0" collapsed="false">
      <c r="A19" s="17"/>
      <c r="B19" s="18"/>
      <c r="C19" s="17"/>
      <c r="D19" s="13" t="s">
        <v>27</v>
      </c>
      <c r="E19" s="17"/>
      <c r="F19" s="17"/>
      <c r="G19" s="17"/>
      <c r="H19" s="17"/>
      <c r="I19" s="13" t="s">
        <v>23</v>
      </c>
      <c r="J19" s="14" t="n">
        <f aca="false">'Rekapitulace stavby'!AN13</f>
        <v>0</v>
      </c>
      <c r="K19" s="17"/>
      <c r="L19" s="10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="22" customFormat="true" ht="18" hidden="false" customHeight="true" outlineLevel="0" collapsed="false">
      <c r="A20" s="17"/>
      <c r="B20" s="18"/>
      <c r="C20" s="17"/>
      <c r="D20" s="17"/>
      <c r="E20" s="10" t="str">
        <f aca="false">'Rekapitulace stavby'!E14</f>
        <v> </v>
      </c>
      <c r="F20" s="10"/>
      <c r="G20" s="10"/>
      <c r="H20" s="10"/>
      <c r="I20" s="13" t="s">
        <v>26</v>
      </c>
      <c r="J20" s="14" t="n">
        <f aca="false">'Rekapitulace stavby'!AN14</f>
        <v>0</v>
      </c>
      <c r="K20" s="17"/>
      <c r="L20" s="10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="22" customFormat="true" ht="6.95" hidden="false" customHeight="true" outlineLevel="0" collapsed="false">
      <c r="A21" s="17"/>
      <c r="B21" s="18"/>
      <c r="C21" s="17"/>
      <c r="D21" s="17"/>
      <c r="E21" s="17"/>
      <c r="F21" s="17"/>
      <c r="G21" s="17"/>
      <c r="H21" s="17"/>
      <c r="I21" s="17"/>
      <c r="J21" s="17"/>
      <c r="K21" s="17"/>
      <c r="L21" s="10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="22" customFormat="true" ht="12" hidden="false" customHeight="true" outlineLevel="0" collapsed="false">
      <c r="A22" s="17"/>
      <c r="B22" s="18"/>
      <c r="C22" s="17"/>
      <c r="D22" s="13" t="s">
        <v>29</v>
      </c>
      <c r="E22" s="17"/>
      <c r="F22" s="17"/>
      <c r="G22" s="17"/>
      <c r="H22" s="17"/>
      <c r="I22" s="13" t="s">
        <v>23</v>
      </c>
      <c r="J22" s="14" t="s">
        <v>30</v>
      </c>
      <c r="K22" s="17"/>
      <c r="L22" s="10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="22" customFormat="true" ht="18" hidden="false" customHeight="true" outlineLevel="0" collapsed="false">
      <c r="A23" s="17"/>
      <c r="B23" s="18"/>
      <c r="C23" s="17"/>
      <c r="D23" s="17"/>
      <c r="E23" s="14" t="s">
        <v>31</v>
      </c>
      <c r="F23" s="17"/>
      <c r="G23" s="17"/>
      <c r="H23" s="17"/>
      <c r="I23" s="13" t="s">
        <v>26</v>
      </c>
      <c r="J23" s="14"/>
      <c r="K23" s="17"/>
      <c r="L23" s="10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="22" customFormat="true" ht="6.95" hidden="false" customHeight="true" outlineLevel="0" collapsed="false">
      <c r="A24" s="17"/>
      <c r="B24" s="18"/>
      <c r="C24" s="17"/>
      <c r="D24" s="17"/>
      <c r="E24" s="17"/>
      <c r="F24" s="17"/>
      <c r="G24" s="17"/>
      <c r="H24" s="17"/>
      <c r="I24" s="17"/>
      <c r="J24" s="17"/>
      <c r="K24" s="17"/>
      <c r="L24" s="10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="22" customFormat="true" ht="12" hidden="false" customHeight="true" outlineLevel="0" collapsed="false">
      <c r="A25" s="17"/>
      <c r="B25" s="18"/>
      <c r="C25" s="17"/>
      <c r="D25" s="13" t="s">
        <v>33</v>
      </c>
      <c r="E25" s="17"/>
      <c r="F25" s="17"/>
      <c r="G25" s="17"/>
      <c r="H25" s="17"/>
      <c r="I25" s="13" t="s">
        <v>23</v>
      </c>
      <c r="J25" s="14" t="str">
        <f aca="false">IF('Rekapitulace stavby'!AN19="","",'Rekapitulace stavby'!AN19)</f>
        <v/>
      </c>
      <c r="K25" s="17"/>
      <c r="L25" s="10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="22" customFormat="true" ht="18" hidden="false" customHeight="true" outlineLevel="0" collapsed="false">
      <c r="A26" s="17"/>
      <c r="B26" s="18"/>
      <c r="C26" s="17"/>
      <c r="D26" s="17"/>
      <c r="E26" s="14" t="str">
        <f aca="false">IF('Rekapitulace stavby'!E20="","",'Rekapitulace stavby'!E20)</f>
        <v> </v>
      </c>
      <c r="F26" s="17"/>
      <c r="G26" s="17"/>
      <c r="H26" s="17"/>
      <c r="I26" s="13" t="s">
        <v>26</v>
      </c>
      <c r="J26" s="14" t="str">
        <f aca="false">IF('Rekapitulace stavby'!AN20="","",'Rekapitulace stavby'!AN20)</f>
        <v/>
      </c>
      <c r="K26" s="17"/>
      <c r="L26" s="10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="22" customFormat="true" ht="6.95" hidden="false" customHeight="true" outlineLevel="0" collapsed="false">
      <c r="A27" s="17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0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="22" customFormat="true" ht="12" hidden="false" customHeight="true" outlineLevel="0" collapsed="false">
      <c r="A28" s="17"/>
      <c r="B28" s="18"/>
      <c r="C28" s="17"/>
      <c r="D28" s="13" t="s">
        <v>34</v>
      </c>
      <c r="E28" s="17"/>
      <c r="F28" s="17"/>
      <c r="G28" s="17"/>
      <c r="H28" s="17"/>
      <c r="I28" s="17"/>
      <c r="J28" s="17"/>
      <c r="K28" s="17"/>
      <c r="L28" s="10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="112" customFormat="true" ht="16.5" hidden="false" customHeight="true" outlineLevel="0" collapsed="false">
      <c r="A29" s="109"/>
      <c r="B29" s="110"/>
      <c r="C29" s="109"/>
      <c r="D29" s="109"/>
      <c r="E29" s="15"/>
      <c r="F29" s="15"/>
      <c r="G29" s="15"/>
      <c r="H29" s="15"/>
      <c r="I29" s="109"/>
      <c r="J29" s="109"/>
      <c r="K29" s="109"/>
      <c r="L29" s="111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</row>
    <row r="30" s="22" customFormat="true" ht="6.95" hidden="false" customHeight="true" outlineLevel="0" collapsed="false">
      <c r="A30" s="17"/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0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="22" customFormat="true" ht="6.95" hidden="false" customHeight="true" outlineLevel="0" collapsed="false">
      <c r="A31" s="17"/>
      <c r="B31" s="18"/>
      <c r="C31" s="17"/>
      <c r="D31" s="61"/>
      <c r="E31" s="61"/>
      <c r="F31" s="61"/>
      <c r="G31" s="61"/>
      <c r="H31" s="61"/>
      <c r="I31" s="61"/>
      <c r="J31" s="61"/>
      <c r="K31" s="61"/>
      <c r="L31" s="10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="22" customFormat="true" ht="25.45" hidden="false" customHeight="true" outlineLevel="0" collapsed="false">
      <c r="A32" s="17"/>
      <c r="B32" s="18"/>
      <c r="C32" s="17"/>
      <c r="D32" s="113" t="s">
        <v>36</v>
      </c>
      <c r="E32" s="17"/>
      <c r="F32" s="17"/>
      <c r="G32" s="17"/>
      <c r="H32" s="17"/>
      <c r="I32" s="17"/>
      <c r="J32" s="114" t="n">
        <f aca="false">J63</f>
        <v>0</v>
      </c>
      <c r="K32" s="17"/>
      <c r="L32" s="10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="22" customFormat="true" ht="6.95" hidden="false" customHeight="true" outlineLevel="0" collapsed="false">
      <c r="A33" s="17"/>
      <c r="B33" s="18"/>
      <c r="C33" s="17"/>
      <c r="D33" s="61"/>
      <c r="E33" s="61"/>
      <c r="F33" s="61"/>
      <c r="G33" s="61"/>
      <c r="H33" s="61"/>
      <c r="I33" s="61"/>
      <c r="J33" s="61"/>
      <c r="K33" s="61"/>
      <c r="L33" s="10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="22" customFormat="true" ht="14.4" hidden="false" customHeight="true" outlineLevel="0" collapsed="false">
      <c r="A34" s="17"/>
      <c r="B34" s="18"/>
      <c r="C34" s="17"/>
      <c r="D34" s="17"/>
      <c r="E34" s="17"/>
      <c r="F34" s="115" t="s">
        <v>38</v>
      </c>
      <c r="G34" s="17"/>
      <c r="H34" s="17"/>
      <c r="I34" s="115" t="s">
        <v>37</v>
      </c>
      <c r="J34" s="115" t="s">
        <v>39</v>
      </c>
      <c r="K34" s="17"/>
      <c r="L34" s="10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="22" customFormat="true" ht="14.4" hidden="false" customHeight="true" outlineLevel="0" collapsed="false">
      <c r="A35" s="17"/>
      <c r="B35" s="18"/>
      <c r="C35" s="17"/>
      <c r="D35" s="116" t="s">
        <v>40</v>
      </c>
      <c r="E35" s="13" t="s">
        <v>41</v>
      </c>
      <c r="F35" s="117" t="n">
        <f aca="false">J32</f>
        <v>0</v>
      </c>
      <c r="G35" s="17"/>
      <c r="H35" s="17"/>
      <c r="I35" s="118" t="n">
        <v>0.21</v>
      </c>
      <c r="J35" s="117" t="n">
        <f aca="false">I35*F35</f>
        <v>0</v>
      </c>
      <c r="K35" s="17"/>
      <c r="L35" s="10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="22" customFormat="true" ht="14.4" hidden="false" customHeight="true" outlineLevel="0" collapsed="false">
      <c r="A36" s="17"/>
      <c r="B36" s="18"/>
      <c r="C36" s="17"/>
      <c r="D36" s="17"/>
      <c r="E36" s="13" t="s">
        <v>42</v>
      </c>
      <c r="F36" s="117"/>
      <c r="G36" s="17"/>
      <c r="H36" s="17"/>
      <c r="I36" s="118" t="n">
        <v>0.15</v>
      </c>
      <c r="J36" s="117"/>
      <c r="K36" s="17"/>
      <c r="L36" s="10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="22" customFormat="true" ht="14.4" hidden="true" customHeight="true" outlineLevel="0" collapsed="false">
      <c r="A37" s="17"/>
      <c r="B37" s="18"/>
      <c r="C37" s="17"/>
      <c r="D37" s="17"/>
      <c r="E37" s="13" t="s">
        <v>43</v>
      </c>
      <c r="F37" s="117" t="e">
        <f aca="false">ROUND((SUM(#REF!)),  2)</f>
        <v>#REF!</v>
      </c>
      <c r="G37" s="17"/>
      <c r="H37" s="17"/>
      <c r="I37" s="118" t="n">
        <v>0.21</v>
      </c>
      <c r="J37" s="117" t="n">
        <f aca="false">0</f>
        <v>0</v>
      </c>
      <c r="K37" s="17"/>
      <c r="L37" s="10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="22" customFormat="true" ht="14.4" hidden="true" customHeight="true" outlineLevel="0" collapsed="false">
      <c r="A38" s="17"/>
      <c r="B38" s="18"/>
      <c r="C38" s="17"/>
      <c r="D38" s="17"/>
      <c r="E38" s="13" t="s">
        <v>44</v>
      </c>
      <c r="F38" s="117" t="e">
        <f aca="false">ROUND((SUM(#REF!)),  2)</f>
        <v>#REF!</v>
      </c>
      <c r="G38" s="17"/>
      <c r="H38" s="17"/>
      <c r="I38" s="118" t="n">
        <v>0.15</v>
      </c>
      <c r="J38" s="117" t="n">
        <f aca="false">0</f>
        <v>0</v>
      </c>
      <c r="K38" s="17"/>
      <c r="L38" s="10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="22" customFormat="true" ht="14.4" hidden="true" customHeight="true" outlineLevel="0" collapsed="false">
      <c r="A39" s="17"/>
      <c r="B39" s="18"/>
      <c r="C39" s="17"/>
      <c r="D39" s="17"/>
      <c r="E39" s="13" t="s">
        <v>45</v>
      </c>
      <c r="F39" s="117" t="e">
        <f aca="false">ROUND((SUM(#REF!)),  2)</f>
        <v>#REF!</v>
      </c>
      <c r="G39" s="17"/>
      <c r="H39" s="17"/>
      <c r="I39" s="118" t="n">
        <v>0</v>
      </c>
      <c r="J39" s="117" t="n">
        <f aca="false">0</f>
        <v>0</v>
      </c>
      <c r="K39" s="17"/>
      <c r="L39" s="10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="22" customFormat="true" ht="6.95" hidden="false" customHeight="true" outlineLevel="0" collapsed="false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0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="22" customFormat="true" ht="25.45" hidden="false" customHeight="true" outlineLevel="0" collapsed="false">
      <c r="A41" s="17"/>
      <c r="B41" s="18"/>
      <c r="C41" s="119"/>
      <c r="D41" s="120" t="s">
        <v>46</v>
      </c>
      <c r="E41" s="53"/>
      <c r="F41" s="53"/>
      <c r="G41" s="121" t="s">
        <v>47</v>
      </c>
      <c r="H41" s="122" t="s">
        <v>48</v>
      </c>
      <c r="I41" s="53"/>
      <c r="J41" s="123" t="n">
        <f aca="false">SUM(J32:J39)</f>
        <v>0</v>
      </c>
      <c r="K41" s="124"/>
      <c r="L41" s="10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="22" customFormat="true" ht="14.4" hidden="false" customHeight="true" outlineLevel="0" collapsed="false">
      <c r="A42" s="17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10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6" s="22" customFormat="true" ht="6.95" hidden="false" customHeight="true" outlineLevel="0" collapsed="false">
      <c r="A46" s="17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="22" customFormat="true" ht="24.95" hidden="false" customHeight="true" outlineLevel="0" collapsed="false">
      <c r="A47" s="17"/>
      <c r="B47" s="18"/>
      <c r="C47" s="7" t="s">
        <v>135</v>
      </c>
      <c r="D47" s="17"/>
      <c r="E47" s="17"/>
      <c r="F47" s="17"/>
      <c r="G47" s="17"/>
      <c r="H47" s="17"/>
      <c r="I47" s="17"/>
      <c r="J47" s="17"/>
      <c r="K47" s="17"/>
      <c r="L47" s="10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="22" customFormat="true" ht="6.95" hidden="false" customHeight="true" outlineLevel="0" collapsed="false">
      <c r="A48" s="17"/>
      <c r="B48" s="18"/>
      <c r="C48" s="17"/>
      <c r="D48" s="17"/>
      <c r="E48" s="17"/>
      <c r="F48" s="17"/>
      <c r="G48" s="17"/>
      <c r="H48" s="17"/>
      <c r="I48" s="17"/>
      <c r="J48" s="17"/>
      <c r="K48" s="17"/>
      <c r="L48" s="10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="22" customFormat="true" ht="12" hidden="false" customHeight="true" outlineLevel="0" collapsed="false">
      <c r="A49" s="17"/>
      <c r="B49" s="18"/>
      <c r="C49" s="13" t="s">
        <v>14</v>
      </c>
      <c r="D49" s="17"/>
      <c r="E49" s="17"/>
      <c r="F49" s="17"/>
      <c r="G49" s="17"/>
      <c r="H49" s="17"/>
      <c r="I49" s="17"/>
      <c r="J49" s="17"/>
      <c r="K49" s="17"/>
      <c r="L49" s="10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="22" customFormat="true" ht="16.5" hidden="false" customHeight="true" outlineLevel="0" collapsed="false">
      <c r="A50" s="17"/>
      <c r="B50" s="18"/>
      <c r="C50" s="17"/>
      <c r="D50" s="17"/>
      <c r="E50" s="105" t="str">
        <f aca="false">E7</f>
        <v>Vodovod Netřebice - přivaděč vodovodu</v>
      </c>
      <c r="F50" s="105"/>
      <c r="G50" s="105"/>
      <c r="H50" s="105"/>
      <c r="I50" s="17"/>
      <c r="J50" s="17"/>
      <c r="K50" s="17"/>
      <c r="L50" s="10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customFormat="false" ht="12" hidden="false" customHeight="true" outlineLevel="0" collapsed="false">
      <c r="B51" s="6"/>
      <c r="C51" s="13" t="s">
        <v>118</v>
      </c>
      <c r="L51" s="6"/>
    </row>
    <row r="52" s="22" customFormat="true" ht="16.5" hidden="false" customHeight="true" outlineLevel="0" collapsed="false">
      <c r="A52" s="17"/>
      <c r="B52" s="18"/>
      <c r="C52" s="17"/>
      <c r="D52" s="17"/>
      <c r="E52" s="105" t="s">
        <v>831</v>
      </c>
      <c r="F52" s="105"/>
      <c r="G52" s="105"/>
      <c r="H52" s="105"/>
      <c r="I52" s="17"/>
      <c r="J52" s="17"/>
      <c r="K52" s="17"/>
      <c r="L52" s="10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="22" customFormat="true" ht="12" hidden="false" customHeight="true" outlineLevel="0" collapsed="false">
      <c r="A53" s="17"/>
      <c r="B53" s="18"/>
      <c r="C53" s="13" t="s">
        <v>832</v>
      </c>
      <c r="D53" s="17"/>
      <c r="E53" s="17"/>
      <c r="F53" s="17"/>
      <c r="G53" s="17"/>
      <c r="H53" s="17"/>
      <c r="I53" s="17"/>
      <c r="J53" s="17"/>
      <c r="K53" s="17"/>
      <c r="L53" s="10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="22" customFormat="true" ht="16.5" hidden="false" customHeight="true" outlineLevel="0" collapsed="false">
      <c r="A54" s="17"/>
      <c r="B54" s="18"/>
      <c r="C54" s="17"/>
      <c r="D54" s="17"/>
      <c r="E54" s="107" t="str">
        <f aca="false">E11</f>
        <v>PS 01.2 - Vodoměrná šachta</v>
      </c>
      <c r="F54" s="107"/>
      <c r="G54" s="107"/>
      <c r="H54" s="107"/>
      <c r="I54" s="17"/>
      <c r="J54" s="17"/>
      <c r="K54" s="17"/>
      <c r="L54" s="10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="22" customFormat="true" ht="6.95" hidden="false" customHeight="true" outlineLevel="0" collapsed="false">
      <c r="A55" s="17"/>
      <c r="B55" s="18"/>
      <c r="C55" s="17"/>
      <c r="D55" s="17"/>
      <c r="E55" s="17"/>
      <c r="F55" s="17"/>
      <c r="G55" s="17"/>
      <c r="H55" s="17"/>
      <c r="I55" s="17"/>
      <c r="J55" s="17"/>
      <c r="K55" s="17"/>
      <c r="L55" s="10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="22" customFormat="true" ht="12" hidden="false" customHeight="true" outlineLevel="0" collapsed="false">
      <c r="A56" s="17"/>
      <c r="B56" s="18"/>
      <c r="C56" s="13" t="s">
        <v>18</v>
      </c>
      <c r="D56" s="17"/>
      <c r="E56" s="17"/>
      <c r="F56" s="14" t="str">
        <f aca="false">F14</f>
        <v>Kouty u Poděbrad, Netřebice</v>
      </c>
      <c r="G56" s="17"/>
      <c r="H56" s="17"/>
      <c r="I56" s="13" t="s">
        <v>20</v>
      </c>
      <c r="J56" s="108" t="str">
        <f aca="false">IF(J14="","",J14)</f>
        <v>22. 6. 2022</v>
      </c>
      <c r="K56" s="17"/>
      <c r="L56" s="10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="22" customFormat="true" ht="6.95" hidden="false" customHeight="true" outlineLevel="0" collapsed="false">
      <c r="A57" s="17"/>
      <c r="B57" s="18"/>
      <c r="C57" s="17"/>
      <c r="D57" s="17"/>
      <c r="E57" s="17"/>
      <c r="F57" s="17"/>
      <c r="G57" s="17"/>
      <c r="H57" s="17"/>
      <c r="I57" s="17"/>
      <c r="J57" s="17"/>
      <c r="K57" s="17"/>
      <c r="L57" s="10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="22" customFormat="true" ht="40.05" hidden="false" customHeight="true" outlineLevel="0" collapsed="false">
      <c r="A58" s="17"/>
      <c r="B58" s="18"/>
      <c r="C58" s="13" t="s">
        <v>22</v>
      </c>
      <c r="D58" s="17"/>
      <c r="E58" s="17"/>
      <c r="F58" s="14" t="str">
        <f aca="false">E17</f>
        <v>Obec Netřebice</v>
      </c>
      <c r="G58" s="17"/>
      <c r="H58" s="17"/>
      <c r="I58" s="13" t="s">
        <v>29</v>
      </c>
      <c r="J58" s="125" t="str">
        <f aca="false">E23</f>
        <v>Vodohospodářsko-inženýrské služby spol. s r. o.</v>
      </c>
      <c r="K58" s="17"/>
      <c r="L58" s="10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="22" customFormat="true" ht="15.15" hidden="false" customHeight="true" outlineLevel="0" collapsed="false">
      <c r="A59" s="17"/>
      <c r="B59" s="18"/>
      <c r="C59" s="13" t="s">
        <v>27</v>
      </c>
      <c r="D59" s="17"/>
      <c r="E59" s="17"/>
      <c r="F59" s="14" t="str">
        <f aca="false">IF(E20="","",E20)</f>
        <v> </v>
      </c>
      <c r="G59" s="17"/>
      <c r="H59" s="17"/>
      <c r="I59" s="13" t="s">
        <v>33</v>
      </c>
      <c r="J59" s="125" t="str">
        <f aca="false">E26</f>
        <v> </v>
      </c>
      <c r="K59" s="17"/>
      <c r="L59" s="10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="22" customFormat="true" ht="10.3" hidden="false" customHeight="true" outlineLevel="0" collapsed="false">
      <c r="A60" s="17"/>
      <c r="B60" s="18"/>
      <c r="C60" s="17"/>
      <c r="D60" s="17"/>
      <c r="E60" s="17"/>
      <c r="F60" s="17"/>
      <c r="G60" s="17"/>
      <c r="H60" s="17"/>
      <c r="I60" s="17"/>
      <c r="J60" s="17"/>
      <c r="K60" s="17"/>
      <c r="L60" s="10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="22" customFormat="true" ht="29.3" hidden="false" customHeight="true" outlineLevel="0" collapsed="false">
      <c r="A61" s="17"/>
      <c r="B61" s="18"/>
      <c r="C61" s="126" t="s">
        <v>136</v>
      </c>
      <c r="D61" s="119"/>
      <c r="E61" s="119"/>
      <c r="F61" s="119"/>
      <c r="G61" s="119"/>
      <c r="H61" s="119"/>
      <c r="I61" s="119"/>
      <c r="J61" s="127" t="s">
        <v>137</v>
      </c>
      <c r="K61" s="119"/>
      <c r="L61" s="10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="22" customFormat="true" ht="10.3" hidden="false" customHeight="true" outlineLevel="0" collapsed="false">
      <c r="A62" s="17"/>
      <c r="B62" s="18"/>
      <c r="C62" s="17"/>
      <c r="D62" s="17"/>
      <c r="E62" s="17"/>
      <c r="F62" s="17"/>
      <c r="G62" s="17"/>
      <c r="H62" s="17"/>
      <c r="I62" s="17"/>
      <c r="J62" s="17"/>
      <c r="K62" s="17"/>
      <c r="L62" s="10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="22" customFormat="true" ht="22.8" hidden="false" customHeight="true" outlineLevel="0" collapsed="false">
      <c r="A63" s="17"/>
      <c r="B63" s="18"/>
      <c r="C63" s="128" t="s">
        <v>68</v>
      </c>
      <c r="D63" s="17"/>
      <c r="E63" s="17"/>
      <c r="F63" s="17"/>
      <c r="G63" s="17"/>
      <c r="H63" s="17"/>
      <c r="I63" s="17"/>
      <c r="J63" s="114" t="n">
        <f aca="false">SUM(J64:J65)</f>
        <v>0</v>
      </c>
      <c r="K63" s="17"/>
      <c r="L63" s="10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U63" s="3" t="s">
        <v>138</v>
      </c>
    </row>
    <row r="64" s="129" customFormat="true" ht="24.95" hidden="false" customHeight="true" outlineLevel="0" collapsed="false">
      <c r="B64" s="130"/>
      <c r="D64" s="135" t="s">
        <v>648</v>
      </c>
      <c r="E64" s="136"/>
      <c r="F64" s="136"/>
      <c r="G64" s="136"/>
      <c r="H64" s="136"/>
      <c r="I64" s="136"/>
      <c r="J64" s="137" t="n">
        <f aca="false">'VŠ Netřebice'!J26</f>
        <v>0</v>
      </c>
      <c r="L64" s="130"/>
    </row>
    <row r="65" s="90" customFormat="true" ht="19.95" hidden="false" customHeight="true" outlineLevel="0" collapsed="false">
      <c r="B65" s="134"/>
      <c r="D65" s="135" t="s">
        <v>649</v>
      </c>
      <c r="E65" s="136"/>
      <c r="F65" s="136"/>
      <c r="G65" s="136"/>
      <c r="H65" s="136"/>
      <c r="I65" s="136"/>
      <c r="J65" s="137" t="n">
        <f aca="false">'VŠ Netřebice'!J27</f>
        <v>0</v>
      </c>
      <c r="L65" s="134"/>
    </row>
    <row r="66" s="22" customFormat="true" ht="21.85" hidden="false" customHeight="true" outlineLevel="0" collapsed="false">
      <c r="A66" s="17"/>
      <c r="B66" s="18"/>
      <c r="C66" s="17"/>
      <c r="D66" s="17"/>
      <c r="E66" s="17"/>
      <c r="F66" s="17"/>
      <c r="G66" s="17"/>
      <c r="H66" s="17"/>
      <c r="I66" s="17"/>
      <c r="J66" s="17"/>
      <c r="K66" s="17"/>
      <c r="L66" s="10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="22" customFormat="true" ht="6.95" hidden="false" customHeight="true" outlineLevel="0" collapsed="false">
      <c r="A67" s="17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10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</sheetData>
  <mergeCells count="9">
    <mergeCell ref="L2:V2"/>
    <mergeCell ref="E7:H7"/>
    <mergeCell ref="E9:H9"/>
    <mergeCell ref="E11:H11"/>
    <mergeCell ref="E20:H20"/>
    <mergeCell ref="E29:H29"/>
    <mergeCell ref="E50:H50"/>
    <mergeCell ref="E52:H52"/>
    <mergeCell ref="E54:H54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66FF"/>
    <pageSetUpPr fitToPage="false"/>
  </sheetPr>
  <dimension ref="A1:N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21875" defaultRowHeight="12.75" zeroHeight="false" outlineLevelRow="0" outlineLevelCol="0"/>
  <cols>
    <col collapsed="false" customWidth="true" hidden="false" outlineLevel="0" max="1" min="1" style="264" width="6.39"/>
    <col collapsed="false" customWidth="true" hidden="false" outlineLevel="0" max="3" min="2" style="264" width="8.71"/>
    <col collapsed="false" customWidth="true" hidden="false" outlineLevel="0" max="4" min="4" style="264" width="12.63"/>
    <col collapsed="false" customWidth="true" hidden="false" outlineLevel="0" max="5" min="5" style="264" width="57.98"/>
    <col collapsed="false" customWidth="true" hidden="false" outlineLevel="0" max="6" min="6" style="264" width="8.71"/>
    <col collapsed="false" customWidth="false" hidden="false" outlineLevel="0" max="7" min="7" style="264" width="11.2"/>
    <col collapsed="false" customWidth="true" hidden="false" outlineLevel="0" max="11" min="8" style="264" width="15.59"/>
    <col collapsed="false" customWidth="false" hidden="false" outlineLevel="0" max="257" min="12" style="264" width="11.2"/>
  </cols>
  <sheetData>
    <row r="1" customFormat="false" ht="19.5" hidden="false" customHeight="true" outlineLevel="0" collapsed="false">
      <c r="A1" s="265"/>
      <c r="B1" s="265"/>
      <c r="C1" s="264" t="s">
        <v>28</v>
      </c>
      <c r="D1" s="266" t="s">
        <v>28</v>
      </c>
      <c r="E1" s="266" t="s">
        <v>834</v>
      </c>
      <c r="F1" s="266" t="s">
        <v>28</v>
      </c>
      <c r="G1" s="267"/>
      <c r="H1" s="265"/>
      <c r="I1" s="265"/>
      <c r="J1" s="265"/>
      <c r="K1" s="265"/>
    </row>
    <row r="2" customFormat="false" ht="14.65" hidden="false" customHeight="false" outlineLevel="0" collapsed="false">
      <c r="A2" s="264" t="s">
        <v>14</v>
      </c>
      <c r="C2" s="268" t="s">
        <v>835</v>
      </c>
      <c r="E2" s="265"/>
      <c r="F2" s="265"/>
      <c r="G2" s="265"/>
      <c r="H2" s="265"/>
      <c r="I2" s="265"/>
      <c r="J2" s="265"/>
      <c r="K2" s="265"/>
    </row>
    <row r="3" customFormat="false" ht="14.65" hidden="false" customHeight="false" outlineLevel="0" collapsed="false">
      <c r="C3" s="268"/>
      <c r="E3" s="265"/>
      <c r="F3" s="265"/>
      <c r="G3" s="265"/>
      <c r="H3" s="265"/>
      <c r="I3" s="265"/>
      <c r="J3" s="265"/>
      <c r="K3" s="265"/>
    </row>
    <row r="4" customFormat="false" ht="16.35" hidden="false" customHeight="true" outlineLevel="0" collapsed="false">
      <c r="A4" s="264" t="s">
        <v>118</v>
      </c>
      <c r="C4" s="269" t="s">
        <v>898</v>
      </c>
      <c r="D4" s="270"/>
      <c r="E4" s="265"/>
      <c r="F4" s="265"/>
      <c r="G4" s="265"/>
      <c r="H4" s="265"/>
      <c r="I4" s="265"/>
      <c r="J4" s="265"/>
      <c r="K4" s="265"/>
    </row>
    <row r="5" customFormat="false" ht="15" hidden="false" customHeight="false" outlineLevel="0" collapsed="false">
      <c r="B5" s="271"/>
      <c r="C5" s="271"/>
      <c r="D5" s="271"/>
      <c r="E5" s="265"/>
      <c r="F5" s="265"/>
      <c r="G5" s="265"/>
      <c r="H5" s="265"/>
      <c r="I5" s="265"/>
      <c r="J5" s="265"/>
      <c r="K5" s="265"/>
    </row>
    <row r="6" customFormat="false" ht="15" hidden="false" customHeight="false" outlineLevel="0" collapsed="false">
      <c r="A6" s="264" t="s">
        <v>18</v>
      </c>
      <c r="B6" s="271"/>
      <c r="C6" s="271"/>
      <c r="D6" s="271"/>
      <c r="E6" s="265"/>
      <c r="F6" s="265"/>
      <c r="G6" s="265"/>
      <c r="H6" s="265"/>
      <c r="I6" s="272" t="s">
        <v>20</v>
      </c>
      <c r="J6" s="273" t="s">
        <v>837</v>
      </c>
      <c r="K6" s="265"/>
    </row>
    <row r="7" customFormat="false" ht="15" hidden="false" customHeight="false" outlineLevel="0" collapsed="false">
      <c r="A7" s="264" t="s">
        <v>22</v>
      </c>
      <c r="B7" s="271"/>
      <c r="C7" s="271"/>
      <c r="D7" s="271"/>
      <c r="E7" s="265"/>
      <c r="F7" s="265"/>
      <c r="G7" s="265"/>
      <c r="H7" s="265"/>
      <c r="I7" s="272" t="s">
        <v>29</v>
      </c>
      <c r="J7" s="272" t="s">
        <v>28</v>
      </c>
      <c r="K7" s="265"/>
    </row>
    <row r="8" customFormat="false" ht="12.75" hidden="false" customHeight="false" outlineLevel="0" collapsed="false">
      <c r="A8" s="274" t="s">
        <v>839</v>
      </c>
      <c r="B8" s="274"/>
      <c r="C8" s="274" t="s">
        <v>28</v>
      </c>
      <c r="D8" s="274"/>
      <c r="E8" s="274"/>
      <c r="F8" s="274"/>
      <c r="G8" s="275"/>
      <c r="H8" s="275"/>
      <c r="I8" s="275"/>
      <c r="J8" s="275"/>
      <c r="K8" s="274"/>
      <c r="L8" s="274"/>
    </row>
    <row r="9" customFormat="false" ht="12" hidden="false" customHeight="true" outlineLevel="0" collapsed="false">
      <c r="A9" s="276" t="s">
        <v>28</v>
      </c>
      <c r="B9" s="276"/>
      <c r="C9" s="277"/>
      <c r="D9" s="274"/>
      <c r="E9" s="274"/>
      <c r="F9" s="276"/>
      <c r="G9" s="276"/>
      <c r="H9" s="278"/>
      <c r="I9" s="278"/>
      <c r="J9" s="278"/>
      <c r="K9" s="279"/>
      <c r="L9" s="280"/>
    </row>
    <row r="10" customFormat="false" ht="12" hidden="false" customHeight="true" outlineLevel="0" collapsed="false">
      <c r="A10" s="281" t="s">
        <v>840</v>
      </c>
      <c r="B10" s="282" t="s">
        <v>841</v>
      </c>
      <c r="C10" s="282" t="s">
        <v>842</v>
      </c>
      <c r="D10" s="282" t="s">
        <v>843</v>
      </c>
      <c r="E10" s="283" t="s">
        <v>652</v>
      </c>
      <c r="F10" s="282" t="s">
        <v>844</v>
      </c>
      <c r="G10" s="283" t="s">
        <v>845</v>
      </c>
      <c r="H10" s="284" t="s">
        <v>846</v>
      </c>
      <c r="I10" s="284"/>
      <c r="J10" s="285" t="s">
        <v>847</v>
      </c>
      <c r="K10" s="285"/>
      <c r="L10" s="286" t="s">
        <v>28</v>
      </c>
    </row>
    <row r="11" customFormat="false" ht="12" hidden="false" customHeight="true" outlineLevel="0" collapsed="false">
      <c r="A11" s="281"/>
      <c r="B11" s="287" t="s">
        <v>848</v>
      </c>
      <c r="C11" s="287" t="s">
        <v>849</v>
      </c>
      <c r="D11" s="287" t="s">
        <v>28</v>
      </c>
      <c r="E11" s="283"/>
      <c r="F11" s="287" t="s">
        <v>850</v>
      </c>
      <c r="G11" s="288" t="s">
        <v>851</v>
      </c>
      <c r="H11" s="289" t="s">
        <v>852</v>
      </c>
      <c r="I11" s="290" t="s">
        <v>853</v>
      </c>
      <c r="J11" s="289" t="s">
        <v>852</v>
      </c>
      <c r="K11" s="291" t="s">
        <v>853</v>
      </c>
      <c r="L11" s="280"/>
    </row>
    <row r="12" customFormat="false" ht="37.6" hidden="false" customHeight="true" outlineLevel="0" collapsed="false">
      <c r="A12" s="292" t="n">
        <v>1</v>
      </c>
      <c r="B12" s="293" t="s">
        <v>899</v>
      </c>
      <c r="C12" s="294"/>
      <c r="D12" s="295"/>
      <c r="E12" s="296" t="s">
        <v>900</v>
      </c>
      <c r="F12" s="297" t="s">
        <v>668</v>
      </c>
      <c r="G12" s="297" t="n">
        <v>1</v>
      </c>
      <c r="H12" s="298"/>
      <c r="I12" s="299"/>
      <c r="J12" s="321" t="n">
        <f aca="false">H12*G12</f>
        <v>0</v>
      </c>
      <c r="K12" s="322" t="n">
        <f aca="false">I12*G12</f>
        <v>0</v>
      </c>
      <c r="L12" s="301"/>
      <c r="M12" s="0"/>
    </row>
    <row r="13" customFormat="false" ht="33.75" hidden="false" customHeight="true" outlineLevel="0" collapsed="false">
      <c r="A13" s="319" t="n">
        <v>2</v>
      </c>
      <c r="B13" s="312" t="s">
        <v>901</v>
      </c>
      <c r="C13" s="313"/>
      <c r="D13" s="314"/>
      <c r="E13" s="315" t="s">
        <v>902</v>
      </c>
      <c r="F13" s="316" t="s">
        <v>668</v>
      </c>
      <c r="G13" s="316" t="n">
        <v>1</v>
      </c>
      <c r="H13" s="320"/>
      <c r="I13" s="318"/>
      <c r="J13" s="321" t="n">
        <f aca="false">H13*G13</f>
        <v>0</v>
      </c>
      <c r="K13" s="322" t="n">
        <f aca="false">I13*G13</f>
        <v>0</v>
      </c>
      <c r="L13" s="301"/>
      <c r="M13" s="0"/>
    </row>
    <row r="14" customFormat="false" ht="61.9" hidden="false" customHeight="true" outlineLevel="0" collapsed="false">
      <c r="A14" s="319" t="n">
        <v>3</v>
      </c>
      <c r="B14" s="312" t="s">
        <v>903</v>
      </c>
      <c r="C14" s="313"/>
      <c r="D14" s="314"/>
      <c r="E14" s="315" t="s">
        <v>904</v>
      </c>
      <c r="F14" s="316" t="s">
        <v>668</v>
      </c>
      <c r="G14" s="316" t="n">
        <v>1</v>
      </c>
      <c r="H14" s="320"/>
      <c r="I14" s="318"/>
      <c r="J14" s="321" t="n">
        <f aca="false">H14*G14</f>
        <v>0</v>
      </c>
      <c r="K14" s="322" t="n">
        <f aca="false">I14*G14</f>
        <v>0</v>
      </c>
      <c r="L14" s="301"/>
      <c r="M14" s="0"/>
    </row>
    <row r="15" customFormat="false" ht="64.9" hidden="false" customHeight="true" outlineLevel="0" collapsed="false">
      <c r="A15" s="319" t="n">
        <v>4</v>
      </c>
      <c r="B15" s="312" t="s">
        <v>905</v>
      </c>
      <c r="C15" s="313"/>
      <c r="D15" s="314"/>
      <c r="E15" s="315" t="s">
        <v>873</v>
      </c>
      <c r="F15" s="316" t="s">
        <v>668</v>
      </c>
      <c r="G15" s="316" t="n">
        <v>2</v>
      </c>
      <c r="H15" s="320"/>
      <c r="I15" s="318"/>
      <c r="J15" s="321" t="n">
        <f aca="false">H15*G15</f>
        <v>0</v>
      </c>
      <c r="K15" s="322" t="n">
        <f aca="false">I15*G15</f>
        <v>0</v>
      </c>
      <c r="L15" s="301"/>
      <c r="M15" s="0"/>
    </row>
    <row r="16" customFormat="false" ht="36.5" hidden="false" customHeight="true" outlineLevel="0" collapsed="false">
      <c r="A16" s="319" t="n">
        <v>5</v>
      </c>
      <c r="B16" s="312" t="s">
        <v>906</v>
      </c>
      <c r="C16" s="313"/>
      <c r="D16" s="314"/>
      <c r="E16" s="315" t="s">
        <v>907</v>
      </c>
      <c r="F16" s="316" t="s">
        <v>668</v>
      </c>
      <c r="G16" s="316" t="n">
        <v>1</v>
      </c>
      <c r="H16" s="320"/>
      <c r="I16" s="318"/>
      <c r="J16" s="321" t="n">
        <f aca="false">H16*G16</f>
        <v>0</v>
      </c>
      <c r="K16" s="322" t="n">
        <f aca="false">I16*G16</f>
        <v>0</v>
      </c>
      <c r="L16" s="301"/>
      <c r="M16" s="0"/>
      <c r="N16" s="323"/>
    </row>
    <row r="17" customFormat="false" ht="33.25" hidden="false" customHeight="true" outlineLevel="0" collapsed="false">
      <c r="A17" s="319" t="n">
        <v>6</v>
      </c>
      <c r="B17" s="312" t="s">
        <v>908</v>
      </c>
      <c r="C17" s="313"/>
      <c r="D17" s="314"/>
      <c r="E17" s="315" t="s">
        <v>909</v>
      </c>
      <c r="F17" s="316" t="s">
        <v>668</v>
      </c>
      <c r="G17" s="316" t="n">
        <v>1</v>
      </c>
      <c r="H17" s="320"/>
      <c r="I17" s="318"/>
      <c r="J17" s="321" t="n">
        <f aca="false">H17*G17</f>
        <v>0</v>
      </c>
      <c r="K17" s="322" t="n">
        <f aca="false">I17*G17</f>
        <v>0</v>
      </c>
      <c r="L17" s="301"/>
      <c r="M17" s="0"/>
      <c r="N17" s="323"/>
    </row>
    <row r="18" customFormat="false" ht="34.5" hidden="false" customHeight="true" outlineLevel="0" collapsed="false">
      <c r="A18" s="319" t="n">
        <v>7</v>
      </c>
      <c r="B18" s="312" t="s">
        <v>910</v>
      </c>
      <c r="C18" s="313"/>
      <c r="D18" s="314"/>
      <c r="E18" s="315" t="s">
        <v>911</v>
      </c>
      <c r="F18" s="316" t="s">
        <v>668</v>
      </c>
      <c r="G18" s="316" t="n">
        <v>2</v>
      </c>
      <c r="H18" s="320"/>
      <c r="I18" s="318"/>
      <c r="J18" s="321" t="n">
        <f aca="false">H18*G18</f>
        <v>0</v>
      </c>
      <c r="K18" s="322" t="n">
        <f aca="false">I18*G18</f>
        <v>0</v>
      </c>
      <c r="L18" s="301"/>
      <c r="M18" s="0"/>
      <c r="N18" s="323"/>
    </row>
    <row r="19" customFormat="false" ht="24.95" hidden="false" customHeight="true" outlineLevel="0" collapsed="false">
      <c r="A19" s="319" t="n">
        <v>8</v>
      </c>
      <c r="B19" s="312" t="s">
        <v>912</v>
      </c>
      <c r="C19" s="313"/>
      <c r="D19" s="314"/>
      <c r="E19" s="315" t="s">
        <v>863</v>
      </c>
      <c r="F19" s="316"/>
      <c r="G19" s="316"/>
      <c r="H19" s="320"/>
      <c r="I19" s="321"/>
      <c r="J19" s="321" t="n">
        <f aca="false">H19*G19</f>
        <v>0</v>
      </c>
      <c r="K19" s="322" t="n">
        <f aca="false">I19*G19</f>
        <v>0</v>
      </c>
      <c r="L19" s="301"/>
      <c r="M19" s="0"/>
      <c r="N19" s="323"/>
    </row>
    <row r="20" customFormat="false" ht="51.5" hidden="false" customHeight="true" outlineLevel="0" collapsed="false">
      <c r="A20" s="319" t="n">
        <v>9</v>
      </c>
      <c r="B20" s="312" t="s">
        <v>913</v>
      </c>
      <c r="C20" s="313"/>
      <c r="D20" s="314"/>
      <c r="E20" s="315" t="s">
        <v>914</v>
      </c>
      <c r="F20" s="316" t="s">
        <v>397</v>
      </c>
      <c r="G20" s="316" t="n">
        <v>1</v>
      </c>
      <c r="H20" s="320"/>
      <c r="I20" s="321"/>
      <c r="J20" s="321" t="n">
        <f aca="false">H20*G20</f>
        <v>0</v>
      </c>
      <c r="K20" s="322" t="n">
        <f aca="false">I20*G20</f>
        <v>0</v>
      </c>
      <c r="L20" s="301"/>
      <c r="M20" s="0"/>
      <c r="N20" s="323"/>
    </row>
    <row r="21" customFormat="false" ht="33" hidden="false" customHeight="true" outlineLevel="0" collapsed="false">
      <c r="A21" s="319" t="n">
        <v>10</v>
      </c>
      <c r="B21" s="312" t="s">
        <v>915</v>
      </c>
      <c r="C21" s="313"/>
      <c r="D21" s="314"/>
      <c r="E21" s="315" t="s">
        <v>916</v>
      </c>
      <c r="F21" s="316" t="s">
        <v>397</v>
      </c>
      <c r="G21" s="316" t="n">
        <v>1</v>
      </c>
      <c r="H21" s="320"/>
      <c r="I21" s="321"/>
      <c r="J21" s="321" t="n">
        <f aca="false">H21*G21</f>
        <v>0</v>
      </c>
      <c r="K21" s="322" t="n">
        <f aca="false">I21*G21</f>
        <v>0</v>
      </c>
      <c r="L21" s="301"/>
      <c r="M21" s="0"/>
      <c r="N21" s="323"/>
    </row>
    <row r="22" customFormat="false" ht="25.4" hidden="false" customHeight="true" outlineLevel="0" collapsed="false">
      <c r="A22" s="319" t="n">
        <v>11</v>
      </c>
      <c r="B22" s="312" t="s">
        <v>917</v>
      </c>
      <c r="C22" s="313"/>
      <c r="D22" s="314"/>
      <c r="E22" s="315" t="s">
        <v>918</v>
      </c>
      <c r="F22" s="316" t="s">
        <v>397</v>
      </c>
      <c r="G22" s="316" t="n">
        <v>1</v>
      </c>
      <c r="H22" s="317"/>
      <c r="I22" s="321"/>
      <c r="J22" s="321" t="n">
        <f aca="false">H22*G22</f>
        <v>0</v>
      </c>
      <c r="K22" s="322" t="n">
        <f aca="false">I22*G22</f>
        <v>0</v>
      </c>
      <c r="L22" s="301"/>
      <c r="M22" s="0"/>
      <c r="N22" s="323"/>
    </row>
    <row r="23" customFormat="false" ht="12.95" hidden="false" customHeight="true" outlineLevel="0" collapsed="false">
      <c r="A23" s="325"/>
      <c r="B23" s="326"/>
      <c r="C23" s="327" t="s">
        <v>28</v>
      </c>
      <c r="D23" s="328"/>
      <c r="E23" s="329" t="s">
        <v>28</v>
      </c>
      <c r="F23" s="330" t="s">
        <v>28</v>
      </c>
      <c r="G23" s="331" t="s">
        <v>28</v>
      </c>
      <c r="H23" s="332"/>
      <c r="I23" s="333"/>
      <c r="J23" s="334"/>
      <c r="K23" s="335"/>
      <c r="L23" s="336"/>
    </row>
    <row r="24" customFormat="false" ht="12" hidden="false" customHeight="true" outlineLevel="0" collapsed="false">
      <c r="A24" s="337" t="s">
        <v>919</v>
      </c>
      <c r="B24" s="338"/>
      <c r="C24" s="339"/>
      <c r="D24" s="340"/>
      <c r="E24" s="341"/>
      <c r="F24" s="342"/>
      <c r="G24" s="343"/>
      <c r="H24" s="344"/>
      <c r="I24" s="345"/>
      <c r="J24" s="345" t="s">
        <v>28</v>
      </c>
      <c r="K24" s="345"/>
      <c r="L24" s="336"/>
    </row>
    <row r="25" customFormat="false" ht="12" hidden="false" customHeight="true" outlineLevel="0" collapsed="false">
      <c r="A25" s="274"/>
      <c r="B25" s="274"/>
      <c r="C25" s="274"/>
      <c r="D25" s="274" t="s">
        <v>28</v>
      </c>
      <c r="E25" s="274"/>
      <c r="F25" s="274"/>
      <c r="G25" s="274"/>
      <c r="H25" s="275"/>
      <c r="I25" s="345"/>
      <c r="J25" s="345"/>
      <c r="K25" s="345"/>
      <c r="L25" s="280"/>
    </row>
    <row r="26" customFormat="false" ht="12" hidden="false" customHeight="true" outlineLevel="0" collapsed="false">
      <c r="A26" s="346"/>
      <c r="B26" s="347"/>
      <c r="C26" s="348"/>
      <c r="D26" s="348"/>
      <c r="E26" s="348"/>
      <c r="F26" s="348"/>
      <c r="G26" s="349" t="str">
        <f aca="false">A9</f>
        <v> </v>
      </c>
      <c r="H26" s="350" t="s">
        <v>894</v>
      </c>
      <c r="I26" s="350"/>
      <c r="J26" s="320" t="n">
        <f aca="false">SUM(J12:J23)</f>
        <v>0</v>
      </c>
      <c r="K26" s="345"/>
      <c r="L26" s="280"/>
    </row>
    <row r="27" customFormat="false" ht="12" hidden="false" customHeight="true" outlineLevel="0" collapsed="false">
      <c r="A27" s="351"/>
      <c r="B27" s="280"/>
      <c r="C27" s="280"/>
      <c r="D27" s="280"/>
      <c r="E27" s="280"/>
      <c r="F27" s="280"/>
      <c r="G27" s="280"/>
      <c r="H27" s="352" t="s">
        <v>895</v>
      </c>
      <c r="I27" s="352"/>
      <c r="J27" s="353" t="n">
        <f aca="false">SUM(K12:K23)</f>
        <v>0</v>
      </c>
      <c r="K27" s="354"/>
      <c r="L27" s="280"/>
    </row>
    <row r="28" customFormat="false" ht="12" hidden="false" customHeight="true" outlineLevel="0" collapsed="false">
      <c r="A28" s="355"/>
      <c r="B28" s="356"/>
      <c r="C28" s="356"/>
      <c r="D28" s="356"/>
      <c r="E28" s="356"/>
      <c r="F28" s="356"/>
      <c r="G28" s="356"/>
      <c r="H28" s="357" t="s">
        <v>896</v>
      </c>
      <c r="I28" s="357"/>
      <c r="J28" s="321" t="n">
        <f aca="false">SUM(J26:J27)</f>
        <v>0</v>
      </c>
      <c r="K28" s="354"/>
      <c r="L28" s="280"/>
    </row>
    <row r="29" customFormat="false" ht="12" hidden="false" customHeight="true" outlineLevel="0" collapsed="false"/>
    <row r="30" customFormat="false" ht="12" hidden="false" customHeight="true" outlineLevel="0" collapsed="false"/>
  </sheetData>
  <mergeCells count="7">
    <mergeCell ref="A10:A11"/>
    <mergeCell ref="E10:E11"/>
    <mergeCell ref="H10:I10"/>
    <mergeCell ref="J10:K10"/>
    <mergeCell ref="H26:I26"/>
    <mergeCell ref="H27:I27"/>
    <mergeCell ref="H28:I2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M1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2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1" customFormat="false" ht="12.8" hidden="false" customHeight="false" outlineLevel="0" collapsed="false">
      <c r="A1" s="102"/>
    </row>
    <row r="2" customFormat="false" ht="36.95" hidden="false" customHeight="true" outlineLevel="0" collapsed="false">
      <c r="L2" s="2" t="s">
        <v>5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80</v>
      </c>
    </row>
    <row r="4" customFormat="false" ht="24.95" hidden="false" customHeight="true" outlineLevel="0" collapsed="false">
      <c r="B4" s="6"/>
      <c r="D4" s="7" t="s">
        <v>105</v>
      </c>
      <c r="L4" s="6"/>
      <c r="M4" s="104" t="s">
        <v>10</v>
      </c>
      <c r="AT4" s="3" t="s">
        <v>3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3" t="s">
        <v>14</v>
      </c>
      <c r="L6" s="6"/>
    </row>
    <row r="7" customFormat="false" ht="16.5" hidden="false" customHeight="true" outlineLevel="0" collapsed="false">
      <c r="B7" s="6"/>
      <c r="E7" s="105" t="str">
        <f aca="false">'Rekapitulace stavby'!K6</f>
        <v>Vodovod Netřebice - přivaděč vodovodu</v>
      </c>
      <c r="F7" s="105"/>
      <c r="G7" s="105"/>
      <c r="H7" s="105"/>
      <c r="L7" s="6"/>
    </row>
    <row r="8" s="22" customFormat="true" ht="12" hidden="false" customHeight="true" outlineLevel="0" collapsed="false">
      <c r="A8" s="17"/>
      <c r="B8" s="18"/>
      <c r="C8" s="17"/>
      <c r="D8" s="13" t="s">
        <v>118</v>
      </c>
      <c r="E8" s="17"/>
      <c r="F8" s="17"/>
      <c r="G8" s="17"/>
      <c r="H8" s="17"/>
      <c r="I8" s="17"/>
      <c r="J8" s="17"/>
      <c r="K8" s="17"/>
      <c r="L8" s="106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="22" customFormat="true" ht="16.5" hidden="false" customHeight="true" outlineLevel="0" collapsed="false">
      <c r="A9" s="17"/>
      <c r="B9" s="18"/>
      <c r="C9" s="17"/>
      <c r="D9" s="17"/>
      <c r="E9" s="107" t="s">
        <v>920</v>
      </c>
      <c r="F9" s="107"/>
      <c r="G9" s="107"/>
      <c r="H9" s="107"/>
      <c r="I9" s="17"/>
      <c r="J9" s="17"/>
      <c r="K9" s="17"/>
      <c r="L9" s="106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="22" customFormat="true" ht="12.8" hidden="false" customHeight="false" outlineLevel="0" collapsed="false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0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="22" customFormat="true" ht="12" hidden="false" customHeight="true" outlineLevel="0" collapsed="false">
      <c r="A11" s="17"/>
      <c r="B11" s="18"/>
      <c r="C11" s="17"/>
      <c r="D11" s="13" t="s">
        <v>16</v>
      </c>
      <c r="E11" s="17"/>
      <c r="F11" s="14"/>
      <c r="G11" s="17"/>
      <c r="H11" s="17"/>
      <c r="I11" s="13" t="s">
        <v>17</v>
      </c>
      <c r="J11" s="14"/>
      <c r="K11" s="17"/>
      <c r="L11" s="106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="22" customFormat="true" ht="12" hidden="false" customHeight="true" outlineLevel="0" collapsed="false">
      <c r="A12" s="17"/>
      <c r="B12" s="18"/>
      <c r="C12" s="17"/>
      <c r="D12" s="13" t="s">
        <v>18</v>
      </c>
      <c r="E12" s="17"/>
      <c r="F12" s="14" t="s">
        <v>28</v>
      </c>
      <c r="G12" s="17"/>
      <c r="H12" s="17"/>
      <c r="I12" s="13" t="s">
        <v>20</v>
      </c>
      <c r="J12" s="108" t="str">
        <f aca="false">'Rekapitulace stavby'!AN8</f>
        <v>22. 6. 2022</v>
      </c>
      <c r="K12" s="17"/>
      <c r="L12" s="10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="22" customFormat="true" ht="10.8" hidden="false" customHeight="true" outlineLevel="0" collapsed="false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0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="22" customFormat="true" ht="12" hidden="false" customHeight="true" outlineLevel="0" collapsed="false">
      <c r="A14" s="17"/>
      <c r="B14" s="18"/>
      <c r="C14" s="17"/>
      <c r="D14" s="13" t="s">
        <v>22</v>
      </c>
      <c r="E14" s="17"/>
      <c r="F14" s="17"/>
      <c r="G14" s="17"/>
      <c r="H14" s="17"/>
      <c r="I14" s="13" t="s">
        <v>23</v>
      </c>
      <c r="J14" s="14" t="str">
        <f aca="false">IF('Rekapitulace stavby'!AN10="","",'Rekapitulace stavby'!AN10)</f>
        <v>00640581</v>
      </c>
      <c r="K14" s="17"/>
      <c r="L14" s="10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="22" customFormat="true" ht="18" hidden="false" customHeight="true" outlineLevel="0" collapsed="false">
      <c r="A15" s="17"/>
      <c r="B15" s="18"/>
      <c r="C15" s="17"/>
      <c r="D15" s="17"/>
      <c r="E15" s="14" t="str">
        <f aca="false">IF('Rekapitulace stavby'!E11="","",'Rekapitulace stavby'!E11)</f>
        <v>Obec Netřebice</v>
      </c>
      <c r="F15" s="17"/>
      <c r="G15" s="17"/>
      <c r="H15" s="17"/>
      <c r="I15" s="13" t="s">
        <v>26</v>
      </c>
      <c r="J15" s="14" t="str">
        <f aca="false">IF('Rekapitulace stavby'!AN11="","",'Rekapitulace stavby'!AN11)</f>
        <v/>
      </c>
      <c r="K15" s="17"/>
      <c r="L15" s="10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="22" customFormat="true" ht="6.95" hidden="false" customHeight="true" outlineLevel="0" collapsed="false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0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="22" customFormat="true" ht="12" hidden="false" customHeight="true" outlineLevel="0" collapsed="false">
      <c r="A17" s="17"/>
      <c r="B17" s="18"/>
      <c r="C17" s="17"/>
      <c r="D17" s="13" t="s">
        <v>27</v>
      </c>
      <c r="E17" s="17"/>
      <c r="F17" s="17"/>
      <c r="G17" s="17"/>
      <c r="H17" s="17"/>
      <c r="I17" s="13" t="s">
        <v>23</v>
      </c>
      <c r="J17" s="14" t="n">
        <f aca="false">'Rekapitulace stavby'!AN13</f>
        <v>0</v>
      </c>
      <c r="K17" s="17"/>
      <c r="L17" s="10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="22" customFormat="true" ht="18" hidden="false" customHeight="true" outlineLevel="0" collapsed="false">
      <c r="A18" s="17"/>
      <c r="B18" s="18"/>
      <c r="C18" s="17"/>
      <c r="D18" s="17"/>
      <c r="E18" s="10" t="str">
        <f aca="false">'Rekapitulace stavby'!E14</f>
        <v> </v>
      </c>
      <c r="F18" s="10"/>
      <c r="G18" s="10"/>
      <c r="H18" s="10"/>
      <c r="I18" s="13" t="s">
        <v>26</v>
      </c>
      <c r="J18" s="14" t="n">
        <f aca="false">'Rekapitulace stavby'!AN14</f>
        <v>0</v>
      </c>
      <c r="K18" s="17"/>
      <c r="L18" s="10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="22" customFormat="true" ht="6.95" hidden="false" customHeight="true" outlineLevel="0" collapsed="false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0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="22" customFormat="true" ht="12" hidden="false" customHeight="true" outlineLevel="0" collapsed="false">
      <c r="A20" s="17"/>
      <c r="B20" s="18"/>
      <c r="C20" s="17"/>
      <c r="D20" s="13" t="s">
        <v>29</v>
      </c>
      <c r="E20" s="17"/>
      <c r="F20" s="17"/>
      <c r="G20" s="17"/>
      <c r="H20" s="17"/>
      <c r="I20" s="13" t="s">
        <v>23</v>
      </c>
      <c r="J20" s="14"/>
      <c r="K20" s="17"/>
      <c r="L20" s="10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="22" customFormat="true" ht="18" hidden="false" customHeight="true" outlineLevel="0" collapsed="false">
      <c r="A21" s="17"/>
      <c r="B21" s="18"/>
      <c r="C21" s="17"/>
      <c r="D21" s="17"/>
      <c r="E21" s="14" t="s">
        <v>921</v>
      </c>
      <c r="F21" s="17"/>
      <c r="G21" s="17"/>
      <c r="H21" s="17"/>
      <c r="I21" s="13" t="s">
        <v>26</v>
      </c>
      <c r="J21" s="14"/>
      <c r="K21" s="17"/>
      <c r="L21" s="10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="22" customFormat="true" ht="6.95" hidden="false" customHeight="true" outlineLevel="0" collapsed="false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0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="22" customFormat="true" ht="12" hidden="false" customHeight="true" outlineLevel="0" collapsed="false">
      <c r="A23" s="17"/>
      <c r="B23" s="18"/>
      <c r="C23" s="17"/>
      <c r="D23" s="13" t="s">
        <v>33</v>
      </c>
      <c r="E23" s="17"/>
      <c r="F23" s="17"/>
      <c r="G23" s="17"/>
      <c r="H23" s="17"/>
      <c r="I23" s="13" t="s">
        <v>23</v>
      </c>
      <c r="J23" s="14" t="str">
        <f aca="false">IF('Rekapitulace stavby'!AN19="","",'Rekapitulace stavby'!AN19)</f>
        <v/>
      </c>
      <c r="K23" s="17"/>
      <c r="L23" s="10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="22" customFormat="true" ht="18" hidden="false" customHeight="true" outlineLevel="0" collapsed="false">
      <c r="A24" s="17"/>
      <c r="B24" s="18"/>
      <c r="C24" s="17"/>
      <c r="D24" s="17"/>
      <c r="E24" s="14" t="str">
        <f aca="false">IF('Rekapitulace stavby'!E20="","",'Rekapitulace stavby'!E20)</f>
        <v> </v>
      </c>
      <c r="F24" s="17"/>
      <c r="G24" s="17"/>
      <c r="H24" s="17"/>
      <c r="I24" s="13" t="s">
        <v>26</v>
      </c>
      <c r="J24" s="14" t="str">
        <f aca="false">IF('Rekapitulace stavby'!AN20="","",'Rekapitulace stavby'!AN20)</f>
        <v/>
      </c>
      <c r="K24" s="17"/>
      <c r="L24" s="10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="22" customFormat="true" ht="6.95" hidden="false" customHeight="true" outlineLevel="0" collapsed="false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0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="22" customFormat="true" ht="12" hidden="false" customHeight="true" outlineLevel="0" collapsed="false">
      <c r="A26" s="17"/>
      <c r="B26" s="18"/>
      <c r="C26" s="17"/>
      <c r="D26" s="13" t="s">
        <v>34</v>
      </c>
      <c r="E26" s="17"/>
      <c r="F26" s="17"/>
      <c r="G26" s="17"/>
      <c r="H26" s="17"/>
      <c r="I26" s="17"/>
      <c r="J26" s="17"/>
      <c r="K26" s="17"/>
      <c r="L26" s="10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="112" customFormat="true" ht="16.5" hidden="false" customHeight="true" outlineLevel="0" collapsed="false">
      <c r="A27" s="109"/>
      <c r="B27" s="110"/>
      <c r="C27" s="109"/>
      <c r="D27" s="109"/>
      <c r="E27" s="15"/>
      <c r="F27" s="15"/>
      <c r="G27" s="15"/>
      <c r="H27" s="1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="22" customFormat="true" ht="6.95" hidden="false" customHeight="true" outlineLevel="0" collapsed="false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0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="22" customFormat="true" ht="6.95" hidden="false" customHeight="true" outlineLevel="0" collapsed="false">
      <c r="A29" s="17"/>
      <c r="B29" s="18"/>
      <c r="C29" s="17"/>
      <c r="D29" s="61"/>
      <c r="E29" s="61"/>
      <c r="F29" s="61"/>
      <c r="G29" s="61"/>
      <c r="H29" s="61"/>
      <c r="I29" s="61"/>
      <c r="J29" s="61"/>
      <c r="K29" s="61"/>
      <c r="L29" s="10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="22" customFormat="true" ht="25.45" hidden="false" customHeight="true" outlineLevel="0" collapsed="false">
      <c r="A30" s="17"/>
      <c r="B30" s="18"/>
      <c r="C30" s="17"/>
      <c r="D30" s="113" t="s">
        <v>36</v>
      </c>
      <c r="E30" s="17"/>
      <c r="F30" s="17"/>
      <c r="G30" s="17"/>
      <c r="H30" s="17"/>
      <c r="I30" s="17"/>
      <c r="J30" s="114" t="n">
        <f aca="false">ROUND(J80, 2)</f>
        <v>0</v>
      </c>
      <c r="K30" s="17"/>
      <c r="L30" s="10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="22" customFormat="true" ht="6.95" hidden="false" customHeight="true" outlineLevel="0" collapsed="false">
      <c r="A31" s="17"/>
      <c r="B31" s="18"/>
      <c r="C31" s="17"/>
      <c r="D31" s="61"/>
      <c r="E31" s="61"/>
      <c r="F31" s="61"/>
      <c r="G31" s="61"/>
      <c r="H31" s="61"/>
      <c r="I31" s="61"/>
      <c r="J31" s="61"/>
      <c r="K31" s="61"/>
      <c r="L31" s="10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="22" customFormat="true" ht="14.4" hidden="false" customHeight="true" outlineLevel="0" collapsed="false">
      <c r="A32" s="17"/>
      <c r="B32" s="18"/>
      <c r="C32" s="17"/>
      <c r="D32" s="17"/>
      <c r="E32" s="17"/>
      <c r="F32" s="115" t="s">
        <v>38</v>
      </c>
      <c r="G32" s="17"/>
      <c r="H32" s="17"/>
      <c r="I32" s="115" t="s">
        <v>37</v>
      </c>
      <c r="J32" s="115" t="s">
        <v>39</v>
      </c>
      <c r="K32" s="17"/>
      <c r="L32" s="10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="22" customFormat="true" ht="14.4" hidden="false" customHeight="true" outlineLevel="0" collapsed="false">
      <c r="A33" s="17"/>
      <c r="B33" s="18"/>
      <c r="C33" s="17"/>
      <c r="D33" s="116" t="s">
        <v>40</v>
      </c>
      <c r="E33" s="13" t="s">
        <v>41</v>
      </c>
      <c r="F33" s="117" t="n">
        <f aca="false">ROUND((SUM(BE80:BE104)),  2)</f>
        <v>0</v>
      </c>
      <c r="G33" s="17"/>
      <c r="H33" s="17"/>
      <c r="I33" s="118" t="n">
        <v>0.21</v>
      </c>
      <c r="J33" s="117" t="n">
        <f aca="false">ROUND(((SUM(BE80:BE104))*I33),  2)</f>
        <v>0</v>
      </c>
      <c r="K33" s="17"/>
      <c r="L33" s="10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="22" customFormat="true" ht="14.4" hidden="false" customHeight="true" outlineLevel="0" collapsed="false">
      <c r="A34" s="17"/>
      <c r="B34" s="18"/>
      <c r="C34" s="17"/>
      <c r="D34" s="17"/>
      <c r="E34" s="13" t="s">
        <v>42</v>
      </c>
      <c r="F34" s="117" t="n">
        <f aca="false">ROUND((SUM(BF80:BF104)),  2)</f>
        <v>0</v>
      </c>
      <c r="G34" s="17"/>
      <c r="H34" s="17"/>
      <c r="I34" s="118" t="n">
        <v>0.15</v>
      </c>
      <c r="J34" s="117" t="n">
        <f aca="false">ROUND(((SUM(BF80:BF104))*I34),  2)</f>
        <v>0</v>
      </c>
      <c r="K34" s="17"/>
      <c r="L34" s="10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="22" customFormat="true" ht="14.4" hidden="true" customHeight="true" outlineLevel="0" collapsed="false">
      <c r="A35" s="17"/>
      <c r="B35" s="18"/>
      <c r="C35" s="17"/>
      <c r="D35" s="17"/>
      <c r="E35" s="13" t="s">
        <v>43</v>
      </c>
      <c r="F35" s="117" t="n">
        <f aca="false">ROUND((SUM(BG80:BG104)),  2)</f>
        <v>0</v>
      </c>
      <c r="G35" s="17"/>
      <c r="H35" s="17"/>
      <c r="I35" s="118" t="n">
        <v>0.21</v>
      </c>
      <c r="J35" s="117" t="n">
        <f aca="false">0</f>
        <v>0</v>
      </c>
      <c r="K35" s="17"/>
      <c r="L35" s="10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="22" customFormat="true" ht="14.4" hidden="true" customHeight="true" outlineLevel="0" collapsed="false">
      <c r="A36" s="17"/>
      <c r="B36" s="18"/>
      <c r="C36" s="17"/>
      <c r="D36" s="17"/>
      <c r="E36" s="13" t="s">
        <v>44</v>
      </c>
      <c r="F36" s="117" t="n">
        <f aca="false">ROUND((SUM(BH80:BH104)),  2)</f>
        <v>0</v>
      </c>
      <c r="G36" s="17"/>
      <c r="H36" s="17"/>
      <c r="I36" s="118" t="n">
        <v>0.15</v>
      </c>
      <c r="J36" s="117" t="n">
        <f aca="false">0</f>
        <v>0</v>
      </c>
      <c r="K36" s="17"/>
      <c r="L36" s="10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="22" customFormat="true" ht="14.4" hidden="true" customHeight="true" outlineLevel="0" collapsed="false">
      <c r="A37" s="17"/>
      <c r="B37" s="18"/>
      <c r="C37" s="17"/>
      <c r="D37" s="17"/>
      <c r="E37" s="13" t="s">
        <v>45</v>
      </c>
      <c r="F37" s="117" t="n">
        <f aca="false">ROUND((SUM(BI80:BI104)),  2)</f>
        <v>0</v>
      </c>
      <c r="G37" s="17"/>
      <c r="H37" s="17"/>
      <c r="I37" s="118" t="n">
        <v>0</v>
      </c>
      <c r="J37" s="117" t="n">
        <f aca="false">0</f>
        <v>0</v>
      </c>
      <c r="K37" s="17"/>
      <c r="L37" s="10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="22" customFormat="true" ht="6.95" hidden="false" customHeight="true" outlineLevel="0" collapsed="false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0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="22" customFormat="true" ht="25.45" hidden="false" customHeight="true" outlineLevel="0" collapsed="false">
      <c r="A39" s="17"/>
      <c r="B39" s="18"/>
      <c r="C39" s="119"/>
      <c r="D39" s="120" t="s">
        <v>46</v>
      </c>
      <c r="E39" s="53"/>
      <c r="F39" s="53"/>
      <c r="G39" s="121" t="s">
        <v>47</v>
      </c>
      <c r="H39" s="122" t="s">
        <v>48</v>
      </c>
      <c r="I39" s="53"/>
      <c r="J39" s="123" t="n">
        <f aca="false">SUM(J30:J37)</f>
        <v>0</v>
      </c>
      <c r="K39" s="124"/>
      <c r="L39" s="10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="22" customFormat="true" ht="14.4" hidden="false" customHeight="true" outlineLevel="0" collapsed="false">
      <c r="A40" s="17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10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4" s="22" customFormat="true" ht="6.95" hidden="false" customHeight="true" outlineLevel="0" collapsed="false">
      <c r="A44" s="17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="22" customFormat="true" ht="24.95" hidden="false" customHeight="true" outlineLevel="0" collapsed="false">
      <c r="A45" s="17"/>
      <c r="B45" s="18"/>
      <c r="C45" s="7" t="s">
        <v>135</v>
      </c>
      <c r="D45" s="17"/>
      <c r="E45" s="17"/>
      <c r="F45" s="17"/>
      <c r="G45" s="17"/>
      <c r="H45" s="17"/>
      <c r="I45" s="17"/>
      <c r="J45" s="17"/>
      <c r="K45" s="17"/>
      <c r="L45" s="10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="22" customFormat="true" ht="6.95" hidden="false" customHeight="true" outlineLevel="0" collapsed="false">
      <c r="A46" s="17"/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10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="22" customFormat="true" ht="12" hidden="false" customHeight="true" outlineLevel="0" collapsed="false">
      <c r="A47" s="17"/>
      <c r="B47" s="18"/>
      <c r="C47" s="13" t="s">
        <v>14</v>
      </c>
      <c r="D47" s="17"/>
      <c r="E47" s="17"/>
      <c r="F47" s="17"/>
      <c r="G47" s="17"/>
      <c r="H47" s="17"/>
      <c r="I47" s="17"/>
      <c r="J47" s="17"/>
      <c r="K47" s="17"/>
      <c r="L47" s="10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="22" customFormat="true" ht="16.5" hidden="false" customHeight="true" outlineLevel="0" collapsed="false">
      <c r="A48" s="17"/>
      <c r="B48" s="18"/>
      <c r="C48" s="17"/>
      <c r="D48" s="17"/>
      <c r="E48" s="105" t="str">
        <f aca="false">E7</f>
        <v>Vodovod Netřebice - přivaděč vodovodu</v>
      </c>
      <c r="F48" s="105"/>
      <c r="G48" s="105"/>
      <c r="H48" s="105"/>
      <c r="I48" s="17"/>
      <c r="J48" s="17"/>
      <c r="K48" s="17"/>
      <c r="L48" s="10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="22" customFormat="true" ht="12" hidden="false" customHeight="true" outlineLevel="0" collapsed="false">
      <c r="A49" s="17"/>
      <c r="B49" s="18"/>
      <c r="C49" s="13" t="s">
        <v>118</v>
      </c>
      <c r="D49" s="17"/>
      <c r="E49" s="17"/>
      <c r="F49" s="17"/>
      <c r="G49" s="17"/>
      <c r="H49" s="17"/>
      <c r="I49" s="17"/>
      <c r="J49" s="17"/>
      <c r="K49" s="17"/>
      <c r="L49" s="10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="22" customFormat="true" ht="16.5" hidden="false" customHeight="true" outlineLevel="0" collapsed="false">
      <c r="A50" s="17"/>
      <c r="B50" s="18"/>
      <c r="C50" s="17"/>
      <c r="D50" s="17"/>
      <c r="E50" s="107" t="str">
        <f aca="false">E9</f>
        <v>VRN - Vedlejší rozpočtové náklady</v>
      </c>
      <c r="F50" s="107"/>
      <c r="G50" s="107"/>
      <c r="H50" s="107"/>
      <c r="I50" s="17"/>
      <c r="J50" s="17"/>
      <c r="K50" s="17"/>
      <c r="L50" s="10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="22" customFormat="true" ht="6.95" hidden="false" customHeight="true" outlineLevel="0" collapsed="false">
      <c r="A51" s="17"/>
      <c r="B51" s="18"/>
      <c r="C51" s="17"/>
      <c r="D51" s="17"/>
      <c r="E51" s="17"/>
      <c r="F51" s="17"/>
      <c r="G51" s="17"/>
      <c r="H51" s="17"/>
      <c r="I51" s="17"/>
      <c r="J51" s="17"/>
      <c r="K51" s="17"/>
      <c r="L51" s="10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="22" customFormat="true" ht="12" hidden="false" customHeight="true" outlineLevel="0" collapsed="false">
      <c r="A52" s="17"/>
      <c r="B52" s="18"/>
      <c r="C52" s="13" t="s">
        <v>18</v>
      </c>
      <c r="D52" s="17"/>
      <c r="E52" s="17"/>
      <c r="F52" s="14" t="str">
        <f aca="false">F12</f>
        <v> </v>
      </c>
      <c r="G52" s="17"/>
      <c r="H52" s="17"/>
      <c r="I52" s="13" t="s">
        <v>20</v>
      </c>
      <c r="J52" s="108" t="str">
        <f aca="false">IF(J12="","",J12)</f>
        <v>22. 6. 2022</v>
      </c>
      <c r="K52" s="17"/>
      <c r="L52" s="10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="22" customFormat="true" ht="6.95" hidden="false" customHeight="true" outlineLevel="0" collapsed="false">
      <c r="A53" s="17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0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="22" customFormat="true" ht="40.05" hidden="false" customHeight="true" outlineLevel="0" collapsed="false">
      <c r="A54" s="17"/>
      <c r="B54" s="18"/>
      <c r="C54" s="13" t="s">
        <v>22</v>
      </c>
      <c r="D54" s="17"/>
      <c r="E54" s="17"/>
      <c r="F54" s="14" t="str">
        <f aca="false">E15</f>
        <v>Obec Netřebice</v>
      </c>
      <c r="G54" s="17"/>
      <c r="H54" s="17"/>
      <c r="I54" s="13" t="s">
        <v>29</v>
      </c>
      <c r="J54" s="125" t="str">
        <f aca="false">E21</f>
        <v>Vodohospodářsko-inženýrské služby spol. s r.o.</v>
      </c>
      <c r="K54" s="17"/>
      <c r="L54" s="10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="22" customFormat="true" ht="15.15" hidden="false" customHeight="true" outlineLevel="0" collapsed="false">
      <c r="A55" s="17"/>
      <c r="B55" s="18"/>
      <c r="C55" s="13" t="s">
        <v>27</v>
      </c>
      <c r="D55" s="17"/>
      <c r="E55" s="17"/>
      <c r="F55" s="14" t="str">
        <f aca="false">IF(E18="","",E18)</f>
        <v> </v>
      </c>
      <c r="G55" s="17"/>
      <c r="H55" s="17"/>
      <c r="I55" s="13" t="s">
        <v>33</v>
      </c>
      <c r="J55" s="125" t="str">
        <f aca="false">E24</f>
        <v> </v>
      </c>
      <c r="K55" s="17"/>
      <c r="L55" s="10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="22" customFormat="true" ht="10.3" hidden="false" customHeight="true" outlineLevel="0" collapsed="false">
      <c r="A56" s="17"/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0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="22" customFormat="true" ht="29.3" hidden="false" customHeight="true" outlineLevel="0" collapsed="false">
      <c r="A57" s="17"/>
      <c r="B57" s="18"/>
      <c r="C57" s="126" t="s">
        <v>136</v>
      </c>
      <c r="D57" s="119"/>
      <c r="E57" s="119"/>
      <c r="F57" s="119"/>
      <c r="G57" s="119"/>
      <c r="H57" s="119"/>
      <c r="I57" s="119"/>
      <c r="J57" s="127" t="s">
        <v>137</v>
      </c>
      <c r="K57" s="119"/>
      <c r="L57" s="10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="22" customFormat="true" ht="10.3" hidden="false" customHeight="true" outlineLevel="0" collapsed="false">
      <c r="A58" s="17"/>
      <c r="B58" s="18"/>
      <c r="C58" s="17"/>
      <c r="D58" s="17"/>
      <c r="E58" s="17"/>
      <c r="F58" s="17"/>
      <c r="G58" s="17"/>
      <c r="H58" s="17"/>
      <c r="I58" s="17"/>
      <c r="J58" s="17"/>
      <c r="K58" s="17"/>
      <c r="L58" s="10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="22" customFormat="true" ht="22.8" hidden="false" customHeight="true" outlineLevel="0" collapsed="false">
      <c r="A59" s="17"/>
      <c r="B59" s="18"/>
      <c r="C59" s="128" t="s">
        <v>68</v>
      </c>
      <c r="D59" s="17"/>
      <c r="E59" s="17"/>
      <c r="F59" s="17"/>
      <c r="G59" s="17"/>
      <c r="H59" s="17"/>
      <c r="I59" s="17"/>
      <c r="J59" s="114" t="n">
        <f aca="false">J80</f>
        <v>0</v>
      </c>
      <c r="K59" s="17"/>
      <c r="L59" s="10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U59" s="3" t="s">
        <v>138</v>
      </c>
    </row>
    <row r="60" s="129" customFormat="true" ht="24.95" hidden="false" customHeight="true" outlineLevel="0" collapsed="false">
      <c r="B60" s="130"/>
      <c r="D60" s="131" t="s">
        <v>920</v>
      </c>
      <c r="E60" s="132"/>
      <c r="F60" s="132"/>
      <c r="G60" s="132"/>
      <c r="H60" s="132"/>
      <c r="I60" s="132"/>
      <c r="J60" s="133" t="n">
        <f aca="false">J81</f>
        <v>0</v>
      </c>
      <c r="L60" s="130"/>
    </row>
    <row r="61" s="22" customFormat="true" ht="21.85" hidden="false" customHeight="true" outlineLevel="0" collapsed="false">
      <c r="A61" s="17"/>
      <c r="B61" s="18"/>
      <c r="C61" s="17"/>
      <c r="D61" s="17"/>
      <c r="E61" s="17"/>
      <c r="F61" s="17"/>
      <c r="G61" s="17"/>
      <c r="H61" s="17"/>
      <c r="I61" s="17"/>
      <c r="J61" s="17"/>
      <c r="K61" s="17"/>
      <c r="L61" s="10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="22" customFormat="true" ht="6.95" hidden="false" customHeight="true" outlineLevel="0" collapsed="false">
      <c r="A62" s="17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10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6" s="22" customFormat="true" ht="6.95" hidden="false" customHeight="true" outlineLevel="0" collapsed="false">
      <c r="A66" s="17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0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="22" customFormat="true" ht="24.95" hidden="false" customHeight="true" outlineLevel="0" collapsed="false">
      <c r="A67" s="17"/>
      <c r="B67" s="18"/>
      <c r="C67" s="7" t="s">
        <v>146</v>
      </c>
      <c r="D67" s="17"/>
      <c r="E67" s="17"/>
      <c r="F67" s="17"/>
      <c r="G67" s="17"/>
      <c r="H67" s="17"/>
      <c r="I67" s="17"/>
      <c r="J67" s="17"/>
      <c r="K67" s="17"/>
      <c r="L67" s="10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="22" customFormat="true" ht="6.95" hidden="false" customHeight="true" outlineLevel="0" collapsed="false">
      <c r="A68" s="17"/>
      <c r="B68" s="18"/>
      <c r="C68" s="17"/>
      <c r="D68" s="17"/>
      <c r="E68" s="17"/>
      <c r="F68" s="17"/>
      <c r="G68" s="17"/>
      <c r="H68" s="17"/>
      <c r="I68" s="17"/>
      <c r="J68" s="17"/>
      <c r="K68" s="17"/>
      <c r="L68" s="10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="22" customFormat="true" ht="12" hidden="false" customHeight="true" outlineLevel="0" collapsed="false">
      <c r="A69" s="17"/>
      <c r="B69" s="18"/>
      <c r="C69" s="13" t="s">
        <v>14</v>
      </c>
      <c r="D69" s="17"/>
      <c r="E69" s="17"/>
      <c r="F69" s="17"/>
      <c r="G69" s="17"/>
      <c r="H69" s="17"/>
      <c r="I69" s="17"/>
      <c r="J69" s="17"/>
      <c r="K69" s="17"/>
      <c r="L69" s="10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="22" customFormat="true" ht="16.5" hidden="false" customHeight="true" outlineLevel="0" collapsed="false">
      <c r="A70" s="17"/>
      <c r="B70" s="18"/>
      <c r="C70" s="17"/>
      <c r="D70" s="17"/>
      <c r="E70" s="105" t="str">
        <f aca="false">E7</f>
        <v>Vodovod Netřebice - přivaděč vodovodu</v>
      </c>
      <c r="F70" s="105"/>
      <c r="G70" s="105"/>
      <c r="H70" s="105"/>
      <c r="I70" s="17"/>
      <c r="J70" s="17"/>
      <c r="K70" s="17"/>
      <c r="L70" s="10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="22" customFormat="true" ht="12" hidden="false" customHeight="true" outlineLevel="0" collapsed="false">
      <c r="A71" s="17"/>
      <c r="B71" s="18"/>
      <c r="C71" s="13" t="s">
        <v>118</v>
      </c>
      <c r="D71" s="17"/>
      <c r="E71" s="17"/>
      <c r="F71" s="17"/>
      <c r="G71" s="17"/>
      <c r="H71" s="17"/>
      <c r="I71" s="17"/>
      <c r="J71" s="17"/>
      <c r="K71" s="17"/>
      <c r="L71" s="10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="22" customFormat="true" ht="16.5" hidden="false" customHeight="true" outlineLevel="0" collapsed="false">
      <c r="A72" s="17"/>
      <c r="B72" s="18"/>
      <c r="C72" s="17"/>
      <c r="D72" s="17"/>
      <c r="E72" s="107" t="str">
        <f aca="false">E9</f>
        <v>VRN - Vedlejší rozpočtové náklady</v>
      </c>
      <c r="F72" s="107"/>
      <c r="G72" s="107"/>
      <c r="H72" s="107"/>
      <c r="I72" s="17"/>
      <c r="J72" s="17"/>
      <c r="K72" s="17"/>
      <c r="L72" s="10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="22" customFormat="true" ht="6.95" hidden="false" customHeight="true" outlineLevel="0" collapsed="false">
      <c r="A73" s="17"/>
      <c r="B73" s="18"/>
      <c r="C73" s="17"/>
      <c r="D73" s="17"/>
      <c r="E73" s="17"/>
      <c r="F73" s="17"/>
      <c r="G73" s="17"/>
      <c r="H73" s="17"/>
      <c r="I73" s="17"/>
      <c r="J73" s="17"/>
      <c r="K73" s="17"/>
      <c r="L73" s="10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="22" customFormat="true" ht="12" hidden="false" customHeight="true" outlineLevel="0" collapsed="false">
      <c r="A74" s="17"/>
      <c r="B74" s="18"/>
      <c r="C74" s="13" t="s">
        <v>18</v>
      </c>
      <c r="D74" s="17"/>
      <c r="E74" s="17"/>
      <c r="F74" s="14" t="str">
        <f aca="false">F12</f>
        <v> </v>
      </c>
      <c r="G74" s="17"/>
      <c r="H74" s="17"/>
      <c r="I74" s="13" t="s">
        <v>20</v>
      </c>
      <c r="J74" s="108" t="str">
        <f aca="false">IF(J12="","",J12)</f>
        <v>22. 6. 2022</v>
      </c>
      <c r="K74" s="17"/>
      <c r="L74" s="10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="22" customFormat="true" ht="6.95" hidden="false" customHeight="true" outlineLevel="0" collapsed="false">
      <c r="A75" s="17"/>
      <c r="B75" s="18"/>
      <c r="C75" s="17"/>
      <c r="D75" s="17"/>
      <c r="E75" s="17"/>
      <c r="F75" s="17"/>
      <c r="G75" s="17"/>
      <c r="H75" s="17"/>
      <c r="I75" s="17"/>
      <c r="J75" s="17"/>
      <c r="K75" s="17"/>
      <c r="L75" s="10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="22" customFormat="true" ht="40.05" hidden="false" customHeight="true" outlineLevel="0" collapsed="false">
      <c r="A76" s="17"/>
      <c r="B76" s="18"/>
      <c r="C76" s="13" t="s">
        <v>22</v>
      </c>
      <c r="D76" s="17"/>
      <c r="E76" s="17"/>
      <c r="F76" s="14" t="str">
        <f aca="false">E15</f>
        <v>Obec Netřebice</v>
      </c>
      <c r="G76" s="17"/>
      <c r="H76" s="17"/>
      <c r="I76" s="13" t="s">
        <v>29</v>
      </c>
      <c r="J76" s="125" t="str">
        <f aca="false">E21</f>
        <v>Vodohospodářsko-inženýrské služby spol. s r.o.</v>
      </c>
      <c r="K76" s="17"/>
      <c r="L76" s="10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="22" customFormat="true" ht="15.15" hidden="false" customHeight="true" outlineLevel="0" collapsed="false">
      <c r="A77" s="17"/>
      <c r="B77" s="18"/>
      <c r="C77" s="13" t="s">
        <v>27</v>
      </c>
      <c r="D77" s="17"/>
      <c r="E77" s="17"/>
      <c r="F77" s="14" t="str">
        <f aca="false">IF(E18="","",E18)</f>
        <v> </v>
      </c>
      <c r="G77" s="17"/>
      <c r="H77" s="17"/>
      <c r="I77" s="13" t="s">
        <v>33</v>
      </c>
      <c r="J77" s="125" t="str">
        <f aca="false">E24</f>
        <v> </v>
      </c>
      <c r="K77" s="17"/>
      <c r="L77" s="10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="22" customFormat="true" ht="10.3" hidden="false" customHeight="true" outlineLevel="0" collapsed="false">
      <c r="A78" s="17"/>
      <c r="B78" s="18"/>
      <c r="C78" s="17"/>
      <c r="D78" s="17"/>
      <c r="E78" s="17"/>
      <c r="F78" s="17"/>
      <c r="G78" s="17"/>
      <c r="H78" s="17"/>
      <c r="I78" s="17"/>
      <c r="J78" s="17"/>
      <c r="K78" s="17"/>
      <c r="L78" s="10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="145" customFormat="true" ht="29.3" hidden="false" customHeight="true" outlineLevel="0" collapsed="false">
      <c r="A79" s="138"/>
      <c r="B79" s="139"/>
      <c r="C79" s="140" t="s">
        <v>147</v>
      </c>
      <c r="D79" s="141" t="s">
        <v>55</v>
      </c>
      <c r="E79" s="141" t="s">
        <v>51</v>
      </c>
      <c r="F79" s="141" t="s">
        <v>52</v>
      </c>
      <c r="G79" s="141" t="s">
        <v>148</v>
      </c>
      <c r="H79" s="141" t="s">
        <v>149</v>
      </c>
      <c r="I79" s="141" t="s">
        <v>150</v>
      </c>
      <c r="J79" s="142" t="s">
        <v>137</v>
      </c>
      <c r="K79" s="143" t="s">
        <v>151</v>
      </c>
      <c r="L79" s="144"/>
      <c r="M79" s="57"/>
      <c r="N79" s="58" t="s">
        <v>40</v>
      </c>
      <c r="O79" s="58" t="s">
        <v>152</v>
      </c>
      <c r="P79" s="58" t="s">
        <v>153</v>
      </c>
      <c r="Q79" s="58" t="s">
        <v>154</v>
      </c>
      <c r="R79" s="58" t="s">
        <v>155</v>
      </c>
      <c r="S79" s="58" t="s">
        <v>156</v>
      </c>
      <c r="T79" s="59" t="s">
        <v>157</v>
      </c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  <row r="80" s="22" customFormat="true" ht="22.8" hidden="false" customHeight="true" outlineLevel="0" collapsed="false">
      <c r="A80" s="17"/>
      <c r="B80" s="18"/>
      <c r="C80" s="65" t="s">
        <v>158</v>
      </c>
      <c r="D80" s="17"/>
      <c r="E80" s="17"/>
      <c r="F80" s="17"/>
      <c r="G80" s="17"/>
      <c r="H80" s="17"/>
      <c r="I80" s="17"/>
      <c r="J80" s="146" t="n">
        <f aca="false">BK80</f>
        <v>0</v>
      </c>
      <c r="K80" s="17"/>
      <c r="L80" s="18"/>
      <c r="M80" s="60"/>
      <c r="N80" s="48"/>
      <c r="O80" s="61"/>
      <c r="P80" s="147" t="n">
        <f aca="false">P81</f>
        <v>0</v>
      </c>
      <c r="Q80" s="61"/>
      <c r="R80" s="147" t="n">
        <f aca="false">R81</f>
        <v>0</v>
      </c>
      <c r="S80" s="61"/>
      <c r="T80" s="148" t="n">
        <f aca="false">T81</f>
        <v>0</v>
      </c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T80" s="3" t="s">
        <v>69</v>
      </c>
      <c r="AU80" s="3" t="s">
        <v>138</v>
      </c>
      <c r="BK80" s="149" t="n">
        <f aca="false">BK81</f>
        <v>0</v>
      </c>
    </row>
    <row r="81" s="150" customFormat="true" ht="25.9" hidden="false" customHeight="true" outlineLevel="0" collapsed="false">
      <c r="B81" s="151"/>
      <c r="D81" s="152" t="s">
        <v>69</v>
      </c>
      <c r="E81" s="153" t="s">
        <v>94</v>
      </c>
      <c r="F81" s="153" t="s">
        <v>95</v>
      </c>
      <c r="J81" s="154" t="n">
        <f aca="false">BK81</f>
        <v>0</v>
      </c>
      <c r="L81" s="151"/>
      <c r="M81" s="155"/>
      <c r="N81" s="156"/>
      <c r="O81" s="156"/>
      <c r="P81" s="157" t="n">
        <f aca="false">SUM(P82:P104)</f>
        <v>0</v>
      </c>
      <c r="Q81" s="156"/>
      <c r="R81" s="157" t="n">
        <f aca="false">SUM(R82:R104)</f>
        <v>0</v>
      </c>
      <c r="S81" s="156"/>
      <c r="T81" s="158" t="n">
        <f aca="false">SUM(T82:T104)</f>
        <v>0</v>
      </c>
      <c r="AR81" s="152" t="s">
        <v>192</v>
      </c>
      <c r="AT81" s="159" t="s">
        <v>69</v>
      </c>
      <c r="AU81" s="159" t="s">
        <v>70</v>
      </c>
      <c r="AY81" s="152" t="s">
        <v>161</v>
      </c>
      <c r="BK81" s="160" t="n">
        <f aca="false">SUM(BK82:BK104)</f>
        <v>0</v>
      </c>
    </row>
    <row r="82" s="22" customFormat="true" ht="16.5" hidden="false" customHeight="true" outlineLevel="0" collapsed="false">
      <c r="A82" s="17"/>
      <c r="B82" s="163"/>
      <c r="C82" s="164" t="s">
        <v>78</v>
      </c>
      <c r="D82" s="164" t="s">
        <v>163</v>
      </c>
      <c r="E82" s="165" t="s">
        <v>78</v>
      </c>
      <c r="F82" s="166" t="s">
        <v>922</v>
      </c>
      <c r="G82" s="167" t="s">
        <v>397</v>
      </c>
      <c r="H82" s="168" t="n">
        <v>1</v>
      </c>
      <c r="I82" s="169"/>
      <c r="J82" s="169" t="n">
        <f aca="false">ROUND(I82*H82,2)</f>
        <v>0</v>
      </c>
      <c r="K82" s="170"/>
      <c r="L82" s="18"/>
      <c r="M82" s="171"/>
      <c r="N82" s="172" t="s">
        <v>41</v>
      </c>
      <c r="O82" s="173" t="n">
        <v>0</v>
      </c>
      <c r="P82" s="173" t="n">
        <f aca="false">O82*H82</f>
        <v>0</v>
      </c>
      <c r="Q82" s="173" t="n">
        <v>0</v>
      </c>
      <c r="R82" s="173" t="n">
        <f aca="false">Q82*H82</f>
        <v>0</v>
      </c>
      <c r="S82" s="173" t="n">
        <v>0</v>
      </c>
      <c r="T82" s="174" t="n">
        <f aca="false">S82*H82</f>
        <v>0</v>
      </c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R82" s="175" t="s">
        <v>923</v>
      </c>
      <c r="AT82" s="175" t="s">
        <v>163</v>
      </c>
      <c r="AU82" s="175" t="s">
        <v>78</v>
      </c>
      <c r="AY82" s="3" t="s">
        <v>161</v>
      </c>
      <c r="BE82" s="176" t="n">
        <f aca="false">IF(N82="základní",J82,0)</f>
        <v>0</v>
      </c>
      <c r="BF82" s="176" t="n">
        <f aca="false">IF(N82="snížená",J82,0)</f>
        <v>0</v>
      </c>
      <c r="BG82" s="176" t="n">
        <f aca="false">IF(N82="zákl. přenesená",J82,0)</f>
        <v>0</v>
      </c>
      <c r="BH82" s="176" t="n">
        <f aca="false">IF(N82="sníž. přenesená",J82,0)</f>
        <v>0</v>
      </c>
      <c r="BI82" s="176" t="n">
        <f aca="false">IF(N82="nulová",J82,0)</f>
        <v>0</v>
      </c>
      <c r="BJ82" s="3" t="s">
        <v>78</v>
      </c>
      <c r="BK82" s="176" t="n">
        <f aca="false">ROUND(I82*H82,2)</f>
        <v>0</v>
      </c>
      <c r="BL82" s="3" t="s">
        <v>923</v>
      </c>
      <c r="BM82" s="175" t="s">
        <v>924</v>
      </c>
    </row>
    <row r="83" s="22" customFormat="true" ht="16.5" hidden="false" customHeight="true" outlineLevel="0" collapsed="false">
      <c r="A83" s="17"/>
      <c r="B83" s="163"/>
      <c r="C83" s="164" t="s">
        <v>80</v>
      </c>
      <c r="D83" s="164" t="s">
        <v>163</v>
      </c>
      <c r="E83" s="165" t="s">
        <v>80</v>
      </c>
      <c r="F83" s="166" t="s">
        <v>925</v>
      </c>
      <c r="G83" s="167" t="s">
        <v>397</v>
      </c>
      <c r="H83" s="168" t="n">
        <v>1</v>
      </c>
      <c r="I83" s="169"/>
      <c r="J83" s="169" t="n">
        <f aca="false">ROUND(I83*H83,2)</f>
        <v>0</v>
      </c>
      <c r="K83" s="170"/>
      <c r="L83" s="18"/>
      <c r="M83" s="171"/>
      <c r="N83" s="172" t="s">
        <v>41</v>
      </c>
      <c r="O83" s="173" t="n">
        <v>0</v>
      </c>
      <c r="P83" s="173" t="n">
        <f aca="false">O83*H83</f>
        <v>0</v>
      </c>
      <c r="Q83" s="173" t="n">
        <v>0</v>
      </c>
      <c r="R83" s="173" t="n">
        <f aca="false">Q83*H83</f>
        <v>0</v>
      </c>
      <c r="S83" s="173" t="n">
        <v>0</v>
      </c>
      <c r="T83" s="174" t="n">
        <f aca="false">S83*H83</f>
        <v>0</v>
      </c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R83" s="175" t="s">
        <v>923</v>
      </c>
      <c r="AT83" s="175" t="s">
        <v>163</v>
      </c>
      <c r="AU83" s="175" t="s">
        <v>78</v>
      </c>
      <c r="AY83" s="3" t="s">
        <v>161</v>
      </c>
      <c r="BE83" s="176" t="n">
        <f aca="false">IF(N83="základní",J83,0)</f>
        <v>0</v>
      </c>
      <c r="BF83" s="176" t="n">
        <f aca="false">IF(N83="snížená",J83,0)</f>
        <v>0</v>
      </c>
      <c r="BG83" s="176" t="n">
        <f aca="false">IF(N83="zákl. přenesená",J83,0)</f>
        <v>0</v>
      </c>
      <c r="BH83" s="176" t="n">
        <f aca="false">IF(N83="sníž. přenesená",J83,0)</f>
        <v>0</v>
      </c>
      <c r="BI83" s="176" t="n">
        <f aca="false">IF(N83="nulová",J83,0)</f>
        <v>0</v>
      </c>
      <c r="BJ83" s="3" t="s">
        <v>78</v>
      </c>
      <c r="BK83" s="176" t="n">
        <f aca="false">ROUND(I83*H83,2)</f>
        <v>0</v>
      </c>
      <c r="BL83" s="3" t="s">
        <v>923</v>
      </c>
      <c r="BM83" s="175" t="s">
        <v>926</v>
      </c>
    </row>
    <row r="84" s="22" customFormat="true" ht="16.5" hidden="false" customHeight="true" outlineLevel="0" collapsed="false">
      <c r="A84" s="17"/>
      <c r="B84" s="163"/>
      <c r="C84" s="164" t="s">
        <v>180</v>
      </c>
      <c r="D84" s="164" t="s">
        <v>163</v>
      </c>
      <c r="E84" s="165" t="s">
        <v>180</v>
      </c>
      <c r="F84" s="166" t="s">
        <v>927</v>
      </c>
      <c r="G84" s="167" t="s">
        <v>397</v>
      </c>
      <c r="H84" s="168" t="n">
        <v>1</v>
      </c>
      <c r="I84" s="169"/>
      <c r="J84" s="169" t="n">
        <f aca="false">ROUND(I84*H84,2)</f>
        <v>0</v>
      </c>
      <c r="K84" s="170"/>
      <c r="L84" s="18"/>
      <c r="M84" s="171"/>
      <c r="N84" s="172" t="s">
        <v>41</v>
      </c>
      <c r="O84" s="173" t="n">
        <v>0</v>
      </c>
      <c r="P84" s="173" t="n">
        <f aca="false">O84*H84</f>
        <v>0</v>
      </c>
      <c r="Q84" s="173" t="n">
        <v>0</v>
      </c>
      <c r="R84" s="173" t="n">
        <f aca="false">Q84*H84</f>
        <v>0</v>
      </c>
      <c r="S84" s="173" t="n">
        <v>0</v>
      </c>
      <c r="T84" s="174" t="n">
        <f aca="false">S84*H84</f>
        <v>0</v>
      </c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R84" s="175" t="s">
        <v>923</v>
      </c>
      <c r="AT84" s="175" t="s">
        <v>163</v>
      </c>
      <c r="AU84" s="175" t="s">
        <v>78</v>
      </c>
      <c r="AY84" s="3" t="s">
        <v>161</v>
      </c>
      <c r="BE84" s="176" t="n">
        <f aca="false">IF(N84="základní",J84,0)</f>
        <v>0</v>
      </c>
      <c r="BF84" s="176" t="n">
        <f aca="false">IF(N84="snížená",J84,0)</f>
        <v>0</v>
      </c>
      <c r="BG84" s="176" t="n">
        <f aca="false">IF(N84="zákl. přenesená",J84,0)</f>
        <v>0</v>
      </c>
      <c r="BH84" s="176" t="n">
        <f aca="false">IF(N84="sníž. přenesená",J84,0)</f>
        <v>0</v>
      </c>
      <c r="BI84" s="176" t="n">
        <f aca="false">IF(N84="nulová",J84,0)</f>
        <v>0</v>
      </c>
      <c r="BJ84" s="3" t="s">
        <v>78</v>
      </c>
      <c r="BK84" s="176" t="n">
        <f aca="false">ROUND(I84*H84,2)</f>
        <v>0</v>
      </c>
      <c r="BL84" s="3" t="s">
        <v>923</v>
      </c>
      <c r="BM84" s="175" t="s">
        <v>928</v>
      </c>
    </row>
    <row r="85" s="22" customFormat="true" ht="24.15" hidden="false" customHeight="true" outlineLevel="0" collapsed="false">
      <c r="A85" s="17"/>
      <c r="B85" s="163"/>
      <c r="C85" s="164" t="s">
        <v>167</v>
      </c>
      <c r="D85" s="164" t="s">
        <v>163</v>
      </c>
      <c r="E85" s="165" t="s">
        <v>167</v>
      </c>
      <c r="F85" s="166" t="s">
        <v>929</v>
      </c>
      <c r="G85" s="167" t="s">
        <v>397</v>
      </c>
      <c r="H85" s="168" t="n">
        <v>1</v>
      </c>
      <c r="I85" s="169"/>
      <c r="J85" s="169" t="n">
        <f aca="false">ROUND(I85*H85,2)</f>
        <v>0</v>
      </c>
      <c r="K85" s="170"/>
      <c r="L85" s="18"/>
      <c r="M85" s="171"/>
      <c r="N85" s="172" t="s">
        <v>41</v>
      </c>
      <c r="O85" s="173" t="n">
        <v>0</v>
      </c>
      <c r="P85" s="173" t="n">
        <f aca="false">O85*H85</f>
        <v>0</v>
      </c>
      <c r="Q85" s="173" t="n">
        <v>0</v>
      </c>
      <c r="R85" s="173" t="n">
        <f aca="false">Q85*H85</f>
        <v>0</v>
      </c>
      <c r="S85" s="173" t="n">
        <v>0</v>
      </c>
      <c r="T85" s="174" t="n">
        <f aca="false">S85*H85</f>
        <v>0</v>
      </c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R85" s="175" t="s">
        <v>923</v>
      </c>
      <c r="AT85" s="175" t="s">
        <v>163</v>
      </c>
      <c r="AU85" s="175" t="s">
        <v>78</v>
      </c>
      <c r="AY85" s="3" t="s">
        <v>161</v>
      </c>
      <c r="BE85" s="176" t="n">
        <f aca="false">IF(N85="základní",J85,0)</f>
        <v>0</v>
      </c>
      <c r="BF85" s="176" t="n">
        <f aca="false">IF(N85="snížená",J85,0)</f>
        <v>0</v>
      </c>
      <c r="BG85" s="176" t="n">
        <f aca="false">IF(N85="zákl. přenesená",J85,0)</f>
        <v>0</v>
      </c>
      <c r="BH85" s="176" t="n">
        <f aca="false">IF(N85="sníž. přenesená",J85,0)</f>
        <v>0</v>
      </c>
      <c r="BI85" s="176" t="n">
        <f aca="false">IF(N85="nulová",J85,0)</f>
        <v>0</v>
      </c>
      <c r="BJ85" s="3" t="s">
        <v>78</v>
      </c>
      <c r="BK85" s="176" t="n">
        <f aca="false">ROUND(I85*H85,2)</f>
        <v>0</v>
      </c>
      <c r="BL85" s="3" t="s">
        <v>923</v>
      </c>
      <c r="BM85" s="175" t="s">
        <v>930</v>
      </c>
    </row>
    <row r="86" s="22" customFormat="true" ht="24.15" hidden="false" customHeight="true" outlineLevel="0" collapsed="false">
      <c r="A86" s="17"/>
      <c r="B86" s="163"/>
      <c r="C86" s="164" t="s">
        <v>192</v>
      </c>
      <c r="D86" s="164" t="s">
        <v>163</v>
      </c>
      <c r="E86" s="165" t="s">
        <v>192</v>
      </c>
      <c r="F86" s="166" t="s">
        <v>931</v>
      </c>
      <c r="G86" s="167" t="s">
        <v>397</v>
      </c>
      <c r="H86" s="168" t="n">
        <v>1</v>
      </c>
      <c r="I86" s="169"/>
      <c r="J86" s="169" t="n">
        <f aca="false">ROUND(I86*H86,2)</f>
        <v>0</v>
      </c>
      <c r="K86" s="170"/>
      <c r="L86" s="18"/>
      <c r="M86" s="171"/>
      <c r="N86" s="172" t="s">
        <v>41</v>
      </c>
      <c r="O86" s="173" t="n">
        <v>0</v>
      </c>
      <c r="P86" s="173" t="n">
        <f aca="false">O86*H86</f>
        <v>0</v>
      </c>
      <c r="Q86" s="173" t="n">
        <v>0</v>
      </c>
      <c r="R86" s="173" t="n">
        <f aca="false">Q86*H86</f>
        <v>0</v>
      </c>
      <c r="S86" s="173" t="n">
        <v>0</v>
      </c>
      <c r="T86" s="174" t="n">
        <f aca="false">S86*H86</f>
        <v>0</v>
      </c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R86" s="175" t="s">
        <v>923</v>
      </c>
      <c r="AT86" s="175" t="s">
        <v>163</v>
      </c>
      <c r="AU86" s="175" t="s">
        <v>78</v>
      </c>
      <c r="AY86" s="3" t="s">
        <v>161</v>
      </c>
      <c r="BE86" s="176" t="n">
        <f aca="false">IF(N86="základní",J86,0)</f>
        <v>0</v>
      </c>
      <c r="BF86" s="176" t="n">
        <f aca="false">IF(N86="snížená",J86,0)</f>
        <v>0</v>
      </c>
      <c r="BG86" s="176" t="n">
        <f aca="false">IF(N86="zákl. přenesená",J86,0)</f>
        <v>0</v>
      </c>
      <c r="BH86" s="176" t="n">
        <f aca="false">IF(N86="sníž. přenesená",J86,0)</f>
        <v>0</v>
      </c>
      <c r="BI86" s="176" t="n">
        <f aca="false">IF(N86="nulová",J86,0)</f>
        <v>0</v>
      </c>
      <c r="BJ86" s="3" t="s">
        <v>78</v>
      </c>
      <c r="BK86" s="176" t="n">
        <f aca="false">ROUND(I86*H86,2)</f>
        <v>0</v>
      </c>
      <c r="BL86" s="3" t="s">
        <v>923</v>
      </c>
      <c r="BM86" s="175" t="s">
        <v>932</v>
      </c>
    </row>
    <row r="87" s="22" customFormat="true" ht="24.15" hidden="false" customHeight="true" outlineLevel="0" collapsed="false">
      <c r="A87" s="17"/>
      <c r="B87" s="163"/>
      <c r="C87" s="164" t="s">
        <v>208</v>
      </c>
      <c r="D87" s="164" t="s">
        <v>163</v>
      </c>
      <c r="E87" s="165" t="s">
        <v>208</v>
      </c>
      <c r="F87" s="166" t="s">
        <v>933</v>
      </c>
      <c r="G87" s="167" t="s">
        <v>397</v>
      </c>
      <c r="H87" s="168" t="n">
        <v>1</v>
      </c>
      <c r="I87" s="169"/>
      <c r="J87" s="169" t="n">
        <f aca="false">ROUND(I87*H87,2)</f>
        <v>0</v>
      </c>
      <c r="K87" s="170"/>
      <c r="L87" s="18"/>
      <c r="M87" s="171"/>
      <c r="N87" s="172" t="s">
        <v>41</v>
      </c>
      <c r="O87" s="173" t="n">
        <v>0</v>
      </c>
      <c r="P87" s="173" t="n">
        <f aca="false">O87*H87</f>
        <v>0</v>
      </c>
      <c r="Q87" s="173" t="n">
        <v>0</v>
      </c>
      <c r="R87" s="173" t="n">
        <f aca="false">Q87*H87</f>
        <v>0</v>
      </c>
      <c r="S87" s="173" t="n">
        <v>0</v>
      </c>
      <c r="T87" s="174" t="n">
        <f aca="false">S87*H87</f>
        <v>0</v>
      </c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R87" s="175" t="s">
        <v>923</v>
      </c>
      <c r="AT87" s="175" t="s">
        <v>163</v>
      </c>
      <c r="AU87" s="175" t="s">
        <v>78</v>
      </c>
      <c r="AY87" s="3" t="s">
        <v>161</v>
      </c>
      <c r="BE87" s="176" t="n">
        <f aca="false">IF(N87="základní",J87,0)</f>
        <v>0</v>
      </c>
      <c r="BF87" s="176" t="n">
        <f aca="false">IF(N87="snížená",J87,0)</f>
        <v>0</v>
      </c>
      <c r="BG87" s="176" t="n">
        <f aca="false">IF(N87="zákl. přenesená",J87,0)</f>
        <v>0</v>
      </c>
      <c r="BH87" s="176" t="n">
        <f aca="false">IF(N87="sníž. přenesená",J87,0)</f>
        <v>0</v>
      </c>
      <c r="BI87" s="176" t="n">
        <f aca="false">IF(N87="nulová",J87,0)</f>
        <v>0</v>
      </c>
      <c r="BJ87" s="3" t="s">
        <v>78</v>
      </c>
      <c r="BK87" s="176" t="n">
        <f aca="false">ROUND(I87*H87,2)</f>
        <v>0</v>
      </c>
      <c r="BL87" s="3" t="s">
        <v>923</v>
      </c>
      <c r="BM87" s="175" t="s">
        <v>934</v>
      </c>
    </row>
    <row r="88" s="22" customFormat="true" ht="16.5" hidden="false" customHeight="true" outlineLevel="0" collapsed="false">
      <c r="A88" s="17"/>
      <c r="B88" s="163"/>
      <c r="C88" s="164" t="s">
        <v>227</v>
      </c>
      <c r="D88" s="164" t="s">
        <v>163</v>
      </c>
      <c r="E88" s="165" t="s">
        <v>227</v>
      </c>
      <c r="F88" s="166" t="s">
        <v>935</v>
      </c>
      <c r="G88" s="167" t="s">
        <v>397</v>
      </c>
      <c r="H88" s="168" t="n">
        <v>1</v>
      </c>
      <c r="I88" s="169"/>
      <c r="J88" s="169" t="n">
        <f aca="false">ROUND(I88*H88,2)</f>
        <v>0</v>
      </c>
      <c r="K88" s="170"/>
      <c r="L88" s="18"/>
      <c r="M88" s="171"/>
      <c r="N88" s="172" t="s">
        <v>41</v>
      </c>
      <c r="O88" s="173" t="n">
        <v>0</v>
      </c>
      <c r="P88" s="173" t="n">
        <f aca="false">O88*H88</f>
        <v>0</v>
      </c>
      <c r="Q88" s="173" t="n">
        <v>0</v>
      </c>
      <c r="R88" s="173" t="n">
        <f aca="false">Q88*H88</f>
        <v>0</v>
      </c>
      <c r="S88" s="173" t="n">
        <v>0</v>
      </c>
      <c r="T88" s="174" t="n">
        <f aca="false">S88*H88</f>
        <v>0</v>
      </c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R88" s="175" t="s">
        <v>923</v>
      </c>
      <c r="AT88" s="175" t="s">
        <v>163</v>
      </c>
      <c r="AU88" s="175" t="s">
        <v>78</v>
      </c>
      <c r="AY88" s="3" t="s">
        <v>161</v>
      </c>
      <c r="BE88" s="176" t="n">
        <f aca="false">IF(N88="základní",J88,0)</f>
        <v>0</v>
      </c>
      <c r="BF88" s="176" t="n">
        <f aca="false">IF(N88="snížená",J88,0)</f>
        <v>0</v>
      </c>
      <c r="BG88" s="176" t="n">
        <f aca="false">IF(N88="zákl. přenesená",J88,0)</f>
        <v>0</v>
      </c>
      <c r="BH88" s="176" t="n">
        <f aca="false">IF(N88="sníž. přenesená",J88,0)</f>
        <v>0</v>
      </c>
      <c r="BI88" s="176" t="n">
        <f aca="false">IF(N88="nulová",J88,0)</f>
        <v>0</v>
      </c>
      <c r="BJ88" s="3" t="s">
        <v>78</v>
      </c>
      <c r="BK88" s="176" t="n">
        <f aca="false">ROUND(I88*H88,2)</f>
        <v>0</v>
      </c>
      <c r="BL88" s="3" t="s">
        <v>923</v>
      </c>
      <c r="BM88" s="175" t="s">
        <v>936</v>
      </c>
    </row>
    <row r="89" s="22" customFormat="true" ht="16.5" hidden="false" customHeight="true" outlineLevel="0" collapsed="false">
      <c r="A89" s="17"/>
      <c r="B89" s="163"/>
      <c r="C89" s="164" t="s">
        <v>234</v>
      </c>
      <c r="D89" s="164" t="s">
        <v>163</v>
      </c>
      <c r="E89" s="165" t="s">
        <v>234</v>
      </c>
      <c r="F89" s="166" t="s">
        <v>937</v>
      </c>
      <c r="G89" s="167" t="s">
        <v>397</v>
      </c>
      <c r="H89" s="168" t="n">
        <v>1</v>
      </c>
      <c r="I89" s="169"/>
      <c r="J89" s="169" t="n">
        <f aca="false">ROUND(I89*H89,2)</f>
        <v>0</v>
      </c>
      <c r="K89" s="170"/>
      <c r="L89" s="18"/>
      <c r="M89" s="171"/>
      <c r="N89" s="172" t="s">
        <v>41</v>
      </c>
      <c r="O89" s="173" t="n">
        <v>0</v>
      </c>
      <c r="P89" s="173" t="n">
        <f aca="false">O89*H89</f>
        <v>0</v>
      </c>
      <c r="Q89" s="173" t="n">
        <v>0</v>
      </c>
      <c r="R89" s="173" t="n">
        <f aca="false">Q89*H89</f>
        <v>0</v>
      </c>
      <c r="S89" s="173" t="n">
        <v>0</v>
      </c>
      <c r="T89" s="174" t="n">
        <f aca="false">S89*H89</f>
        <v>0</v>
      </c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R89" s="175" t="s">
        <v>923</v>
      </c>
      <c r="AT89" s="175" t="s">
        <v>163</v>
      </c>
      <c r="AU89" s="175" t="s">
        <v>78</v>
      </c>
      <c r="AY89" s="3" t="s">
        <v>161</v>
      </c>
      <c r="BE89" s="176" t="n">
        <f aca="false">IF(N89="základní",J89,0)</f>
        <v>0</v>
      </c>
      <c r="BF89" s="176" t="n">
        <f aca="false">IF(N89="snížená",J89,0)</f>
        <v>0</v>
      </c>
      <c r="BG89" s="176" t="n">
        <f aca="false">IF(N89="zákl. přenesená",J89,0)</f>
        <v>0</v>
      </c>
      <c r="BH89" s="176" t="n">
        <f aca="false">IF(N89="sníž. přenesená",J89,0)</f>
        <v>0</v>
      </c>
      <c r="BI89" s="176" t="n">
        <f aca="false">IF(N89="nulová",J89,0)</f>
        <v>0</v>
      </c>
      <c r="BJ89" s="3" t="s">
        <v>78</v>
      </c>
      <c r="BK89" s="176" t="n">
        <f aca="false">ROUND(I89*H89,2)</f>
        <v>0</v>
      </c>
      <c r="BL89" s="3" t="s">
        <v>923</v>
      </c>
      <c r="BM89" s="175" t="s">
        <v>938</v>
      </c>
    </row>
    <row r="90" s="22" customFormat="true" ht="16.5" hidden="false" customHeight="true" outlineLevel="0" collapsed="false">
      <c r="A90" s="17"/>
      <c r="B90" s="163"/>
      <c r="C90" s="164" t="s">
        <v>241</v>
      </c>
      <c r="D90" s="164" t="s">
        <v>163</v>
      </c>
      <c r="E90" s="165" t="s">
        <v>241</v>
      </c>
      <c r="F90" s="166" t="s">
        <v>939</v>
      </c>
      <c r="G90" s="167" t="s">
        <v>397</v>
      </c>
      <c r="H90" s="168" t="n">
        <v>1</v>
      </c>
      <c r="I90" s="169"/>
      <c r="J90" s="169" t="n">
        <f aca="false">ROUND(I90*H90,2)</f>
        <v>0</v>
      </c>
      <c r="K90" s="170"/>
      <c r="L90" s="18"/>
      <c r="M90" s="171"/>
      <c r="N90" s="172" t="s">
        <v>41</v>
      </c>
      <c r="O90" s="173" t="n">
        <v>0</v>
      </c>
      <c r="P90" s="173" t="n">
        <f aca="false">O90*H90</f>
        <v>0</v>
      </c>
      <c r="Q90" s="173" t="n">
        <v>0</v>
      </c>
      <c r="R90" s="173" t="n">
        <f aca="false">Q90*H90</f>
        <v>0</v>
      </c>
      <c r="S90" s="173" t="n">
        <v>0</v>
      </c>
      <c r="T90" s="174" t="n">
        <f aca="false">S90*H90</f>
        <v>0</v>
      </c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R90" s="175" t="s">
        <v>923</v>
      </c>
      <c r="AT90" s="175" t="s">
        <v>163</v>
      </c>
      <c r="AU90" s="175" t="s">
        <v>78</v>
      </c>
      <c r="AY90" s="3" t="s">
        <v>161</v>
      </c>
      <c r="BE90" s="176" t="n">
        <f aca="false">IF(N90="základní",J90,0)</f>
        <v>0</v>
      </c>
      <c r="BF90" s="176" t="n">
        <f aca="false">IF(N90="snížená",J90,0)</f>
        <v>0</v>
      </c>
      <c r="BG90" s="176" t="n">
        <f aca="false">IF(N90="zákl. přenesená",J90,0)</f>
        <v>0</v>
      </c>
      <c r="BH90" s="176" t="n">
        <f aca="false">IF(N90="sníž. přenesená",J90,0)</f>
        <v>0</v>
      </c>
      <c r="BI90" s="176" t="n">
        <f aca="false">IF(N90="nulová",J90,0)</f>
        <v>0</v>
      </c>
      <c r="BJ90" s="3" t="s">
        <v>78</v>
      </c>
      <c r="BK90" s="176" t="n">
        <f aca="false">ROUND(I90*H90,2)</f>
        <v>0</v>
      </c>
      <c r="BL90" s="3" t="s">
        <v>923</v>
      </c>
      <c r="BM90" s="175" t="s">
        <v>940</v>
      </c>
    </row>
    <row r="91" s="22" customFormat="true" ht="16.5" hidden="false" customHeight="true" outlineLevel="0" collapsed="false">
      <c r="A91" s="17"/>
      <c r="B91" s="163"/>
      <c r="C91" s="164" t="s">
        <v>250</v>
      </c>
      <c r="D91" s="164" t="s">
        <v>163</v>
      </c>
      <c r="E91" s="165" t="s">
        <v>250</v>
      </c>
      <c r="F91" s="166" t="s">
        <v>941</v>
      </c>
      <c r="G91" s="167" t="s">
        <v>397</v>
      </c>
      <c r="H91" s="168" t="n">
        <v>1</v>
      </c>
      <c r="I91" s="169"/>
      <c r="J91" s="169" t="n">
        <f aca="false">ROUND(I91*H91,2)</f>
        <v>0</v>
      </c>
      <c r="K91" s="170"/>
      <c r="L91" s="18"/>
      <c r="M91" s="171"/>
      <c r="N91" s="172" t="s">
        <v>41</v>
      </c>
      <c r="O91" s="173" t="n">
        <v>0</v>
      </c>
      <c r="P91" s="173" t="n">
        <f aca="false">O91*H91</f>
        <v>0</v>
      </c>
      <c r="Q91" s="173" t="n">
        <v>0</v>
      </c>
      <c r="R91" s="173" t="n">
        <f aca="false">Q91*H91</f>
        <v>0</v>
      </c>
      <c r="S91" s="173" t="n">
        <v>0</v>
      </c>
      <c r="T91" s="174" t="n">
        <f aca="false">S91*H91</f>
        <v>0</v>
      </c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R91" s="175" t="s">
        <v>923</v>
      </c>
      <c r="AT91" s="175" t="s">
        <v>163</v>
      </c>
      <c r="AU91" s="175" t="s">
        <v>78</v>
      </c>
      <c r="AY91" s="3" t="s">
        <v>161</v>
      </c>
      <c r="BE91" s="176" t="n">
        <f aca="false">IF(N91="základní",J91,0)</f>
        <v>0</v>
      </c>
      <c r="BF91" s="176" t="n">
        <f aca="false">IF(N91="snížená",J91,0)</f>
        <v>0</v>
      </c>
      <c r="BG91" s="176" t="n">
        <f aca="false">IF(N91="zákl. přenesená",J91,0)</f>
        <v>0</v>
      </c>
      <c r="BH91" s="176" t="n">
        <f aca="false">IF(N91="sníž. přenesená",J91,0)</f>
        <v>0</v>
      </c>
      <c r="BI91" s="176" t="n">
        <f aca="false">IF(N91="nulová",J91,0)</f>
        <v>0</v>
      </c>
      <c r="BJ91" s="3" t="s">
        <v>78</v>
      </c>
      <c r="BK91" s="176" t="n">
        <f aca="false">ROUND(I91*H91,2)</f>
        <v>0</v>
      </c>
      <c r="BL91" s="3" t="s">
        <v>923</v>
      </c>
      <c r="BM91" s="175" t="s">
        <v>942</v>
      </c>
    </row>
    <row r="92" s="22" customFormat="true" ht="16.5" hidden="false" customHeight="true" outlineLevel="0" collapsed="false">
      <c r="A92" s="17"/>
      <c r="B92" s="163"/>
      <c r="C92" s="164" t="s">
        <v>256</v>
      </c>
      <c r="D92" s="164" t="s">
        <v>163</v>
      </c>
      <c r="E92" s="165" t="s">
        <v>262</v>
      </c>
      <c r="F92" s="166" t="s">
        <v>943</v>
      </c>
      <c r="G92" s="167" t="s">
        <v>397</v>
      </c>
      <c r="H92" s="168" t="n">
        <v>1</v>
      </c>
      <c r="I92" s="169"/>
      <c r="J92" s="169" t="n">
        <f aca="false">ROUND(I92*H92,2)</f>
        <v>0</v>
      </c>
      <c r="K92" s="170"/>
      <c r="L92" s="18"/>
      <c r="M92" s="171"/>
      <c r="N92" s="172" t="s">
        <v>41</v>
      </c>
      <c r="O92" s="173" t="n">
        <v>0</v>
      </c>
      <c r="P92" s="173" t="n">
        <f aca="false">O92*H92</f>
        <v>0</v>
      </c>
      <c r="Q92" s="173" t="n">
        <v>0</v>
      </c>
      <c r="R92" s="173" t="n">
        <f aca="false">Q92*H92</f>
        <v>0</v>
      </c>
      <c r="S92" s="173" t="n">
        <v>0</v>
      </c>
      <c r="T92" s="174" t="n">
        <f aca="false">S92*H92</f>
        <v>0</v>
      </c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R92" s="175" t="s">
        <v>923</v>
      </c>
      <c r="AT92" s="175" t="s">
        <v>163</v>
      </c>
      <c r="AU92" s="175" t="s">
        <v>78</v>
      </c>
      <c r="AY92" s="3" t="s">
        <v>161</v>
      </c>
      <c r="BE92" s="176" t="n">
        <f aca="false">IF(N92="základní",J92,0)</f>
        <v>0</v>
      </c>
      <c r="BF92" s="176" t="n">
        <f aca="false">IF(N92="snížená",J92,0)</f>
        <v>0</v>
      </c>
      <c r="BG92" s="176" t="n">
        <f aca="false">IF(N92="zákl. přenesená",J92,0)</f>
        <v>0</v>
      </c>
      <c r="BH92" s="176" t="n">
        <f aca="false">IF(N92="sníž. přenesená",J92,0)</f>
        <v>0</v>
      </c>
      <c r="BI92" s="176" t="n">
        <f aca="false">IF(N92="nulová",J92,0)</f>
        <v>0</v>
      </c>
      <c r="BJ92" s="3" t="s">
        <v>78</v>
      </c>
      <c r="BK92" s="176" t="n">
        <f aca="false">ROUND(I92*H92,2)</f>
        <v>0</v>
      </c>
      <c r="BL92" s="3" t="s">
        <v>923</v>
      </c>
      <c r="BM92" s="175" t="s">
        <v>944</v>
      </c>
    </row>
    <row r="93" s="22" customFormat="true" ht="16.5" hidden="false" customHeight="true" outlineLevel="0" collapsed="false">
      <c r="A93" s="17"/>
      <c r="B93" s="163"/>
      <c r="C93" s="164" t="s">
        <v>262</v>
      </c>
      <c r="D93" s="164" t="s">
        <v>163</v>
      </c>
      <c r="E93" s="165" t="s">
        <v>273</v>
      </c>
      <c r="F93" s="166" t="s">
        <v>945</v>
      </c>
      <c r="G93" s="167" t="s">
        <v>397</v>
      </c>
      <c r="H93" s="168" t="n">
        <v>1</v>
      </c>
      <c r="I93" s="169"/>
      <c r="J93" s="169" t="n">
        <f aca="false">ROUND(I93*H93,2)</f>
        <v>0</v>
      </c>
      <c r="K93" s="170"/>
      <c r="L93" s="18"/>
      <c r="M93" s="171"/>
      <c r="N93" s="172" t="s">
        <v>41</v>
      </c>
      <c r="O93" s="173" t="n">
        <v>0</v>
      </c>
      <c r="P93" s="173" t="n">
        <f aca="false">O93*H93</f>
        <v>0</v>
      </c>
      <c r="Q93" s="173" t="n">
        <v>0</v>
      </c>
      <c r="R93" s="173" t="n">
        <f aca="false">Q93*H93</f>
        <v>0</v>
      </c>
      <c r="S93" s="173" t="n">
        <v>0</v>
      </c>
      <c r="T93" s="174" t="n">
        <f aca="false">S93*H93</f>
        <v>0</v>
      </c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R93" s="175" t="s">
        <v>923</v>
      </c>
      <c r="AT93" s="175" t="s">
        <v>163</v>
      </c>
      <c r="AU93" s="175" t="s">
        <v>78</v>
      </c>
      <c r="AY93" s="3" t="s">
        <v>161</v>
      </c>
      <c r="BE93" s="176" t="n">
        <f aca="false">IF(N93="základní",J93,0)</f>
        <v>0</v>
      </c>
      <c r="BF93" s="176" t="n">
        <f aca="false">IF(N93="snížená",J93,0)</f>
        <v>0</v>
      </c>
      <c r="BG93" s="176" t="n">
        <f aca="false">IF(N93="zákl. přenesená",J93,0)</f>
        <v>0</v>
      </c>
      <c r="BH93" s="176" t="n">
        <f aca="false">IF(N93="sníž. přenesená",J93,0)</f>
        <v>0</v>
      </c>
      <c r="BI93" s="176" t="n">
        <f aca="false">IF(N93="nulová",J93,0)</f>
        <v>0</v>
      </c>
      <c r="BJ93" s="3" t="s">
        <v>78</v>
      </c>
      <c r="BK93" s="176" t="n">
        <f aca="false">ROUND(I93*H93,2)</f>
        <v>0</v>
      </c>
      <c r="BL93" s="3" t="s">
        <v>923</v>
      </c>
      <c r="BM93" s="175" t="s">
        <v>946</v>
      </c>
    </row>
    <row r="94" s="22" customFormat="true" ht="16.5" hidden="false" customHeight="true" outlineLevel="0" collapsed="false">
      <c r="A94" s="17"/>
      <c r="B94" s="163"/>
      <c r="C94" s="164" t="s">
        <v>273</v>
      </c>
      <c r="D94" s="164" t="s">
        <v>163</v>
      </c>
      <c r="E94" s="165" t="s">
        <v>279</v>
      </c>
      <c r="F94" s="166" t="s">
        <v>947</v>
      </c>
      <c r="G94" s="167" t="s">
        <v>397</v>
      </c>
      <c r="H94" s="168" t="n">
        <v>1</v>
      </c>
      <c r="I94" s="169"/>
      <c r="J94" s="169" t="n">
        <f aca="false">ROUND(I94*H94,2)</f>
        <v>0</v>
      </c>
      <c r="K94" s="170"/>
      <c r="L94" s="18"/>
      <c r="M94" s="171"/>
      <c r="N94" s="172" t="s">
        <v>41</v>
      </c>
      <c r="O94" s="173" t="n">
        <v>0</v>
      </c>
      <c r="P94" s="173" t="n">
        <f aca="false">O94*H94</f>
        <v>0</v>
      </c>
      <c r="Q94" s="173" t="n">
        <v>0</v>
      </c>
      <c r="R94" s="173" t="n">
        <f aca="false">Q94*H94</f>
        <v>0</v>
      </c>
      <c r="S94" s="173" t="n">
        <v>0</v>
      </c>
      <c r="T94" s="174" t="n">
        <f aca="false">S94*H94</f>
        <v>0</v>
      </c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R94" s="175" t="s">
        <v>923</v>
      </c>
      <c r="AT94" s="175" t="s">
        <v>163</v>
      </c>
      <c r="AU94" s="175" t="s">
        <v>78</v>
      </c>
      <c r="AY94" s="3" t="s">
        <v>161</v>
      </c>
      <c r="BE94" s="176" t="n">
        <f aca="false">IF(N94="základní",J94,0)</f>
        <v>0</v>
      </c>
      <c r="BF94" s="176" t="n">
        <f aca="false">IF(N94="snížená",J94,0)</f>
        <v>0</v>
      </c>
      <c r="BG94" s="176" t="n">
        <f aca="false">IF(N94="zákl. přenesená",J94,0)</f>
        <v>0</v>
      </c>
      <c r="BH94" s="176" t="n">
        <f aca="false">IF(N94="sníž. přenesená",J94,0)</f>
        <v>0</v>
      </c>
      <c r="BI94" s="176" t="n">
        <f aca="false">IF(N94="nulová",J94,0)</f>
        <v>0</v>
      </c>
      <c r="BJ94" s="3" t="s">
        <v>78</v>
      </c>
      <c r="BK94" s="176" t="n">
        <f aca="false">ROUND(I94*H94,2)</f>
        <v>0</v>
      </c>
      <c r="BL94" s="3" t="s">
        <v>923</v>
      </c>
      <c r="BM94" s="175" t="s">
        <v>948</v>
      </c>
    </row>
    <row r="95" s="22" customFormat="true" ht="16.5" hidden="false" customHeight="true" outlineLevel="0" collapsed="false">
      <c r="A95" s="17"/>
      <c r="B95" s="163"/>
      <c r="C95" s="164" t="s">
        <v>279</v>
      </c>
      <c r="D95" s="164" t="s">
        <v>163</v>
      </c>
      <c r="E95" s="165" t="s">
        <v>8</v>
      </c>
      <c r="F95" s="166" t="s">
        <v>949</v>
      </c>
      <c r="G95" s="167" t="s">
        <v>397</v>
      </c>
      <c r="H95" s="168" t="n">
        <v>1</v>
      </c>
      <c r="I95" s="169"/>
      <c r="J95" s="169" t="n">
        <f aca="false">ROUND(I95*H95,2)</f>
        <v>0</v>
      </c>
      <c r="K95" s="170"/>
      <c r="L95" s="18"/>
      <c r="M95" s="171"/>
      <c r="N95" s="172" t="s">
        <v>41</v>
      </c>
      <c r="O95" s="173" t="n">
        <v>0</v>
      </c>
      <c r="P95" s="173" t="n">
        <f aca="false">O95*H95</f>
        <v>0</v>
      </c>
      <c r="Q95" s="173" t="n">
        <v>0</v>
      </c>
      <c r="R95" s="173" t="n">
        <f aca="false">Q95*H95</f>
        <v>0</v>
      </c>
      <c r="S95" s="173" t="n">
        <v>0</v>
      </c>
      <c r="T95" s="174" t="n">
        <f aca="false">S95*H95</f>
        <v>0</v>
      </c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R95" s="175" t="s">
        <v>923</v>
      </c>
      <c r="AT95" s="175" t="s">
        <v>163</v>
      </c>
      <c r="AU95" s="175" t="s">
        <v>78</v>
      </c>
      <c r="AY95" s="3" t="s">
        <v>161</v>
      </c>
      <c r="BE95" s="176" t="n">
        <f aca="false">IF(N95="základní",J95,0)</f>
        <v>0</v>
      </c>
      <c r="BF95" s="176" t="n">
        <f aca="false">IF(N95="snížená",J95,0)</f>
        <v>0</v>
      </c>
      <c r="BG95" s="176" t="n">
        <f aca="false">IF(N95="zákl. přenesená",J95,0)</f>
        <v>0</v>
      </c>
      <c r="BH95" s="176" t="n">
        <f aca="false">IF(N95="sníž. přenesená",J95,0)</f>
        <v>0</v>
      </c>
      <c r="BI95" s="176" t="n">
        <f aca="false">IF(N95="nulová",J95,0)</f>
        <v>0</v>
      </c>
      <c r="BJ95" s="3" t="s">
        <v>78</v>
      </c>
      <c r="BK95" s="176" t="n">
        <f aca="false">ROUND(I95*H95,2)</f>
        <v>0</v>
      </c>
      <c r="BL95" s="3" t="s">
        <v>923</v>
      </c>
      <c r="BM95" s="175" t="s">
        <v>950</v>
      </c>
    </row>
    <row r="96" s="22" customFormat="true" ht="16.5" hidden="false" customHeight="true" outlineLevel="0" collapsed="false">
      <c r="A96" s="17"/>
      <c r="B96" s="163"/>
      <c r="C96" s="164" t="s">
        <v>8</v>
      </c>
      <c r="D96" s="164" t="s">
        <v>163</v>
      </c>
      <c r="E96" s="165" t="s">
        <v>114</v>
      </c>
      <c r="F96" s="166" t="s">
        <v>951</v>
      </c>
      <c r="G96" s="167" t="s">
        <v>397</v>
      </c>
      <c r="H96" s="168" t="n">
        <v>1</v>
      </c>
      <c r="I96" s="169"/>
      <c r="J96" s="169" t="n">
        <f aca="false">ROUND(I96*H96,2)</f>
        <v>0</v>
      </c>
      <c r="K96" s="170"/>
      <c r="L96" s="18"/>
      <c r="M96" s="171"/>
      <c r="N96" s="172" t="s">
        <v>41</v>
      </c>
      <c r="O96" s="173" t="n">
        <v>0</v>
      </c>
      <c r="P96" s="173" t="n">
        <f aca="false">O96*H96</f>
        <v>0</v>
      </c>
      <c r="Q96" s="173" t="n">
        <v>0</v>
      </c>
      <c r="R96" s="173" t="n">
        <f aca="false">Q96*H96</f>
        <v>0</v>
      </c>
      <c r="S96" s="173" t="n">
        <v>0</v>
      </c>
      <c r="T96" s="174" t="n">
        <f aca="false">S96*H96</f>
        <v>0</v>
      </c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R96" s="175" t="s">
        <v>923</v>
      </c>
      <c r="AT96" s="175" t="s">
        <v>163</v>
      </c>
      <c r="AU96" s="175" t="s">
        <v>78</v>
      </c>
      <c r="AY96" s="3" t="s">
        <v>161</v>
      </c>
      <c r="BE96" s="176" t="n">
        <f aca="false">IF(N96="základní",J96,0)</f>
        <v>0</v>
      </c>
      <c r="BF96" s="176" t="n">
        <f aca="false">IF(N96="snížená",J96,0)</f>
        <v>0</v>
      </c>
      <c r="BG96" s="176" t="n">
        <f aca="false">IF(N96="zákl. přenesená",J96,0)</f>
        <v>0</v>
      </c>
      <c r="BH96" s="176" t="n">
        <f aca="false">IF(N96="sníž. přenesená",J96,0)</f>
        <v>0</v>
      </c>
      <c r="BI96" s="176" t="n">
        <f aca="false">IF(N96="nulová",J96,0)</f>
        <v>0</v>
      </c>
      <c r="BJ96" s="3" t="s">
        <v>78</v>
      </c>
      <c r="BK96" s="176" t="n">
        <f aca="false">ROUND(I96*H96,2)</f>
        <v>0</v>
      </c>
      <c r="BL96" s="3" t="s">
        <v>923</v>
      </c>
      <c r="BM96" s="175" t="s">
        <v>952</v>
      </c>
    </row>
    <row r="97" s="22" customFormat="true" ht="24.15" hidden="false" customHeight="true" outlineLevel="0" collapsed="false">
      <c r="A97" s="17"/>
      <c r="B97" s="163"/>
      <c r="C97" s="164" t="s">
        <v>289</v>
      </c>
      <c r="D97" s="164" t="s">
        <v>163</v>
      </c>
      <c r="E97" s="165" t="s">
        <v>310</v>
      </c>
      <c r="F97" s="166" t="s">
        <v>953</v>
      </c>
      <c r="G97" s="167" t="s">
        <v>397</v>
      </c>
      <c r="H97" s="168" t="n">
        <v>1</v>
      </c>
      <c r="I97" s="169"/>
      <c r="J97" s="169" t="n">
        <f aca="false">ROUND(I97*H97,2)</f>
        <v>0</v>
      </c>
      <c r="K97" s="170"/>
      <c r="L97" s="18"/>
      <c r="M97" s="171"/>
      <c r="N97" s="172" t="s">
        <v>41</v>
      </c>
      <c r="O97" s="173" t="n">
        <v>0</v>
      </c>
      <c r="P97" s="173" t="n">
        <f aca="false">O97*H97</f>
        <v>0</v>
      </c>
      <c r="Q97" s="173" t="n">
        <v>0</v>
      </c>
      <c r="R97" s="173" t="n">
        <f aca="false">Q97*H97</f>
        <v>0</v>
      </c>
      <c r="S97" s="173" t="n">
        <v>0</v>
      </c>
      <c r="T97" s="174" t="n">
        <f aca="false">S97*H97</f>
        <v>0</v>
      </c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R97" s="175" t="s">
        <v>923</v>
      </c>
      <c r="AT97" s="175" t="s">
        <v>163</v>
      </c>
      <c r="AU97" s="175" t="s">
        <v>78</v>
      </c>
      <c r="AY97" s="3" t="s">
        <v>161</v>
      </c>
      <c r="BE97" s="176" t="n">
        <f aca="false">IF(N97="základní",J97,0)</f>
        <v>0</v>
      </c>
      <c r="BF97" s="176" t="n">
        <f aca="false">IF(N97="snížená",J97,0)</f>
        <v>0</v>
      </c>
      <c r="BG97" s="176" t="n">
        <f aca="false">IF(N97="zákl. přenesená",J97,0)</f>
        <v>0</v>
      </c>
      <c r="BH97" s="176" t="n">
        <f aca="false">IF(N97="sníž. přenesená",J97,0)</f>
        <v>0</v>
      </c>
      <c r="BI97" s="176" t="n">
        <f aca="false">IF(N97="nulová",J97,0)</f>
        <v>0</v>
      </c>
      <c r="BJ97" s="3" t="s">
        <v>78</v>
      </c>
      <c r="BK97" s="176" t="n">
        <f aca="false">ROUND(I97*H97,2)</f>
        <v>0</v>
      </c>
      <c r="BL97" s="3" t="s">
        <v>923</v>
      </c>
      <c r="BM97" s="175" t="s">
        <v>954</v>
      </c>
    </row>
    <row r="98" s="22" customFormat="true" ht="16.5" hidden="false" customHeight="true" outlineLevel="0" collapsed="false">
      <c r="A98" s="17"/>
      <c r="B98" s="163"/>
      <c r="C98" s="164" t="s">
        <v>295</v>
      </c>
      <c r="D98" s="164" t="s">
        <v>163</v>
      </c>
      <c r="E98" s="165" t="s">
        <v>315</v>
      </c>
      <c r="F98" s="166" t="s">
        <v>955</v>
      </c>
      <c r="G98" s="167" t="s">
        <v>397</v>
      </c>
      <c r="H98" s="168" t="n">
        <v>1</v>
      </c>
      <c r="I98" s="169"/>
      <c r="J98" s="169" t="n">
        <f aca="false">ROUND(I98*H98,2)</f>
        <v>0</v>
      </c>
      <c r="K98" s="170"/>
      <c r="L98" s="18"/>
      <c r="M98" s="171"/>
      <c r="N98" s="172" t="s">
        <v>41</v>
      </c>
      <c r="O98" s="173" t="n">
        <v>0</v>
      </c>
      <c r="P98" s="173" t="n">
        <f aca="false">O98*H98</f>
        <v>0</v>
      </c>
      <c r="Q98" s="173" t="n">
        <v>0</v>
      </c>
      <c r="R98" s="173" t="n">
        <f aca="false">Q98*H98</f>
        <v>0</v>
      </c>
      <c r="S98" s="173" t="n">
        <v>0</v>
      </c>
      <c r="T98" s="174" t="n">
        <f aca="false">S98*H98</f>
        <v>0</v>
      </c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R98" s="175" t="s">
        <v>923</v>
      </c>
      <c r="AT98" s="175" t="s">
        <v>163</v>
      </c>
      <c r="AU98" s="175" t="s">
        <v>78</v>
      </c>
      <c r="AY98" s="3" t="s">
        <v>161</v>
      </c>
      <c r="BE98" s="176" t="n">
        <f aca="false">IF(N98="základní",J98,0)</f>
        <v>0</v>
      </c>
      <c r="BF98" s="176" t="n">
        <f aca="false">IF(N98="snížená",J98,0)</f>
        <v>0</v>
      </c>
      <c r="BG98" s="176" t="n">
        <f aca="false">IF(N98="zákl. přenesená",J98,0)</f>
        <v>0</v>
      </c>
      <c r="BH98" s="176" t="n">
        <f aca="false">IF(N98="sníž. přenesená",J98,0)</f>
        <v>0</v>
      </c>
      <c r="BI98" s="176" t="n">
        <f aca="false">IF(N98="nulová",J98,0)</f>
        <v>0</v>
      </c>
      <c r="BJ98" s="3" t="s">
        <v>78</v>
      </c>
      <c r="BK98" s="176" t="n">
        <f aca="false">ROUND(I98*H98,2)</f>
        <v>0</v>
      </c>
      <c r="BL98" s="3" t="s">
        <v>923</v>
      </c>
      <c r="BM98" s="175" t="s">
        <v>956</v>
      </c>
    </row>
    <row r="99" s="22" customFormat="true" ht="21.75" hidden="false" customHeight="true" outlineLevel="0" collapsed="false">
      <c r="A99" s="17"/>
      <c r="B99" s="163"/>
      <c r="C99" s="164" t="s">
        <v>114</v>
      </c>
      <c r="D99" s="164" t="s">
        <v>163</v>
      </c>
      <c r="E99" s="165" t="s">
        <v>7</v>
      </c>
      <c r="F99" s="166" t="s">
        <v>957</v>
      </c>
      <c r="G99" s="167" t="s">
        <v>397</v>
      </c>
      <c r="H99" s="168" t="n">
        <v>1</v>
      </c>
      <c r="I99" s="169"/>
      <c r="J99" s="169" t="n">
        <f aca="false">ROUND(I99*H99,2)</f>
        <v>0</v>
      </c>
      <c r="K99" s="170"/>
      <c r="L99" s="18"/>
      <c r="M99" s="171"/>
      <c r="N99" s="172" t="s">
        <v>41</v>
      </c>
      <c r="O99" s="173" t="n">
        <v>0</v>
      </c>
      <c r="P99" s="173" t="n">
        <f aca="false">O99*H99</f>
        <v>0</v>
      </c>
      <c r="Q99" s="173" t="n">
        <v>0</v>
      </c>
      <c r="R99" s="173" t="n">
        <f aca="false">Q99*H99</f>
        <v>0</v>
      </c>
      <c r="S99" s="173" t="n">
        <v>0</v>
      </c>
      <c r="T99" s="174" t="n">
        <f aca="false">S99*H99</f>
        <v>0</v>
      </c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R99" s="175" t="s">
        <v>923</v>
      </c>
      <c r="AT99" s="175" t="s">
        <v>163</v>
      </c>
      <c r="AU99" s="175" t="s">
        <v>78</v>
      </c>
      <c r="AY99" s="3" t="s">
        <v>161</v>
      </c>
      <c r="BE99" s="176" t="n">
        <f aca="false">IF(N99="základní",J99,0)</f>
        <v>0</v>
      </c>
      <c r="BF99" s="176" t="n">
        <f aca="false">IF(N99="snížená",J99,0)</f>
        <v>0</v>
      </c>
      <c r="BG99" s="176" t="n">
        <f aca="false">IF(N99="zákl. přenesená",J99,0)</f>
        <v>0</v>
      </c>
      <c r="BH99" s="176" t="n">
        <f aca="false">IF(N99="sníž. přenesená",J99,0)</f>
        <v>0</v>
      </c>
      <c r="BI99" s="176" t="n">
        <f aca="false">IF(N99="nulová",J99,0)</f>
        <v>0</v>
      </c>
      <c r="BJ99" s="3" t="s">
        <v>78</v>
      </c>
      <c r="BK99" s="176" t="n">
        <f aca="false">ROUND(I99*H99,2)</f>
        <v>0</v>
      </c>
      <c r="BL99" s="3" t="s">
        <v>923</v>
      </c>
      <c r="BM99" s="175" t="s">
        <v>958</v>
      </c>
    </row>
    <row r="100" s="22" customFormat="true" ht="16.5" hidden="false" customHeight="true" outlineLevel="0" collapsed="false">
      <c r="A100" s="17"/>
      <c r="B100" s="163"/>
      <c r="C100" s="164" t="s">
        <v>310</v>
      </c>
      <c r="D100" s="164" t="s">
        <v>163</v>
      </c>
      <c r="E100" s="165" t="s">
        <v>326</v>
      </c>
      <c r="F100" s="166" t="s">
        <v>959</v>
      </c>
      <c r="G100" s="167" t="s">
        <v>397</v>
      </c>
      <c r="H100" s="168" t="n">
        <v>1</v>
      </c>
      <c r="I100" s="169"/>
      <c r="J100" s="169" t="n">
        <f aca="false">ROUND(I100*H100,2)</f>
        <v>0</v>
      </c>
      <c r="K100" s="170"/>
      <c r="L100" s="18"/>
      <c r="M100" s="171"/>
      <c r="N100" s="172" t="s">
        <v>41</v>
      </c>
      <c r="O100" s="173" t="n">
        <v>0</v>
      </c>
      <c r="P100" s="173" t="n">
        <f aca="false">O100*H100</f>
        <v>0</v>
      </c>
      <c r="Q100" s="173" t="n">
        <v>0</v>
      </c>
      <c r="R100" s="173" t="n">
        <f aca="false">Q100*H100</f>
        <v>0</v>
      </c>
      <c r="S100" s="173" t="n">
        <v>0</v>
      </c>
      <c r="T100" s="174" t="n">
        <f aca="false">S100*H100</f>
        <v>0</v>
      </c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R100" s="175" t="s">
        <v>923</v>
      </c>
      <c r="AT100" s="175" t="s">
        <v>163</v>
      </c>
      <c r="AU100" s="175" t="s">
        <v>78</v>
      </c>
      <c r="AY100" s="3" t="s">
        <v>161</v>
      </c>
      <c r="BE100" s="176" t="n">
        <f aca="false">IF(N100="základní",J100,0)</f>
        <v>0</v>
      </c>
      <c r="BF100" s="176" t="n">
        <f aca="false">IF(N100="snížená",J100,0)</f>
        <v>0</v>
      </c>
      <c r="BG100" s="176" t="n">
        <f aca="false">IF(N100="zákl. přenesená",J100,0)</f>
        <v>0</v>
      </c>
      <c r="BH100" s="176" t="n">
        <f aca="false">IF(N100="sníž. přenesená",J100,0)</f>
        <v>0</v>
      </c>
      <c r="BI100" s="176" t="n">
        <f aca="false">IF(N100="nulová",J100,0)</f>
        <v>0</v>
      </c>
      <c r="BJ100" s="3" t="s">
        <v>78</v>
      </c>
      <c r="BK100" s="176" t="n">
        <f aca="false">ROUND(I100*H100,2)</f>
        <v>0</v>
      </c>
      <c r="BL100" s="3" t="s">
        <v>923</v>
      </c>
      <c r="BM100" s="175" t="s">
        <v>960</v>
      </c>
    </row>
    <row r="101" s="22" customFormat="true" ht="16.5" hidden="false" customHeight="true" outlineLevel="0" collapsed="false">
      <c r="A101" s="17"/>
      <c r="B101" s="163"/>
      <c r="C101" s="164" t="s">
        <v>315</v>
      </c>
      <c r="D101" s="164" t="s">
        <v>163</v>
      </c>
      <c r="E101" s="165" t="s">
        <v>333</v>
      </c>
      <c r="F101" s="166" t="s">
        <v>961</v>
      </c>
      <c r="G101" s="167" t="s">
        <v>397</v>
      </c>
      <c r="H101" s="168" t="n">
        <v>1</v>
      </c>
      <c r="I101" s="169"/>
      <c r="J101" s="169" t="n">
        <f aca="false">ROUND(I101*H101,2)</f>
        <v>0</v>
      </c>
      <c r="K101" s="170"/>
      <c r="L101" s="18"/>
      <c r="M101" s="171"/>
      <c r="N101" s="172" t="s">
        <v>41</v>
      </c>
      <c r="O101" s="173" t="n">
        <v>0</v>
      </c>
      <c r="P101" s="173" t="n">
        <f aca="false">O101*H101</f>
        <v>0</v>
      </c>
      <c r="Q101" s="173" t="n">
        <v>0</v>
      </c>
      <c r="R101" s="173" t="n">
        <f aca="false">Q101*H101</f>
        <v>0</v>
      </c>
      <c r="S101" s="173" t="n">
        <v>0</v>
      </c>
      <c r="T101" s="174" t="n">
        <f aca="false">S101*H101</f>
        <v>0</v>
      </c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R101" s="175" t="s">
        <v>923</v>
      </c>
      <c r="AT101" s="175" t="s">
        <v>163</v>
      </c>
      <c r="AU101" s="175" t="s">
        <v>78</v>
      </c>
      <c r="AY101" s="3" t="s">
        <v>161</v>
      </c>
      <c r="BE101" s="176" t="n">
        <f aca="false">IF(N101="základní",J101,0)</f>
        <v>0</v>
      </c>
      <c r="BF101" s="176" t="n">
        <f aca="false">IF(N101="snížená",J101,0)</f>
        <v>0</v>
      </c>
      <c r="BG101" s="176" t="n">
        <f aca="false">IF(N101="zákl. přenesená",J101,0)</f>
        <v>0</v>
      </c>
      <c r="BH101" s="176" t="n">
        <f aca="false">IF(N101="sníž. přenesená",J101,0)</f>
        <v>0</v>
      </c>
      <c r="BI101" s="176" t="n">
        <f aca="false">IF(N101="nulová",J101,0)</f>
        <v>0</v>
      </c>
      <c r="BJ101" s="3" t="s">
        <v>78</v>
      </c>
      <c r="BK101" s="176" t="n">
        <f aca="false">ROUND(I101*H101,2)</f>
        <v>0</v>
      </c>
      <c r="BL101" s="3" t="s">
        <v>923</v>
      </c>
      <c r="BM101" s="175" t="s">
        <v>962</v>
      </c>
    </row>
    <row r="102" s="22" customFormat="true" ht="16.5" hidden="false" customHeight="true" outlineLevel="0" collapsed="false">
      <c r="A102" s="17"/>
      <c r="B102" s="163"/>
      <c r="C102" s="164" t="s">
        <v>7</v>
      </c>
      <c r="D102" s="164" t="s">
        <v>163</v>
      </c>
      <c r="E102" s="165" t="s">
        <v>338</v>
      </c>
      <c r="F102" s="166" t="s">
        <v>963</v>
      </c>
      <c r="G102" s="167" t="s">
        <v>397</v>
      </c>
      <c r="H102" s="168" t="n">
        <v>1</v>
      </c>
      <c r="I102" s="169"/>
      <c r="J102" s="169" t="n">
        <f aca="false">ROUND(I102*H102,2)</f>
        <v>0</v>
      </c>
      <c r="K102" s="170"/>
      <c r="L102" s="18"/>
      <c r="M102" s="171"/>
      <c r="N102" s="172" t="s">
        <v>41</v>
      </c>
      <c r="O102" s="173" t="n">
        <v>0</v>
      </c>
      <c r="P102" s="173" t="n">
        <f aca="false">O102*H102</f>
        <v>0</v>
      </c>
      <c r="Q102" s="173" t="n">
        <v>0</v>
      </c>
      <c r="R102" s="173" t="n">
        <f aca="false">Q102*H102</f>
        <v>0</v>
      </c>
      <c r="S102" s="173" t="n">
        <v>0</v>
      </c>
      <c r="T102" s="174" t="n">
        <f aca="false">S102*H102</f>
        <v>0</v>
      </c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R102" s="175" t="s">
        <v>923</v>
      </c>
      <c r="AT102" s="175" t="s">
        <v>163</v>
      </c>
      <c r="AU102" s="175" t="s">
        <v>78</v>
      </c>
      <c r="AY102" s="3" t="s">
        <v>161</v>
      </c>
      <c r="BE102" s="176" t="n">
        <f aca="false">IF(N102="základní",J102,0)</f>
        <v>0</v>
      </c>
      <c r="BF102" s="176" t="n">
        <f aca="false">IF(N102="snížená",J102,0)</f>
        <v>0</v>
      </c>
      <c r="BG102" s="176" t="n">
        <f aca="false">IF(N102="zákl. přenesená",J102,0)</f>
        <v>0</v>
      </c>
      <c r="BH102" s="176" t="n">
        <f aca="false">IF(N102="sníž. přenesená",J102,0)</f>
        <v>0</v>
      </c>
      <c r="BI102" s="176" t="n">
        <f aca="false">IF(N102="nulová",J102,0)</f>
        <v>0</v>
      </c>
      <c r="BJ102" s="3" t="s">
        <v>78</v>
      </c>
      <c r="BK102" s="176" t="n">
        <f aca="false">ROUND(I102*H102,2)</f>
        <v>0</v>
      </c>
      <c r="BL102" s="3" t="s">
        <v>923</v>
      </c>
      <c r="BM102" s="175" t="s">
        <v>964</v>
      </c>
    </row>
    <row r="103" s="22" customFormat="true" ht="16.5" hidden="false" customHeight="true" outlineLevel="0" collapsed="false">
      <c r="A103" s="17"/>
      <c r="B103" s="163"/>
      <c r="C103" s="164" t="s">
        <v>326</v>
      </c>
      <c r="D103" s="164" t="s">
        <v>163</v>
      </c>
      <c r="E103" s="165" t="s">
        <v>346</v>
      </c>
      <c r="F103" s="166" t="s">
        <v>965</v>
      </c>
      <c r="G103" s="167" t="s">
        <v>397</v>
      </c>
      <c r="H103" s="168" t="n">
        <v>1</v>
      </c>
      <c r="I103" s="169"/>
      <c r="J103" s="169" t="n">
        <f aca="false">ROUND(I103*H103,2)</f>
        <v>0</v>
      </c>
      <c r="K103" s="170"/>
      <c r="L103" s="18"/>
      <c r="M103" s="171"/>
      <c r="N103" s="172" t="s">
        <v>41</v>
      </c>
      <c r="O103" s="173" t="n">
        <v>0</v>
      </c>
      <c r="P103" s="173" t="n">
        <f aca="false">O103*H103</f>
        <v>0</v>
      </c>
      <c r="Q103" s="173" t="n">
        <v>0</v>
      </c>
      <c r="R103" s="173" t="n">
        <f aca="false">Q103*H103</f>
        <v>0</v>
      </c>
      <c r="S103" s="173" t="n">
        <v>0</v>
      </c>
      <c r="T103" s="174" t="n">
        <f aca="false">S103*H103</f>
        <v>0</v>
      </c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R103" s="175" t="s">
        <v>923</v>
      </c>
      <c r="AT103" s="175" t="s">
        <v>163</v>
      </c>
      <c r="AU103" s="175" t="s">
        <v>78</v>
      </c>
      <c r="AY103" s="3" t="s">
        <v>161</v>
      </c>
      <c r="BE103" s="176" t="n">
        <f aca="false">IF(N103="základní",J103,0)</f>
        <v>0</v>
      </c>
      <c r="BF103" s="176" t="n">
        <f aca="false">IF(N103="snížená",J103,0)</f>
        <v>0</v>
      </c>
      <c r="BG103" s="176" t="n">
        <f aca="false">IF(N103="zákl. přenesená",J103,0)</f>
        <v>0</v>
      </c>
      <c r="BH103" s="176" t="n">
        <f aca="false">IF(N103="sníž. přenesená",J103,0)</f>
        <v>0</v>
      </c>
      <c r="BI103" s="176" t="n">
        <f aca="false">IF(N103="nulová",J103,0)</f>
        <v>0</v>
      </c>
      <c r="BJ103" s="3" t="s">
        <v>78</v>
      </c>
      <c r="BK103" s="176" t="n">
        <f aca="false">ROUND(I103*H103,2)</f>
        <v>0</v>
      </c>
      <c r="BL103" s="3" t="s">
        <v>923</v>
      </c>
      <c r="BM103" s="175" t="s">
        <v>966</v>
      </c>
    </row>
    <row r="104" s="22" customFormat="true" ht="16.5" hidden="false" customHeight="true" outlineLevel="0" collapsed="false">
      <c r="A104" s="17"/>
      <c r="B104" s="163"/>
      <c r="C104" s="164" t="s">
        <v>333</v>
      </c>
      <c r="D104" s="164" t="s">
        <v>163</v>
      </c>
      <c r="E104" s="165" t="s">
        <v>353</v>
      </c>
      <c r="F104" s="166" t="s">
        <v>967</v>
      </c>
      <c r="G104" s="167" t="s">
        <v>397</v>
      </c>
      <c r="H104" s="168" t="n">
        <v>1</v>
      </c>
      <c r="I104" s="169"/>
      <c r="J104" s="169" t="n">
        <f aca="false">ROUND(I104*H104,2)</f>
        <v>0</v>
      </c>
      <c r="K104" s="170"/>
      <c r="L104" s="18"/>
      <c r="M104" s="358"/>
      <c r="N104" s="359" t="s">
        <v>41</v>
      </c>
      <c r="O104" s="360" t="n">
        <v>0</v>
      </c>
      <c r="P104" s="360" t="n">
        <f aca="false">O104*H104</f>
        <v>0</v>
      </c>
      <c r="Q104" s="360" t="n">
        <v>0</v>
      </c>
      <c r="R104" s="360" t="n">
        <f aca="false">Q104*H104</f>
        <v>0</v>
      </c>
      <c r="S104" s="360" t="n">
        <v>0</v>
      </c>
      <c r="T104" s="361" t="n">
        <f aca="false">S104*H104</f>
        <v>0</v>
      </c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R104" s="175" t="s">
        <v>923</v>
      </c>
      <c r="AT104" s="175" t="s">
        <v>163</v>
      </c>
      <c r="AU104" s="175" t="s">
        <v>78</v>
      </c>
      <c r="AY104" s="3" t="s">
        <v>161</v>
      </c>
      <c r="BE104" s="176" t="n">
        <f aca="false">IF(N104="základní",J104,0)</f>
        <v>0</v>
      </c>
      <c r="BF104" s="176" t="n">
        <f aca="false">IF(N104="snížená",J104,0)</f>
        <v>0</v>
      </c>
      <c r="BG104" s="176" t="n">
        <f aca="false">IF(N104="zákl. přenesená",J104,0)</f>
        <v>0</v>
      </c>
      <c r="BH104" s="176" t="n">
        <f aca="false">IF(N104="sníž. přenesená",J104,0)</f>
        <v>0</v>
      </c>
      <c r="BI104" s="176" t="n">
        <f aca="false">IF(N104="nulová",J104,0)</f>
        <v>0</v>
      </c>
      <c r="BJ104" s="3" t="s">
        <v>78</v>
      </c>
      <c r="BK104" s="176" t="n">
        <f aca="false">ROUND(I104*H104,2)</f>
        <v>0</v>
      </c>
      <c r="BL104" s="3" t="s">
        <v>923</v>
      </c>
      <c r="BM104" s="175" t="s">
        <v>968</v>
      </c>
    </row>
    <row r="105" s="22" customFormat="true" ht="6.95" hidden="false" customHeight="true" outlineLevel="0" collapsed="false">
      <c r="A105" s="17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18"/>
      <c r="M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</sheetData>
  <autoFilter ref="C79:K104"/>
  <mergeCells count="9">
    <mergeCell ref="L2:V2"/>
    <mergeCell ref="E7:H7"/>
    <mergeCell ref="E9:H9"/>
    <mergeCell ref="E18:H18"/>
    <mergeCell ref="E27:H27"/>
    <mergeCell ref="E48:H48"/>
    <mergeCell ref="E50:H50"/>
    <mergeCell ref="E70:H70"/>
    <mergeCell ref="E72:H72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2022-06-24T12:31:38Z</dcterms:created>
  <dc:creator>Dita_PC\Pastova</dc:creator>
  <dc:description/>
  <dc:language>cs-CZ</dc:language>
  <cp:lastModifiedBy/>
  <dcterms:modified xsi:type="dcterms:W3CDTF">2022-06-27T08:46:40Z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