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zivatel\Documents\Stavby, parcely, budovy\Vybudování parcel\Výběrové řízení\"/>
    </mc:Choice>
  </mc:AlternateContent>
  <xr:revisionPtr revIDLastSave="0" documentId="13_ncr:1_{654363BE-8CAA-46ED-9765-CDF7ADB2C813}" xr6:coauthVersionLast="47" xr6:coauthVersionMax="47" xr10:uidLastSave="{00000000-0000-0000-0000-000000000000}"/>
  <bookViews>
    <workbookView xWindow="3510" yWindow="3510" windowWidth="21600" windowHeight="11235" xr2:uid="{00000000-000D-0000-FFFF-FFFF00000000}"/>
  </bookViews>
  <sheets>
    <sheet name="Rekapitulace stavby" sheetId="1" r:id="rId1"/>
    <sheet name="1 - komunikace a zpevněné..." sheetId="2" r:id="rId2"/>
    <sheet name="2 - dešťová kanalizace" sheetId="3" r:id="rId3"/>
    <sheet name="3 - veřejné osvětlení" sheetId="4" r:id="rId4"/>
    <sheet name="4 - vodovod a přípojky" sheetId="5" r:id="rId5"/>
    <sheet name="5 - splašková kanalizace ..." sheetId="6" r:id="rId6"/>
    <sheet name="6 - oprava stávající míst..." sheetId="7" r:id="rId7"/>
    <sheet name="7 - vedlejší a ostatní ná..." sheetId="8" r:id="rId8"/>
  </sheets>
  <definedNames>
    <definedName name="_xlnm._FilterDatabase" localSheetId="1" hidden="1">'1 - komunikace a zpevněné...'!$C$121:$K$214</definedName>
    <definedName name="_xlnm._FilterDatabase" localSheetId="2" hidden="1">'2 - dešťová kanalizace'!$C$124:$K$250</definedName>
    <definedName name="_xlnm._FilterDatabase" localSheetId="3" hidden="1">'3 - veřejné osvětlení'!$C$130:$K$207</definedName>
    <definedName name="_xlnm._FilterDatabase" localSheetId="4" hidden="1">'4 - vodovod a přípojky'!$C$123:$K$223</definedName>
    <definedName name="_xlnm._FilterDatabase" localSheetId="5" hidden="1">'5 - splašková kanalizace ...'!$C$123:$K$225</definedName>
    <definedName name="_xlnm._FilterDatabase" localSheetId="6" hidden="1">'6 - oprava stávající míst...'!$C$120:$K$142</definedName>
    <definedName name="_xlnm._FilterDatabase" localSheetId="7" hidden="1">'7 - vedlejší a ostatní ná...'!$C$117:$K$131</definedName>
    <definedName name="_xlnm.Print_Titles" localSheetId="1">'1 - komunikace a zpevněné...'!$121:$121</definedName>
    <definedName name="_xlnm.Print_Titles" localSheetId="2">'2 - dešťová kanalizace'!$124:$124</definedName>
    <definedName name="_xlnm.Print_Titles" localSheetId="3">'3 - veřejné osvětlení'!$130:$130</definedName>
    <definedName name="_xlnm.Print_Titles" localSheetId="4">'4 - vodovod a přípojky'!$123:$123</definedName>
    <definedName name="_xlnm.Print_Titles" localSheetId="5">'5 - splašková kanalizace ...'!$123:$123</definedName>
    <definedName name="_xlnm.Print_Titles" localSheetId="6">'6 - oprava stávající míst...'!$120:$120</definedName>
    <definedName name="_xlnm.Print_Titles" localSheetId="7">'7 - vedlejší a ostatní ná...'!$117:$117</definedName>
    <definedName name="_xlnm.Print_Titles" localSheetId="0">'Rekapitulace stavby'!$92:$92</definedName>
    <definedName name="_xlnm.Print_Area" localSheetId="1">'1 - komunikace a zpevněné...'!$C$4:$J$76,'1 - komunikace a zpevněné...'!$C$82:$J$103,'1 - komunikace a zpevněné...'!$C$109:$J$214</definedName>
    <definedName name="_xlnm.Print_Area" localSheetId="2">'2 - dešťová kanalizace'!$C$4:$J$76,'2 - dešťová kanalizace'!$C$82:$J$106,'2 - dešťová kanalizace'!$C$112:$J$250</definedName>
    <definedName name="_xlnm.Print_Area" localSheetId="3">'3 - veřejné osvětlení'!$C$4:$J$76,'3 - veřejné osvětlení'!$C$82:$J$112,'3 - veřejné osvětlení'!$C$118:$J$207</definedName>
    <definedName name="_xlnm.Print_Area" localSheetId="4">'4 - vodovod a přípojky'!$C$4:$J$76,'4 - vodovod a přípojky'!$C$82:$J$105,'4 - vodovod a přípojky'!$C$111:$J$223</definedName>
    <definedName name="_xlnm.Print_Area" localSheetId="5">'5 - splašková kanalizace ...'!$C$4:$J$76,'5 - splašková kanalizace ...'!$C$82:$J$105,'5 - splašková kanalizace ...'!$C$111:$J$225</definedName>
    <definedName name="_xlnm.Print_Area" localSheetId="6">'6 - oprava stávající míst...'!$C$4:$J$76,'6 - oprava stávající míst...'!$C$82:$J$102,'6 - oprava stávající míst...'!$C$108:$J$142</definedName>
    <definedName name="_xlnm.Print_Area" localSheetId="7">'7 - vedlejší a ostatní ná...'!$C$4:$J$76,'7 - vedlejší a ostatní ná...'!$C$82:$J$99,'7 - vedlejší a ostatní ná...'!$C$105:$J$131</definedName>
    <definedName name="_xlnm.Print_Area" localSheetId="0">'Rekapitulace stavby'!$D$4:$AO$76,'Rekapitulace stavby'!$C$82:$AQ$102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101" i="1" s="1"/>
  <c r="J35" i="8"/>
  <c r="AX101" i="1" s="1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BI122" i="8"/>
  <c r="BH122" i="8"/>
  <c r="BG122" i="8"/>
  <c r="BF122" i="8"/>
  <c r="T122" i="8"/>
  <c r="R122" i="8"/>
  <c r="P122" i="8"/>
  <c r="BI121" i="8"/>
  <c r="BH121" i="8"/>
  <c r="BG121" i="8"/>
  <c r="BF121" i="8"/>
  <c r="T121" i="8"/>
  <c r="R121" i="8"/>
  <c r="P121" i="8"/>
  <c r="F112" i="8"/>
  <c r="E110" i="8"/>
  <c r="F89" i="8"/>
  <c r="E87" i="8"/>
  <c r="J24" i="8"/>
  <c r="E24" i="8"/>
  <c r="J115" i="8" s="1"/>
  <c r="J23" i="8"/>
  <c r="J21" i="8"/>
  <c r="E21" i="8"/>
  <c r="J91" i="8" s="1"/>
  <c r="J20" i="8"/>
  <c r="J18" i="8"/>
  <c r="E18" i="8"/>
  <c r="F115" i="8" s="1"/>
  <c r="J17" i="8"/>
  <c r="J15" i="8"/>
  <c r="E15" i="8"/>
  <c r="F114" i="8" s="1"/>
  <c r="J14" i="8"/>
  <c r="J12" i="8"/>
  <c r="J89" i="8" s="1"/>
  <c r="E7" i="8"/>
  <c r="E85" i="8"/>
  <c r="J37" i="7"/>
  <c r="J36" i="7"/>
  <c r="AY100" i="1" s="1"/>
  <c r="J35" i="7"/>
  <c r="AX100" i="1" s="1"/>
  <c r="BI141" i="7"/>
  <c r="BH141" i="7"/>
  <c r="BG141" i="7"/>
  <c r="BF141" i="7"/>
  <c r="T141" i="7"/>
  <c r="R141" i="7"/>
  <c r="P141" i="7"/>
  <c r="BI139" i="7"/>
  <c r="BH139" i="7"/>
  <c r="BG139" i="7"/>
  <c r="BF139" i="7"/>
  <c r="T139" i="7"/>
  <c r="R139" i="7"/>
  <c r="P139" i="7"/>
  <c r="BI137" i="7"/>
  <c r="BH137" i="7"/>
  <c r="BG137" i="7"/>
  <c r="BF137" i="7"/>
  <c r="T137" i="7"/>
  <c r="R137" i="7"/>
  <c r="P137" i="7"/>
  <c r="BI134" i="7"/>
  <c r="BH134" i="7"/>
  <c r="BG134" i="7"/>
  <c r="BF134" i="7"/>
  <c r="T134" i="7"/>
  <c r="R134" i="7"/>
  <c r="P134" i="7"/>
  <c r="BI132" i="7"/>
  <c r="BH132" i="7"/>
  <c r="BG132" i="7"/>
  <c r="BF132" i="7"/>
  <c r="T132" i="7"/>
  <c r="R132" i="7"/>
  <c r="P132" i="7"/>
  <c r="BI129" i="7"/>
  <c r="BH129" i="7"/>
  <c r="BG129" i="7"/>
  <c r="BF129" i="7"/>
  <c r="T129" i="7"/>
  <c r="R129" i="7"/>
  <c r="P129" i="7"/>
  <c r="BI127" i="7"/>
  <c r="BH127" i="7"/>
  <c r="BG127" i="7"/>
  <c r="BF127" i="7"/>
  <c r="T127" i="7"/>
  <c r="R127" i="7"/>
  <c r="P127" i="7"/>
  <c r="BI124" i="7"/>
  <c r="BH124" i="7"/>
  <c r="BG124" i="7"/>
  <c r="BF124" i="7"/>
  <c r="T124" i="7"/>
  <c r="T123" i="7"/>
  <c r="R124" i="7"/>
  <c r="R123" i="7"/>
  <c r="P124" i="7"/>
  <c r="P123" i="7"/>
  <c r="F115" i="7"/>
  <c r="E113" i="7"/>
  <c r="F89" i="7"/>
  <c r="E87" i="7"/>
  <c r="J24" i="7"/>
  <c r="E24" i="7"/>
  <c r="J118" i="7"/>
  <c r="J23" i="7"/>
  <c r="J21" i="7"/>
  <c r="E21" i="7"/>
  <c r="J91" i="7" s="1"/>
  <c r="J20" i="7"/>
  <c r="J18" i="7"/>
  <c r="E18" i="7"/>
  <c r="F92" i="7" s="1"/>
  <c r="J17" i="7"/>
  <c r="J15" i="7"/>
  <c r="E15" i="7"/>
  <c r="F91" i="7"/>
  <c r="J14" i="7"/>
  <c r="J12" i="7"/>
  <c r="J115" i="7"/>
  <c r="E7" i="7"/>
  <c r="E111" i="7"/>
  <c r="J37" i="6"/>
  <c r="J36" i="6"/>
  <c r="AY99" i="1" s="1"/>
  <c r="J35" i="6"/>
  <c r="AX99" i="1" s="1"/>
  <c r="BI225" i="6"/>
  <c r="BH225" i="6"/>
  <c r="BG225" i="6"/>
  <c r="BF225" i="6"/>
  <c r="T225" i="6"/>
  <c r="T224" i="6" s="1"/>
  <c r="R225" i="6"/>
  <c r="R224" i="6" s="1"/>
  <c r="P225" i="6"/>
  <c r="P224" i="6" s="1"/>
  <c r="BI222" i="6"/>
  <c r="BH222" i="6"/>
  <c r="BG222" i="6"/>
  <c r="BF222" i="6"/>
  <c r="T222" i="6"/>
  <c r="R222" i="6"/>
  <c r="P222" i="6"/>
  <c r="BI220" i="6"/>
  <c r="BH220" i="6"/>
  <c r="BG220" i="6"/>
  <c r="BF220" i="6"/>
  <c r="T220" i="6"/>
  <c r="R220" i="6"/>
  <c r="P220" i="6"/>
  <c r="BI218" i="6"/>
  <c r="BH218" i="6"/>
  <c r="BG218" i="6"/>
  <c r="BF218" i="6"/>
  <c r="T218" i="6"/>
  <c r="R218" i="6"/>
  <c r="P218" i="6"/>
  <c r="BI216" i="6"/>
  <c r="BH216" i="6"/>
  <c r="BG216" i="6"/>
  <c r="BF216" i="6"/>
  <c r="T216" i="6"/>
  <c r="R216" i="6"/>
  <c r="P216" i="6"/>
  <c r="BI214" i="6"/>
  <c r="BH214" i="6"/>
  <c r="BG214" i="6"/>
  <c r="BF214" i="6"/>
  <c r="T214" i="6"/>
  <c r="R214" i="6"/>
  <c r="P214" i="6"/>
  <c r="BI212" i="6"/>
  <c r="BH212" i="6"/>
  <c r="BG212" i="6"/>
  <c r="BF212" i="6"/>
  <c r="T212" i="6"/>
  <c r="R212" i="6"/>
  <c r="P212" i="6"/>
  <c r="BI210" i="6"/>
  <c r="BH210" i="6"/>
  <c r="BG210" i="6"/>
  <c r="BF210" i="6"/>
  <c r="T210" i="6"/>
  <c r="T209" i="6" s="1"/>
  <c r="R210" i="6"/>
  <c r="R209" i="6" s="1"/>
  <c r="P210" i="6"/>
  <c r="P209" i="6"/>
  <c r="BI207" i="6"/>
  <c r="BH207" i="6"/>
  <c r="BG207" i="6"/>
  <c r="BF207" i="6"/>
  <c r="T207" i="6"/>
  <c r="R207" i="6"/>
  <c r="P207" i="6"/>
  <c r="BI206" i="6"/>
  <c r="BH206" i="6"/>
  <c r="BG206" i="6"/>
  <c r="BF206" i="6"/>
  <c r="T206" i="6"/>
  <c r="R206" i="6"/>
  <c r="P206" i="6"/>
  <c r="BI205" i="6"/>
  <c r="BH205" i="6"/>
  <c r="BG205" i="6"/>
  <c r="BF205" i="6"/>
  <c r="T205" i="6"/>
  <c r="R205" i="6"/>
  <c r="P205" i="6"/>
  <c r="BI204" i="6"/>
  <c r="BH204" i="6"/>
  <c r="BG204" i="6"/>
  <c r="BF204" i="6"/>
  <c r="T204" i="6"/>
  <c r="R204" i="6"/>
  <c r="P204" i="6"/>
  <c r="BI203" i="6"/>
  <c r="BH203" i="6"/>
  <c r="BG203" i="6"/>
  <c r="BF203" i="6"/>
  <c r="T203" i="6"/>
  <c r="R203" i="6"/>
  <c r="P203" i="6"/>
  <c r="BI202" i="6"/>
  <c r="BH202" i="6"/>
  <c r="BG202" i="6"/>
  <c r="BF202" i="6"/>
  <c r="T202" i="6"/>
  <c r="R202" i="6"/>
  <c r="P202" i="6"/>
  <c r="BI201" i="6"/>
  <c r="BH201" i="6"/>
  <c r="BG201" i="6"/>
  <c r="BF201" i="6"/>
  <c r="T201" i="6"/>
  <c r="R201" i="6"/>
  <c r="P201" i="6"/>
  <c r="BI200" i="6"/>
  <c r="BH200" i="6"/>
  <c r="BG200" i="6"/>
  <c r="BF200" i="6"/>
  <c r="T200" i="6"/>
  <c r="R200" i="6"/>
  <c r="P200" i="6"/>
  <c r="BI199" i="6"/>
  <c r="BH199" i="6"/>
  <c r="BG199" i="6"/>
  <c r="BF199" i="6"/>
  <c r="T199" i="6"/>
  <c r="R199" i="6"/>
  <c r="P199" i="6"/>
  <c r="BI198" i="6"/>
  <c r="BH198" i="6"/>
  <c r="BG198" i="6"/>
  <c r="BF198" i="6"/>
  <c r="T198" i="6"/>
  <c r="R198" i="6"/>
  <c r="P198" i="6"/>
  <c r="BI197" i="6"/>
  <c r="BH197" i="6"/>
  <c r="BG197" i="6"/>
  <c r="BF197" i="6"/>
  <c r="T197" i="6"/>
  <c r="R197" i="6"/>
  <c r="P197" i="6"/>
  <c r="BI196" i="6"/>
  <c r="BH196" i="6"/>
  <c r="BG196" i="6"/>
  <c r="BF196" i="6"/>
  <c r="T196" i="6"/>
  <c r="R196" i="6"/>
  <c r="P196" i="6"/>
  <c r="BI194" i="6"/>
  <c r="BH194" i="6"/>
  <c r="BG194" i="6"/>
  <c r="BF194" i="6"/>
  <c r="T194" i="6"/>
  <c r="R194" i="6"/>
  <c r="P194" i="6"/>
  <c r="BI193" i="6"/>
  <c r="BH193" i="6"/>
  <c r="BG193" i="6"/>
  <c r="BF193" i="6"/>
  <c r="T193" i="6"/>
  <c r="R193" i="6"/>
  <c r="P193" i="6"/>
  <c r="BI192" i="6"/>
  <c r="BH192" i="6"/>
  <c r="BG192" i="6"/>
  <c r="BF192" i="6"/>
  <c r="T192" i="6"/>
  <c r="R192" i="6"/>
  <c r="P192" i="6"/>
  <c r="BI191" i="6"/>
  <c r="BH191" i="6"/>
  <c r="BG191" i="6"/>
  <c r="BF191" i="6"/>
  <c r="T191" i="6"/>
  <c r="R191" i="6"/>
  <c r="P191" i="6"/>
  <c r="BI190" i="6"/>
  <c r="BH190" i="6"/>
  <c r="BG190" i="6"/>
  <c r="BF190" i="6"/>
  <c r="T190" i="6"/>
  <c r="R190" i="6"/>
  <c r="P190" i="6"/>
  <c r="BI189" i="6"/>
  <c r="BH189" i="6"/>
  <c r="BG189" i="6"/>
  <c r="BF189" i="6"/>
  <c r="T189" i="6"/>
  <c r="R189" i="6"/>
  <c r="P189" i="6"/>
  <c r="BI188" i="6"/>
  <c r="BH188" i="6"/>
  <c r="BG188" i="6"/>
  <c r="BF188" i="6"/>
  <c r="T188" i="6"/>
  <c r="R188" i="6"/>
  <c r="P188" i="6"/>
  <c r="BI187" i="6"/>
  <c r="BH187" i="6"/>
  <c r="BG187" i="6"/>
  <c r="BF187" i="6"/>
  <c r="T187" i="6"/>
  <c r="R187" i="6"/>
  <c r="P187" i="6"/>
  <c r="BI186" i="6"/>
  <c r="BH186" i="6"/>
  <c r="BG186" i="6"/>
  <c r="BF186" i="6"/>
  <c r="T186" i="6"/>
  <c r="R186" i="6"/>
  <c r="P186" i="6"/>
  <c r="BI185" i="6"/>
  <c r="BH185" i="6"/>
  <c r="BG185" i="6"/>
  <c r="BF185" i="6"/>
  <c r="T185" i="6"/>
  <c r="R185" i="6"/>
  <c r="P185" i="6"/>
  <c r="BI184" i="6"/>
  <c r="BH184" i="6"/>
  <c r="BG184" i="6"/>
  <c r="BF184" i="6"/>
  <c r="T184" i="6"/>
  <c r="R184" i="6"/>
  <c r="P184" i="6"/>
  <c r="BI183" i="6"/>
  <c r="BH183" i="6"/>
  <c r="BG183" i="6"/>
  <c r="BF183" i="6"/>
  <c r="T183" i="6"/>
  <c r="R183" i="6"/>
  <c r="P183" i="6"/>
  <c r="BI182" i="6"/>
  <c r="BH182" i="6"/>
  <c r="BG182" i="6"/>
  <c r="BF182" i="6"/>
  <c r="T182" i="6"/>
  <c r="R182" i="6"/>
  <c r="P182" i="6"/>
  <c r="BI181" i="6"/>
  <c r="BH181" i="6"/>
  <c r="BG181" i="6"/>
  <c r="BF181" i="6"/>
  <c r="T181" i="6"/>
  <c r="R181" i="6"/>
  <c r="P181" i="6"/>
  <c r="BI180" i="6"/>
  <c r="BH180" i="6"/>
  <c r="BG180" i="6"/>
  <c r="BF180" i="6"/>
  <c r="T180" i="6"/>
  <c r="R180" i="6"/>
  <c r="P180" i="6"/>
  <c r="BI177" i="6"/>
  <c r="BH177" i="6"/>
  <c r="BG177" i="6"/>
  <c r="BF177" i="6"/>
  <c r="T177" i="6"/>
  <c r="R177" i="6"/>
  <c r="P177" i="6"/>
  <c r="BI175" i="6"/>
  <c r="BH175" i="6"/>
  <c r="BG175" i="6"/>
  <c r="BF175" i="6"/>
  <c r="T175" i="6"/>
  <c r="R175" i="6"/>
  <c r="P175" i="6"/>
  <c r="BI172" i="6"/>
  <c r="BH172" i="6"/>
  <c r="BG172" i="6"/>
  <c r="BF172" i="6"/>
  <c r="T172" i="6"/>
  <c r="R172" i="6"/>
  <c r="P172" i="6"/>
  <c r="BI170" i="6"/>
  <c r="BH170" i="6"/>
  <c r="BG170" i="6"/>
  <c r="BF170" i="6"/>
  <c r="T170" i="6"/>
  <c r="R170" i="6"/>
  <c r="P170" i="6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59" i="6"/>
  <c r="BH159" i="6"/>
  <c r="BG159" i="6"/>
  <c r="BF159" i="6"/>
  <c r="T159" i="6"/>
  <c r="R159" i="6"/>
  <c r="P159" i="6"/>
  <c r="BI157" i="6"/>
  <c r="BH157" i="6"/>
  <c r="BG157" i="6"/>
  <c r="BF157" i="6"/>
  <c r="T157" i="6"/>
  <c r="R157" i="6"/>
  <c r="P157" i="6"/>
  <c r="BI152" i="6"/>
  <c r="BH152" i="6"/>
  <c r="BG152" i="6"/>
  <c r="BF152" i="6"/>
  <c r="T152" i="6"/>
  <c r="T151" i="6"/>
  <c r="R152" i="6"/>
  <c r="R151" i="6" s="1"/>
  <c r="P152" i="6"/>
  <c r="P151" i="6"/>
  <c r="BI149" i="6"/>
  <c r="BH149" i="6"/>
  <c r="BG149" i="6"/>
  <c r="BF149" i="6"/>
  <c r="T149" i="6"/>
  <c r="R149" i="6"/>
  <c r="P149" i="6"/>
  <c r="BI145" i="6"/>
  <c r="BH145" i="6"/>
  <c r="BG145" i="6"/>
  <c r="BF145" i="6"/>
  <c r="T145" i="6"/>
  <c r="R145" i="6"/>
  <c r="P145" i="6"/>
  <c r="BI141" i="6"/>
  <c r="BH141" i="6"/>
  <c r="BG141" i="6"/>
  <c r="BF141" i="6"/>
  <c r="T141" i="6"/>
  <c r="R141" i="6"/>
  <c r="P141" i="6"/>
  <c r="BI139" i="6"/>
  <c r="BH139" i="6"/>
  <c r="BG139" i="6"/>
  <c r="BF139" i="6"/>
  <c r="T139" i="6"/>
  <c r="R139" i="6"/>
  <c r="P139" i="6"/>
  <c r="BI137" i="6"/>
  <c r="BH137" i="6"/>
  <c r="BG137" i="6"/>
  <c r="BF137" i="6"/>
  <c r="T137" i="6"/>
  <c r="R137" i="6"/>
  <c r="P137" i="6"/>
  <c r="BI135" i="6"/>
  <c r="BH135" i="6"/>
  <c r="BG135" i="6"/>
  <c r="BF135" i="6"/>
  <c r="T135" i="6"/>
  <c r="R135" i="6"/>
  <c r="P135" i="6"/>
  <c r="BI131" i="6"/>
  <c r="BH131" i="6"/>
  <c r="BG131" i="6"/>
  <c r="BF131" i="6"/>
  <c r="T131" i="6"/>
  <c r="R131" i="6"/>
  <c r="P131" i="6"/>
  <c r="BI129" i="6"/>
  <c r="BH129" i="6"/>
  <c r="BG129" i="6"/>
  <c r="BF129" i="6"/>
  <c r="T129" i="6"/>
  <c r="R129" i="6"/>
  <c r="P129" i="6"/>
  <c r="BI127" i="6"/>
  <c r="BH127" i="6"/>
  <c r="BG127" i="6"/>
  <c r="BF127" i="6"/>
  <c r="T127" i="6"/>
  <c r="R127" i="6"/>
  <c r="P127" i="6"/>
  <c r="F118" i="6"/>
  <c r="E116" i="6"/>
  <c r="F89" i="6"/>
  <c r="E87" i="6"/>
  <c r="J24" i="6"/>
  <c r="E24" i="6"/>
  <c r="J121" i="6" s="1"/>
  <c r="J23" i="6"/>
  <c r="J21" i="6"/>
  <c r="E21" i="6"/>
  <c r="J120" i="6" s="1"/>
  <c r="J20" i="6"/>
  <c r="J18" i="6"/>
  <c r="E18" i="6"/>
  <c r="F121" i="6"/>
  <c r="J17" i="6"/>
  <c r="J15" i="6"/>
  <c r="E15" i="6"/>
  <c r="F91" i="6" s="1"/>
  <c r="J14" i="6"/>
  <c r="J12" i="6"/>
  <c r="J89" i="6" s="1"/>
  <c r="E7" i="6"/>
  <c r="E85" i="6"/>
  <c r="J37" i="5"/>
  <c r="J36" i="5"/>
  <c r="AY98" i="1"/>
  <c r="J35" i="5"/>
  <c r="AX98" i="1"/>
  <c r="BI223" i="5"/>
  <c r="BH223" i="5"/>
  <c r="BG223" i="5"/>
  <c r="BF223" i="5"/>
  <c r="T223" i="5"/>
  <c r="T222" i="5" s="1"/>
  <c r="R223" i="5"/>
  <c r="R222" i="5"/>
  <c r="P223" i="5"/>
  <c r="P222" i="5"/>
  <c r="BI220" i="5"/>
  <c r="BH220" i="5"/>
  <c r="BG220" i="5"/>
  <c r="BF220" i="5"/>
  <c r="T220" i="5"/>
  <c r="R220" i="5"/>
  <c r="P220" i="5"/>
  <c r="BI218" i="5"/>
  <c r="BH218" i="5"/>
  <c r="BG218" i="5"/>
  <c r="BF218" i="5"/>
  <c r="T218" i="5"/>
  <c r="R218" i="5"/>
  <c r="P218" i="5"/>
  <c r="BI216" i="5"/>
  <c r="BH216" i="5"/>
  <c r="BG216" i="5"/>
  <c r="BF216" i="5"/>
  <c r="T216" i="5"/>
  <c r="R216" i="5"/>
  <c r="P216" i="5"/>
  <c r="BI214" i="5"/>
  <c r="BH214" i="5"/>
  <c r="BG214" i="5"/>
  <c r="BF214" i="5"/>
  <c r="T214" i="5"/>
  <c r="R214" i="5"/>
  <c r="P214" i="5"/>
  <c r="BI212" i="5"/>
  <c r="BH212" i="5"/>
  <c r="BG212" i="5"/>
  <c r="BF212" i="5"/>
  <c r="T212" i="5"/>
  <c r="R212" i="5"/>
  <c r="P212" i="5"/>
  <c r="BI210" i="5"/>
  <c r="BH210" i="5"/>
  <c r="BG210" i="5"/>
  <c r="BF210" i="5"/>
  <c r="T210" i="5"/>
  <c r="R210" i="5"/>
  <c r="P210" i="5"/>
  <c r="BI208" i="5"/>
  <c r="BH208" i="5"/>
  <c r="BG208" i="5"/>
  <c r="BF208" i="5"/>
  <c r="T208" i="5"/>
  <c r="T207" i="5"/>
  <c r="R208" i="5"/>
  <c r="R207" i="5"/>
  <c r="P208" i="5"/>
  <c r="P207" i="5" s="1"/>
  <c r="BI206" i="5"/>
  <c r="BH206" i="5"/>
  <c r="BG206" i="5"/>
  <c r="BF206" i="5"/>
  <c r="T206" i="5"/>
  <c r="R206" i="5"/>
  <c r="P206" i="5"/>
  <c r="BI205" i="5"/>
  <c r="BH205" i="5"/>
  <c r="BG205" i="5"/>
  <c r="BF205" i="5"/>
  <c r="T205" i="5"/>
  <c r="R205" i="5"/>
  <c r="P205" i="5"/>
  <c r="BI204" i="5"/>
  <c r="BH204" i="5"/>
  <c r="BG204" i="5"/>
  <c r="BF204" i="5"/>
  <c r="T204" i="5"/>
  <c r="R204" i="5"/>
  <c r="P204" i="5"/>
  <c r="BI203" i="5"/>
  <c r="BH203" i="5"/>
  <c r="BG203" i="5"/>
  <c r="BF203" i="5"/>
  <c r="T203" i="5"/>
  <c r="R203" i="5"/>
  <c r="P203" i="5"/>
  <c r="BI202" i="5"/>
  <c r="BH202" i="5"/>
  <c r="BG202" i="5"/>
  <c r="BF202" i="5"/>
  <c r="T202" i="5"/>
  <c r="R202" i="5"/>
  <c r="P202" i="5"/>
  <c r="BI201" i="5"/>
  <c r="BH201" i="5"/>
  <c r="BG201" i="5"/>
  <c r="BF201" i="5"/>
  <c r="T201" i="5"/>
  <c r="R201" i="5"/>
  <c r="P201" i="5"/>
  <c r="BI200" i="5"/>
  <c r="BH200" i="5"/>
  <c r="BG200" i="5"/>
  <c r="BF200" i="5"/>
  <c r="T200" i="5"/>
  <c r="R200" i="5"/>
  <c r="P200" i="5"/>
  <c r="BI199" i="5"/>
  <c r="BH199" i="5"/>
  <c r="BG199" i="5"/>
  <c r="BF199" i="5"/>
  <c r="T199" i="5"/>
  <c r="R199" i="5"/>
  <c r="P199" i="5"/>
  <c r="BI198" i="5"/>
  <c r="BH198" i="5"/>
  <c r="BG198" i="5"/>
  <c r="BF198" i="5"/>
  <c r="T198" i="5"/>
  <c r="R198" i="5"/>
  <c r="P198" i="5"/>
  <c r="BI196" i="5"/>
  <c r="BH196" i="5"/>
  <c r="BG196" i="5"/>
  <c r="BF196" i="5"/>
  <c r="T196" i="5"/>
  <c r="R196" i="5"/>
  <c r="P196" i="5"/>
  <c r="BI194" i="5"/>
  <c r="BH194" i="5"/>
  <c r="BG194" i="5"/>
  <c r="BF194" i="5"/>
  <c r="T194" i="5"/>
  <c r="R194" i="5"/>
  <c r="P194" i="5"/>
  <c r="BI193" i="5"/>
  <c r="BH193" i="5"/>
  <c r="BG193" i="5"/>
  <c r="BF193" i="5"/>
  <c r="T193" i="5"/>
  <c r="R193" i="5"/>
  <c r="P193" i="5"/>
  <c r="BI192" i="5"/>
  <c r="BH192" i="5"/>
  <c r="BG192" i="5"/>
  <c r="BF192" i="5"/>
  <c r="T192" i="5"/>
  <c r="R192" i="5"/>
  <c r="P192" i="5"/>
  <c r="BI191" i="5"/>
  <c r="BH191" i="5"/>
  <c r="BG191" i="5"/>
  <c r="BF191" i="5"/>
  <c r="T191" i="5"/>
  <c r="R191" i="5"/>
  <c r="P191" i="5"/>
  <c r="BI190" i="5"/>
  <c r="BH190" i="5"/>
  <c r="BG190" i="5"/>
  <c r="BF190" i="5"/>
  <c r="T190" i="5"/>
  <c r="R190" i="5"/>
  <c r="P190" i="5"/>
  <c r="BI189" i="5"/>
  <c r="BH189" i="5"/>
  <c r="BG189" i="5"/>
  <c r="BF189" i="5"/>
  <c r="T189" i="5"/>
  <c r="R189" i="5"/>
  <c r="P189" i="5"/>
  <c r="BI188" i="5"/>
  <c r="BH188" i="5"/>
  <c r="BG188" i="5"/>
  <c r="BF188" i="5"/>
  <c r="T188" i="5"/>
  <c r="R188" i="5"/>
  <c r="P188" i="5"/>
  <c r="BI187" i="5"/>
  <c r="BH187" i="5"/>
  <c r="BG187" i="5"/>
  <c r="BF187" i="5"/>
  <c r="T187" i="5"/>
  <c r="R187" i="5"/>
  <c r="P187" i="5"/>
  <c r="BI186" i="5"/>
  <c r="BH186" i="5"/>
  <c r="BG186" i="5"/>
  <c r="BF186" i="5"/>
  <c r="T186" i="5"/>
  <c r="R186" i="5"/>
  <c r="P186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3" i="5"/>
  <c r="BH183" i="5"/>
  <c r="BG183" i="5"/>
  <c r="BF183" i="5"/>
  <c r="T183" i="5"/>
  <c r="R183" i="5"/>
  <c r="P183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7" i="5"/>
  <c r="BH177" i="5"/>
  <c r="BG177" i="5"/>
  <c r="BF177" i="5"/>
  <c r="T177" i="5"/>
  <c r="R177" i="5"/>
  <c r="P177" i="5"/>
  <c r="BI175" i="5"/>
  <c r="BH175" i="5"/>
  <c r="BG175" i="5"/>
  <c r="BF175" i="5"/>
  <c r="T175" i="5"/>
  <c r="R175" i="5"/>
  <c r="P175" i="5"/>
  <c r="BI172" i="5"/>
  <c r="BH172" i="5"/>
  <c r="BG172" i="5"/>
  <c r="BF172" i="5"/>
  <c r="T172" i="5"/>
  <c r="R172" i="5"/>
  <c r="P172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8" i="5"/>
  <c r="BH168" i="5"/>
  <c r="BG168" i="5"/>
  <c r="BF168" i="5"/>
  <c r="T168" i="5"/>
  <c r="R168" i="5"/>
  <c r="P168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5" i="5"/>
  <c r="BH165" i="5"/>
  <c r="BG165" i="5"/>
  <c r="BF165" i="5"/>
  <c r="T165" i="5"/>
  <c r="R165" i="5"/>
  <c r="P165" i="5"/>
  <c r="BI164" i="5"/>
  <c r="BH164" i="5"/>
  <c r="BG164" i="5"/>
  <c r="BF164" i="5"/>
  <c r="T164" i="5"/>
  <c r="R164" i="5"/>
  <c r="P164" i="5"/>
  <c r="BI163" i="5"/>
  <c r="BH163" i="5"/>
  <c r="BG163" i="5"/>
  <c r="BF163" i="5"/>
  <c r="T163" i="5"/>
  <c r="R163" i="5"/>
  <c r="P163" i="5"/>
  <c r="BI162" i="5"/>
  <c r="BH162" i="5"/>
  <c r="BG162" i="5"/>
  <c r="BF162" i="5"/>
  <c r="T162" i="5"/>
  <c r="R162" i="5"/>
  <c r="P162" i="5"/>
  <c r="BI159" i="5"/>
  <c r="BH159" i="5"/>
  <c r="BG159" i="5"/>
  <c r="BF159" i="5"/>
  <c r="T159" i="5"/>
  <c r="R159" i="5"/>
  <c r="P159" i="5"/>
  <c r="BI157" i="5"/>
  <c r="BH157" i="5"/>
  <c r="BG157" i="5"/>
  <c r="BF157" i="5"/>
  <c r="T157" i="5"/>
  <c r="R157" i="5"/>
  <c r="P157" i="5"/>
  <c r="BI152" i="5"/>
  <c r="BH152" i="5"/>
  <c r="BG152" i="5"/>
  <c r="BF152" i="5"/>
  <c r="T152" i="5"/>
  <c r="T151" i="5" s="1"/>
  <c r="R152" i="5"/>
  <c r="R151" i="5"/>
  <c r="P152" i="5"/>
  <c r="P151" i="5" s="1"/>
  <c r="BI149" i="5"/>
  <c r="BH149" i="5"/>
  <c r="BG149" i="5"/>
  <c r="BF149" i="5"/>
  <c r="T149" i="5"/>
  <c r="R149" i="5"/>
  <c r="P149" i="5"/>
  <c r="BI145" i="5"/>
  <c r="BH145" i="5"/>
  <c r="BG145" i="5"/>
  <c r="BF145" i="5"/>
  <c r="T145" i="5"/>
  <c r="R145" i="5"/>
  <c r="P145" i="5"/>
  <c r="BI141" i="5"/>
  <c r="BH141" i="5"/>
  <c r="BG141" i="5"/>
  <c r="BF141" i="5"/>
  <c r="T141" i="5"/>
  <c r="R141" i="5"/>
  <c r="P141" i="5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5" i="5"/>
  <c r="BH135" i="5"/>
  <c r="BG135" i="5"/>
  <c r="BF135" i="5"/>
  <c r="T135" i="5"/>
  <c r="R135" i="5"/>
  <c r="P135" i="5"/>
  <c r="BI131" i="5"/>
  <c r="BH131" i="5"/>
  <c r="BG131" i="5"/>
  <c r="BF131" i="5"/>
  <c r="T131" i="5"/>
  <c r="R131" i="5"/>
  <c r="P131" i="5"/>
  <c r="BI129" i="5"/>
  <c r="BH129" i="5"/>
  <c r="BG129" i="5"/>
  <c r="BF129" i="5"/>
  <c r="T129" i="5"/>
  <c r="R129" i="5"/>
  <c r="P129" i="5"/>
  <c r="BI127" i="5"/>
  <c r="BH127" i="5"/>
  <c r="BG127" i="5"/>
  <c r="BF127" i="5"/>
  <c r="T127" i="5"/>
  <c r="R127" i="5"/>
  <c r="P127" i="5"/>
  <c r="F118" i="5"/>
  <c r="E116" i="5"/>
  <c r="F89" i="5"/>
  <c r="E87" i="5"/>
  <c r="J24" i="5"/>
  <c r="E24" i="5"/>
  <c r="J92" i="5"/>
  <c r="J23" i="5"/>
  <c r="J21" i="5"/>
  <c r="E21" i="5"/>
  <c r="J91" i="5" s="1"/>
  <c r="J20" i="5"/>
  <c r="J18" i="5"/>
  <c r="E18" i="5"/>
  <c r="F121" i="5" s="1"/>
  <c r="J17" i="5"/>
  <c r="J15" i="5"/>
  <c r="E15" i="5"/>
  <c r="F120" i="5"/>
  <c r="J14" i="5"/>
  <c r="J12" i="5"/>
  <c r="J118" i="5"/>
  <c r="E7" i="5"/>
  <c r="E85" i="5"/>
  <c r="J133" i="4"/>
  <c r="J98" i="4" s="1"/>
  <c r="J37" i="4"/>
  <c r="J36" i="4"/>
  <c r="AY97" i="1"/>
  <c r="J35" i="4"/>
  <c r="AX97" i="1" s="1"/>
  <c r="BI207" i="4"/>
  <c r="BH207" i="4"/>
  <c r="BG207" i="4"/>
  <c r="BF207" i="4"/>
  <c r="T207" i="4"/>
  <c r="T206" i="4"/>
  <c r="R207" i="4"/>
  <c r="R206" i="4" s="1"/>
  <c r="P207" i="4"/>
  <c r="P206" i="4"/>
  <c r="BI205" i="4"/>
  <c r="BH205" i="4"/>
  <c r="BG205" i="4"/>
  <c r="BF205" i="4"/>
  <c r="T205" i="4"/>
  <c r="T204" i="4"/>
  <c r="R205" i="4"/>
  <c r="R204" i="4"/>
  <c r="P205" i="4"/>
  <c r="P204" i="4" s="1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199" i="4"/>
  <c r="BH199" i="4"/>
  <c r="BG199" i="4"/>
  <c r="BF199" i="4"/>
  <c r="T199" i="4"/>
  <c r="T198" i="4" s="1"/>
  <c r="R199" i="4"/>
  <c r="R198" i="4"/>
  <c r="P199" i="4"/>
  <c r="P198" i="4" s="1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3" i="4"/>
  <c r="BH193" i="4"/>
  <c r="BG193" i="4"/>
  <c r="BF193" i="4"/>
  <c r="T193" i="4"/>
  <c r="T192" i="4" s="1"/>
  <c r="R193" i="4"/>
  <c r="R192" i="4"/>
  <c r="P193" i="4"/>
  <c r="P192" i="4" s="1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7" i="4"/>
  <c r="BH187" i="4"/>
  <c r="BG187" i="4"/>
  <c r="BF187" i="4"/>
  <c r="T187" i="4"/>
  <c r="R187" i="4"/>
  <c r="P187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38" i="4"/>
  <c r="BH138" i="4"/>
  <c r="BG138" i="4"/>
  <c r="BF138" i="4"/>
  <c r="T138" i="4"/>
  <c r="T137" i="4" s="1"/>
  <c r="T136" i="4" s="1"/>
  <c r="R138" i="4"/>
  <c r="R137" i="4"/>
  <c r="R136" i="4" s="1"/>
  <c r="P138" i="4"/>
  <c r="P137" i="4" s="1"/>
  <c r="P136" i="4" s="1"/>
  <c r="BI135" i="4"/>
  <c r="BH135" i="4"/>
  <c r="BG135" i="4"/>
  <c r="BF135" i="4"/>
  <c r="T135" i="4"/>
  <c r="T134" i="4" s="1"/>
  <c r="T132" i="4" s="1"/>
  <c r="R135" i="4"/>
  <c r="R134" i="4" s="1"/>
  <c r="R132" i="4" s="1"/>
  <c r="P135" i="4"/>
  <c r="P134" i="4"/>
  <c r="P132" i="4" s="1"/>
  <c r="J128" i="4"/>
  <c r="F125" i="4"/>
  <c r="E123" i="4"/>
  <c r="J92" i="4"/>
  <c r="F89" i="4"/>
  <c r="E87" i="4"/>
  <c r="J21" i="4"/>
  <c r="E21" i="4"/>
  <c r="J127" i="4" s="1"/>
  <c r="J20" i="4"/>
  <c r="J18" i="4"/>
  <c r="E18" i="4"/>
  <c r="F92" i="4" s="1"/>
  <c r="J17" i="4"/>
  <c r="J15" i="4"/>
  <c r="E15" i="4"/>
  <c r="F91" i="4"/>
  <c r="J14" i="4"/>
  <c r="J12" i="4"/>
  <c r="J125" i="4"/>
  <c r="E7" i="4"/>
  <c r="E121" i="4"/>
  <c r="J37" i="3"/>
  <c r="J36" i="3"/>
  <c r="AY96" i="1" s="1"/>
  <c r="J35" i="3"/>
  <c r="AX96" i="1" s="1"/>
  <c r="BI250" i="3"/>
  <c r="BH250" i="3"/>
  <c r="BG250" i="3"/>
  <c r="BF250" i="3"/>
  <c r="T250" i="3"/>
  <c r="T249" i="3" s="1"/>
  <c r="R250" i="3"/>
  <c r="R249" i="3" s="1"/>
  <c r="P250" i="3"/>
  <c r="P249" i="3" s="1"/>
  <c r="BI247" i="3"/>
  <c r="BH247" i="3"/>
  <c r="BG247" i="3"/>
  <c r="BF247" i="3"/>
  <c r="T247" i="3"/>
  <c r="R247" i="3"/>
  <c r="P247" i="3"/>
  <c r="BI245" i="3"/>
  <c r="BH245" i="3"/>
  <c r="BG245" i="3"/>
  <c r="BF245" i="3"/>
  <c r="T245" i="3"/>
  <c r="R245" i="3"/>
  <c r="P245" i="3"/>
  <c r="BI243" i="3"/>
  <c r="BH243" i="3"/>
  <c r="BG243" i="3"/>
  <c r="BF243" i="3"/>
  <c r="T243" i="3"/>
  <c r="R243" i="3"/>
  <c r="P243" i="3"/>
  <c r="BI241" i="3"/>
  <c r="BH241" i="3"/>
  <c r="BG241" i="3"/>
  <c r="BF241" i="3"/>
  <c r="T241" i="3"/>
  <c r="R241" i="3"/>
  <c r="P241" i="3"/>
  <c r="BI239" i="3"/>
  <c r="BH239" i="3"/>
  <c r="BG239" i="3"/>
  <c r="BF239" i="3"/>
  <c r="T239" i="3"/>
  <c r="R239" i="3"/>
  <c r="P239" i="3"/>
  <c r="BI237" i="3"/>
  <c r="BH237" i="3"/>
  <c r="BG237" i="3"/>
  <c r="BF237" i="3"/>
  <c r="T237" i="3"/>
  <c r="R237" i="3"/>
  <c r="P237" i="3"/>
  <c r="BI235" i="3"/>
  <c r="BH235" i="3"/>
  <c r="BG235" i="3"/>
  <c r="BF235" i="3"/>
  <c r="T235" i="3"/>
  <c r="T234" i="3" s="1"/>
  <c r="R235" i="3"/>
  <c r="R234" i="3" s="1"/>
  <c r="P235" i="3"/>
  <c r="P234" i="3"/>
  <c r="BI232" i="3"/>
  <c r="BH232" i="3"/>
  <c r="BG232" i="3"/>
  <c r="BF232" i="3"/>
  <c r="T232" i="3"/>
  <c r="R232" i="3"/>
  <c r="P232" i="3"/>
  <c r="BI230" i="3"/>
  <c r="BH230" i="3"/>
  <c r="BG230" i="3"/>
  <c r="BF230" i="3"/>
  <c r="T230" i="3"/>
  <c r="R230" i="3"/>
  <c r="P230" i="3"/>
  <c r="BI228" i="3"/>
  <c r="BH228" i="3"/>
  <c r="BG228" i="3"/>
  <c r="BF228" i="3"/>
  <c r="T228" i="3"/>
  <c r="R228" i="3"/>
  <c r="P228" i="3"/>
  <c r="BI226" i="3"/>
  <c r="BH226" i="3"/>
  <c r="BG226" i="3"/>
  <c r="BF226" i="3"/>
  <c r="T226" i="3"/>
  <c r="R226" i="3"/>
  <c r="P226" i="3"/>
  <c r="BI224" i="3"/>
  <c r="BH224" i="3"/>
  <c r="BG224" i="3"/>
  <c r="BF224" i="3"/>
  <c r="T224" i="3"/>
  <c r="R224" i="3"/>
  <c r="P224" i="3"/>
  <c r="BI222" i="3"/>
  <c r="BH222" i="3"/>
  <c r="BG222" i="3"/>
  <c r="BF222" i="3"/>
  <c r="T222" i="3"/>
  <c r="R222" i="3"/>
  <c r="P222" i="3"/>
  <c r="BI220" i="3"/>
  <c r="BH220" i="3"/>
  <c r="BG220" i="3"/>
  <c r="BF220" i="3"/>
  <c r="T220" i="3"/>
  <c r="R220" i="3"/>
  <c r="P220" i="3"/>
  <c r="BI218" i="3"/>
  <c r="BH218" i="3"/>
  <c r="BG218" i="3"/>
  <c r="BF218" i="3"/>
  <c r="T218" i="3"/>
  <c r="R218" i="3"/>
  <c r="P218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12" i="3"/>
  <c r="BH212" i="3"/>
  <c r="BG212" i="3"/>
  <c r="BF212" i="3"/>
  <c r="T212" i="3"/>
  <c r="R212" i="3"/>
  <c r="P212" i="3"/>
  <c r="BI210" i="3"/>
  <c r="BH210" i="3"/>
  <c r="BG210" i="3"/>
  <c r="BF210" i="3"/>
  <c r="T210" i="3"/>
  <c r="R210" i="3"/>
  <c r="P210" i="3"/>
  <c r="BI208" i="3"/>
  <c r="BH208" i="3"/>
  <c r="BG208" i="3"/>
  <c r="BF208" i="3"/>
  <c r="T208" i="3"/>
  <c r="R208" i="3"/>
  <c r="P208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0" i="3"/>
  <c r="BH160" i="3"/>
  <c r="BG160" i="3"/>
  <c r="BF160" i="3"/>
  <c r="T160" i="3"/>
  <c r="T159" i="3" s="1"/>
  <c r="R160" i="3"/>
  <c r="R159" i="3"/>
  <c r="P160" i="3"/>
  <c r="P159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0" i="3"/>
  <c r="BH150" i="3"/>
  <c r="BG150" i="3"/>
  <c r="BF150" i="3"/>
  <c r="T150" i="3"/>
  <c r="R150" i="3"/>
  <c r="P150" i="3"/>
  <c r="BI146" i="3"/>
  <c r="BH146" i="3"/>
  <c r="BG146" i="3"/>
  <c r="BF146" i="3"/>
  <c r="T146" i="3"/>
  <c r="R146" i="3"/>
  <c r="P146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F119" i="3"/>
  <c r="E117" i="3"/>
  <c r="F89" i="3"/>
  <c r="E87" i="3"/>
  <c r="J24" i="3"/>
  <c r="E24" i="3"/>
  <c r="J92" i="3" s="1"/>
  <c r="J23" i="3"/>
  <c r="J21" i="3"/>
  <c r="E21" i="3"/>
  <c r="J121" i="3" s="1"/>
  <c r="J20" i="3"/>
  <c r="J18" i="3"/>
  <c r="E18" i="3"/>
  <c r="F122" i="3" s="1"/>
  <c r="J17" i="3"/>
  <c r="J15" i="3"/>
  <c r="E15" i="3"/>
  <c r="F91" i="3" s="1"/>
  <c r="J14" i="3"/>
  <c r="J12" i="3"/>
  <c r="J119" i="3"/>
  <c r="E7" i="3"/>
  <c r="E85" i="3"/>
  <c r="J37" i="2"/>
  <c r="J36" i="2"/>
  <c r="AY95" i="1" s="1"/>
  <c r="J35" i="2"/>
  <c r="AX95" i="1" s="1"/>
  <c r="BI214" i="2"/>
  <c r="BH214" i="2"/>
  <c r="BG214" i="2"/>
  <c r="BF214" i="2"/>
  <c r="T214" i="2"/>
  <c r="T213" i="2" s="1"/>
  <c r="R214" i="2"/>
  <c r="R213" i="2" s="1"/>
  <c r="P214" i="2"/>
  <c r="P213" i="2" s="1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R188" i="2"/>
  <c r="P188" i="2"/>
  <c r="BI183" i="2"/>
  <c r="BH183" i="2"/>
  <c r="BG183" i="2"/>
  <c r="BF183" i="2"/>
  <c r="T183" i="2"/>
  <c r="R183" i="2"/>
  <c r="P183" i="2"/>
  <c r="BI179" i="2"/>
  <c r="BH179" i="2"/>
  <c r="BG179" i="2"/>
  <c r="BF179" i="2"/>
  <c r="T179" i="2"/>
  <c r="R179" i="2"/>
  <c r="P179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65" i="2"/>
  <c r="BH165" i="2"/>
  <c r="BG165" i="2"/>
  <c r="BF165" i="2"/>
  <c r="T165" i="2"/>
  <c r="R165" i="2"/>
  <c r="P165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1" i="2"/>
  <c r="BH131" i="2"/>
  <c r="BG131" i="2"/>
  <c r="BF131" i="2"/>
  <c r="T131" i="2"/>
  <c r="R131" i="2"/>
  <c r="P131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F116" i="2"/>
  <c r="E114" i="2"/>
  <c r="F89" i="2"/>
  <c r="E87" i="2"/>
  <c r="J24" i="2"/>
  <c r="E24" i="2"/>
  <c r="J92" i="2" s="1"/>
  <c r="J23" i="2"/>
  <c r="J21" i="2"/>
  <c r="E21" i="2"/>
  <c r="J118" i="2" s="1"/>
  <c r="J20" i="2"/>
  <c r="J18" i="2"/>
  <c r="E18" i="2"/>
  <c r="F92" i="2" s="1"/>
  <c r="J17" i="2"/>
  <c r="J15" i="2"/>
  <c r="E15" i="2"/>
  <c r="F91" i="2" s="1"/>
  <c r="J14" i="2"/>
  <c r="J12" i="2"/>
  <c r="J89" i="2"/>
  <c r="E7" i="2"/>
  <c r="E85" i="2"/>
  <c r="L90" i="1"/>
  <c r="AM90" i="1"/>
  <c r="AM89" i="1"/>
  <c r="L89" i="1"/>
  <c r="AM87" i="1"/>
  <c r="L87" i="1"/>
  <c r="L85" i="1"/>
  <c r="L84" i="1"/>
  <c r="J207" i="2"/>
  <c r="BK127" i="2"/>
  <c r="J179" i="2"/>
  <c r="BK162" i="2"/>
  <c r="J157" i="2"/>
  <c r="J139" i="2"/>
  <c r="J131" i="2"/>
  <c r="J136" i="3"/>
  <c r="BK200" i="3"/>
  <c r="J206" i="3"/>
  <c r="J128" i="3"/>
  <c r="BK218" i="3"/>
  <c r="J172" i="3"/>
  <c r="J232" i="3"/>
  <c r="J243" i="3"/>
  <c r="J195" i="3"/>
  <c r="J245" i="3"/>
  <c r="J239" i="3"/>
  <c r="J140" i="3"/>
  <c r="BK187" i="4"/>
  <c r="J150" i="4"/>
  <c r="BK185" i="4"/>
  <c r="BK157" i="4"/>
  <c r="BK179" i="4"/>
  <c r="J196" i="4"/>
  <c r="BK167" i="4"/>
  <c r="J160" i="4"/>
  <c r="J169" i="4"/>
  <c r="BK147" i="4"/>
  <c r="J175" i="5"/>
  <c r="J203" i="5"/>
  <c r="J169" i="5"/>
  <c r="J129" i="5"/>
  <c r="BK170" i="5"/>
  <c r="BK189" i="5"/>
  <c r="BK193" i="5"/>
  <c r="BK206" i="5"/>
  <c r="BK172" i="5"/>
  <c r="BK191" i="5"/>
  <c r="J205" i="6"/>
  <c r="J167" i="6"/>
  <c r="BK199" i="6"/>
  <c r="J193" i="6"/>
  <c r="J197" i="6"/>
  <c r="BK198" i="6"/>
  <c r="J204" i="6"/>
  <c r="J165" i="6"/>
  <c r="BK172" i="6"/>
  <c r="J129" i="6"/>
  <c r="BK124" i="7"/>
  <c r="BK124" i="8"/>
  <c r="BK207" i="2"/>
  <c r="BK192" i="2"/>
  <c r="J127" i="2"/>
  <c r="J175" i="2"/>
  <c r="BK157" i="2"/>
  <c r="BK143" i="2"/>
  <c r="BK137" i="2"/>
  <c r="J212" i="3"/>
  <c r="BK239" i="3"/>
  <c r="J192" i="3"/>
  <c r="BK222" i="3"/>
  <c r="BK132" i="3"/>
  <c r="BK184" i="3"/>
  <c r="J157" i="3"/>
  <c r="BK210" i="3"/>
  <c r="BK182" i="3"/>
  <c r="J155" i="3"/>
  <c r="J200" i="3"/>
  <c r="BK170" i="3"/>
  <c r="J180" i="3"/>
  <c r="BK155" i="3"/>
  <c r="BK184" i="4"/>
  <c r="BK178" i="4"/>
  <c r="BK151" i="4"/>
  <c r="J207" i="4"/>
  <c r="BK170" i="4"/>
  <c r="J199" i="4"/>
  <c r="BK165" i="4"/>
  <c r="BK141" i="4"/>
  <c r="J155" i="4"/>
  <c r="J146" i="4"/>
  <c r="BK155" i="4"/>
  <c r="BK187" i="5"/>
  <c r="J204" i="5"/>
  <c r="BK214" i="5"/>
  <c r="BK131" i="5"/>
  <c r="BK141" i="5"/>
  <c r="J187" i="5"/>
  <c r="J198" i="5"/>
  <c r="J157" i="5"/>
  <c r="J181" i="5"/>
  <c r="BK129" i="5"/>
  <c r="J166" i="5"/>
  <c r="J172" i="6"/>
  <c r="BK218" i="6"/>
  <c r="BK157" i="6"/>
  <c r="J222" i="6"/>
  <c r="J220" i="6"/>
  <c r="BK220" i="6"/>
  <c r="J184" i="6"/>
  <c r="BK187" i="6"/>
  <c r="BK131" i="6"/>
  <c r="BK191" i="6"/>
  <c r="J181" i="6"/>
  <c r="J162" i="6"/>
  <c r="BK139" i="7"/>
  <c r="J124" i="7"/>
  <c r="J126" i="8"/>
  <c r="BK125" i="8"/>
  <c r="BK199" i="2"/>
  <c r="F35" i="2"/>
  <c r="BK188" i="3"/>
  <c r="J218" i="3"/>
  <c r="BK220" i="3"/>
  <c r="J198" i="3"/>
  <c r="J170" i="3"/>
  <c r="BK228" i="3"/>
  <c r="J235" i="3"/>
  <c r="BK172" i="3"/>
  <c r="J182" i="3"/>
  <c r="BK157" i="3"/>
  <c r="J152" i="4"/>
  <c r="J168" i="4"/>
  <c r="J148" i="4"/>
  <c r="J180" i="4"/>
  <c r="J144" i="4"/>
  <c r="J178" i="4"/>
  <c r="J203" i="4"/>
  <c r="J184" i="4"/>
  <c r="BK189" i="4"/>
  <c r="J157" i="4"/>
  <c r="BK181" i="4"/>
  <c r="J200" i="5"/>
  <c r="J183" i="5"/>
  <c r="J223" i="5"/>
  <c r="BK223" i="5"/>
  <c r="J131" i="5"/>
  <c r="J186" i="5"/>
  <c r="J159" i="5"/>
  <c r="BK192" i="5"/>
  <c r="J202" i="5"/>
  <c r="BK198" i="5"/>
  <c r="J196" i="6"/>
  <c r="J164" i="6"/>
  <c r="BK207" i="6"/>
  <c r="J149" i="6"/>
  <c r="J203" i="6"/>
  <c r="BK190" i="6"/>
  <c r="BK203" i="6"/>
  <c r="BK222" i="6"/>
  <c r="BK186" i="6"/>
  <c r="BK182" i="6"/>
  <c r="J152" i="6"/>
  <c r="BK129" i="7"/>
  <c r="J141" i="7"/>
  <c r="J127" i="8"/>
  <c r="BK126" i="8"/>
  <c r="BK129" i="8"/>
  <c r="J199" i="2"/>
  <c r="F34" i="2"/>
  <c r="BK136" i="3"/>
  <c r="J174" i="3"/>
  <c r="BK235" i="3"/>
  <c r="J167" i="3"/>
  <c r="J202" i="4"/>
  <c r="J190" i="4"/>
  <c r="BK163" i="5"/>
  <c r="BK196" i="5"/>
  <c r="J163" i="6"/>
  <c r="BK132" i="7"/>
  <c r="J125" i="8"/>
  <c r="BK210" i="2"/>
  <c r="J214" i="2"/>
  <c r="BK179" i="2"/>
  <c r="BK165" i="2"/>
  <c r="BK155" i="2"/>
  <c r="J143" i="2"/>
  <c r="BK135" i="2"/>
  <c r="J230" i="3"/>
  <c r="BK206" i="3"/>
  <c r="J241" i="3"/>
  <c r="BK146" i="3"/>
  <c r="J208" i="3"/>
  <c r="J138" i="3"/>
  <c r="J196" i="3"/>
  <c r="J150" i="3"/>
  <c r="BK130" i="3"/>
  <c r="J226" i="3"/>
  <c r="BK150" i="3"/>
  <c r="BK202" i="4"/>
  <c r="BK193" i="4"/>
  <c r="J147" i="4"/>
  <c r="BK144" i="4"/>
  <c r="J174" i="4"/>
  <c r="BK201" i="4"/>
  <c r="J161" i="4"/>
  <c r="J186" i="4"/>
  <c r="BK143" i="4"/>
  <c r="BK154" i="4"/>
  <c r="BK186" i="4"/>
  <c r="J212" i="5"/>
  <c r="BK139" i="5"/>
  <c r="BK168" i="5"/>
  <c r="J162" i="5"/>
  <c r="J180" i="5"/>
  <c r="J191" i="5"/>
  <c r="J210" i="5"/>
  <c r="J184" i="5"/>
  <c r="J201" i="5"/>
  <c r="BK177" i="5"/>
  <c r="BK184" i="5"/>
  <c r="J190" i="6"/>
  <c r="J141" i="6"/>
  <c r="BK167" i="6"/>
  <c r="BK137" i="6"/>
  <c r="J198" i="6"/>
  <c r="BK175" i="6"/>
  <c r="BK181" i="6"/>
  <c r="BK225" i="6"/>
  <c r="J185" i="6"/>
  <c r="J207" i="6"/>
  <c r="J169" i="6"/>
  <c r="BK177" i="6"/>
  <c r="BK129" i="6"/>
  <c r="BK137" i="7"/>
  <c r="BK131" i="8"/>
  <c r="BK204" i="2"/>
  <c r="J192" i="2"/>
  <c r="BK183" i="2"/>
  <c r="J165" i="2"/>
  <c r="BK146" i="2"/>
  <c r="BK139" i="2"/>
  <c r="BK131" i="2"/>
  <c r="J153" i="3"/>
  <c r="J228" i="3"/>
  <c r="BK180" i="3"/>
  <c r="BK138" i="3"/>
  <c r="BK195" i="3"/>
  <c r="BK241" i="3"/>
  <c r="J194" i="3"/>
  <c r="J142" i="3"/>
  <c r="J237" i="3"/>
  <c r="J188" i="3"/>
  <c r="BK230" i="3"/>
  <c r="BK210" i="5"/>
  <c r="J141" i="5"/>
  <c r="J216" i="5"/>
  <c r="J196" i="5"/>
  <c r="BK204" i="5"/>
  <c r="BK216" i="5"/>
  <c r="J220" i="5"/>
  <c r="J188" i="5"/>
  <c r="BK194" i="5"/>
  <c r="BK162" i="5"/>
  <c r="J139" i="5"/>
  <c r="BK185" i="5"/>
  <c r="J180" i="6"/>
  <c r="J200" i="6"/>
  <c r="BK212" i="6"/>
  <c r="J177" i="6"/>
  <c r="J182" i="6"/>
  <c r="J194" i="6"/>
  <c r="J192" i="6"/>
  <c r="J139" i="6"/>
  <c r="BK163" i="6"/>
  <c r="BK165" i="6"/>
  <c r="F37" i="7"/>
  <c r="J124" i="8"/>
  <c r="BK123" i="8"/>
  <c r="J122" i="8"/>
  <c r="J201" i="2"/>
  <c r="J183" i="2"/>
  <c r="J204" i="2"/>
  <c r="J171" i="2"/>
  <c r="BK160" i="2"/>
  <c r="BK153" i="2"/>
  <c r="BK141" i="2"/>
  <c r="J135" i="2"/>
  <c r="AS94" i="1"/>
  <c r="BK232" i="3"/>
  <c r="BK153" i="3"/>
  <c r="J210" i="3"/>
  <c r="BK176" i="3"/>
  <c r="BK237" i="3"/>
  <c r="J204" i="3"/>
  <c r="J146" i="3"/>
  <c r="BK226" i="3"/>
  <c r="BK198" i="3"/>
  <c r="BK167" i="3"/>
  <c r="BK212" i="3"/>
  <c r="J176" i="3"/>
  <c r="J189" i="4"/>
  <c r="BK175" i="4"/>
  <c r="BK146" i="4"/>
  <c r="J181" i="4"/>
  <c r="BK148" i="4"/>
  <c r="J193" i="4"/>
  <c r="J164" i="4"/>
  <c r="BK199" i="4"/>
  <c r="BK203" i="4"/>
  <c r="BK138" i="4"/>
  <c r="BK162" i="4"/>
  <c r="J142" i="4"/>
  <c r="BK174" i="4"/>
  <c r="J199" i="5"/>
  <c r="J149" i="5"/>
  <c r="J182" i="5"/>
  <c r="J167" i="5"/>
  <c r="BK149" i="5"/>
  <c r="J189" i="5"/>
  <c r="BK203" i="5"/>
  <c r="J206" i="5"/>
  <c r="J168" i="5"/>
  <c r="BK175" i="5"/>
  <c r="J152" i="5"/>
  <c r="BK201" i="5"/>
  <c r="J210" i="6"/>
  <c r="BK168" i="6"/>
  <c r="J225" i="6"/>
  <c r="BK159" i="6"/>
  <c r="BK145" i="6"/>
  <c r="BK216" i="6"/>
  <c r="BK180" i="6"/>
  <c r="BK193" i="6"/>
  <c r="J212" i="6"/>
  <c r="BK210" i="6"/>
  <c r="J183" i="6"/>
  <c r="J201" i="6"/>
  <c r="J170" i="6"/>
  <c r="BK166" i="6"/>
  <c r="BK184" i="6"/>
  <c r="J137" i="6"/>
  <c r="J137" i="7"/>
  <c r="J127" i="7"/>
  <c r="J129" i="8"/>
  <c r="J210" i="2"/>
  <c r="BK188" i="2"/>
  <c r="BK125" i="2"/>
  <c r="BK175" i="2"/>
  <c r="J162" i="2"/>
  <c r="J153" i="2"/>
  <c r="J137" i="2"/>
  <c r="BK216" i="3"/>
  <c r="J130" i="3"/>
  <c r="J186" i="3"/>
  <c r="BK190" i="3"/>
  <c r="BK214" i="3"/>
  <c r="BK160" i="3"/>
  <c r="BK208" i="3"/>
  <c r="J250" i="3"/>
  <c r="BK245" i="3"/>
  <c r="BK192" i="3"/>
  <c r="J216" i="3"/>
  <c r="BK224" i="3"/>
  <c r="BK207" i="4"/>
  <c r="J183" i="4"/>
  <c r="BK171" i="4"/>
  <c r="J187" i="4"/>
  <c r="BK182" i="4"/>
  <c r="BK164" i="4"/>
  <c r="J191" i="4"/>
  <c r="BK145" i="4"/>
  <c r="BK158" i="4"/>
  <c r="BK168" i="4"/>
  <c r="BK172" i="4"/>
  <c r="J154" i="4"/>
  <c r="J162" i="4"/>
  <c r="BK166" i="5"/>
  <c r="BK181" i="5"/>
  <c r="J214" i="5"/>
  <c r="J218" i="5"/>
  <c r="BK220" i="5"/>
  <c r="J194" i="5"/>
  <c r="BK182" i="5"/>
  <c r="BK159" i="5"/>
  <c r="J193" i="5"/>
  <c r="BK200" i="6"/>
  <c r="J214" i="6"/>
  <c r="BK152" i="6"/>
  <c r="BK201" i="6"/>
  <c r="BK214" i="6"/>
  <c r="BK205" i="6"/>
  <c r="J202" i="6"/>
  <c r="J145" i="6"/>
  <c r="BK196" i="6"/>
  <c r="J127" i="6"/>
  <c r="J157" i="6"/>
  <c r="J132" i="7"/>
  <c r="BK128" i="8"/>
  <c r="BK201" i="2"/>
  <c r="J188" i="2"/>
  <c r="BK214" i="2"/>
  <c r="BK171" i="2"/>
  <c r="J160" i="2"/>
  <c r="J146" i="2"/>
  <c r="F37" i="2"/>
  <c r="J224" i="3"/>
  <c r="BK247" i="3"/>
  <c r="J160" i="3"/>
  <c r="J201" i="4"/>
  <c r="J153" i="4"/>
  <c r="J170" i="4"/>
  <c r="J177" i="4"/>
  <c r="BK188" i="4"/>
  <c r="BK166" i="4"/>
  <c r="BK197" i="4"/>
  <c r="J159" i="4"/>
  <c r="BK135" i="4"/>
  <c r="J166" i="4"/>
  <c r="BK156" i="4"/>
  <c r="J158" i="4"/>
  <c r="J151" i="4"/>
  <c r="BK183" i="5"/>
  <c r="BK205" i="5"/>
  <c r="J208" i="5"/>
  <c r="BK167" i="5"/>
  <c r="J172" i="5"/>
  <c r="J185" i="5"/>
  <c r="J163" i="5"/>
  <c r="BK169" i="5"/>
  <c r="J135" i="5"/>
  <c r="J166" i="6"/>
  <c r="J188" i="6"/>
  <c r="BK139" i="6"/>
  <c r="BK185" i="6"/>
  <c r="BK202" i="6"/>
  <c r="BK206" i="6"/>
  <c r="J206" i="6"/>
  <c r="BK170" i="6"/>
  <c r="BK197" i="6"/>
  <c r="BK169" i="6"/>
  <c r="J175" i="6"/>
  <c r="J135" i="6"/>
  <c r="BK134" i="7"/>
  <c r="BK141" i="7"/>
  <c r="BK130" i="8"/>
  <c r="J195" i="2"/>
  <c r="F36" i="2"/>
  <c r="BK243" i="3"/>
  <c r="J178" i="3"/>
  <c r="BK204" i="3"/>
  <c r="J184" i="3"/>
  <c r="BK128" i="3"/>
  <c r="J190" i="3"/>
  <c r="J214" i="3"/>
  <c r="J165" i="3"/>
  <c r="BK191" i="4"/>
  <c r="BK190" i="4"/>
  <c r="BK169" i="4"/>
  <c r="J138" i="4"/>
  <c r="BK176" i="4"/>
  <c r="BK152" i="4"/>
  <c r="BK180" i="4"/>
  <c r="BK160" i="4"/>
  <c r="BK142" i="4"/>
  <c r="J141" i="4"/>
  <c r="BK161" i="4"/>
  <c r="J176" i="4"/>
  <c r="BK150" i="4"/>
  <c r="BK164" i="5"/>
  <c r="BK188" i="5"/>
  <c r="J170" i="5"/>
  <c r="BK157" i="5"/>
  <c r="J190" i="5"/>
  <c r="J127" i="5"/>
  <c r="J189" i="6"/>
  <c r="BK194" i="6"/>
  <c r="J159" i="6"/>
  <c r="J129" i="7"/>
  <c r="J130" i="8"/>
  <c r="J121" i="8"/>
  <c r="BK127" i="8"/>
  <c r="J155" i="2"/>
  <c r="J141" i="2"/>
  <c r="J125" i="2"/>
  <c r="J132" i="3"/>
  <c r="BK194" i="3"/>
  <c r="J220" i="3"/>
  <c r="J145" i="4"/>
  <c r="J179" i="4"/>
  <c r="J156" i="4"/>
  <c r="BK183" i="4"/>
  <c r="J143" i="4"/>
  <c r="BK196" i="4"/>
  <c r="J188" i="4"/>
  <c r="BK177" i="4"/>
  <c r="J165" i="4"/>
  <c r="BK149" i="4"/>
  <c r="J165" i="5"/>
  <c r="BK135" i="5"/>
  <c r="BK218" i="5"/>
  <c r="J205" i="5"/>
  <c r="BK190" i="5"/>
  <c r="BK199" i="5"/>
  <c r="BK127" i="5"/>
  <c r="BK165" i="5"/>
  <c r="BK137" i="5"/>
  <c r="BK180" i="5"/>
  <c r="J191" i="6"/>
  <c r="BK127" i="6"/>
  <c r="BK164" i="6"/>
  <c r="BK135" i="6"/>
  <c r="J139" i="7"/>
  <c r="J128" i="8"/>
  <c r="BK122" i="8"/>
  <c r="BK195" i="2"/>
  <c r="J34" i="2"/>
  <c r="BK140" i="3"/>
  <c r="BK186" i="3"/>
  <c r="BK202" i="3"/>
  <c r="BK174" i="3"/>
  <c r="J222" i="3"/>
  <c r="J202" i="3"/>
  <c r="J247" i="3"/>
  <c r="BK250" i="3"/>
  <c r="BK196" i="3"/>
  <c r="BK165" i="3"/>
  <c r="BK178" i="3"/>
  <c r="BK142" i="3"/>
  <c r="J185" i="4"/>
  <c r="BK205" i="4"/>
  <c r="J172" i="4"/>
  <c r="J197" i="4"/>
  <c r="J205" i="4"/>
  <c r="J173" i="4"/>
  <c r="J149" i="4"/>
  <c r="J167" i="4"/>
  <c r="BK153" i="4"/>
  <c r="BK159" i="4"/>
  <c r="J175" i="4"/>
  <c r="J135" i="4"/>
  <c r="J171" i="4"/>
  <c r="BK173" i="4"/>
  <c r="J182" i="4"/>
  <c r="BK202" i="5"/>
  <c r="BK145" i="5"/>
  <c r="J145" i="5"/>
  <c r="J137" i="5"/>
  <c r="J164" i="5"/>
  <c r="BK186" i="5"/>
  <c r="BK212" i="5"/>
  <c r="BK208" i="5"/>
  <c r="J192" i="5"/>
  <c r="BK200" i="5"/>
  <c r="J177" i="5"/>
  <c r="BK152" i="5"/>
  <c r="J218" i="6"/>
  <c r="BK192" i="6"/>
  <c r="BK162" i="6"/>
  <c r="BK183" i="6"/>
  <c r="BK141" i="6"/>
  <c r="J131" i="6"/>
  <c r="BK188" i="6"/>
  <c r="J199" i="6"/>
  <c r="J216" i="6"/>
  <c r="J187" i="6"/>
  <c r="J186" i="6"/>
  <c r="BK204" i="6"/>
  <c r="J168" i="6"/>
  <c r="BK189" i="6"/>
  <c r="BK149" i="6"/>
  <c r="J134" i="7"/>
  <c r="BK127" i="7"/>
  <c r="J131" i="8"/>
  <c r="J123" i="8"/>
  <c r="BK121" i="8"/>
  <c r="R164" i="2" l="1"/>
  <c r="T127" i="3"/>
  <c r="T152" i="3"/>
  <c r="T164" i="3"/>
  <c r="P236" i="3"/>
  <c r="R163" i="4"/>
  <c r="R200" i="4"/>
  <c r="BK126" i="6"/>
  <c r="J126" i="6"/>
  <c r="J98" i="6"/>
  <c r="R156" i="6"/>
  <c r="T163" i="4"/>
  <c r="BK161" i="5"/>
  <c r="J161" i="5" s="1"/>
  <c r="J101" i="5" s="1"/>
  <c r="R126" i="6"/>
  <c r="T156" i="6"/>
  <c r="BK164" i="2"/>
  <c r="J164" i="2"/>
  <c r="J100" i="2"/>
  <c r="P163" i="4"/>
  <c r="P139" i="4" s="1"/>
  <c r="BK200" i="4"/>
  <c r="J200" i="4"/>
  <c r="J109" i="4"/>
  <c r="BK126" i="5"/>
  <c r="J126" i="5" s="1"/>
  <c r="J98" i="5" s="1"/>
  <c r="R156" i="5"/>
  <c r="T164" i="2"/>
  <c r="BK169" i="3"/>
  <c r="J169" i="3"/>
  <c r="J102" i="3"/>
  <c r="BK140" i="4"/>
  <c r="BK139" i="4" s="1"/>
  <c r="J139" i="4" s="1"/>
  <c r="J102" i="4" s="1"/>
  <c r="J140" i="4"/>
  <c r="J103" i="4"/>
  <c r="P195" i="4"/>
  <c r="P126" i="5"/>
  <c r="T156" i="5"/>
  <c r="P161" i="6"/>
  <c r="R124" i="2"/>
  <c r="R152" i="2"/>
  <c r="T169" i="3"/>
  <c r="T140" i="4"/>
  <c r="T200" i="4"/>
  <c r="T209" i="5"/>
  <c r="P211" i="6"/>
  <c r="P125" i="6" s="1"/>
  <c r="P124" i="6" s="1"/>
  <c r="AU99" i="1" s="1"/>
  <c r="P152" i="2"/>
  <c r="P123" i="2" s="1"/>
  <c r="P122" i="2" s="1"/>
  <c r="AU95" i="1" s="1"/>
  <c r="P198" i="2"/>
  <c r="BK127" i="3"/>
  <c r="P152" i="3"/>
  <c r="R164" i="3"/>
  <c r="T236" i="3"/>
  <c r="R126" i="5"/>
  <c r="BK156" i="5"/>
  <c r="J156" i="5"/>
  <c r="J100" i="5"/>
  <c r="BK209" i="5"/>
  <c r="J209" i="5"/>
  <c r="J103" i="5"/>
  <c r="BK161" i="6"/>
  <c r="J161" i="6" s="1"/>
  <c r="J101" i="6" s="1"/>
  <c r="T124" i="2"/>
  <c r="T152" i="2"/>
  <c r="BK152" i="3"/>
  <c r="J152" i="3"/>
  <c r="J99" i="3"/>
  <c r="P164" i="3"/>
  <c r="BK236" i="3"/>
  <c r="J236" i="3"/>
  <c r="J104" i="3"/>
  <c r="BK163" i="4"/>
  <c r="J163" i="4" s="1"/>
  <c r="J104" i="4" s="1"/>
  <c r="P200" i="4"/>
  <c r="P161" i="5"/>
  <c r="T161" i="6"/>
  <c r="BK131" i="7"/>
  <c r="J131" i="7"/>
  <c r="J100" i="7"/>
  <c r="R131" i="7"/>
  <c r="BK136" i="7"/>
  <c r="J136" i="7"/>
  <c r="J101" i="7"/>
  <c r="T136" i="7"/>
  <c r="BK152" i="2"/>
  <c r="J152" i="2" s="1"/>
  <c r="J99" i="2" s="1"/>
  <c r="T198" i="2"/>
  <c r="P127" i="3"/>
  <c r="R169" i="3"/>
  <c r="P140" i="4"/>
  <c r="T195" i="4"/>
  <c r="T194" i="4"/>
  <c r="R209" i="5"/>
  <c r="T126" i="7"/>
  <c r="T122" i="7" s="1"/>
  <c r="T121" i="7" s="1"/>
  <c r="P131" i="7"/>
  <c r="T131" i="7"/>
  <c r="P136" i="7"/>
  <c r="R136" i="7"/>
  <c r="BK120" i="8"/>
  <c r="J120" i="8"/>
  <c r="J98" i="8"/>
  <c r="P164" i="2"/>
  <c r="R195" i="4"/>
  <c r="R194" i="4" s="1"/>
  <c r="P156" i="6"/>
  <c r="R211" i="6"/>
  <c r="BK126" i="7"/>
  <c r="J126" i="7"/>
  <c r="J99" i="7"/>
  <c r="BK124" i="2"/>
  <c r="J124" i="2"/>
  <c r="J98" i="2"/>
  <c r="BK198" i="2"/>
  <c r="BK123" i="2" s="1"/>
  <c r="J123" i="2" s="1"/>
  <c r="J97" i="2" s="1"/>
  <c r="J198" i="2"/>
  <c r="J101" i="2"/>
  <c r="P169" i="3"/>
  <c r="T126" i="5"/>
  <c r="P156" i="5"/>
  <c r="P209" i="5"/>
  <c r="P126" i="6"/>
  <c r="T211" i="6"/>
  <c r="R126" i="7"/>
  <c r="R122" i="7"/>
  <c r="R121" i="7"/>
  <c r="P120" i="8"/>
  <c r="P119" i="8" s="1"/>
  <c r="P118" i="8" s="1"/>
  <c r="AU101" i="1" s="1"/>
  <c r="P124" i="2"/>
  <c r="R198" i="2"/>
  <c r="R140" i="4"/>
  <c r="R161" i="5"/>
  <c r="R161" i="6"/>
  <c r="P126" i="7"/>
  <c r="P122" i="7" s="1"/>
  <c r="P121" i="7" s="1"/>
  <c r="AU100" i="1" s="1"/>
  <c r="R120" i="8"/>
  <c r="R119" i="8"/>
  <c r="R118" i="8"/>
  <c r="R127" i="3"/>
  <c r="R152" i="3"/>
  <c r="R126" i="3" s="1"/>
  <c r="R125" i="3" s="1"/>
  <c r="BK164" i="3"/>
  <c r="J164" i="3" s="1"/>
  <c r="J101" i="3" s="1"/>
  <c r="R236" i="3"/>
  <c r="BK195" i="4"/>
  <c r="J195" i="4"/>
  <c r="J107" i="4"/>
  <c r="T161" i="5"/>
  <c r="T126" i="6"/>
  <c r="T125" i="6"/>
  <c r="T124" i="6"/>
  <c r="BK156" i="6"/>
  <c r="J156" i="6"/>
  <c r="J100" i="6" s="1"/>
  <c r="BK211" i="6"/>
  <c r="J211" i="6" s="1"/>
  <c r="J103" i="6" s="1"/>
  <c r="T120" i="8"/>
  <c r="T119" i="8"/>
  <c r="T118" i="8"/>
  <c r="BK213" i="2"/>
  <c r="J213" i="2"/>
  <c r="J102" i="2"/>
  <c r="BK209" i="6"/>
  <c r="J209" i="6"/>
  <c r="J102" i="6" s="1"/>
  <c r="F92" i="3"/>
  <c r="BK234" i="3"/>
  <c r="J234" i="3"/>
  <c r="J103" i="3"/>
  <c r="BK192" i="4"/>
  <c r="J192" i="4"/>
  <c r="J105" i="4"/>
  <c r="BK151" i="5"/>
  <c r="BK125" i="5" s="1"/>
  <c r="J125" i="5" s="1"/>
  <c r="J97" i="5" s="1"/>
  <c r="J151" i="5"/>
  <c r="J99" i="5"/>
  <c r="BK151" i="6"/>
  <c r="J151" i="6" s="1"/>
  <c r="J99" i="6" s="1"/>
  <c r="BK159" i="3"/>
  <c r="J159" i="3"/>
  <c r="J100" i="3"/>
  <c r="BK222" i="5"/>
  <c r="J222" i="5"/>
  <c r="J104" i="5"/>
  <c r="BK224" i="6"/>
  <c r="J224" i="6"/>
  <c r="J104" i="6"/>
  <c r="BK123" i="7"/>
  <c r="J123" i="7" s="1"/>
  <c r="J98" i="7" s="1"/>
  <c r="BK206" i="4"/>
  <c r="J206" i="4"/>
  <c r="J111" i="4"/>
  <c r="BK207" i="5"/>
  <c r="J207" i="5"/>
  <c r="J102" i="5"/>
  <c r="BK249" i="3"/>
  <c r="J249" i="3"/>
  <c r="J105" i="3"/>
  <c r="BK198" i="4"/>
  <c r="J198" i="4" s="1"/>
  <c r="J108" i="4" s="1"/>
  <c r="BK204" i="4"/>
  <c r="J204" i="4"/>
  <c r="J110" i="4"/>
  <c r="BK134" i="4"/>
  <c r="J134" i="4"/>
  <c r="J99" i="4"/>
  <c r="BK137" i="4"/>
  <c r="J137" i="4"/>
  <c r="J101" i="4"/>
  <c r="J92" i="8"/>
  <c r="J112" i="8"/>
  <c r="BE121" i="8"/>
  <c r="F92" i="8"/>
  <c r="J114" i="8"/>
  <c r="BE130" i="8"/>
  <c r="BE131" i="8"/>
  <c r="BE128" i="8"/>
  <c r="BE129" i="8"/>
  <c r="E108" i="8"/>
  <c r="BE122" i="8"/>
  <c r="BE123" i="8"/>
  <c r="BE124" i="8"/>
  <c r="BE125" i="8"/>
  <c r="BE126" i="8"/>
  <c r="BE127" i="8"/>
  <c r="F91" i="8"/>
  <c r="J92" i="7"/>
  <c r="J89" i="7"/>
  <c r="F118" i="7"/>
  <c r="E85" i="7"/>
  <c r="J117" i="7"/>
  <c r="BE124" i="7"/>
  <c r="BE134" i="7"/>
  <c r="BE139" i="7"/>
  <c r="F117" i="7"/>
  <c r="BE127" i="7"/>
  <c r="BE137" i="7"/>
  <c r="BE141" i="7"/>
  <c r="BE129" i="7"/>
  <c r="BE132" i="7"/>
  <c r="BD100" i="1"/>
  <c r="BE127" i="6"/>
  <c r="BE159" i="6"/>
  <c r="BE181" i="6"/>
  <c r="F92" i="6"/>
  <c r="BE129" i="6"/>
  <c r="E114" i="6"/>
  <c r="BE165" i="6"/>
  <c r="BE167" i="6"/>
  <c r="J91" i="6"/>
  <c r="F120" i="6"/>
  <c r="BE131" i="6"/>
  <c r="BE135" i="6"/>
  <c r="BE149" i="6"/>
  <c r="BE164" i="6"/>
  <c r="BE166" i="6"/>
  <c r="BE170" i="6"/>
  <c r="BE172" i="6"/>
  <c r="BE182" i="6"/>
  <c r="BE184" i="6"/>
  <c r="BE189" i="6"/>
  <c r="BE190" i="6"/>
  <c r="BE202" i="6"/>
  <c r="BE203" i="6"/>
  <c r="BE216" i="6"/>
  <c r="J92" i="6"/>
  <c r="BE137" i="6"/>
  <c r="BE141" i="6"/>
  <c r="BE152" i="6"/>
  <c r="BE169" i="6"/>
  <c r="BE188" i="6"/>
  <c r="BE196" i="6"/>
  <c r="BE197" i="6"/>
  <c r="BE198" i="6"/>
  <c r="BE199" i="6"/>
  <c r="BE200" i="6"/>
  <c r="BE201" i="6"/>
  <c r="BE212" i="6"/>
  <c r="BE214" i="6"/>
  <c r="BE220" i="6"/>
  <c r="BE222" i="6"/>
  <c r="BE191" i="6"/>
  <c r="BE218" i="6"/>
  <c r="BE175" i="6"/>
  <c r="BE177" i="6"/>
  <c r="BE180" i="6"/>
  <c r="BE183" i="6"/>
  <c r="BE194" i="6"/>
  <c r="BE207" i="6"/>
  <c r="BE210" i="6"/>
  <c r="J118" i="6"/>
  <c r="BE162" i="6"/>
  <c r="BE163" i="6"/>
  <c r="BE168" i="6"/>
  <c r="BE192" i="6"/>
  <c r="BE193" i="6"/>
  <c r="BE205" i="6"/>
  <c r="BE206" i="6"/>
  <c r="BE139" i="6"/>
  <c r="BE145" i="6"/>
  <c r="BE157" i="6"/>
  <c r="BE185" i="6"/>
  <c r="BE186" i="6"/>
  <c r="BE187" i="6"/>
  <c r="BE204" i="6"/>
  <c r="BE225" i="6"/>
  <c r="BE175" i="5"/>
  <c r="BE181" i="5"/>
  <c r="BE186" i="5"/>
  <c r="BE188" i="5"/>
  <c r="J120" i="5"/>
  <c r="BE145" i="5"/>
  <c r="BE192" i="5"/>
  <c r="BE127" i="5"/>
  <c r="BE141" i="5"/>
  <c r="BE168" i="5"/>
  <c r="BE194" i="5"/>
  <c r="BE204" i="5"/>
  <c r="BE131" i="5"/>
  <c r="BE164" i="5"/>
  <c r="BE166" i="5"/>
  <c r="BE170" i="5"/>
  <c r="BE184" i="5"/>
  <c r="BE187" i="5"/>
  <c r="BE189" i="5"/>
  <c r="BE167" i="5"/>
  <c r="BE180" i="5"/>
  <c r="BE191" i="5"/>
  <c r="BE196" i="5"/>
  <c r="BE208" i="5"/>
  <c r="BE210" i="5"/>
  <c r="BE212" i="5"/>
  <c r="F91" i="5"/>
  <c r="BE129" i="5"/>
  <c r="BE162" i="5"/>
  <c r="BE177" i="5"/>
  <c r="BE190" i="5"/>
  <c r="BE200" i="5"/>
  <c r="F92" i="5"/>
  <c r="J121" i="5"/>
  <c r="BE135" i="5"/>
  <c r="BE149" i="5"/>
  <c r="BE223" i="5"/>
  <c r="J89" i="5"/>
  <c r="E114" i="5"/>
  <c r="BE139" i="5"/>
  <c r="BE157" i="5"/>
  <c r="BE163" i="5"/>
  <c r="BE165" i="5"/>
  <c r="BE182" i="5"/>
  <c r="BE198" i="5"/>
  <c r="BE201" i="5"/>
  <c r="BE202" i="5"/>
  <c r="BE203" i="5"/>
  <c r="BE214" i="5"/>
  <c r="BE137" i="5"/>
  <c r="BE152" i="5"/>
  <c r="BE206" i="5"/>
  <c r="BE172" i="5"/>
  <c r="BE183" i="5"/>
  <c r="BE185" i="5"/>
  <c r="BE199" i="5"/>
  <c r="BE193" i="5"/>
  <c r="BE216" i="5"/>
  <c r="BE218" i="5"/>
  <c r="BE220" i="5"/>
  <c r="BE159" i="5"/>
  <c r="BE169" i="5"/>
  <c r="BE205" i="5"/>
  <c r="F127" i="4"/>
  <c r="BE141" i="4"/>
  <c r="BE156" i="4"/>
  <c r="BE184" i="4"/>
  <c r="BE180" i="4"/>
  <c r="BE146" i="4"/>
  <c r="BE148" i="4"/>
  <c r="BE159" i="4"/>
  <c r="BE167" i="4"/>
  <c r="BE174" i="4"/>
  <c r="BE154" i="4"/>
  <c r="BE158" i="4"/>
  <c r="BE166" i="4"/>
  <c r="BE179" i="4"/>
  <c r="J127" i="3"/>
  <c r="J98" i="3"/>
  <c r="BE143" i="4"/>
  <c r="BE145" i="4"/>
  <c r="BE150" i="4"/>
  <c r="BE160" i="4"/>
  <c r="E85" i="4"/>
  <c r="BE152" i="4"/>
  <c r="BE153" i="4"/>
  <c r="BE181" i="4"/>
  <c r="BE188" i="4"/>
  <c r="BE205" i="4"/>
  <c r="J89" i="4"/>
  <c r="BE144" i="4"/>
  <c r="BE151" i="4"/>
  <c r="BE187" i="4"/>
  <c r="BE189" i="4"/>
  <c r="BE191" i="4"/>
  <c r="BE147" i="4"/>
  <c r="BE155" i="4"/>
  <c r="BE157" i="4"/>
  <c r="BE168" i="4"/>
  <c r="BE176" i="4"/>
  <c r="BE185" i="4"/>
  <c r="BE203" i="4"/>
  <c r="BE207" i="4"/>
  <c r="J91" i="4"/>
  <c r="F128" i="4"/>
  <c r="BE138" i="4"/>
  <c r="BE171" i="4"/>
  <c r="BE177" i="4"/>
  <c r="BE183" i="4"/>
  <c r="BE142" i="4"/>
  <c r="BE165" i="4"/>
  <c r="BE169" i="4"/>
  <c r="BE178" i="4"/>
  <c r="BE182" i="4"/>
  <c r="BE190" i="4"/>
  <c r="BE193" i="4"/>
  <c r="BE199" i="4"/>
  <c r="BE201" i="4"/>
  <c r="BE135" i="4"/>
  <c r="BE161" i="4"/>
  <c r="BE164" i="4"/>
  <c r="BE173" i="4"/>
  <c r="BE197" i="4"/>
  <c r="BE202" i="4"/>
  <c r="BE149" i="4"/>
  <c r="BE162" i="4"/>
  <c r="BE170" i="4"/>
  <c r="BE172" i="4"/>
  <c r="BE175" i="4"/>
  <c r="BE186" i="4"/>
  <c r="BE196" i="4"/>
  <c r="BE130" i="3"/>
  <c r="BE146" i="3"/>
  <c r="BE172" i="3"/>
  <c r="BE178" i="3"/>
  <c r="E115" i="3"/>
  <c r="J122" i="3"/>
  <c r="BE132" i="3"/>
  <c r="BE138" i="3"/>
  <c r="BE165" i="3"/>
  <c r="BE186" i="3"/>
  <c r="BE195" i="3"/>
  <c r="BE198" i="3"/>
  <c r="BE226" i="3"/>
  <c r="BE128" i="3"/>
  <c r="BE140" i="3"/>
  <c r="BE184" i="3"/>
  <c r="BE208" i="3"/>
  <c r="BE210" i="3"/>
  <c r="BE230" i="3"/>
  <c r="BE239" i="3"/>
  <c r="BE245" i="3"/>
  <c r="BE180" i="3"/>
  <c r="BE216" i="3"/>
  <c r="BE218" i="3"/>
  <c r="BE243" i="3"/>
  <c r="BE247" i="3"/>
  <c r="BE250" i="3"/>
  <c r="J91" i="3"/>
  <c r="BE136" i="3"/>
  <c r="BE153" i="3"/>
  <c r="BE174" i="3"/>
  <c r="BE188" i="3"/>
  <c r="BE241" i="3"/>
  <c r="J89" i="3"/>
  <c r="BE206" i="3"/>
  <c r="BE214" i="3"/>
  <c r="BE224" i="3"/>
  <c r="BE170" i="3"/>
  <c r="BE176" i="3"/>
  <c r="BE190" i="3"/>
  <c r="BE194" i="3"/>
  <c r="BE200" i="3"/>
  <c r="BE222" i="3"/>
  <c r="F121" i="3"/>
  <c r="BE155" i="3"/>
  <c r="BE204" i="3"/>
  <c r="BE212" i="3"/>
  <c r="BE235" i="3"/>
  <c r="BE150" i="3"/>
  <c r="BE160" i="3"/>
  <c r="BE167" i="3"/>
  <c r="BE228" i="3"/>
  <c r="BE237" i="3"/>
  <c r="BE142" i="3"/>
  <c r="BE157" i="3"/>
  <c r="BE182" i="3"/>
  <c r="BE192" i="3"/>
  <c r="BE196" i="3"/>
  <c r="BE202" i="3"/>
  <c r="BE220" i="3"/>
  <c r="BE232" i="3"/>
  <c r="E112" i="2"/>
  <c r="F118" i="2"/>
  <c r="J119" i="2"/>
  <c r="BE214" i="2"/>
  <c r="BE127" i="2"/>
  <c r="BE131" i="2"/>
  <c r="BE135" i="2"/>
  <c r="BE137" i="2"/>
  <c r="BE139" i="2"/>
  <c r="BE141" i="2"/>
  <c r="BE143" i="2"/>
  <c r="BE146" i="2"/>
  <c r="BE153" i="2"/>
  <c r="BE155" i="2"/>
  <c r="BE157" i="2"/>
  <c r="BE160" i="2"/>
  <c r="BE162" i="2"/>
  <c r="BE165" i="2"/>
  <c r="BE171" i="2"/>
  <c r="BE175" i="2"/>
  <c r="BE179" i="2"/>
  <c r="J91" i="2"/>
  <c r="J116" i="2"/>
  <c r="F119" i="2"/>
  <c r="BE125" i="2"/>
  <c r="BB95" i="1"/>
  <c r="BC95" i="1"/>
  <c r="AW95" i="1"/>
  <c r="BE183" i="2"/>
  <c r="BE188" i="2"/>
  <c r="BE192" i="2"/>
  <c r="BE195" i="2"/>
  <c r="BE199" i="2"/>
  <c r="BE201" i="2"/>
  <c r="BE204" i="2"/>
  <c r="BE207" i="2"/>
  <c r="BE210" i="2"/>
  <c r="BA95" i="1"/>
  <c r="BD95" i="1"/>
  <c r="F35" i="4"/>
  <c r="BB97" i="1"/>
  <c r="F37" i="5"/>
  <c r="BD98" i="1"/>
  <c r="F37" i="6"/>
  <c r="BD99" i="1"/>
  <c r="F34" i="3"/>
  <c r="BA96" i="1" s="1"/>
  <c r="F36" i="6"/>
  <c r="BC99" i="1"/>
  <c r="F35" i="3"/>
  <c r="BB96" i="1"/>
  <c r="F36" i="7"/>
  <c r="BC100" i="1"/>
  <c r="F35" i="8"/>
  <c r="BB101" i="1"/>
  <c r="F34" i="4"/>
  <c r="BA97" i="1" s="1"/>
  <c r="F36" i="5"/>
  <c r="BC98" i="1" s="1"/>
  <c r="J34" i="3"/>
  <c r="AW96" i="1"/>
  <c r="J34" i="6"/>
  <c r="AW99" i="1"/>
  <c r="F36" i="3"/>
  <c r="BC96" i="1"/>
  <c r="J34" i="7"/>
  <c r="AW100" i="1"/>
  <c r="F34" i="8"/>
  <c r="BA101" i="1" s="1"/>
  <c r="F36" i="4"/>
  <c r="BC97" i="1" s="1"/>
  <c r="F34" i="6"/>
  <c r="BA99" i="1"/>
  <c r="F37" i="4"/>
  <c r="BD97" i="1"/>
  <c r="J34" i="5"/>
  <c r="AW98" i="1"/>
  <c r="F36" i="8"/>
  <c r="BC101" i="1"/>
  <c r="F37" i="3"/>
  <c r="BD96" i="1" s="1"/>
  <c r="F34" i="7"/>
  <c r="BA100" i="1" s="1"/>
  <c r="F35" i="7"/>
  <c r="BB100" i="1"/>
  <c r="F37" i="8"/>
  <c r="BD101" i="1"/>
  <c r="F35" i="5"/>
  <c r="BB98" i="1"/>
  <c r="F35" i="6"/>
  <c r="BB99" i="1"/>
  <c r="J34" i="4"/>
  <c r="AW97" i="1" s="1"/>
  <c r="F34" i="5"/>
  <c r="BA98" i="1" s="1"/>
  <c r="J34" i="8"/>
  <c r="AW101" i="1"/>
  <c r="BK194" i="4" l="1"/>
  <c r="J194" i="4" s="1"/>
  <c r="J106" i="4" s="1"/>
  <c r="BK125" i="6"/>
  <c r="BK124" i="6" s="1"/>
  <c r="J124" i="6" s="1"/>
  <c r="J30" i="6" s="1"/>
  <c r="T125" i="5"/>
  <c r="T124" i="5" s="1"/>
  <c r="P125" i="5"/>
  <c r="P124" i="5"/>
  <c r="AU98" i="1"/>
  <c r="BK126" i="3"/>
  <c r="J126" i="3"/>
  <c r="J97" i="3"/>
  <c r="T139" i="4"/>
  <c r="T131" i="4"/>
  <c r="T123" i="2"/>
  <c r="T122" i="2"/>
  <c r="R139" i="4"/>
  <c r="R131" i="4" s="1"/>
  <c r="P126" i="3"/>
  <c r="P125" i="3"/>
  <c r="AU96" i="1"/>
  <c r="R125" i="5"/>
  <c r="R124" i="5"/>
  <c r="R123" i="2"/>
  <c r="R122" i="2"/>
  <c r="P194" i="4"/>
  <c r="P131" i="4" s="1"/>
  <c r="AU97" i="1" s="1"/>
  <c r="T126" i="3"/>
  <c r="T125" i="3" s="1"/>
  <c r="R125" i="6"/>
  <c r="R124" i="6"/>
  <c r="BK119" i="8"/>
  <c r="BK118" i="8"/>
  <c r="J118" i="8"/>
  <c r="J96" i="8"/>
  <c r="BK122" i="7"/>
  <c r="BK121" i="7"/>
  <c r="J121" i="7" s="1"/>
  <c r="J96" i="7" s="1"/>
  <c r="BK136" i="4"/>
  <c r="J136" i="4" s="1"/>
  <c r="J100" i="4" s="1"/>
  <c r="BK132" i="4"/>
  <c r="BK131" i="4" s="1"/>
  <c r="J131" i="4" s="1"/>
  <c r="J96" i="4" s="1"/>
  <c r="J132" i="4"/>
  <c r="J97" i="4"/>
  <c r="AG99" i="1"/>
  <c r="AN99" i="1" s="1"/>
  <c r="J125" i="6"/>
  <c r="J97" i="6"/>
  <c r="J96" i="6"/>
  <c r="BK124" i="5"/>
  <c r="J124" i="5"/>
  <c r="J96" i="5" s="1"/>
  <c r="BK122" i="2"/>
  <c r="J122" i="2"/>
  <c r="F33" i="2"/>
  <c r="AZ95" i="1"/>
  <c r="F33" i="7"/>
  <c r="AZ100" i="1"/>
  <c r="BB94" i="1"/>
  <c r="W31" i="1"/>
  <c r="J33" i="4"/>
  <c r="AV97" i="1" s="1"/>
  <c r="AT97" i="1" s="1"/>
  <c r="F33" i="8"/>
  <c r="AZ101" i="1"/>
  <c r="J33" i="3"/>
  <c r="AV96" i="1"/>
  <c r="AT96" i="1"/>
  <c r="BD94" i="1"/>
  <c r="W33" i="1"/>
  <c r="BA94" i="1"/>
  <c r="AW94" i="1"/>
  <c r="AK30" i="1" s="1"/>
  <c r="F33" i="3"/>
  <c r="AZ96" i="1"/>
  <c r="J33" i="8"/>
  <c r="AV101" i="1"/>
  <c r="AT101" i="1"/>
  <c r="J30" i="2"/>
  <c r="AG95" i="1"/>
  <c r="F33" i="4"/>
  <c r="AZ97" i="1"/>
  <c r="F33" i="6"/>
  <c r="AZ99" i="1"/>
  <c r="J33" i="2"/>
  <c r="AV95" i="1" s="1"/>
  <c r="AT95" i="1" s="1"/>
  <c r="J33" i="7"/>
  <c r="AV100" i="1"/>
  <c r="AT100" i="1"/>
  <c r="F33" i="5"/>
  <c r="AZ98" i="1"/>
  <c r="J33" i="5"/>
  <c r="AV98" i="1"/>
  <c r="AT98" i="1" s="1"/>
  <c r="J33" i="6"/>
  <c r="AV99" i="1" s="1"/>
  <c r="AT99" i="1" s="1"/>
  <c r="BC94" i="1"/>
  <c r="AY94" i="1"/>
  <c r="BK125" i="3" l="1"/>
  <c r="J125" i="3"/>
  <c r="J96" i="3" s="1"/>
  <c r="J122" i="7"/>
  <c r="J97" i="7"/>
  <c r="J119" i="8"/>
  <c r="J97" i="8"/>
  <c r="J39" i="6"/>
  <c r="AN95" i="1"/>
  <c r="J96" i="2"/>
  <c r="J39" i="2"/>
  <c r="AU94" i="1"/>
  <c r="J30" i="5"/>
  <c r="AG98" i="1"/>
  <c r="AN98" i="1" s="1"/>
  <c r="W32" i="1"/>
  <c r="J30" i="8"/>
  <c r="AG101" i="1"/>
  <c r="J30" i="7"/>
  <c r="AG100" i="1"/>
  <c r="J30" i="4"/>
  <c r="AG97" i="1"/>
  <c r="AN97" i="1"/>
  <c r="AX94" i="1"/>
  <c r="W30" i="1"/>
  <c r="AZ94" i="1"/>
  <c r="AV94" i="1" s="1"/>
  <c r="AK29" i="1" s="1"/>
  <c r="J39" i="8" l="1"/>
  <c r="J39" i="7"/>
  <c r="J39" i="5"/>
  <c r="J39" i="4"/>
  <c r="AN101" i="1"/>
  <c r="AN100" i="1"/>
  <c r="AT94" i="1"/>
  <c r="J30" i="3"/>
  <c r="AG96" i="1"/>
  <c r="AN96" i="1"/>
  <c r="W29" i="1"/>
  <c r="J39" i="3" l="1"/>
  <c r="AG94" i="1"/>
  <c r="AN94" i="1" l="1"/>
  <c r="AK26" i="1"/>
  <c r="AK35" i="1" s="1"/>
</calcChain>
</file>

<file path=xl/sharedStrings.xml><?xml version="1.0" encoding="utf-8"?>
<sst xmlns="http://schemas.openxmlformats.org/spreadsheetml/2006/main" count="6961" uniqueCount="1106">
  <si>
    <t>Export Komplet</t>
  </si>
  <si>
    <t/>
  </si>
  <si>
    <t>2.0</t>
  </si>
  <si>
    <t>False</t>
  </si>
  <si>
    <t>{c32c1f0d-b16b-44f9-8af5-6e5a8b1f32fb}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</si>
  <si>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</si>
  <si>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</si>
  <si>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</si>
  <si>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</si>
  <si>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</si>
  <si>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</si>
  <si>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</si>
  <si>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</si>
  <si>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</si>
  <si>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OUNETREBICE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</si>
  <si>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</si>
  <si>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</si>
  <si>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Parcely Z2 v obci Netřebice</t>
  </si>
  <si>
    <t>KSO:</t>
  </si>
  <si>
    <t>CC-CZ:</t>
  </si>
  <si>
    <t>Místo:</t>
  </si>
  <si>
    <t xml:space="preserve"> </t>
  </si>
  <si>
    <t>Datum:</t>
  </si>
  <si>
    <t>21. 4. 2025</t>
  </si>
  <si>
    <t>Zadavatel:</t>
  </si>
  <si>
    <t>IČ:</t>
  </si>
  <si>
    <t>Obec Netřebice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</si>
  <si>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</si>
  <si>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</si>
  <si>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</si>
  <si>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</si>
  <si>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</si>
  <si>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</si>
  <si>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</si>
  <si>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</si>
  <si>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</si>
  <si>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</si>
  <si>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</si>
  <si>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</si>
  <si>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</si>
  <si>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</si>
  <si>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</si>
  <si>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</si>
  <si>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</si>
  <si>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</si>
  <si>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</si>
  <si>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</si>
  <si>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</si>
  <si>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</si>
  <si>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</si>
  <si>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</si>
  <si>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</si>
  <si>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</si>
  <si>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</si>
  <si>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</si>
  <si>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</si>
  <si>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</si>
  <si>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</si>
  <si>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</si>
  <si>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</si>
  <si>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</si>
  <si>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</si>
  <si>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</si>
  <si>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</si>
  <si>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</si>
  <si>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</si>
  <si>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</si>
  <si>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</si>
  <si>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</si>
  <si>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</si>
  <si>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</si>
  <si>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</si>
  <si>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</si>
  <si>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</si>
  <si>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</si>
  <si>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</si>
  <si>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</si>
  <si>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</si>
  <si>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</si>
  <si>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</si>
  <si>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komunikace a zpevněné plochy</t>
  </si>
  <si>
    <t>STA</t>
  </si>
  <si>
    <t>{02ef98c0-9777-43eb-b180-d41dba0d66b0}</t>
  </si>
  <si>
    <t>2</t>
  </si>
  <si>
    <t>dešťová kanalizace</t>
  </si>
  <si>
    <t>{cf83a38d-ff1d-4011-81d6-c30505add2e1}</t>
  </si>
  <si>
    <t>3</t>
  </si>
  <si>
    <t>veřejné osvětlení</t>
  </si>
  <si>
    <t>{54390e30-9807-414d-95dc-0cb0455035c5}</t>
  </si>
  <si>
    <t>4</t>
  </si>
  <si>
    <t>vodovod a přípojky</t>
  </si>
  <si>
    <t>{bd20a660-bac7-4460-9bda-06752230b7fb}</t>
  </si>
  <si>
    <t>5</t>
  </si>
  <si>
    <t>splašková kanalizace a přípojky</t>
  </si>
  <si>
    <t>{2ba49aa7-1f07-4431-b966-7921293adf5d}</t>
  </si>
  <si>
    <t>6</t>
  </si>
  <si>
    <t>oprava stávající místní komunikace</t>
  </si>
  <si>
    <t>{283dc2eb-f50a-4294-9405-4f402666f238}</t>
  </si>
  <si>
    <t>7</t>
  </si>
  <si>
    <t>vedlejší a ostatní náklady</t>
  </si>
  <si>
    <t>{a98aabf7-2c52-442c-9d15-26952909612e}</t>
  </si>
  <si>
    <t>KRYCÍ LIST SOUPISU PRACÍ</t>
  </si>
  <si>
    <t>Objekt:</t>
  </si>
  <si>
    <t>1 - komunikace a zpevněné plochy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</si>
  <si>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</si>
  <si>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</si>
  <si>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</si>
  <si>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</si>
  <si>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</si>
  <si>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</si>
  <si>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</si>
  <si>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</si>
  <si>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5 - Komunikace pozemní</t>
  </si>
  <si>
    <t xml:space="preserve">    9 - Ostatní konstrukce a práce-bourání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</si>
  <si>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</si>
  <si>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</si>
  <si>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</si>
  <si>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</si>
  <si>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</si>
  <si>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</si>
  <si>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</si>
  <si>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</si>
  <si>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</si>
  <si>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</si>
  <si>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</si>
  <si>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</si>
  <si>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</si>
  <si>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</si>
  <si>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</si>
  <si>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</si>
  <si>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</si>
  <si>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</si>
  <si>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</si>
  <si>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121151126</t>
  </si>
  <si>
    <t>Sejmutí ornice plochy přes 500 m2 tl vrstvy přes 300 do 400 mm strojně</t>
  </si>
  <si>
    <t>m2</t>
  </si>
  <si>
    <t>1104770126</t>
  </si>
  <si>
    <t>VV</t>
  </si>
  <si>
    <t>780</t>
  </si>
  <si>
    <t>162351103</t>
  </si>
  <si>
    <t>Vodorovné přemístění přes 50 do 500 m výkopku/sypaniny z horniny třídy těžitelnosti I skupiny 1 až 3</t>
  </si>
  <si>
    <t>m3</t>
  </si>
  <si>
    <t>102521690</t>
  </si>
  <si>
    <t>"ornice - odvoz na deponii" 780*0,4</t>
  </si>
  <si>
    <t>"terénní úpravy" 390*0,2</t>
  </si>
  <si>
    <t>Součet</t>
  </si>
  <si>
    <t>167151111</t>
  </si>
  <si>
    <t>Nakládání výkopku z hornin třídy těžitelnosti I skupiny 1 až 3 přes 100 m3</t>
  </si>
  <si>
    <t>837786343</t>
  </si>
  <si>
    <t>171152111</t>
  </si>
  <si>
    <t>Uložení sypaniny z hornin nesoudržných a sypkých do násypů zhutněných v aktivní zóně silnic a dálnic</t>
  </si>
  <si>
    <t>-19598450</t>
  </si>
  <si>
    <t>780*0,2</t>
  </si>
  <si>
    <t>M</t>
  </si>
  <si>
    <t>10364099</t>
  </si>
  <si>
    <t>zemina vhodná do aktivní zóny dle požadavků ČSN 73 6133 SW, GW, G-F - sypanina kvalifikovaná jako vhodná do aktivní zóny CBRsat &gt; 15%  vč. staveništního přesunu</t>
  </si>
  <si>
    <t>t</t>
  </si>
  <si>
    <t>8</t>
  </si>
  <si>
    <t>542004248</t>
  </si>
  <si>
    <t>156*1,75</t>
  </si>
  <si>
    <t>181351103</t>
  </si>
  <si>
    <t>Rozprostření ornice tl vrstvy do 200 mm pl přes 100 do 500 m2 v rovině nebo ve svahu do 1:5 strojně</t>
  </si>
  <si>
    <t>570272912</t>
  </si>
  <si>
    <t>"terénní úpravy" 390</t>
  </si>
  <si>
    <t>181411131</t>
  </si>
  <si>
    <t>Založení parkového trávníku výsevem pl do 1000 m2 v rovině a ve svahu do 1:5</t>
  </si>
  <si>
    <t>-1458089473</t>
  </si>
  <si>
    <t>00572410</t>
  </si>
  <si>
    <t>osivo směs travní parková</t>
  </si>
  <si>
    <t>kg</t>
  </si>
  <si>
    <t>2127771469</t>
  </si>
  <si>
    <t>390*0,05 'Přepočtené koeficientem množství</t>
  </si>
  <si>
    <t>9</t>
  </si>
  <si>
    <t>181951112</t>
  </si>
  <si>
    <t>Úprava pláně v hornině třídy těžitelnosti I skupiny 1 až 3 se zhutněním strojně</t>
  </si>
  <si>
    <t>771090283</t>
  </si>
  <si>
    <t>"Komunikace" 386*1,1</t>
  </si>
  <si>
    <t>"parkovací stání" 24*1,1</t>
  </si>
  <si>
    <t>"sjezdy" 95*1,1</t>
  </si>
  <si>
    <t>"výhybna" 19*1,1</t>
  </si>
  <si>
    <t>Zakládání</t>
  </si>
  <si>
    <t>10</t>
  </si>
  <si>
    <t>211531111</t>
  </si>
  <si>
    <t>Výplň odvodňovacích žeber nebo trativodů kamenivem hrubým drceným frakce 16 až 32 mm</t>
  </si>
  <si>
    <t>1553986721</t>
  </si>
  <si>
    <t>"drenáž" 72*0,3*0,3</t>
  </si>
  <si>
    <t>11</t>
  </si>
  <si>
    <t>211971121</t>
  </si>
  <si>
    <t>Zřízení opláštění žeber nebo trativodů geotextilií v rýze nebo zářezu sklonu přes 1:2 š do 2,5 m</t>
  </si>
  <si>
    <t>-1304487410</t>
  </si>
  <si>
    <t>"drenáž" 72*1,5</t>
  </si>
  <si>
    <t>69311080</t>
  </si>
  <si>
    <t>geotextilie netkaná separační, ochranná, filtrační, drenážní PES 200g/m2</t>
  </si>
  <si>
    <t>1144482807</t>
  </si>
  <si>
    <t>108*1,15</t>
  </si>
  <si>
    <t>124,2*1,1845 'Přepočtené koeficientem množství</t>
  </si>
  <si>
    <t>13</t>
  </si>
  <si>
    <t>212755214</t>
  </si>
  <si>
    <t>Trativody z drenážních trubek plastových flexibilních D 100 mm bez lože</t>
  </si>
  <si>
    <t>m</t>
  </si>
  <si>
    <t>1210557758</t>
  </si>
  <si>
    <t>72</t>
  </si>
  <si>
    <t>14</t>
  </si>
  <si>
    <t>212755999</t>
  </si>
  <si>
    <t>Napojení trativodu z drenážních trubek plastových flexibilních D 100 mm do stávajících uličních vpustí vč. zpětné klapky a roury PP DN100 délky do 1.0m vč. všech potřebných prací</t>
  </si>
  <si>
    <t>kpl</t>
  </si>
  <si>
    <t>613735256</t>
  </si>
  <si>
    <t>Komunikace pozemní</t>
  </si>
  <si>
    <t>15</t>
  </si>
  <si>
    <t>564861111</t>
  </si>
  <si>
    <t>Podklad ze štěrkodrtě ŠD plochy přes 100 m2 tl 200 mm</t>
  </si>
  <si>
    <t>-255438442</t>
  </si>
  <si>
    <t>16</t>
  </si>
  <si>
    <t>564962112</t>
  </si>
  <si>
    <t>Podklad z mechanicky zpevněného kameniva MZK tl 210 mm</t>
  </si>
  <si>
    <t>-34377673</t>
  </si>
  <si>
    <t>"Komunikace" 386*1,05</t>
  </si>
  <si>
    <t>"výhybna" 19*1,05</t>
  </si>
  <si>
    <t>17</t>
  </si>
  <si>
    <t>564962114</t>
  </si>
  <si>
    <t>Podklad z mechanicky zpevněného kameniva MZK tl 230 mm</t>
  </si>
  <si>
    <t>1124431881</t>
  </si>
  <si>
    <t>"parkovací stání" 24*1,05</t>
  </si>
  <si>
    <t>"sjezdy" 95</t>
  </si>
  <si>
    <t>18</t>
  </si>
  <si>
    <t>596212313</t>
  </si>
  <si>
    <t>Kladení zámkové dlažby pozemních komunikací ručně tl do 100 mm skupiny A pl přes 300 m2</t>
  </si>
  <si>
    <t>-46805225</t>
  </si>
  <si>
    <t>"Komunikace" 386</t>
  </si>
  <si>
    <t>"výhybna" 19</t>
  </si>
  <si>
    <t>19</t>
  </si>
  <si>
    <t>59245296</t>
  </si>
  <si>
    <t>dlažba zámková betonová tvaru I 200x165mm tl 100mm šedá - vč. půlek a krajovek</t>
  </si>
  <si>
    <t>-1751361371</t>
  </si>
  <si>
    <t>405*1,01 'Přepočtené koeficientem množství</t>
  </si>
  <si>
    <t>20</t>
  </si>
  <si>
    <t>596412213</t>
  </si>
  <si>
    <t>Kladení dlažby z vegetačních tvárnic pozemních komunikací tl 80 mm pl přes 300 m2 vč. zásypu spár drceným kamenivem fr. 4-8 mm</t>
  </si>
  <si>
    <t>-1729019359</t>
  </si>
  <si>
    <t>"parkovací stání" 24</t>
  </si>
  <si>
    <t>59245035</t>
  </si>
  <si>
    <t>dlažba plošná vegetační betonová 200x200mm tl 80mm šedá</t>
  </si>
  <si>
    <t>1838190625</t>
  </si>
  <si>
    <t>95*1,01 'Přepočtené koeficientem množství</t>
  </si>
  <si>
    <t>22</t>
  </si>
  <si>
    <t>59245036</t>
  </si>
  <si>
    <t>dlažba plošná vegetační betonová 200x200mm tl 80mm hnědá</t>
  </si>
  <si>
    <t>-1938541145</t>
  </si>
  <si>
    <t>24*1,01 'Přepočtené koeficientem množství</t>
  </si>
  <si>
    <t>Ostatní konstrukce a práce-bourání</t>
  </si>
  <si>
    <t>23</t>
  </si>
  <si>
    <t>916131213</t>
  </si>
  <si>
    <t>Osazení silničního obrubníku betonového stojatého s boční opěrou do lože z betonu prostého</t>
  </si>
  <si>
    <t>795952125</t>
  </si>
  <si>
    <t>20+67+193+3</t>
  </si>
  <si>
    <t>24</t>
  </si>
  <si>
    <t>59217072</t>
  </si>
  <si>
    <t>obrubník silniční betonový 1000x100x250mm</t>
  </si>
  <si>
    <t>-197163890</t>
  </si>
  <si>
    <t>20*1,02 'Přepočtené koeficientem množství</t>
  </si>
  <si>
    <t>25</t>
  </si>
  <si>
    <t>59217031</t>
  </si>
  <si>
    <t>obrubník silniční betonový 1000x150x250mm vč. rohových a obloukových</t>
  </si>
  <si>
    <t>58425878</t>
  </si>
  <si>
    <t>67</t>
  </si>
  <si>
    <t>67*1,02 'Přepočtené koeficientem množství</t>
  </si>
  <si>
    <t>26</t>
  </si>
  <si>
    <t>59217032</t>
  </si>
  <si>
    <t>obrubník silniční betonový 1000x150x150mm</t>
  </si>
  <si>
    <t>899063469</t>
  </si>
  <si>
    <t>193</t>
  </si>
  <si>
    <t>193*1,02 'Přepočtené koeficientem množství</t>
  </si>
  <si>
    <t>27</t>
  </si>
  <si>
    <t>59217030</t>
  </si>
  <si>
    <t>obrubník silniční betonový přechodový 1000x150x150-250mm</t>
  </si>
  <si>
    <t>156438930</t>
  </si>
  <si>
    <t>3*1,02 'Přepočtené koeficientem množství</t>
  </si>
  <si>
    <t>998</t>
  </si>
  <si>
    <t>Přesun hmot</t>
  </si>
  <si>
    <t>28</t>
  </si>
  <si>
    <t>998223011</t>
  </si>
  <si>
    <t>Přesun hmot pro pozemní komunikace s krytem dlážděným</t>
  </si>
  <si>
    <t>997442036</t>
  </si>
  <si>
    <t>2 - dešťová kanalizace</t>
  </si>
  <si>
    <t xml:space="preserve">    3 - Svislé a kompletní konstrukce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</si>
  <si>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</si>
  <si>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</si>
  <si>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</si>
  <si>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997 - Přesun sutě</t>
  </si>
  <si>
    <t>113107524</t>
  </si>
  <si>
    <t>Odstranění podkladu z kameniva drceného tl přes 300 do 400 mm při překopech strojně pl přes 15 m2</t>
  </si>
  <si>
    <t>1967822860</t>
  </si>
  <si>
    <t>"překop" 4*1,2</t>
  </si>
  <si>
    <t>113107542</t>
  </si>
  <si>
    <t>Odstranění podkladu živičných tl přes 50 do 100 mm při překopech strojně pl přes 15 m2</t>
  </si>
  <si>
    <t>-94947294</t>
  </si>
  <si>
    <t>"překop" 4*1,7</t>
  </si>
  <si>
    <t>132251254</t>
  </si>
  <si>
    <t>Hloubení rýh nezapažených š do 2000 mm v hornině třídy těžitelnosti I skupiny 3 objem do 500 m3 strojně</t>
  </si>
  <si>
    <t>1571409102</t>
  </si>
  <si>
    <t>"kanalizace DN150" 19*0,8*1,0</t>
  </si>
  <si>
    <t>"kanalizace DN250" 62*1,2*1,2</t>
  </si>
  <si>
    <t>162551108</t>
  </si>
  <si>
    <t>Vodorovné přemístění přes 2 500 do 3000 m výkopku/sypaniny z horniny třídy těžitelnosti I skupiny 1 až 3</t>
  </si>
  <si>
    <t>-51364137</t>
  </si>
  <si>
    <t>47,76+8,96</t>
  </si>
  <si>
    <t>171201231</t>
  </si>
  <si>
    <t>Poplatek za uložení zeminy a kamení na recyklační skládce (skládkovné) kód odpadu 17 05 04</t>
  </si>
  <si>
    <t>-605451817</t>
  </si>
  <si>
    <t>56,72*1,8</t>
  </si>
  <si>
    <t>171251201</t>
  </si>
  <si>
    <t>Uložení sypaniny na skládky nebo meziskládky</t>
  </si>
  <si>
    <t>-1916162561</t>
  </si>
  <si>
    <t>174151101</t>
  </si>
  <si>
    <t>Zásyp jam, šachet rýh nebo kolem objektů sypaninou se zhutněním</t>
  </si>
  <si>
    <t>1274591935</t>
  </si>
  <si>
    <t>"kanalizace DN150" 19*0,8*0,45</t>
  </si>
  <si>
    <t>"kanalizace DN250" 62*1,2*0,55</t>
  </si>
  <si>
    <t>175151101</t>
  </si>
  <si>
    <t>Obsypání potrubí strojně sypaninou bez prohození, uloženou do 3 m</t>
  </si>
  <si>
    <t>26001787</t>
  </si>
  <si>
    <t>58337303</t>
  </si>
  <si>
    <t>štěrkopísek frakce 0-8</t>
  </si>
  <si>
    <t>-444127967</t>
  </si>
  <si>
    <t>47,76*1,87</t>
  </si>
  <si>
    <t>Svislé a kompletní konstrukce</t>
  </si>
  <si>
    <t>386110107</t>
  </si>
  <si>
    <t>Montáž odlučovače ropných látek betonového průtoku 30 l/s</t>
  </si>
  <si>
    <t>kus</t>
  </si>
  <si>
    <t>-1128281268</t>
  </si>
  <si>
    <t>59431304</t>
  </si>
  <si>
    <t>odlučovač ropných látek betonový, Oleopator-C NS 30, ST 3000 l, DN 250, jímka, beton</t>
  </si>
  <si>
    <t>1762892876</t>
  </si>
  <si>
    <t>59431394</t>
  </si>
  <si>
    <t>zákrytová deska 2, D2440/2200, kryt D400 DN600, včetně poklopu</t>
  </si>
  <si>
    <t>2113766891</t>
  </si>
  <si>
    <t>Vodorovné konstrukce</t>
  </si>
  <si>
    <t>451573111</t>
  </si>
  <si>
    <t>Lože pod potrubí otevřený výkop ze štěrkopísku</t>
  </si>
  <si>
    <t>-2122142396</t>
  </si>
  <si>
    <t>"kanalizace DN150" 19*0,8*0,1</t>
  </si>
  <si>
    <t>"kanalizace DN250" 62*1,2*0,1</t>
  </si>
  <si>
    <t>564871116</t>
  </si>
  <si>
    <t>Podklad ze štěrkodrtě ŠD plochy přes 100 m2 tl. 300 mm</t>
  </si>
  <si>
    <t>-1597651779</t>
  </si>
  <si>
    <t>565155101</t>
  </si>
  <si>
    <t>Asfaltový beton vrstva podkladní ACP 16 (obalované kamenivo OKS) tl 70 mm š do 1,5 m</t>
  </si>
  <si>
    <t>-406446714</t>
  </si>
  <si>
    <t>Trubní vedení</t>
  </si>
  <si>
    <t>871313123</t>
  </si>
  <si>
    <t>Montáž kanalizačního potrubí hladkého plnostěnného SN 12 z PVC DN 160</t>
  </si>
  <si>
    <t>1437675010</t>
  </si>
  <si>
    <t>28612001</t>
  </si>
  <si>
    <t>trubka kanalizační PVC plnostěnná třívrstvá DN 160x1000mm SN12</t>
  </si>
  <si>
    <t>-1527549506</t>
  </si>
  <si>
    <t>1+2+2+2</t>
  </si>
  <si>
    <t>28612003</t>
  </si>
  <si>
    <t>trubka kanalizační PVC plnostěnná třívrstvá DN 160x3000mm SN12</t>
  </si>
  <si>
    <t>-1011346819</t>
  </si>
  <si>
    <t>3+3+3+3</t>
  </si>
  <si>
    <t>871363123</t>
  </si>
  <si>
    <t>Montáž kanalizačního potrubí hladkého plnostěnného SN 12 z PVC DN 250</t>
  </si>
  <si>
    <t>540884047</t>
  </si>
  <si>
    <t>62</t>
  </si>
  <si>
    <t>28612010</t>
  </si>
  <si>
    <t>trubka kanalizační PVC plnostěnná třívrstvá DN 250x1000mm SN12</t>
  </si>
  <si>
    <t>-1348713922</t>
  </si>
  <si>
    <t>2+2+1</t>
  </si>
  <si>
    <t>28612011</t>
  </si>
  <si>
    <t>trubka kanalizační PVC plnostěnná třívrstvá DN 250x3000mm SN12</t>
  </si>
  <si>
    <t>-2017438114</t>
  </si>
  <si>
    <t>3+3+3</t>
  </si>
  <si>
    <t>28612013</t>
  </si>
  <si>
    <t>trubka kanalizační PVC plnostěnná třívrstvá DN 250x6000mm SN12</t>
  </si>
  <si>
    <t>1841976516</t>
  </si>
  <si>
    <t>6+24+12+6</t>
  </si>
  <si>
    <t>877310310</t>
  </si>
  <si>
    <t>Montáž kolen na kanalizačním potrubí z PP nebo tvrdého PVC trub hladkých plnostěnných DN 150</t>
  </si>
  <si>
    <t>-704703881</t>
  </si>
  <si>
    <t>"UV" 4*5</t>
  </si>
  <si>
    <t>28617182</t>
  </si>
  <si>
    <t>koleno kanalizační PP třívrstvé SN12 DN 150x45°</t>
  </si>
  <si>
    <t>1684241554</t>
  </si>
  <si>
    <t>"RŠ" 4*3</t>
  </si>
  <si>
    <t>28617172</t>
  </si>
  <si>
    <t>koleno kanalizační PP třívrstvé SN12 DN 150x30°</t>
  </si>
  <si>
    <t>1807514586</t>
  </si>
  <si>
    <t>"RŠ" 4*2</t>
  </si>
  <si>
    <t>877360330</t>
  </si>
  <si>
    <t>Montáž spojek na kanalizačním potrubí z PP nebo tvrdého PVC-U trub hladkých plnostěnných DN 250</t>
  </si>
  <si>
    <t>-1501851689</t>
  </si>
  <si>
    <t>28651256</t>
  </si>
  <si>
    <t>redukce kanalizační PVC 250/150</t>
  </si>
  <si>
    <t>-1741729249</t>
  </si>
  <si>
    <t>894414299</t>
  </si>
  <si>
    <t>Osazení betonových dílců - výtokové čelo</t>
  </si>
  <si>
    <t>-502799521</t>
  </si>
  <si>
    <t>29</t>
  </si>
  <si>
    <t>592241999</t>
  </si>
  <si>
    <t xml:space="preserve">betonové výtokové čelo pozitivní - TBM-Q 600/600-170 </t>
  </si>
  <si>
    <t>-83563430</t>
  </si>
  <si>
    <t>30</t>
  </si>
  <si>
    <t>894812322</t>
  </si>
  <si>
    <t>Revizní a čistící šachta z PP typ DN 600/250 šachtové dno průtočné 30°, 60°, 90°</t>
  </si>
  <si>
    <t>1167030276</t>
  </si>
  <si>
    <t>"RŠ" 1</t>
  </si>
  <si>
    <t>31</t>
  </si>
  <si>
    <t>894812323</t>
  </si>
  <si>
    <t>Revizní a čistící šachta z PP typ DN 600/250 šachtové dno s přítokem tvaru T</t>
  </si>
  <si>
    <t>1289745809</t>
  </si>
  <si>
    <t>"RŠ" 3</t>
  </si>
  <si>
    <t>32</t>
  </si>
  <si>
    <t>894812331</t>
  </si>
  <si>
    <t>Revizní a čistící šachta z PP DN 600 šachtová roura korugovaná světlé hloubky 1000 mm vč. těsnícího kroužku</t>
  </si>
  <si>
    <t>-1374549564</t>
  </si>
  <si>
    <t>"RŠ" 4</t>
  </si>
  <si>
    <t>33</t>
  </si>
  <si>
    <t>894812339</t>
  </si>
  <si>
    <t>Příplatek k rourám revizní a čistící šachty z PP DN 600 za uříznutí šachtové roury</t>
  </si>
  <si>
    <t>1570228834</t>
  </si>
  <si>
    <t>34</t>
  </si>
  <si>
    <t>894812376</t>
  </si>
  <si>
    <t>Revizní a čistící šachta z PP DN 600 poklop BEGU pro třídu zatížení D400 s betonovým prstencem</t>
  </si>
  <si>
    <t>-1622406337</t>
  </si>
  <si>
    <t>35</t>
  </si>
  <si>
    <t>895941302</t>
  </si>
  <si>
    <t>Osazení vpusti uliční DN 450 z betonových dílců dno s kalištěm</t>
  </si>
  <si>
    <t>1090578719</t>
  </si>
  <si>
    <t>"uv" 4</t>
  </si>
  <si>
    <t>36</t>
  </si>
  <si>
    <t>59224495</t>
  </si>
  <si>
    <t>vpusť uliční DN 450 kaliště nízké 450/240x50mm</t>
  </si>
  <si>
    <t>1943305632</t>
  </si>
  <si>
    <t>37</t>
  </si>
  <si>
    <t>895941313</t>
  </si>
  <si>
    <t>Osazení vpusti uliční DN 450 z betonových dílců skruž horní 295 mm</t>
  </si>
  <si>
    <t>-593515918</t>
  </si>
  <si>
    <t>38</t>
  </si>
  <si>
    <t>59223857</t>
  </si>
  <si>
    <t>skruž betonová horní pro uliční vpusť 450x295x50mm</t>
  </si>
  <si>
    <t>235099919</t>
  </si>
  <si>
    <t>39</t>
  </si>
  <si>
    <t>895941321</t>
  </si>
  <si>
    <t>Osazení vpusti uliční DN 450 z betonových dílců skruž středová 195 mm</t>
  </si>
  <si>
    <t>-62403970</t>
  </si>
  <si>
    <t>40</t>
  </si>
  <si>
    <t>59223860</t>
  </si>
  <si>
    <t>skruž betonová středová pro uliční vpusť 450x195x50mm</t>
  </si>
  <si>
    <t>1164410844</t>
  </si>
  <si>
    <t>41</t>
  </si>
  <si>
    <t>895941322</t>
  </si>
  <si>
    <t>Osazení vpusti uliční DN 450 z betonových dílců skruž středová 295 mm</t>
  </si>
  <si>
    <t>-334378134</t>
  </si>
  <si>
    <t>42</t>
  </si>
  <si>
    <t>59223862</t>
  </si>
  <si>
    <t>skruž betonová středová pro uliční vpusť 450x295x50mm</t>
  </si>
  <si>
    <t>-1719849057</t>
  </si>
  <si>
    <t>43</t>
  </si>
  <si>
    <t>895941331</t>
  </si>
  <si>
    <t>Osazení vpusti uliční DN 450 z betonových dílců skruž průběžná s výtokem</t>
  </si>
  <si>
    <t>211279260</t>
  </si>
  <si>
    <t>44</t>
  </si>
  <si>
    <t>59224490</t>
  </si>
  <si>
    <t>skruž betonová s odtokem 150mm PVC pro uliční vpusť 450x450x50mm</t>
  </si>
  <si>
    <t>-10019261</t>
  </si>
  <si>
    <t>45</t>
  </si>
  <si>
    <t>899204112</t>
  </si>
  <si>
    <t>Osazení mříží litinových včetně rámů a košů na bahno pro třídu zatížení D400, E600</t>
  </si>
  <si>
    <t>1514629928</t>
  </si>
  <si>
    <t>46</t>
  </si>
  <si>
    <t>59223875</t>
  </si>
  <si>
    <t>koš nízký pro uliční vpusti žárově Pz plech pro rám 500/500mm</t>
  </si>
  <si>
    <t>1382755012</t>
  </si>
  <si>
    <t>47</t>
  </si>
  <si>
    <t>59223260</t>
  </si>
  <si>
    <t>mříž vtoková litinová k uliční vpusti D400 500x500mm</t>
  </si>
  <si>
    <t>-992437608</t>
  </si>
  <si>
    <t>48</t>
  </si>
  <si>
    <t>899620141</t>
  </si>
  <si>
    <t>Obetonování plastové šachty z polypropylenu betonem prostým tř. C 20/25 otevřený výkop</t>
  </si>
  <si>
    <t>-544049693</t>
  </si>
  <si>
    <t>4*1,0*1,0*0,5</t>
  </si>
  <si>
    <t>Ostatní konstrukce a práce, bourání</t>
  </si>
  <si>
    <t>49</t>
  </si>
  <si>
    <t>919735111</t>
  </si>
  <si>
    <t>Řezání stávajícího živičného krytu hl do 50 mm</t>
  </si>
  <si>
    <t>870575099</t>
  </si>
  <si>
    <t>997</t>
  </si>
  <si>
    <t>Přesun sutě</t>
  </si>
  <si>
    <t>50</t>
  </si>
  <si>
    <t>997221551</t>
  </si>
  <si>
    <t>Vodorovná doprava suti ze sypkých materiálů do 1 km</t>
  </si>
  <si>
    <t>406102162</t>
  </si>
  <si>
    <t>2,784</t>
  </si>
  <si>
    <t>51</t>
  </si>
  <si>
    <t>997221559</t>
  </si>
  <si>
    <t>Příplatek ZKD 1 km u vodorovné dopravy suti ze sypkých materiálů</t>
  </si>
  <si>
    <t>348834665</t>
  </si>
  <si>
    <t>2,784*2</t>
  </si>
  <si>
    <t>52</t>
  </si>
  <si>
    <t>997221561</t>
  </si>
  <si>
    <t>Vodorovná doprava suti z kusových materiálů do 1 km</t>
  </si>
  <si>
    <t>444319397</t>
  </si>
  <si>
    <t>1,496</t>
  </si>
  <si>
    <t>53</t>
  </si>
  <si>
    <t>997221569</t>
  </si>
  <si>
    <t>Příplatek ZKD 1 km u vodorovné dopravy suti z kusových materiálů</t>
  </si>
  <si>
    <t>-1071675723</t>
  </si>
  <si>
    <t>1,496*2</t>
  </si>
  <si>
    <t>54</t>
  </si>
  <si>
    <t>997221873</t>
  </si>
  <si>
    <t>Poplatek za uložení na recyklační skládce (skládkovné) stavebního odpadu zeminy a kamení zatříděného do Katalogu odpadů pod kódem 17 05 04</t>
  </si>
  <si>
    <t>233369288</t>
  </si>
  <si>
    <t>55</t>
  </si>
  <si>
    <t>997221875</t>
  </si>
  <si>
    <t>Poplatek za uložení na recyklační skládce (skládkovné) stavebního odpadu asfaltového bez obsahu dehtu zatříděného do Katalogu odpadů pod kódem 17 03 02</t>
  </si>
  <si>
    <t>843531083</t>
  </si>
  <si>
    <t>56</t>
  </si>
  <si>
    <t>998276101</t>
  </si>
  <si>
    <t>Přesun hmot pro trubní vedení z trub z plastických hmot otevřený výkop</t>
  </si>
  <si>
    <t>-2006268754</t>
  </si>
  <si>
    <t>3 - veřejné osvětlení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</si>
  <si>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</si>
  <si>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</si>
  <si>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</si>
  <si>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</si>
  <si>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</si>
  <si>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</si>
  <si>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</si>
  <si>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</si>
  <si>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</si>
  <si>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</si>
  <si>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</si>
  <si>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</si>
  <si>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945421110</t>
  </si>
  <si>
    <t>Hydraulická zvedací plošina na automobilovém podvozku výška zdvihu do 18 m včetně obsluhy</t>
  </si>
  <si>
    <t>hod</t>
  </si>
  <si>
    <t>496192194</t>
  </si>
  <si>
    <t>PSV</t>
  </si>
  <si>
    <t>Práce a dodávky PSV</t>
  </si>
  <si>
    <t>741</t>
  </si>
  <si>
    <t>Elektroinstalace - silnoproud</t>
  </si>
  <si>
    <t>741128021</t>
  </si>
  <si>
    <t>Příplatek k montáži kabelů za zatažení vodiče a kabelu do 0,75 kg</t>
  </si>
  <si>
    <t>-1356424901</t>
  </si>
  <si>
    <t>Práce a dodávky M</t>
  </si>
  <si>
    <t>21-M</t>
  </si>
  <si>
    <t>Elektromontáže</t>
  </si>
  <si>
    <t>210100096</t>
  </si>
  <si>
    <t>Ukončení vodičů na svorkovnici s otevřením a uzavřením krytu včetně zapojení průřezu žíly do 2,5 mm2</t>
  </si>
  <si>
    <t>64</t>
  </si>
  <si>
    <t>1400054158</t>
  </si>
  <si>
    <t>210100014</t>
  </si>
  <si>
    <t>Ukončení vodičů v rozváděči nebo na přístroji včetně zapojení průřezu žíly do 10 mm2</t>
  </si>
  <si>
    <t>1837183827</t>
  </si>
  <si>
    <t>210202016</t>
  </si>
  <si>
    <t>Montáž svítidlo LED průmyslové nebo venkovní na sloupek parkový</t>
  </si>
  <si>
    <t>-1898422159</t>
  </si>
  <si>
    <t>RMAT0001</t>
  </si>
  <si>
    <t>svítidlo LED, 14W, IP66 dle specifikace v PD</t>
  </si>
  <si>
    <t>ks</t>
  </si>
  <si>
    <t>128</t>
  </si>
  <si>
    <t>24983063</t>
  </si>
  <si>
    <t>R2</t>
  </si>
  <si>
    <t>Rycyklační poplatek za svítidlo</t>
  </si>
  <si>
    <t>863359272</t>
  </si>
  <si>
    <t>210204011</t>
  </si>
  <si>
    <t>Montáž stožárů osvětlení ocelových samostatně stojících délky do 12 m</t>
  </si>
  <si>
    <t>-937962744</t>
  </si>
  <si>
    <t>RMAT0002</t>
  </si>
  <si>
    <t>stožár osvětlovací K6 - 133/89/60 Zn bez výložníku</t>
  </si>
  <si>
    <t>1900471595</t>
  </si>
  <si>
    <t>RMAT0003</t>
  </si>
  <si>
    <t>Plastová manžeta OMP 133</t>
  </si>
  <si>
    <t>-1946581562</t>
  </si>
  <si>
    <t>210204201</t>
  </si>
  <si>
    <t>Montáž elektrovýzbroje stožárů osvětlení 1 okruh</t>
  </si>
  <si>
    <t>1463063410</t>
  </si>
  <si>
    <t>RMAT0004</t>
  </si>
  <si>
    <t>elektrovýzbroj - stožárová svorkovnice</t>
  </si>
  <si>
    <t>-30579357</t>
  </si>
  <si>
    <t>210220022</t>
  </si>
  <si>
    <t>Montáž uzemňovacího vedení vodičů FeZn pomocí svorek v zemi drátem průměru do 10 mm ve městské zástavbě</t>
  </si>
  <si>
    <t>-1311971210</t>
  </si>
  <si>
    <t>RMAT0005</t>
  </si>
  <si>
    <t>drát zemnící 10 FeZn</t>
  </si>
  <si>
    <t>-1546482447</t>
  </si>
  <si>
    <t>210220301</t>
  </si>
  <si>
    <t>Montáž svorek hromosvodných se 2 šrouby</t>
  </si>
  <si>
    <t>-1008512011</t>
  </si>
  <si>
    <t>RMAT0006</t>
  </si>
  <si>
    <t>svorka SS</t>
  </si>
  <si>
    <t>-910956327</t>
  </si>
  <si>
    <t>35441895</t>
  </si>
  <si>
    <t>svorka SP</t>
  </si>
  <si>
    <t>-1065938593</t>
  </si>
  <si>
    <t>210280001</t>
  </si>
  <si>
    <t>Zkoušky a prohlídky el rozvodů a zařízení celková prohlídka pro objem montážních prací do 100 tis Kč</t>
  </si>
  <si>
    <t>-1520808378</t>
  </si>
  <si>
    <t>210800411</t>
  </si>
  <si>
    <t>Montáž vodiče Cu izolovaného plného nebo laněného s PVC pláštěm do 1 kV žíla 0,15 až 16 mm2 zataženého (např. CY, CHAH-V) bez ukončení</t>
  </si>
  <si>
    <t>1745176435</t>
  </si>
  <si>
    <t>34141027</t>
  </si>
  <si>
    <t>vodič propojovací flexibilní jádro Cu lanované izolace PVC 450/750V (H07V-K) 1x6mm2</t>
  </si>
  <si>
    <t>272871542</t>
  </si>
  <si>
    <t>210812033</t>
  </si>
  <si>
    <t>Montáž kabelu Cu plného nebo laněného do 1 kV žíly 4x6 až 10 mm2 (např. CYKY) bez ukončení uloženého volně nebo v liště</t>
  </si>
  <si>
    <t>-1868213241</t>
  </si>
  <si>
    <t>34111076</t>
  </si>
  <si>
    <t>kabel instalační jádro Cu plné izolace PVC plášť PVC 450/750V (CYKY) 4x10mm2</t>
  </si>
  <si>
    <t>335432346</t>
  </si>
  <si>
    <t>210812061</t>
  </si>
  <si>
    <t>Montáž kabelu Cu plného nebo laněného do 1 kV žíly 5x1,5 až 2,5 mm2 (např. CYKY) bez ukončení uloženého volně nebo v liště</t>
  </si>
  <si>
    <t>1567419511</t>
  </si>
  <si>
    <t>34111090</t>
  </si>
  <si>
    <t>kabel instalační jádro Cu plné izolace PVC plášť PVC 450/750V (CYKY) 5x1,5mm2</t>
  </si>
  <si>
    <t>1748499808</t>
  </si>
  <si>
    <t>46-M</t>
  </si>
  <si>
    <t>Zemní práce při extr.mont.pracích</t>
  </si>
  <si>
    <t>460010024</t>
  </si>
  <si>
    <t>Vytyčení trasy vedení kabelového podzemního v zastavěném prostoru</t>
  </si>
  <si>
    <t>km</t>
  </si>
  <si>
    <t>-989230156</t>
  </si>
  <si>
    <t>460010025</t>
  </si>
  <si>
    <t>Vytyčení trasy inženýrských sítí v zastavěném prostoru</t>
  </si>
  <si>
    <t>1592016393</t>
  </si>
  <si>
    <t>460141112</t>
  </si>
  <si>
    <t>Hloubení nezapažených jam při elektromontážích strojně v hornině tř I skupiny 3</t>
  </si>
  <si>
    <t>-1785031149</t>
  </si>
  <si>
    <t>460171172</t>
  </si>
  <si>
    <t>Hloubení kabelových nezapažených rýh strojně š 35 cm hl 80 cm v hornině tř I skupiny 3</t>
  </si>
  <si>
    <t>-1748326438</t>
  </si>
  <si>
    <t>460171322</t>
  </si>
  <si>
    <t>Hloubení kabelových nezapažených rýh strojně š 50 cm hl 120 cm v hornině tř I skupiny 3</t>
  </si>
  <si>
    <t>277759010</t>
  </si>
  <si>
    <t>460341113</t>
  </si>
  <si>
    <t>Vodorovné přemístění horniny jakékoliv třídy dopravními prostředky při elektromontážích přes 500 do 1000 m</t>
  </si>
  <si>
    <t>-1629123067</t>
  </si>
  <si>
    <t>460341121</t>
  </si>
  <si>
    <t>Příplatek k vodorovnému přemístění horniny dopravními prostředky při elektromontážích za každých dalších i započatých 1000 m</t>
  </si>
  <si>
    <t>773327317</t>
  </si>
  <si>
    <t>460361121</t>
  </si>
  <si>
    <t>Poplatek za uložení zeminy na recyklační skládce (skládkovné) kód odpadu 17 05 04</t>
  </si>
  <si>
    <t>1915349778</t>
  </si>
  <si>
    <t>460451172</t>
  </si>
  <si>
    <t>Zásyp kabelových rýh strojně se zhutněním š 35 cm hl 70 cm z horniny tř I skupiny 3</t>
  </si>
  <si>
    <t>666281800</t>
  </si>
  <si>
    <t>460451322</t>
  </si>
  <si>
    <t>Zásyp kabelových rýh strojně se zhutněním š 50 cm hl 110 cm z horniny tř I skupiny 3</t>
  </si>
  <si>
    <t>1354637381</t>
  </si>
  <si>
    <t>141721212</t>
  </si>
  <si>
    <t>Řízený zemní protlak délky do 50 m hl do 6 m s protlačením potrubí průměru vrtu přes 90 do 110 mm v hornině třídy těžitelnosti I a II skupiny 1 až 4</t>
  </si>
  <si>
    <t>725630241</t>
  </si>
  <si>
    <t>460633112</t>
  </si>
  <si>
    <t>Startovací jáma pro protlak výkop včetně zásypu strojně v hornině tř. těžitelnosti I skupiny 3</t>
  </si>
  <si>
    <t>-2019801070</t>
  </si>
  <si>
    <t>460633412</t>
  </si>
  <si>
    <t>Koncová jáma pro protlak výkop včetně zásypu strojně v hornině tř. těžitelnosti II skupiny 3 v omezeném prostoru</t>
  </si>
  <si>
    <t>-1667919149</t>
  </si>
  <si>
    <t>460641113</t>
  </si>
  <si>
    <t>Základové konstrukce při elektromontážích z monolitického betonu tř. C 16/20</t>
  </si>
  <si>
    <t>804922035</t>
  </si>
  <si>
    <t>460641431</t>
  </si>
  <si>
    <t>Zabudované bednění základových konstrukcí při elektromontážích</t>
  </si>
  <si>
    <t>832468896</t>
  </si>
  <si>
    <t>R1</t>
  </si>
  <si>
    <t>Stožárové pouzdro PVC KGEM trouba DN250</t>
  </si>
  <si>
    <t>256</t>
  </si>
  <si>
    <t>-372211812</t>
  </si>
  <si>
    <t>460661511</t>
  </si>
  <si>
    <t>Kabelové lože z písku pro kabely nn kryté plastovou fólií š lože do 25 cm</t>
  </si>
  <si>
    <t>1438364829</t>
  </si>
  <si>
    <t>460671113</t>
  </si>
  <si>
    <t>Výstražná fólie pro krytí kabelů šířky 34 cm</t>
  </si>
  <si>
    <t>1171815028</t>
  </si>
  <si>
    <t>460791213</t>
  </si>
  <si>
    <t>Montáž trubek ochranných plastových uložených volně do rýhy ohebných přes 50 do 90 mm</t>
  </si>
  <si>
    <t>-1503434969</t>
  </si>
  <si>
    <t>34571353</t>
  </si>
  <si>
    <t>trubka elektroinstalační ohebná dvouplášťová korugovaná (chránička) D 61/75mm, HDPE+LDPE</t>
  </si>
  <si>
    <t>-1050934958</t>
  </si>
  <si>
    <t>460791214</t>
  </si>
  <si>
    <t>Montáž trubek ochranných plastových uložených volně do rýhy ohebných přes 90 do 110 mm</t>
  </si>
  <si>
    <t>-554027145</t>
  </si>
  <si>
    <t>34571355</t>
  </si>
  <si>
    <t>trubka elektroinstalační ohebná dvouplášťová korugovaná (chránička) D 94/110mm, HDPE+LDPE</t>
  </si>
  <si>
    <t>-1460749051</t>
  </si>
  <si>
    <t>468051121</t>
  </si>
  <si>
    <t>Bourání základu betonového při elektromontážích</t>
  </si>
  <si>
    <t>-1263943739</t>
  </si>
  <si>
    <t>468081412</t>
  </si>
  <si>
    <t>Vybourání otvorů pro elektroinstalace ve zdivu betonovém pl do 0,02 m2 tl přes 15 do 30 cm</t>
  </si>
  <si>
    <t>-459745115</t>
  </si>
  <si>
    <t>469972111</t>
  </si>
  <si>
    <t>Odvoz suti a vybouraných hmot při elektromontážích do 1 km</t>
  </si>
  <si>
    <t>640930266</t>
  </si>
  <si>
    <t>469972121</t>
  </si>
  <si>
    <t>Příplatek k odvozu suti a vybouraných hmot při elektromontážích za každý další 1 km</t>
  </si>
  <si>
    <t>-472664071</t>
  </si>
  <si>
    <t>469973124</t>
  </si>
  <si>
    <t>Poplatek za uložení stavebního odpadu na recyklační skládce (skládkovné) směsného stavebního a demoličního kód odpadu 17 09 04</t>
  </si>
  <si>
    <t>-659085015</t>
  </si>
  <si>
    <t>R3</t>
  </si>
  <si>
    <t>Zřízení betonových límců stožárů</t>
  </si>
  <si>
    <t>211229734</t>
  </si>
  <si>
    <t>HZS</t>
  </si>
  <si>
    <t>Hodinové zúčtovací sazby</t>
  </si>
  <si>
    <t>HZS2232</t>
  </si>
  <si>
    <t>Hodinová zúčtovací sazba elektrikář odborný</t>
  </si>
  <si>
    <t>512</t>
  </si>
  <si>
    <t>1948476532</t>
  </si>
  <si>
    <t>VRN</t>
  </si>
  <si>
    <t>Vedlejší rozpočtové náklady</t>
  </si>
  <si>
    <t>VRN1</t>
  </si>
  <si>
    <t>Průzkumné, geodetické a projektové práce</t>
  </si>
  <si>
    <t>011314000</t>
  </si>
  <si>
    <t>Archeologický dohled</t>
  </si>
  <si>
    <t>1024</t>
  </si>
  <si>
    <t>1604278414</t>
  </si>
  <si>
    <t>012303000</t>
  </si>
  <si>
    <t xml:space="preserve">Geodetické práce po výstavbě - zaměření skutečného stavu VO </t>
  </si>
  <si>
    <t>1188182027</t>
  </si>
  <si>
    <t>VRN3</t>
  </si>
  <si>
    <t>Zařízení staveniště</t>
  </si>
  <si>
    <t>034303000</t>
  </si>
  <si>
    <t>Dopravní značení na staveništi</t>
  </si>
  <si>
    <t>1657691298</t>
  </si>
  <si>
    <t>VRN4</t>
  </si>
  <si>
    <t>Inženýrská činnost</t>
  </si>
  <si>
    <t>57</t>
  </si>
  <si>
    <t>044002000</t>
  </si>
  <si>
    <t>Revize elektro</t>
  </si>
  <si>
    <t>729791045</t>
  </si>
  <si>
    <t>58</t>
  </si>
  <si>
    <t>045002000</t>
  </si>
  <si>
    <t>Kompletační a koordinační činnost</t>
  </si>
  <si>
    <t>-373660143</t>
  </si>
  <si>
    <t>59</t>
  </si>
  <si>
    <t>049303000</t>
  </si>
  <si>
    <t>Náklady vzniklé v souvislosti s předáním stavby - DSPS dokumentace skutečného provedení stavby</t>
  </si>
  <si>
    <t>882188389</t>
  </si>
  <si>
    <t>VRN7</t>
  </si>
  <si>
    <t>Provozní vlivy</t>
  </si>
  <si>
    <t>60</t>
  </si>
  <si>
    <t>075603000</t>
  </si>
  <si>
    <t>Jiná ochranná pásma - vytyčení sítí, vyjádření správců</t>
  </si>
  <si>
    <t>-2081323122</t>
  </si>
  <si>
    <t>VRN9</t>
  </si>
  <si>
    <t>Ostatní náklady</t>
  </si>
  <si>
    <t>61</t>
  </si>
  <si>
    <t>091003000</t>
  </si>
  <si>
    <t>Ostatní náklady bez rozlišení - drobný materiál (spony, šrouby, matice, podložky, řezací kotouče, travní semeno, dlažba atd.)</t>
  </si>
  <si>
    <t>1253623837</t>
  </si>
  <si>
    <t>4 - vodovod a přípojky</t>
  </si>
  <si>
    <t xml:space="preserve">    8 - Vedení trubní dálková a přípojná</t>
  </si>
  <si>
    <t>-1555553547</t>
  </si>
  <si>
    <t>"překop" 162*1</t>
  </si>
  <si>
    <t>-240408402</t>
  </si>
  <si>
    <t>"překop" 162*1,25</t>
  </si>
  <si>
    <t>670169544</t>
  </si>
  <si>
    <t>"řad" 252*0,75*1</t>
  </si>
  <si>
    <t>"přípojky" 50*0,6*1</t>
  </si>
  <si>
    <t>-302961973</t>
  </si>
  <si>
    <t>21,9+65,7</t>
  </si>
  <si>
    <t>1132059774</t>
  </si>
  <si>
    <t>87,6*1,8</t>
  </si>
  <si>
    <t>-1676213288</t>
  </si>
  <si>
    <t>-1119657140</t>
  </si>
  <si>
    <t>"přípojky" 50*0,6*0,6</t>
  </si>
  <si>
    <t>"řad" 252*0,8*0,6</t>
  </si>
  <si>
    <t>59363691</t>
  </si>
  <si>
    <t>"přípojky" 50*0,6*0,3</t>
  </si>
  <si>
    <t>"řad" 252*0,75*0,3</t>
  </si>
  <si>
    <t>257047396</t>
  </si>
  <si>
    <t>65,7*1,87</t>
  </si>
  <si>
    <t>1326710635</t>
  </si>
  <si>
    <t>"přípojky" 50*0,6*0,1</t>
  </si>
  <si>
    <t>"řad" 252*0,75*0,1</t>
  </si>
  <si>
    <t>1944344758</t>
  </si>
  <si>
    <t>-765518284</t>
  </si>
  <si>
    <t>Vedení trubní dálková a přípojná</t>
  </si>
  <si>
    <t>850245121</t>
  </si>
  <si>
    <t>Výřez nebo výsek na potrubí z trub litinových tlakových nebo plastických hmot DN 80</t>
  </si>
  <si>
    <t>-2016090558</t>
  </si>
  <si>
    <t>857242122</t>
  </si>
  <si>
    <t>Montáž litinových tvarovek jednoosých přírubových otevřený výkop DN 80</t>
  </si>
  <si>
    <t>1056864388</t>
  </si>
  <si>
    <t>55254026</t>
  </si>
  <si>
    <t>koleno přírubové z tvárné litiny,práškový epoxid tl 250µm Q-kus DN 80-90°</t>
  </si>
  <si>
    <t>-627933675</t>
  </si>
  <si>
    <t>55251656</t>
  </si>
  <si>
    <t>příruba litinová úsporná PN16 pro vodovodní litinové potrubí 80/98mm</t>
  </si>
  <si>
    <t>-307910227</t>
  </si>
  <si>
    <t>55253608</t>
  </si>
  <si>
    <t>tvarovka přírubová litinová PN10/40 TP kus dl 200mm DN 80</t>
  </si>
  <si>
    <t>-1540655480</t>
  </si>
  <si>
    <t>857244122</t>
  </si>
  <si>
    <t>Montáž litinových tvarovek odbočných přírubových otevřený výkop DN 80</t>
  </si>
  <si>
    <t>563507843</t>
  </si>
  <si>
    <t>55253510</t>
  </si>
  <si>
    <t>tvarovka přírubová litinová vodovodní s přírubovou odbočkou PN10/40 T-kus DN 80/80</t>
  </si>
  <si>
    <t>-1707990453</t>
  </si>
  <si>
    <t>552535101</t>
  </si>
  <si>
    <t>tvarovka přírubová litinová vodovodní s přírubovou odbočkou TT kus DN 80/80</t>
  </si>
  <si>
    <t>1893385959</t>
  </si>
  <si>
    <t>871161141</t>
  </si>
  <si>
    <t>Montáž potrubí z PE100 RC SDR 11 otevřený výkop svařovaných na tupo d 32 x 3,0 mm</t>
  </si>
  <si>
    <t>-465363197</t>
  </si>
  <si>
    <t>"přípojky" 50</t>
  </si>
  <si>
    <t>28613500</t>
  </si>
  <si>
    <t>potrubí vodovodní dvouvrstvé PE100 RC SDR11 32x3,0mm</t>
  </si>
  <si>
    <t>-1076397483</t>
  </si>
  <si>
    <t>50*1,015 'Přepočtené koeficientem množství</t>
  </si>
  <si>
    <t>871241141</t>
  </si>
  <si>
    <t>Montáž potrubí z PE100 RC SDR 11 otevřený výkop svařovaných na tupo d 90 x 8,2 mm</t>
  </si>
  <si>
    <t>-2141255700</t>
  </si>
  <si>
    <t>"řad" 252</t>
  </si>
  <si>
    <t>28613556</t>
  </si>
  <si>
    <t>potrubí vodovodní dvouvrstvé PE100 RC SDR11 90x8,2mm</t>
  </si>
  <si>
    <t>1862258660</t>
  </si>
  <si>
    <t>252*1,015 'Přepočtené koeficientem množství</t>
  </si>
  <si>
    <t>891161324</t>
  </si>
  <si>
    <t>Montáž vodovodních šoupátek domovní přípojky s nástrčnými konci PN16 otevřený výkop DN 25</t>
  </si>
  <si>
    <t>-287172531</t>
  </si>
  <si>
    <t>42221557</t>
  </si>
  <si>
    <t>šoupátko domovní přípojky litinové ISO hrdlo PN16 25x25</t>
  </si>
  <si>
    <t>-106169346</t>
  </si>
  <si>
    <t>42291029</t>
  </si>
  <si>
    <t>souprava zemní přípojková 3/4"-2" Rd 1,25m</t>
  </si>
  <si>
    <t>-399280765</t>
  </si>
  <si>
    <t>891162219</t>
  </si>
  <si>
    <t xml:space="preserve">Montáž vodoměrné soupravy bez vodoměru </t>
  </si>
  <si>
    <t>822616627</t>
  </si>
  <si>
    <t>42290100</t>
  </si>
  <si>
    <t>vodoměrná souprava se šroubením, kohouty a zpětnou klapkou napojení pro PE 1"-1"</t>
  </si>
  <si>
    <t>-1652827883</t>
  </si>
  <si>
    <t>891241112</t>
  </si>
  <si>
    <t>Montáž vodovodních šoupátek otevřený výkop DN 80</t>
  </si>
  <si>
    <t>379218061</t>
  </si>
  <si>
    <t>42221116</t>
  </si>
  <si>
    <t>šoupátko s přírubami voda DN 80 PN16</t>
  </si>
  <si>
    <t>-1032830160</t>
  </si>
  <si>
    <t>42291067</t>
  </si>
  <si>
    <t>souprava zemní pro šoupátka DN 65-80mm Rd 1,25m</t>
  </si>
  <si>
    <t>-642025264</t>
  </si>
  <si>
    <t>891242641</t>
  </si>
  <si>
    <t>Montáž souprav proplachovacích přírubových DN 80</t>
  </si>
  <si>
    <t>-1128170388</t>
  </si>
  <si>
    <t>42210064</t>
  </si>
  <si>
    <t>souprava proplachovací voda+kanál přírubové připojení DN 80/1,25 m</t>
  </si>
  <si>
    <t>-2073254195</t>
  </si>
  <si>
    <t>891247112</t>
  </si>
  <si>
    <t>Montáž hydrantů podzemních DN 80</t>
  </si>
  <si>
    <t>1969179761</t>
  </si>
  <si>
    <t>42273590</t>
  </si>
  <si>
    <t>hydrant podzemní DN 80 PN 16 jednoduchý uzávěr krycí v 1250mm</t>
  </si>
  <si>
    <t>525621641</t>
  </si>
  <si>
    <t>891249111</t>
  </si>
  <si>
    <t>Montáž navrtávacích pasů na potrubí z jakýchkoli trub DN 80</t>
  </si>
  <si>
    <t>-1745630513</t>
  </si>
  <si>
    <t>42271412</t>
  </si>
  <si>
    <t>pás navrtávací z tvárné litiny DN 80, pro litinové a ocelové potrubí, se závitovým výstupem 1",5/4",6/4",2"</t>
  </si>
  <si>
    <t>-57425393</t>
  </si>
  <si>
    <t>892241111</t>
  </si>
  <si>
    <t>Tlaková zkouška vodou potrubí DN do 80</t>
  </si>
  <si>
    <t>-1673416869</t>
  </si>
  <si>
    <t>252+50</t>
  </si>
  <si>
    <t>892273122</t>
  </si>
  <si>
    <t>Proplach a dezinfekce vodovodního potrubí DN od 80 do 125</t>
  </si>
  <si>
    <t>-889693352</t>
  </si>
  <si>
    <t>893811252</t>
  </si>
  <si>
    <t>Osazení vodoměrné šachty kruhové z PP obetonované pro statické zatížení D do 1,0 m hl přes 1,2 do 1,5 m</t>
  </si>
  <si>
    <t>-1104012205</t>
  </si>
  <si>
    <t>56230646</t>
  </si>
  <si>
    <t>šachta plastová vodoměrná kruhová k obetonování s přípravou pro armovací drát 1,0/1,5m vč. poklopu C250</t>
  </si>
  <si>
    <t>1291277647</t>
  </si>
  <si>
    <t>899401111</t>
  </si>
  <si>
    <t>Osazení poklopů uličních litinových ventilových</t>
  </si>
  <si>
    <t>155520926</t>
  </si>
  <si>
    <t>42291402</t>
  </si>
  <si>
    <t>poklop litinový ventilový</t>
  </si>
  <si>
    <t>-818538888</t>
  </si>
  <si>
    <t>899401112</t>
  </si>
  <si>
    <t>Osazení poklopů uličních litinových šoupátkových</t>
  </si>
  <si>
    <t>467712507</t>
  </si>
  <si>
    <t>42291352</t>
  </si>
  <si>
    <t>poklop litinový šoupátkový pro zemní soupravy osazení do terénu a do vozovky</t>
  </si>
  <si>
    <t>645128894</t>
  </si>
  <si>
    <t>899401113</t>
  </si>
  <si>
    <t>Osazení poklopů uličních litinových hydrantových</t>
  </si>
  <si>
    <t>231577998</t>
  </si>
  <si>
    <t>42291452</t>
  </si>
  <si>
    <t>poklop litinový hydrantový DN 80</t>
  </si>
  <si>
    <t>506150797</t>
  </si>
  <si>
    <t>899721111</t>
  </si>
  <si>
    <t>Signalizační vodič DN do 150 mm na potrubí</t>
  </si>
  <si>
    <t>-579224044</t>
  </si>
  <si>
    <t>-1233454295</t>
  </si>
  <si>
    <t>746277716</t>
  </si>
  <si>
    <t>93,96</t>
  </si>
  <si>
    <t>74497954</t>
  </si>
  <si>
    <t>93,96*2</t>
  </si>
  <si>
    <t>214402737</t>
  </si>
  <si>
    <t>44,55</t>
  </si>
  <si>
    <t>726472683</t>
  </si>
  <si>
    <t>44,55*2</t>
  </si>
  <si>
    <t>-1869726613</t>
  </si>
  <si>
    <t>898618071</t>
  </si>
  <si>
    <t>-1240584430</t>
  </si>
  <si>
    <t>5 - splašková kanalizace a přípojky</t>
  </si>
  <si>
    <t>160122634</t>
  </si>
  <si>
    <t>"překop" 164*1</t>
  </si>
  <si>
    <t>-46525800</t>
  </si>
  <si>
    <t>"překop" 164*1,25</t>
  </si>
  <si>
    <t>1548278095</t>
  </si>
  <si>
    <t>"řad" 274*0,75*1,2</t>
  </si>
  <si>
    <t>"přípojky" 57*0,6*1,2</t>
  </si>
  <si>
    <t>-481344967</t>
  </si>
  <si>
    <t>23,97+71,91</t>
  </si>
  <si>
    <t>897878346</t>
  </si>
  <si>
    <t>95,88*1,8</t>
  </si>
  <si>
    <t>-1752437656</t>
  </si>
  <si>
    <t>-1951777360</t>
  </si>
  <si>
    <t>1944748440</t>
  </si>
  <si>
    <t>"řad" 274*0,75*0,3</t>
  </si>
  <si>
    <t>"přípojky" 57*0,6*0,3</t>
  </si>
  <si>
    <t>1203471578</t>
  </si>
  <si>
    <t>71,91*1,87</t>
  </si>
  <si>
    <t>674610305</t>
  </si>
  <si>
    <t>"řad" 274*0,75*0,1</t>
  </si>
  <si>
    <t>"přípojky" 57*0,6*0,1</t>
  </si>
  <si>
    <t>1696879499</t>
  </si>
  <si>
    <t>590122595</t>
  </si>
  <si>
    <t>1444154126</t>
  </si>
  <si>
    <t>857212122</t>
  </si>
  <si>
    <t>Montáž litinových tvarovek jednoosých přírubových otevřený výkop DN 50</t>
  </si>
  <si>
    <t>1075183391</t>
  </si>
  <si>
    <t>55254024</t>
  </si>
  <si>
    <t>koleno přírubové z tvárné litiny,práškový epoxid tl 250µm Q-kus DN 50-90°</t>
  </si>
  <si>
    <t>-1694008325</t>
  </si>
  <si>
    <t>55251654</t>
  </si>
  <si>
    <t>příruba litinová úsporná PN16 pro odpadní vody litinové potrubí 50/66mm</t>
  </si>
  <si>
    <t>1572273838</t>
  </si>
  <si>
    <t>55253215</t>
  </si>
  <si>
    <t>tvarovka přírubová litinová vodovodní FF-kus PN10/40 DN 50 dl 200mm</t>
  </si>
  <si>
    <t>-528689376</t>
  </si>
  <si>
    <t>857214122</t>
  </si>
  <si>
    <t>Montáž litinových tvarovek odbočných přírubových otevřený výkop DN 50</t>
  </si>
  <si>
    <t>-2093589774</t>
  </si>
  <si>
    <t>55253502</t>
  </si>
  <si>
    <t>tvarovka přírubová litinová s přírubovou odbočkou,práškový epoxid tl 250µm T-kus DN 50/50</t>
  </si>
  <si>
    <t>-1210861851</t>
  </si>
  <si>
    <t>tvarovka přírubová litinová vodovodní s přírubovou odbočkou TT kus DN 50/50</t>
  </si>
  <si>
    <t>1460620415</t>
  </si>
  <si>
    <t>871171141</t>
  </si>
  <si>
    <t>Montáž potrubí z PE100 RC SDR 11 otevřený výkop svařovaných na tupo d 40 x 3,7 mm</t>
  </si>
  <si>
    <t>-1038519741</t>
  </si>
  <si>
    <t>"přípojky" 57</t>
  </si>
  <si>
    <t>28613501</t>
  </si>
  <si>
    <t>potrubí vodovodní dvouvrstvé PE100 RC SDR11 40x3,7mm</t>
  </si>
  <si>
    <t>-1596817703</t>
  </si>
  <si>
    <t>57*1,015 'Přepočtené koeficientem množství</t>
  </si>
  <si>
    <t>871211141</t>
  </si>
  <si>
    <t>Montáž potrubí z PE100 RC SDR 11 otevřený výkop svařovaných na tupo d 63 x 5,8 mm</t>
  </si>
  <si>
    <t>-1418117744</t>
  </si>
  <si>
    <t>"řad" 274</t>
  </si>
  <si>
    <t>28613503</t>
  </si>
  <si>
    <t>potrubí vodovodní dvouvrstvé PE100 RC SDR11 63x5,8mm</t>
  </si>
  <si>
    <t>348065231</t>
  </si>
  <si>
    <t>274*1,015 'Přepočtené koeficientem množství</t>
  </si>
  <si>
    <t>891182122</t>
  </si>
  <si>
    <t>Montáž kanalizačních šoupátek otevřený výkop DN 32</t>
  </si>
  <si>
    <t>-869760868</t>
  </si>
  <si>
    <t>42221450</t>
  </si>
  <si>
    <t>šoupátko odpadní voda litina ISO pro domovní přípojky PN10/16 DN32</t>
  </si>
  <si>
    <t>1053073797</t>
  </si>
  <si>
    <t>42291030</t>
  </si>
  <si>
    <t>souprava zemní přípojková 3/4"-2" Rd 1,5m</t>
  </si>
  <si>
    <t>-2085346444</t>
  </si>
  <si>
    <t>891212122</t>
  </si>
  <si>
    <t>Montáž kanalizačních šoupátek otevřený výkop DN 50</t>
  </si>
  <si>
    <t>2107839271</t>
  </si>
  <si>
    <t>42221451</t>
  </si>
  <si>
    <t>šoupátko odpadní voda litina GGG 50 krátká stavební dl PN10/16 DN 50x150mm</t>
  </si>
  <si>
    <t>1442747346</t>
  </si>
  <si>
    <t>42291072</t>
  </si>
  <si>
    <t>souprava zemní pro šoupátka DN 40-50mm Rd 1,5m</t>
  </si>
  <si>
    <t>-347425998</t>
  </si>
  <si>
    <t>891212631</t>
  </si>
  <si>
    <t>Montáž ventilů kanalizačních odvzdušňovacích přírubových DN 50</t>
  </si>
  <si>
    <t>-874565345</t>
  </si>
  <si>
    <t>42213017</t>
  </si>
  <si>
    <t>ventil odvzdušňovací/zavzdušňovací přírubový PN 16, odpadní voda DN 50</t>
  </si>
  <si>
    <t>1445267317</t>
  </si>
  <si>
    <t>422130170</t>
  </si>
  <si>
    <t>proplachovací potrubí nerez 1.4404 - 60,3x3,6 s navařenou přírubou DN50 a vnějším závitem G2</t>
  </si>
  <si>
    <t>1607610434</t>
  </si>
  <si>
    <t>422130171</t>
  </si>
  <si>
    <t>hadicová spojka se zátkou typ C slitina Al vnitřní závit G2</t>
  </si>
  <si>
    <t>-2004844667</t>
  </si>
  <si>
    <t>891212641</t>
  </si>
  <si>
    <t>Montáž souprav proplachovacích přírubových DN 50</t>
  </si>
  <si>
    <t>598675516</t>
  </si>
  <si>
    <t>42210062</t>
  </si>
  <si>
    <t>souprava proplachovací voda+kanál přírubové připojení DN 50/1,5 m</t>
  </si>
  <si>
    <t>52406406</t>
  </si>
  <si>
    <t>891219111</t>
  </si>
  <si>
    <t>Montáž navrtávacích pasů na potrubí z jakýchkoli trub DN 50</t>
  </si>
  <si>
    <t>-1595194011</t>
  </si>
  <si>
    <t>42271410</t>
  </si>
  <si>
    <t>pás navrtávací z tvárné litiny DN 50, pro litinové a ocelové potrubí, se závitovým výstupem 1",5/4",6/4",2"</t>
  </si>
  <si>
    <t>-20622958</t>
  </si>
  <si>
    <t>-2106306908</t>
  </si>
  <si>
    <t>57+274</t>
  </si>
  <si>
    <t>893811153</t>
  </si>
  <si>
    <t>Osazení čerpací šachty kruhové z PP samonosné pro běžné zatížení D do 1,0 m hl přes 1,2 do 1,5 m</t>
  </si>
  <si>
    <t>-2039532054</t>
  </si>
  <si>
    <t>56230594</t>
  </si>
  <si>
    <t>šachta plastová čerpací jímka kruhová 1,2/1,5m vč. nástace a poklopu C250</t>
  </si>
  <si>
    <t>610447794</t>
  </si>
  <si>
    <t>893811159</t>
  </si>
  <si>
    <t>Vystrojení čerpací jímky čerpadlem, propojovacím potrubím, šoupátkem, zpětnou klabkou, pojišťovacím ventilem atd. dle PD</t>
  </si>
  <si>
    <t>1976791808</t>
  </si>
  <si>
    <t>56230599</t>
  </si>
  <si>
    <t>vystrojení čerpací jímky dle PD, vč. čerpadla PRESSKAN 400V 3 fáze čerpadlo 1¼“ NP–S</t>
  </si>
  <si>
    <t>-1611758582</t>
  </si>
  <si>
    <t>894221118</t>
  </si>
  <si>
    <t>Šachty kanalizační z betonu se zvýšenými nároky C 25/30 na stokách kruh DN 1100 nebo 1200 dno beton C 25/30 vč. přechodové desky a poklope D400 - odvzdušňovací/zavzdušňovací šachta</t>
  </si>
  <si>
    <t>575782006</t>
  </si>
  <si>
    <t>-1768651188</t>
  </si>
  <si>
    <t>-524236366</t>
  </si>
  <si>
    <t>337626418</t>
  </si>
  <si>
    <t>1228942046</t>
  </si>
  <si>
    <t>-1000635938</t>
  </si>
  <si>
    <t>-147905409</t>
  </si>
  <si>
    <t>1717618235</t>
  </si>
  <si>
    <t>-2044744135</t>
  </si>
  <si>
    <t>572995537</t>
  </si>
  <si>
    <t>95,12</t>
  </si>
  <si>
    <t>1876248050</t>
  </si>
  <si>
    <t>95,12*2</t>
  </si>
  <si>
    <t>-604655209</t>
  </si>
  <si>
    <t>45,1</t>
  </si>
  <si>
    <t>-1680314100</t>
  </si>
  <si>
    <t>45,1*2</t>
  </si>
  <si>
    <t>1280850899</t>
  </si>
  <si>
    <t>1589521951</t>
  </si>
  <si>
    <t>-1624926241</t>
  </si>
  <si>
    <t>6 - oprava stávající místní komunikace</t>
  </si>
  <si>
    <t>113154543</t>
  </si>
  <si>
    <t>Frézování živičného krytu tl 50 mm pruh š přes 1 m pl přes 500 do 2000 m2</t>
  </si>
  <si>
    <t>1477340855</t>
  </si>
  <si>
    <t>"oprava MK" 670</t>
  </si>
  <si>
    <t>573231106</t>
  </si>
  <si>
    <t>Postřik živičný spojovací ze silniční emulze v množství 0,30 kg/m2</t>
  </si>
  <si>
    <t>-1027136363</t>
  </si>
  <si>
    <t>577144121</t>
  </si>
  <si>
    <t>Asfaltový beton vrstva obrusná ACO 11+ (ABS) tř. I tl 50 mm š přes 3 m z nemodifikovaného asfaltu</t>
  </si>
  <si>
    <t>1421461003</t>
  </si>
  <si>
    <t>919732211</t>
  </si>
  <si>
    <t>Styčná spára napojení nového živičného povrchu na stávající za tepla š 15 mm hl 25 mm s prořezáním</t>
  </si>
  <si>
    <t>770443803</t>
  </si>
  <si>
    <t>8,5</t>
  </si>
  <si>
    <t>919735112</t>
  </si>
  <si>
    <t>Řezání stávajícího živičného krytu hl přes 50 do 100 mm</t>
  </si>
  <si>
    <t>-1964793514</t>
  </si>
  <si>
    <t>-1174477078</t>
  </si>
  <si>
    <t>77,05</t>
  </si>
  <si>
    <t>-1861466292</t>
  </si>
  <si>
    <t>77,05*2</t>
  </si>
  <si>
    <t>226478066</t>
  </si>
  <si>
    <t>7 - vedlejší a ostatní náklady</t>
  </si>
  <si>
    <t xml:space="preserve">    OST - VRN</t>
  </si>
  <si>
    <t>OST</t>
  </si>
  <si>
    <t>99911</t>
  </si>
  <si>
    <t>Vytyčení inženýrských sítí</t>
  </si>
  <si>
    <t>-62758991</t>
  </si>
  <si>
    <t>99921</t>
  </si>
  <si>
    <t>Přechodné dopravní opatření - DIO během výstavby, vč. projednání a vyřízení na PČR</t>
  </si>
  <si>
    <t>515561687</t>
  </si>
  <si>
    <t>99922</t>
  </si>
  <si>
    <t>Náklady na dočasné zábory ploch</t>
  </si>
  <si>
    <t>1767640226</t>
  </si>
  <si>
    <t>99931</t>
  </si>
  <si>
    <t>1998423337</t>
  </si>
  <si>
    <t>99941</t>
  </si>
  <si>
    <t>Geodetické práce - před zahájením stavby</t>
  </si>
  <si>
    <t>-594945752</t>
  </si>
  <si>
    <t>99942</t>
  </si>
  <si>
    <t>Geodetické práce - v průběhu stavby</t>
  </si>
  <si>
    <t>-1488859504</t>
  </si>
  <si>
    <t>99943</t>
  </si>
  <si>
    <t>Geodetické práce - po dokončení - geodetická dokumentace skutečného provedení, geodetické zaměření</t>
  </si>
  <si>
    <t>-728878171</t>
  </si>
  <si>
    <t>99951</t>
  </si>
  <si>
    <t>Zkoušky hutnění pláně - statická zkouška</t>
  </si>
  <si>
    <t>-1887741405</t>
  </si>
  <si>
    <t>99961</t>
  </si>
  <si>
    <t>Zajištění všech zkoušek a dokladů k řádnému předání stavby</t>
  </si>
  <si>
    <t>1359807670</t>
  </si>
  <si>
    <t>99971</t>
  </si>
  <si>
    <t>Fotodokumentace vč. zprávy o průběhu provádění díla</t>
  </si>
  <si>
    <t>990539752</t>
  </si>
  <si>
    <t>99981</t>
  </si>
  <si>
    <t>Dokumentace skutečného provedení díla</t>
  </si>
  <si>
    <t>1320080649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</si>
</sst>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abSelected="1" workbookViewId="0">
      <selection activeCell="K6" sqref="K6:AJ6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32" t="s">
        <v>5</v>
      </c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s="1" customFormat="1" ht="12" customHeight="1">
      <c r="B5" s="19"/>
      <c r="D5" s="23" t="s">
        <v>13</v>
      </c>
      <c r="K5" s="216" t="s">
        <v>14</v>
      </c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R5" s="19"/>
      <c r="BE5" s="213" t="s">
        <v>15</v>
      </c>
      <c r="BS5" s="16" t="s">
        <v>6</v>
      </c>
    </row>
    <row r="6" spans="1:74" s="1" customFormat="1" ht="36.950000000000003" customHeight="1">
      <c r="B6" s="19"/>
      <c r="D6" s="25" t="s">
        <v>16</v>
      </c>
      <c r="K6" s="218" t="s">
        <v>17</v>
      </c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R6" s="19"/>
      <c r="BE6" s="214"/>
      <c r="BS6" s="16" t="s">
        <v>6</v>
      </c>
    </row>
    <row r="7" spans="1:74" s="1" customFormat="1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14"/>
      <c r="BS7" s="16" t="s">
        <v>6</v>
      </c>
    </row>
    <row r="8" spans="1:74" s="1" customFormat="1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14"/>
      <c r="BS8" s="16" t="s">
        <v>6</v>
      </c>
    </row>
    <row r="9" spans="1:74" s="1" customFormat="1" ht="14.45" customHeight="1">
      <c r="B9" s="19"/>
      <c r="AR9" s="19"/>
      <c r="BE9" s="214"/>
      <c r="BS9" s="16" t="s">
        <v>6</v>
      </c>
    </row>
    <row r="10" spans="1:74" s="1" customFormat="1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14"/>
      <c r="BS10" s="16" t="s">
        <v>6</v>
      </c>
    </row>
    <row r="11" spans="1:74" s="1" customFormat="1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14"/>
      <c r="BS11" s="16" t="s">
        <v>6</v>
      </c>
    </row>
    <row r="12" spans="1:74" s="1" customFormat="1" ht="6.95" customHeight="1">
      <c r="B12" s="19"/>
      <c r="AR12" s="19"/>
      <c r="BE12" s="214"/>
      <c r="BS12" s="16" t="s">
        <v>6</v>
      </c>
    </row>
    <row r="13" spans="1:74" s="1" customFormat="1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14"/>
      <c r="BS13" s="16" t="s">
        <v>6</v>
      </c>
    </row>
    <row r="14" spans="1:74" ht="12.75">
      <c r="B14" s="19"/>
      <c r="E14" s="219" t="s">
        <v>29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6" t="s">
        <v>27</v>
      </c>
      <c r="AN14" s="28" t="s">
        <v>29</v>
      </c>
      <c r="AR14" s="19"/>
      <c r="BE14" s="214"/>
      <c r="BS14" s="16" t="s">
        <v>6</v>
      </c>
    </row>
    <row r="15" spans="1:74" s="1" customFormat="1" ht="6.95" customHeight="1">
      <c r="B15" s="19"/>
      <c r="AR15" s="19"/>
      <c r="BE15" s="214"/>
      <c r="BS15" s="16" t="s">
        <v>3</v>
      </c>
    </row>
    <row r="16" spans="1:74" s="1" customFormat="1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14"/>
      <c r="BS16" s="16" t="s">
        <v>3</v>
      </c>
    </row>
    <row r="17" spans="1:71" s="1" customFormat="1" ht="18.399999999999999" customHeight="1">
      <c r="B17" s="19"/>
      <c r="E17" s="24" t="s">
        <v>21</v>
      </c>
      <c r="AK17" s="26" t="s">
        <v>27</v>
      </c>
      <c r="AN17" s="24" t="s">
        <v>1</v>
      </c>
      <c r="AR17" s="19"/>
      <c r="BE17" s="214"/>
      <c r="BS17" s="16" t="s">
        <v>31</v>
      </c>
    </row>
    <row r="18" spans="1:71" s="1" customFormat="1" ht="6.95" customHeight="1">
      <c r="B18" s="19"/>
      <c r="AR18" s="19"/>
      <c r="BE18" s="214"/>
      <c r="BS18" s="16" t="s">
        <v>6</v>
      </c>
    </row>
    <row r="19" spans="1:71" s="1" customFormat="1" ht="12" customHeight="1">
      <c r="B19" s="19"/>
      <c r="D19" s="26" t="s">
        <v>32</v>
      </c>
      <c r="AK19" s="26" t="s">
        <v>25</v>
      </c>
      <c r="AN19" s="24" t="s">
        <v>1</v>
      </c>
      <c r="AR19" s="19"/>
      <c r="BE19" s="214"/>
      <c r="BS19" s="16" t="s">
        <v>6</v>
      </c>
    </row>
    <row r="20" spans="1:71" s="1" customFormat="1" ht="18.399999999999999" customHeight="1">
      <c r="B20" s="19"/>
      <c r="E20" s="24" t="s">
        <v>21</v>
      </c>
      <c r="AK20" s="26" t="s">
        <v>27</v>
      </c>
      <c r="AN20" s="24" t="s">
        <v>1</v>
      </c>
      <c r="AR20" s="19"/>
      <c r="BE20" s="214"/>
      <c r="BS20" s="16" t="s">
        <v>31</v>
      </c>
    </row>
    <row r="21" spans="1:71" s="1" customFormat="1" ht="6.95" customHeight="1">
      <c r="B21" s="19"/>
      <c r="AR21" s="19"/>
      <c r="BE21" s="214"/>
    </row>
    <row r="22" spans="1:71" s="1" customFormat="1" ht="12" customHeight="1">
      <c r="B22" s="19"/>
      <c r="D22" s="26" t="s">
        <v>33</v>
      </c>
      <c r="AR22" s="19"/>
      <c r="BE22" s="214"/>
    </row>
    <row r="23" spans="1:71" s="1" customFormat="1" ht="16.5" customHeight="1">
      <c r="B23" s="19"/>
      <c r="E23" s="221" t="s">
        <v>1</v>
      </c>
      <c r="F23" s="221"/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R23" s="19"/>
      <c r="BE23" s="214"/>
    </row>
    <row r="24" spans="1:71" s="1" customFormat="1" ht="6.95" customHeight="1">
      <c r="B24" s="19"/>
      <c r="AR24" s="19"/>
      <c r="BE24" s="214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4"/>
    </row>
    <row r="26" spans="1:71" s="2" customFormat="1" ht="25.9" customHeight="1">
      <c r="A26" s="31"/>
      <c r="B26" s="32"/>
      <c r="C26" s="31"/>
      <c r="D26" s="33" t="s">
        <v>34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22">
        <f>ROUND(AG94,2)</f>
        <v>0</v>
      </c>
      <c r="AL26" s="223"/>
      <c r="AM26" s="223"/>
      <c r="AN26" s="223"/>
      <c r="AO26" s="223"/>
      <c r="AP26" s="31"/>
      <c r="AQ26" s="31"/>
      <c r="AR26" s="32"/>
      <c r="BE26" s="214"/>
    </row>
    <row r="27" spans="1:71" s="2" customFormat="1" ht="6.95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214"/>
    </row>
    <row r="28" spans="1:71" s="2" customFormat="1" ht="12.75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224" t="s">
        <v>35</v>
      </c>
      <c r="M28" s="224"/>
      <c r="N28" s="224"/>
      <c r="O28" s="224"/>
      <c r="P28" s="224"/>
      <c r="Q28" s="31"/>
      <c r="R28" s="31"/>
      <c r="S28" s="31"/>
      <c r="T28" s="31"/>
      <c r="U28" s="31"/>
      <c r="V28" s="31"/>
      <c r="W28" s="224" t="s">
        <v>36</v>
      </c>
      <c r="X28" s="224"/>
      <c r="Y28" s="224"/>
      <c r="Z28" s="224"/>
      <c r="AA28" s="224"/>
      <c r="AB28" s="224"/>
      <c r="AC28" s="224"/>
      <c r="AD28" s="224"/>
      <c r="AE28" s="224"/>
      <c r="AF28" s="31"/>
      <c r="AG28" s="31"/>
      <c r="AH28" s="31"/>
      <c r="AI28" s="31"/>
      <c r="AJ28" s="31"/>
      <c r="AK28" s="224" t="s">
        <v>37</v>
      </c>
      <c r="AL28" s="224"/>
      <c r="AM28" s="224"/>
      <c r="AN28" s="224"/>
      <c r="AO28" s="224"/>
      <c r="AP28" s="31"/>
      <c r="AQ28" s="31"/>
      <c r="AR28" s="32"/>
      <c r="BE28" s="214"/>
    </row>
    <row r="29" spans="1:71" s="3" customFormat="1" ht="14.45" customHeight="1">
      <c r="B29" s="36"/>
      <c r="D29" s="26" t="s">
        <v>38</v>
      </c>
      <c r="F29" s="26" t="s">
        <v>39</v>
      </c>
      <c r="L29" s="227">
        <v>0.21</v>
      </c>
      <c r="M29" s="226"/>
      <c r="N29" s="226"/>
      <c r="O29" s="226"/>
      <c r="P29" s="226"/>
      <c r="W29" s="225">
        <f>ROUND(AZ94, 2)</f>
        <v>0</v>
      </c>
      <c r="X29" s="226"/>
      <c r="Y29" s="226"/>
      <c r="Z29" s="226"/>
      <c r="AA29" s="226"/>
      <c r="AB29" s="226"/>
      <c r="AC29" s="226"/>
      <c r="AD29" s="226"/>
      <c r="AE29" s="226"/>
      <c r="AK29" s="225">
        <f>ROUND(AV94, 2)</f>
        <v>0</v>
      </c>
      <c r="AL29" s="226"/>
      <c r="AM29" s="226"/>
      <c r="AN29" s="226"/>
      <c r="AO29" s="226"/>
      <c r="AR29" s="36"/>
      <c r="BE29" s="215"/>
    </row>
    <row r="30" spans="1:71" s="3" customFormat="1" ht="14.45" customHeight="1">
      <c r="B30" s="36"/>
      <c r="F30" s="26" t="s">
        <v>40</v>
      </c>
      <c r="L30" s="227">
        <v>0.12</v>
      </c>
      <c r="M30" s="226"/>
      <c r="N30" s="226"/>
      <c r="O30" s="226"/>
      <c r="P30" s="226"/>
      <c r="W30" s="225">
        <f>ROUND(BA94, 2)</f>
        <v>0</v>
      </c>
      <c r="X30" s="226"/>
      <c r="Y30" s="226"/>
      <c r="Z30" s="226"/>
      <c r="AA30" s="226"/>
      <c r="AB30" s="226"/>
      <c r="AC30" s="226"/>
      <c r="AD30" s="226"/>
      <c r="AE30" s="226"/>
      <c r="AK30" s="225">
        <f>ROUND(AW94, 2)</f>
        <v>0</v>
      </c>
      <c r="AL30" s="226"/>
      <c r="AM30" s="226"/>
      <c r="AN30" s="226"/>
      <c r="AO30" s="226"/>
      <c r="AR30" s="36"/>
      <c r="BE30" s="215"/>
    </row>
    <row r="31" spans="1:71" s="3" customFormat="1" ht="14.45" hidden="1" customHeight="1">
      <c r="B31" s="36"/>
      <c r="F31" s="26" t="s">
        <v>41</v>
      </c>
      <c r="L31" s="227">
        <v>0.21</v>
      </c>
      <c r="M31" s="226"/>
      <c r="N31" s="226"/>
      <c r="O31" s="226"/>
      <c r="P31" s="226"/>
      <c r="W31" s="225">
        <f>ROUND(BB94, 2)</f>
        <v>0</v>
      </c>
      <c r="X31" s="226"/>
      <c r="Y31" s="226"/>
      <c r="Z31" s="226"/>
      <c r="AA31" s="226"/>
      <c r="AB31" s="226"/>
      <c r="AC31" s="226"/>
      <c r="AD31" s="226"/>
      <c r="AE31" s="226"/>
      <c r="AK31" s="225">
        <v>0</v>
      </c>
      <c r="AL31" s="226"/>
      <c r="AM31" s="226"/>
      <c r="AN31" s="226"/>
      <c r="AO31" s="226"/>
      <c r="AR31" s="36"/>
      <c r="BE31" s="215"/>
    </row>
    <row r="32" spans="1:71" s="3" customFormat="1" ht="14.45" hidden="1" customHeight="1">
      <c r="B32" s="36"/>
      <c r="F32" s="26" t="s">
        <v>42</v>
      </c>
      <c r="L32" s="227">
        <v>0.12</v>
      </c>
      <c r="M32" s="226"/>
      <c r="N32" s="226"/>
      <c r="O32" s="226"/>
      <c r="P32" s="226"/>
      <c r="W32" s="225">
        <f>ROUND(BC94, 2)</f>
        <v>0</v>
      </c>
      <c r="X32" s="226"/>
      <c r="Y32" s="226"/>
      <c r="Z32" s="226"/>
      <c r="AA32" s="226"/>
      <c r="AB32" s="226"/>
      <c r="AC32" s="226"/>
      <c r="AD32" s="226"/>
      <c r="AE32" s="226"/>
      <c r="AK32" s="225">
        <v>0</v>
      </c>
      <c r="AL32" s="226"/>
      <c r="AM32" s="226"/>
      <c r="AN32" s="226"/>
      <c r="AO32" s="226"/>
      <c r="AR32" s="36"/>
      <c r="BE32" s="215"/>
    </row>
    <row r="33" spans="1:57" s="3" customFormat="1" ht="14.45" hidden="1" customHeight="1">
      <c r="B33" s="36"/>
      <c r="F33" s="26" t="s">
        <v>43</v>
      </c>
      <c r="L33" s="227">
        <v>0</v>
      </c>
      <c r="M33" s="226"/>
      <c r="N33" s="226"/>
      <c r="O33" s="226"/>
      <c r="P33" s="226"/>
      <c r="W33" s="225">
        <f>ROUND(BD94, 2)</f>
        <v>0</v>
      </c>
      <c r="X33" s="226"/>
      <c r="Y33" s="226"/>
      <c r="Z33" s="226"/>
      <c r="AA33" s="226"/>
      <c r="AB33" s="226"/>
      <c r="AC33" s="226"/>
      <c r="AD33" s="226"/>
      <c r="AE33" s="226"/>
      <c r="AK33" s="225">
        <v>0</v>
      </c>
      <c r="AL33" s="226"/>
      <c r="AM33" s="226"/>
      <c r="AN33" s="226"/>
      <c r="AO33" s="226"/>
      <c r="AR33" s="36"/>
      <c r="BE33" s="215"/>
    </row>
    <row r="34" spans="1:57" s="2" customFormat="1" ht="6.95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214"/>
    </row>
    <row r="35" spans="1:57" s="2" customFormat="1" ht="25.9" customHeight="1">
      <c r="A35" s="31"/>
      <c r="B35" s="32"/>
      <c r="C35" s="37"/>
      <c r="D35" s="38" t="s">
        <v>44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45</v>
      </c>
      <c r="U35" s="39"/>
      <c r="V35" s="39"/>
      <c r="W35" s="39"/>
      <c r="X35" s="231" t="s">
        <v>46</v>
      </c>
      <c r="Y35" s="229"/>
      <c r="Z35" s="229"/>
      <c r="AA35" s="229"/>
      <c r="AB35" s="229"/>
      <c r="AC35" s="39"/>
      <c r="AD35" s="39"/>
      <c r="AE35" s="39"/>
      <c r="AF35" s="39"/>
      <c r="AG35" s="39"/>
      <c r="AH35" s="39"/>
      <c r="AI35" s="39"/>
      <c r="AJ35" s="39"/>
      <c r="AK35" s="228">
        <f>SUM(AK26:AK33)</f>
        <v>0</v>
      </c>
      <c r="AL35" s="229"/>
      <c r="AM35" s="229"/>
      <c r="AN35" s="229"/>
      <c r="AO35" s="230"/>
      <c r="AP35" s="37"/>
      <c r="AQ35" s="37"/>
      <c r="AR35" s="32"/>
      <c r="BE35" s="31"/>
    </row>
    <row r="36" spans="1:57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14.4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1" customFormat="1" ht="14.45" customHeight="1">
      <c r="B38" s="19"/>
      <c r="AR38" s="19"/>
    </row>
    <row r="39" spans="1:57" s="1" customFormat="1" ht="14.45" customHeight="1">
      <c r="B39" s="19"/>
      <c r="AR39" s="19"/>
    </row>
    <row r="40" spans="1:57" s="1" customFormat="1" ht="14.45" customHeight="1">
      <c r="B40" s="19"/>
      <c r="AR40" s="19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1"/>
      <c r="D49" s="42" t="s">
        <v>47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48</v>
      </c>
      <c r="AI49" s="43"/>
      <c r="AJ49" s="43"/>
      <c r="AK49" s="43"/>
      <c r="AL49" s="43"/>
      <c r="AM49" s="43"/>
      <c r="AN49" s="43"/>
      <c r="AO49" s="43"/>
      <c r="AR49" s="41"/>
    </row>
    <row r="50" spans="1:57" ht="11.25">
      <c r="B50" s="19"/>
      <c r="AR50" s="19"/>
    </row>
    <row r="51" spans="1:57" ht="11.25">
      <c r="B51" s="19"/>
      <c r="AR51" s="19"/>
    </row>
    <row r="52" spans="1:57" ht="11.25">
      <c r="B52" s="19"/>
      <c r="AR52" s="19"/>
    </row>
    <row r="53" spans="1:57" ht="11.25">
      <c r="B53" s="19"/>
      <c r="AR53" s="19"/>
    </row>
    <row r="54" spans="1:57" ht="11.25">
      <c r="B54" s="19"/>
      <c r="AR54" s="19"/>
    </row>
    <row r="55" spans="1:57" ht="11.25">
      <c r="B55" s="19"/>
      <c r="AR55" s="19"/>
    </row>
    <row r="56" spans="1:57" ht="11.25">
      <c r="B56" s="19"/>
      <c r="AR56" s="19"/>
    </row>
    <row r="57" spans="1:57" ht="11.25">
      <c r="B57" s="19"/>
      <c r="AR57" s="19"/>
    </row>
    <row r="58" spans="1:57" ht="11.25">
      <c r="B58" s="19"/>
      <c r="AR58" s="19"/>
    </row>
    <row r="59" spans="1:57" ht="11.25">
      <c r="B59" s="19"/>
      <c r="AR59" s="19"/>
    </row>
    <row r="60" spans="1:57" s="2" customFormat="1" ht="12.75">
      <c r="A60" s="31"/>
      <c r="B60" s="32"/>
      <c r="C60" s="31"/>
      <c r="D60" s="44" t="s">
        <v>49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4" t="s">
        <v>50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4" t="s">
        <v>49</v>
      </c>
      <c r="AI60" s="34"/>
      <c r="AJ60" s="34"/>
      <c r="AK60" s="34"/>
      <c r="AL60" s="34"/>
      <c r="AM60" s="44" t="s">
        <v>50</v>
      </c>
      <c r="AN60" s="34"/>
      <c r="AO60" s="34"/>
      <c r="AP60" s="31"/>
      <c r="AQ60" s="31"/>
      <c r="AR60" s="32"/>
      <c r="BE60" s="31"/>
    </row>
    <row r="61" spans="1:57" ht="11.25">
      <c r="B61" s="19"/>
      <c r="AR61" s="19"/>
    </row>
    <row r="62" spans="1:57" ht="11.25">
      <c r="B62" s="19"/>
      <c r="AR62" s="19"/>
    </row>
    <row r="63" spans="1:57" ht="11.25">
      <c r="B63" s="19"/>
      <c r="AR63" s="19"/>
    </row>
    <row r="64" spans="1:57" s="2" customFormat="1" ht="12.75">
      <c r="A64" s="31"/>
      <c r="B64" s="32"/>
      <c r="C64" s="31"/>
      <c r="D64" s="42" t="s">
        <v>51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52</v>
      </c>
      <c r="AI64" s="45"/>
      <c r="AJ64" s="45"/>
      <c r="AK64" s="45"/>
      <c r="AL64" s="45"/>
      <c r="AM64" s="45"/>
      <c r="AN64" s="45"/>
      <c r="AO64" s="45"/>
      <c r="AP64" s="31"/>
      <c r="AQ64" s="31"/>
      <c r="AR64" s="32"/>
      <c r="BE64" s="31"/>
    </row>
    <row r="65" spans="1:57" ht="11.25">
      <c r="B65" s="19"/>
      <c r="AR65" s="19"/>
    </row>
    <row r="66" spans="1:57" ht="11.25">
      <c r="B66" s="19"/>
      <c r="AR66" s="19"/>
    </row>
    <row r="67" spans="1:57" ht="11.25">
      <c r="B67" s="19"/>
      <c r="AR67" s="19"/>
    </row>
    <row r="68" spans="1:57" ht="11.25">
      <c r="B68" s="19"/>
      <c r="AR68" s="19"/>
    </row>
    <row r="69" spans="1:57" ht="11.25">
      <c r="B69" s="19"/>
      <c r="AR69" s="19"/>
    </row>
    <row r="70" spans="1:57" ht="11.25">
      <c r="B70" s="19"/>
      <c r="AR70" s="19"/>
    </row>
    <row r="71" spans="1:57" ht="11.25">
      <c r="B71" s="19"/>
      <c r="AR71" s="19"/>
    </row>
    <row r="72" spans="1:57" ht="11.25">
      <c r="B72" s="19"/>
      <c r="AR72" s="19"/>
    </row>
    <row r="73" spans="1:57" ht="11.25">
      <c r="B73" s="19"/>
      <c r="AR73" s="19"/>
    </row>
    <row r="74" spans="1:57" ht="11.25">
      <c r="B74" s="19"/>
      <c r="AR74" s="19"/>
    </row>
    <row r="75" spans="1:57" s="2" customFormat="1" ht="12.75">
      <c r="A75" s="31"/>
      <c r="B75" s="32"/>
      <c r="C75" s="31"/>
      <c r="D75" s="44" t="s">
        <v>49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4" t="s">
        <v>50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4" t="s">
        <v>49</v>
      </c>
      <c r="AI75" s="34"/>
      <c r="AJ75" s="34"/>
      <c r="AK75" s="34"/>
      <c r="AL75" s="34"/>
      <c r="AM75" s="44" t="s">
        <v>50</v>
      </c>
      <c r="AN75" s="34"/>
      <c r="AO75" s="34"/>
      <c r="AP75" s="31"/>
      <c r="AQ75" s="31"/>
      <c r="AR75" s="32"/>
      <c r="BE75" s="31"/>
    </row>
    <row r="76" spans="1:57" s="2" customFormat="1" ht="11.25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2"/>
      <c r="BE77" s="31"/>
    </row>
    <row r="81" spans="1:9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2"/>
      <c r="BE81" s="31"/>
    </row>
    <row r="82" spans="1:91" s="2" customFormat="1" ht="24.95" customHeight="1">
      <c r="A82" s="31"/>
      <c r="B82" s="32"/>
      <c r="C82" s="20" t="s">
        <v>53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1" s="4" customFormat="1" ht="12" customHeight="1">
      <c r="B84" s="50"/>
      <c r="C84" s="26" t="s">
        <v>13</v>
      </c>
      <c r="L84" s="4" t="str">
        <f>K5</f>
        <v>OUNETREBICE</v>
      </c>
      <c r="AR84" s="50"/>
    </row>
    <row r="85" spans="1:91" s="5" customFormat="1" ht="36.950000000000003" customHeight="1">
      <c r="B85" s="51"/>
      <c r="C85" s="52" t="s">
        <v>16</v>
      </c>
      <c r="L85" s="194" t="str">
        <f>K6</f>
        <v>Parcely Z2 v obci Netřebice</v>
      </c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R85" s="51"/>
    </row>
    <row r="86" spans="1:91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1" s="2" customFormat="1" ht="12" customHeight="1">
      <c r="A87" s="31"/>
      <c r="B87" s="32"/>
      <c r="C87" s="26" t="s">
        <v>20</v>
      </c>
      <c r="D87" s="31"/>
      <c r="E87" s="31"/>
      <c r="F87" s="31"/>
      <c r="G87" s="31"/>
      <c r="H87" s="31"/>
      <c r="I87" s="31"/>
      <c r="J87" s="31"/>
      <c r="K87" s="31"/>
      <c r="L87" s="53" t="str">
        <f>IF(K8="","",K8)</f>
        <v xml:space="preserve"> 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22</v>
      </c>
      <c r="AJ87" s="31"/>
      <c r="AK87" s="31"/>
      <c r="AL87" s="31"/>
      <c r="AM87" s="196" t="str">
        <f>IF(AN8= "","",AN8)</f>
        <v>21. 4. 2025</v>
      </c>
      <c r="AN87" s="196"/>
      <c r="AO87" s="31"/>
      <c r="AP87" s="31"/>
      <c r="AQ87" s="31"/>
      <c r="AR87" s="32"/>
      <c r="BE87" s="31"/>
    </row>
    <row r="88" spans="1:91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1" s="2" customFormat="1" ht="15.2" customHeight="1">
      <c r="A89" s="31"/>
      <c r="B89" s="32"/>
      <c r="C89" s="26" t="s">
        <v>24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Obec Netřebice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30</v>
      </c>
      <c r="AJ89" s="31"/>
      <c r="AK89" s="31"/>
      <c r="AL89" s="31"/>
      <c r="AM89" s="197" t="str">
        <f>IF(E17="","",E17)</f>
        <v xml:space="preserve"> </v>
      </c>
      <c r="AN89" s="198"/>
      <c r="AO89" s="198"/>
      <c r="AP89" s="198"/>
      <c r="AQ89" s="31"/>
      <c r="AR89" s="32"/>
      <c r="AS89" s="199" t="s">
        <v>54</v>
      </c>
      <c r="AT89" s="200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31"/>
    </row>
    <row r="90" spans="1:91" s="2" customFormat="1" ht="15.2" customHeight="1">
      <c r="A90" s="31"/>
      <c r="B90" s="32"/>
      <c r="C90" s="26" t="s">
        <v>28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32</v>
      </c>
      <c r="AJ90" s="31"/>
      <c r="AK90" s="31"/>
      <c r="AL90" s="31"/>
      <c r="AM90" s="197" t="str">
        <f>IF(E20="","",E20)</f>
        <v xml:space="preserve"> </v>
      </c>
      <c r="AN90" s="198"/>
      <c r="AO90" s="198"/>
      <c r="AP90" s="198"/>
      <c r="AQ90" s="31"/>
      <c r="AR90" s="32"/>
      <c r="AS90" s="201"/>
      <c r="AT90" s="202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31"/>
    </row>
    <row r="91" spans="1:91" s="2" customFormat="1" ht="10.9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01"/>
      <c r="AT91" s="202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31"/>
    </row>
    <row r="92" spans="1:91" s="2" customFormat="1" ht="29.25" customHeight="1">
      <c r="A92" s="31"/>
      <c r="B92" s="32"/>
      <c r="C92" s="203" t="s">
        <v>55</v>
      </c>
      <c r="D92" s="204"/>
      <c r="E92" s="204"/>
      <c r="F92" s="204"/>
      <c r="G92" s="204"/>
      <c r="H92" s="59"/>
      <c r="I92" s="206" t="s">
        <v>56</v>
      </c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5" t="s">
        <v>57</v>
      </c>
      <c r="AH92" s="204"/>
      <c r="AI92" s="204"/>
      <c r="AJ92" s="204"/>
      <c r="AK92" s="204"/>
      <c r="AL92" s="204"/>
      <c r="AM92" s="204"/>
      <c r="AN92" s="206" t="s">
        <v>58</v>
      </c>
      <c r="AO92" s="204"/>
      <c r="AP92" s="207"/>
      <c r="AQ92" s="60" t="s">
        <v>59</v>
      </c>
      <c r="AR92" s="32"/>
      <c r="AS92" s="61" t="s">
        <v>60</v>
      </c>
      <c r="AT92" s="62" t="s">
        <v>61</v>
      </c>
      <c r="AU92" s="62" t="s">
        <v>62</v>
      </c>
      <c r="AV92" s="62" t="s">
        <v>63</v>
      </c>
      <c r="AW92" s="62" t="s">
        <v>64</v>
      </c>
      <c r="AX92" s="62" t="s">
        <v>65</v>
      </c>
      <c r="AY92" s="62" t="s">
        <v>66</v>
      </c>
      <c r="AZ92" s="62" t="s">
        <v>67</v>
      </c>
      <c r="BA92" s="62" t="s">
        <v>68</v>
      </c>
      <c r="BB92" s="62" t="s">
        <v>69</v>
      </c>
      <c r="BC92" s="62" t="s">
        <v>70</v>
      </c>
      <c r="BD92" s="63" t="s">
        <v>71</v>
      </c>
      <c r="BE92" s="31"/>
    </row>
    <row r="93" spans="1:91" s="2" customFormat="1" ht="10.9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31"/>
    </row>
    <row r="94" spans="1:91" s="6" customFormat="1" ht="32.450000000000003" customHeight="1">
      <c r="B94" s="67"/>
      <c r="C94" s="68" t="s">
        <v>72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211">
        <f>ROUND(SUM(AG95:AG101),2)</f>
        <v>0</v>
      </c>
      <c r="AH94" s="211"/>
      <c r="AI94" s="211"/>
      <c r="AJ94" s="211"/>
      <c r="AK94" s="211"/>
      <c r="AL94" s="211"/>
      <c r="AM94" s="211"/>
      <c r="AN94" s="212">
        <f t="shared" ref="AN94:AN101" si="0">SUM(AG94,AT94)</f>
        <v>0</v>
      </c>
      <c r="AO94" s="212"/>
      <c r="AP94" s="212"/>
      <c r="AQ94" s="71" t="s">
        <v>1</v>
      </c>
      <c r="AR94" s="67"/>
      <c r="AS94" s="72">
        <f>ROUND(SUM(AS95:AS101),2)</f>
        <v>0</v>
      </c>
      <c r="AT94" s="73">
        <f t="shared" ref="AT94:AT101" si="1">ROUND(SUM(AV94:AW94),2)</f>
        <v>0</v>
      </c>
      <c r="AU94" s="74">
        <f>ROUND(SUM(AU95:AU101),5)</f>
        <v>0</v>
      </c>
      <c r="AV94" s="73">
        <f>ROUND(AZ94*L29,2)</f>
        <v>0</v>
      </c>
      <c r="AW94" s="73">
        <f>ROUND(BA94*L30,2)</f>
        <v>0</v>
      </c>
      <c r="AX94" s="73">
        <f>ROUND(BB94*L29,2)</f>
        <v>0</v>
      </c>
      <c r="AY94" s="73">
        <f>ROUND(BC94*L30,2)</f>
        <v>0</v>
      </c>
      <c r="AZ94" s="73">
        <f>ROUND(SUM(AZ95:AZ101),2)</f>
        <v>0</v>
      </c>
      <c r="BA94" s="73">
        <f>ROUND(SUM(BA95:BA101),2)</f>
        <v>0</v>
      </c>
      <c r="BB94" s="73">
        <f>ROUND(SUM(BB95:BB101),2)</f>
        <v>0</v>
      </c>
      <c r="BC94" s="73">
        <f>ROUND(SUM(BC95:BC101),2)</f>
        <v>0</v>
      </c>
      <c r="BD94" s="75">
        <f>ROUND(SUM(BD95:BD101),2)</f>
        <v>0</v>
      </c>
      <c r="BS94" s="76" t="s">
        <v>73</v>
      </c>
      <c r="BT94" s="76" t="s">
        <v>74</v>
      </c>
      <c r="BU94" s="77" t="s">
        <v>75</v>
      </c>
      <c r="BV94" s="76" t="s">
        <v>76</v>
      </c>
      <c r="BW94" s="76" t="s">
        <v>4</v>
      </c>
      <c r="BX94" s="76" t="s">
        <v>77</v>
      </c>
      <c r="CL94" s="76" t="s">
        <v>1</v>
      </c>
    </row>
    <row r="95" spans="1:91" s="7" customFormat="1" ht="16.5" customHeight="1">
      <c r="A95" s="78" t="s">
        <v>78</v>
      </c>
      <c r="B95" s="79"/>
      <c r="C95" s="80"/>
      <c r="D95" s="208" t="s">
        <v>79</v>
      </c>
      <c r="E95" s="208"/>
      <c r="F95" s="208"/>
      <c r="G95" s="208"/>
      <c r="H95" s="208"/>
      <c r="I95" s="81"/>
      <c r="J95" s="208" t="s">
        <v>80</v>
      </c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9">
        <f>'1 - komunikace a zpevněné...'!J30</f>
        <v>0</v>
      </c>
      <c r="AH95" s="210"/>
      <c r="AI95" s="210"/>
      <c r="AJ95" s="210"/>
      <c r="AK95" s="210"/>
      <c r="AL95" s="210"/>
      <c r="AM95" s="210"/>
      <c r="AN95" s="209">
        <f t="shared" si="0"/>
        <v>0</v>
      </c>
      <c r="AO95" s="210"/>
      <c r="AP95" s="210"/>
      <c r="AQ95" s="82" t="s">
        <v>81</v>
      </c>
      <c r="AR95" s="79"/>
      <c r="AS95" s="83">
        <v>0</v>
      </c>
      <c r="AT95" s="84">
        <f t="shared" si="1"/>
        <v>0</v>
      </c>
      <c r="AU95" s="85">
        <f>'1 - komunikace a zpevněné...'!P122</f>
        <v>0</v>
      </c>
      <c r="AV95" s="84">
        <f>'1 - komunikace a zpevněné...'!J33</f>
        <v>0</v>
      </c>
      <c r="AW95" s="84">
        <f>'1 - komunikace a zpevněné...'!J34</f>
        <v>0</v>
      </c>
      <c r="AX95" s="84">
        <f>'1 - komunikace a zpevněné...'!J35</f>
        <v>0</v>
      </c>
      <c r="AY95" s="84">
        <f>'1 - komunikace a zpevněné...'!J36</f>
        <v>0</v>
      </c>
      <c r="AZ95" s="84">
        <f>'1 - komunikace a zpevněné...'!F33</f>
        <v>0</v>
      </c>
      <c r="BA95" s="84">
        <f>'1 - komunikace a zpevněné...'!F34</f>
        <v>0</v>
      </c>
      <c r="BB95" s="84">
        <f>'1 - komunikace a zpevněné...'!F35</f>
        <v>0</v>
      </c>
      <c r="BC95" s="84">
        <f>'1 - komunikace a zpevněné...'!F36</f>
        <v>0</v>
      </c>
      <c r="BD95" s="86">
        <f>'1 - komunikace a zpevněné...'!F37</f>
        <v>0</v>
      </c>
      <c r="BT95" s="87" t="s">
        <v>79</v>
      </c>
      <c r="BV95" s="87" t="s">
        <v>76</v>
      </c>
      <c r="BW95" s="87" t="s">
        <v>82</v>
      </c>
      <c r="BX95" s="87" t="s">
        <v>4</v>
      </c>
      <c r="CL95" s="87" t="s">
        <v>1</v>
      </c>
      <c r="CM95" s="87" t="s">
        <v>83</v>
      </c>
    </row>
    <row r="96" spans="1:91" s="7" customFormat="1" ht="16.5" customHeight="1">
      <c r="A96" s="78" t="s">
        <v>78</v>
      </c>
      <c r="B96" s="79"/>
      <c r="C96" s="80"/>
      <c r="D96" s="208" t="s">
        <v>83</v>
      </c>
      <c r="E96" s="208"/>
      <c r="F96" s="208"/>
      <c r="G96" s="208"/>
      <c r="H96" s="208"/>
      <c r="I96" s="81"/>
      <c r="J96" s="208" t="s">
        <v>84</v>
      </c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9">
        <f>'2 - dešťová kanalizace'!J30</f>
        <v>0</v>
      </c>
      <c r="AH96" s="210"/>
      <c r="AI96" s="210"/>
      <c r="AJ96" s="210"/>
      <c r="AK96" s="210"/>
      <c r="AL96" s="210"/>
      <c r="AM96" s="210"/>
      <c r="AN96" s="209">
        <f t="shared" si="0"/>
        <v>0</v>
      </c>
      <c r="AO96" s="210"/>
      <c r="AP96" s="210"/>
      <c r="AQ96" s="82" t="s">
        <v>81</v>
      </c>
      <c r="AR96" s="79"/>
      <c r="AS96" s="83">
        <v>0</v>
      </c>
      <c r="AT96" s="84">
        <f t="shared" si="1"/>
        <v>0</v>
      </c>
      <c r="AU96" s="85">
        <f>'2 - dešťová kanalizace'!P125</f>
        <v>0</v>
      </c>
      <c r="AV96" s="84">
        <f>'2 - dešťová kanalizace'!J33</f>
        <v>0</v>
      </c>
      <c r="AW96" s="84">
        <f>'2 - dešťová kanalizace'!J34</f>
        <v>0</v>
      </c>
      <c r="AX96" s="84">
        <f>'2 - dešťová kanalizace'!J35</f>
        <v>0</v>
      </c>
      <c r="AY96" s="84">
        <f>'2 - dešťová kanalizace'!J36</f>
        <v>0</v>
      </c>
      <c r="AZ96" s="84">
        <f>'2 - dešťová kanalizace'!F33</f>
        <v>0</v>
      </c>
      <c r="BA96" s="84">
        <f>'2 - dešťová kanalizace'!F34</f>
        <v>0</v>
      </c>
      <c r="BB96" s="84">
        <f>'2 - dešťová kanalizace'!F35</f>
        <v>0</v>
      </c>
      <c r="BC96" s="84">
        <f>'2 - dešťová kanalizace'!F36</f>
        <v>0</v>
      </c>
      <c r="BD96" s="86">
        <f>'2 - dešťová kanalizace'!F37</f>
        <v>0</v>
      </c>
      <c r="BT96" s="87" t="s">
        <v>79</v>
      </c>
      <c r="BV96" s="87" t="s">
        <v>76</v>
      </c>
      <c r="BW96" s="87" t="s">
        <v>85</v>
      </c>
      <c r="BX96" s="87" t="s">
        <v>4</v>
      </c>
      <c r="CL96" s="87" t="s">
        <v>1</v>
      </c>
      <c r="CM96" s="87" t="s">
        <v>83</v>
      </c>
    </row>
    <row r="97" spans="1:91" s="7" customFormat="1" ht="16.5" customHeight="1">
      <c r="A97" s="78" t="s">
        <v>78</v>
      </c>
      <c r="B97" s="79"/>
      <c r="C97" s="80"/>
      <c r="D97" s="208" t="s">
        <v>86</v>
      </c>
      <c r="E97" s="208"/>
      <c r="F97" s="208"/>
      <c r="G97" s="208"/>
      <c r="H97" s="208"/>
      <c r="I97" s="81"/>
      <c r="J97" s="208" t="s">
        <v>87</v>
      </c>
      <c r="K97" s="208"/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9">
        <f>'3 - veřejné osvětlení'!J30</f>
        <v>0</v>
      </c>
      <c r="AH97" s="210"/>
      <c r="AI97" s="210"/>
      <c r="AJ97" s="210"/>
      <c r="AK97" s="210"/>
      <c r="AL97" s="210"/>
      <c r="AM97" s="210"/>
      <c r="AN97" s="209">
        <f t="shared" si="0"/>
        <v>0</v>
      </c>
      <c r="AO97" s="210"/>
      <c r="AP97" s="210"/>
      <c r="AQ97" s="82" t="s">
        <v>81</v>
      </c>
      <c r="AR97" s="79"/>
      <c r="AS97" s="83">
        <v>0</v>
      </c>
      <c r="AT97" s="84">
        <f t="shared" si="1"/>
        <v>0</v>
      </c>
      <c r="AU97" s="85">
        <f>'3 - veřejné osvětlení'!P131</f>
        <v>0</v>
      </c>
      <c r="AV97" s="84">
        <f>'3 - veřejné osvětlení'!J33</f>
        <v>0</v>
      </c>
      <c r="AW97" s="84">
        <f>'3 - veřejné osvětlení'!J34</f>
        <v>0</v>
      </c>
      <c r="AX97" s="84">
        <f>'3 - veřejné osvětlení'!J35</f>
        <v>0</v>
      </c>
      <c r="AY97" s="84">
        <f>'3 - veřejné osvětlení'!J36</f>
        <v>0</v>
      </c>
      <c r="AZ97" s="84">
        <f>'3 - veřejné osvětlení'!F33</f>
        <v>0</v>
      </c>
      <c r="BA97" s="84">
        <f>'3 - veřejné osvětlení'!F34</f>
        <v>0</v>
      </c>
      <c r="BB97" s="84">
        <f>'3 - veřejné osvětlení'!F35</f>
        <v>0</v>
      </c>
      <c r="BC97" s="84">
        <f>'3 - veřejné osvětlení'!F36</f>
        <v>0</v>
      </c>
      <c r="BD97" s="86">
        <f>'3 - veřejné osvětlení'!F37</f>
        <v>0</v>
      </c>
      <c r="BT97" s="87" t="s">
        <v>79</v>
      </c>
      <c r="BV97" s="87" t="s">
        <v>76</v>
      </c>
      <c r="BW97" s="87" t="s">
        <v>88</v>
      </c>
      <c r="BX97" s="87" t="s">
        <v>4</v>
      </c>
      <c r="CL97" s="87" t="s">
        <v>1</v>
      </c>
      <c r="CM97" s="87" t="s">
        <v>83</v>
      </c>
    </row>
    <row r="98" spans="1:91" s="7" customFormat="1" ht="16.5" customHeight="1">
      <c r="A98" s="78" t="s">
        <v>78</v>
      </c>
      <c r="B98" s="79"/>
      <c r="C98" s="80"/>
      <c r="D98" s="208" t="s">
        <v>89</v>
      </c>
      <c r="E98" s="208"/>
      <c r="F98" s="208"/>
      <c r="G98" s="208"/>
      <c r="H98" s="208"/>
      <c r="I98" s="81"/>
      <c r="J98" s="208" t="s">
        <v>90</v>
      </c>
      <c r="K98" s="208"/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9">
        <f>'4 - vodovod a přípojky'!J30</f>
        <v>0</v>
      </c>
      <c r="AH98" s="210"/>
      <c r="AI98" s="210"/>
      <c r="AJ98" s="210"/>
      <c r="AK98" s="210"/>
      <c r="AL98" s="210"/>
      <c r="AM98" s="210"/>
      <c r="AN98" s="209">
        <f t="shared" si="0"/>
        <v>0</v>
      </c>
      <c r="AO98" s="210"/>
      <c r="AP98" s="210"/>
      <c r="AQ98" s="82" t="s">
        <v>81</v>
      </c>
      <c r="AR98" s="79"/>
      <c r="AS98" s="83">
        <v>0</v>
      </c>
      <c r="AT98" s="84">
        <f t="shared" si="1"/>
        <v>0</v>
      </c>
      <c r="AU98" s="85">
        <f>'4 - vodovod a přípojky'!P124</f>
        <v>0</v>
      </c>
      <c r="AV98" s="84">
        <f>'4 - vodovod a přípojky'!J33</f>
        <v>0</v>
      </c>
      <c r="AW98" s="84">
        <f>'4 - vodovod a přípojky'!J34</f>
        <v>0</v>
      </c>
      <c r="AX98" s="84">
        <f>'4 - vodovod a přípojky'!J35</f>
        <v>0</v>
      </c>
      <c r="AY98" s="84">
        <f>'4 - vodovod a přípojky'!J36</f>
        <v>0</v>
      </c>
      <c r="AZ98" s="84">
        <f>'4 - vodovod a přípojky'!F33</f>
        <v>0</v>
      </c>
      <c r="BA98" s="84">
        <f>'4 - vodovod a přípojky'!F34</f>
        <v>0</v>
      </c>
      <c r="BB98" s="84">
        <f>'4 - vodovod a přípojky'!F35</f>
        <v>0</v>
      </c>
      <c r="BC98" s="84">
        <f>'4 - vodovod a přípojky'!F36</f>
        <v>0</v>
      </c>
      <c r="BD98" s="86">
        <f>'4 - vodovod a přípojky'!F37</f>
        <v>0</v>
      </c>
      <c r="BT98" s="87" t="s">
        <v>79</v>
      </c>
      <c r="BV98" s="87" t="s">
        <v>76</v>
      </c>
      <c r="BW98" s="87" t="s">
        <v>91</v>
      </c>
      <c r="BX98" s="87" t="s">
        <v>4</v>
      </c>
      <c r="CL98" s="87" t="s">
        <v>1</v>
      </c>
      <c r="CM98" s="87" t="s">
        <v>83</v>
      </c>
    </row>
    <row r="99" spans="1:91" s="7" customFormat="1" ht="16.5" customHeight="1">
      <c r="A99" s="78" t="s">
        <v>78</v>
      </c>
      <c r="B99" s="79"/>
      <c r="C99" s="80"/>
      <c r="D99" s="208" t="s">
        <v>92</v>
      </c>
      <c r="E99" s="208"/>
      <c r="F99" s="208"/>
      <c r="G99" s="208"/>
      <c r="H99" s="208"/>
      <c r="I99" s="81"/>
      <c r="J99" s="208" t="s">
        <v>93</v>
      </c>
      <c r="K99" s="208"/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9">
        <f>'5 - splašková kanalizace ...'!J30</f>
        <v>0</v>
      </c>
      <c r="AH99" s="210"/>
      <c r="AI99" s="210"/>
      <c r="AJ99" s="210"/>
      <c r="AK99" s="210"/>
      <c r="AL99" s="210"/>
      <c r="AM99" s="210"/>
      <c r="AN99" s="209">
        <f t="shared" si="0"/>
        <v>0</v>
      </c>
      <c r="AO99" s="210"/>
      <c r="AP99" s="210"/>
      <c r="AQ99" s="82" t="s">
        <v>81</v>
      </c>
      <c r="AR99" s="79"/>
      <c r="AS99" s="83">
        <v>0</v>
      </c>
      <c r="AT99" s="84">
        <f t="shared" si="1"/>
        <v>0</v>
      </c>
      <c r="AU99" s="85">
        <f>'5 - splašková kanalizace ...'!P124</f>
        <v>0</v>
      </c>
      <c r="AV99" s="84">
        <f>'5 - splašková kanalizace ...'!J33</f>
        <v>0</v>
      </c>
      <c r="AW99" s="84">
        <f>'5 - splašková kanalizace ...'!J34</f>
        <v>0</v>
      </c>
      <c r="AX99" s="84">
        <f>'5 - splašková kanalizace ...'!J35</f>
        <v>0</v>
      </c>
      <c r="AY99" s="84">
        <f>'5 - splašková kanalizace ...'!J36</f>
        <v>0</v>
      </c>
      <c r="AZ99" s="84">
        <f>'5 - splašková kanalizace ...'!F33</f>
        <v>0</v>
      </c>
      <c r="BA99" s="84">
        <f>'5 - splašková kanalizace ...'!F34</f>
        <v>0</v>
      </c>
      <c r="BB99" s="84">
        <f>'5 - splašková kanalizace ...'!F35</f>
        <v>0</v>
      </c>
      <c r="BC99" s="84">
        <f>'5 - splašková kanalizace ...'!F36</f>
        <v>0</v>
      </c>
      <c r="BD99" s="86">
        <f>'5 - splašková kanalizace ...'!F37</f>
        <v>0</v>
      </c>
      <c r="BT99" s="87" t="s">
        <v>79</v>
      </c>
      <c r="BV99" s="87" t="s">
        <v>76</v>
      </c>
      <c r="BW99" s="87" t="s">
        <v>94</v>
      </c>
      <c r="BX99" s="87" t="s">
        <v>4</v>
      </c>
      <c r="CL99" s="87" t="s">
        <v>1</v>
      </c>
      <c r="CM99" s="87" t="s">
        <v>83</v>
      </c>
    </row>
    <row r="100" spans="1:91" s="7" customFormat="1" ht="16.5" customHeight="1">
      <c r="A100" s="78" t="s">
        <v>78</v>
      </c>
      <c r="B100" s="79"/>
      <c r="C100" s="80"/>
      <c r="D100" s="208" t="s">
        <v>95</v>
      </c>
      <c r="E100" s="208"/>
      <c r="F100" s="208"/>
      <c r="G100" s="208"/>
      <c r="H100" s="208"/>
      <c r="I100" s="81"/>
      <c r="J100" s="208" t="s">
        <v>96</v>
      </c>
      <c r="K100" s="208"/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9">
        <f>'6 - oprava stávající míst...'!J30</f>
        <v>0</v>
      </c>
      <c r="AH100" s="210"/>
      <c r="AI100" s="210"/>
      <c r="AJ100" s="210"/>
      <c r="AK100" s="210"/>
      <c r="AL100" s="210"/>
      <c r="AM100" s="210"/>
      <c r="AN100" s="209">
        <f t="shared" si="0"/>
        <v>0</v>
      </c>
      <c r="AO100" s="210"/>
      <c r="AP100" s="210"/>
      <c r="AQ100" s="82" t="s">
        <v>81</v>
      </c>
      <c r="AR100" s="79"/>
      <c r="AS100" s="83">
        <v>0</v>
      </c>
      <c r="AT100" s="84">
        <f t="shared" si="1"/>
        <v>0</v>
      </c>
      <c r="AU100" s="85">
        <f>'6 - oprava stávající míst...'!P121</f>
        <v>0</v>
      </c>
      <c r="AV100" s="84">
        <f>'6 - oprava stávající míst...'!J33</f>
        <v>0</v>
      </c>
      <c r="AW100" s="84">
        <f>'6 - oprava stávající míst...'!J34</f>
        <v>0</v>
      </c>
      <c r="AX100" s="84">
        <f>'6 - oprava stávající míst...'!J35</f>
        <v>0</v>
      </c>
      <c r="AY100" s="84">
        <f>'6 - oprava stávající míst...'!J36</f>
        <v>0</v>
      </c>
      <c r="AZ100" s="84">
        <f>'6 - oprava stávající míst...'!F33</f>
        <v>0</v>
      </c>
      <c r="BA100" s="84">
        <f>'6 - oprava stávající míst...'!F34</f>
        <v>0</v>
      </c>
      <c r="BB100" s="84">
        <f>'6 - oprava stávající míst...'!F35</f>
        <v>0</v>
      </c>
      <c r="BC100" s="84">
        <f>'6 - oprava stávající míst...'!F36</f>
        <v>0</v>
      </c>
      <c r="BD100" s="86">
        <f>'6 - oprava stávající míst...'!F37</f>
        <v>0</v>
      </c>
      <c r="BT100" s="87" t="s">
        <v>79</v>
      </c>
      <c r="BV100" s="87" t="s">
        <v>76</v>
      </c>
      <c r="BW100" s="87" t="s">
        <v>97</v>
      </c>
      <c r="BX100" s="87" t="s">
        <v>4</v>
      </c>
      <c r="CL100" s="87" t="s">
        <v>1</v>
      </c>
      <c r="CM100" s="87" t="s">
        <v>83</v>
      </c>
    </row>
    <row r="101" spans="1:91" s="7" customFormat="1" ht="16.5" customHeight="1">
      <c r="A101" s="78" t="s">
        <v>78</v>
      </c>
      <c r="B101" s="79"/>
      <c r="C101" s="80"/>
      <c r="D101" s="208" t="s">
        <v>98</v>
      </c>
      <c r="E101" s="208"/>
      <c r="F101" s="208"/>
      <c r="G101" s="208"/>
      <c r="H101" s="208"/>
      <c r="I101" s="81"/>
      <c r="J101" s="208" t="s">
        <v>99</v>
      </c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9">
        <f>'7 - vedlejší a ostatní ná...'!J30</f>
        <v>0</v>
      </c>
      <c r="AH101" s="210"/>
      <c r="AI101" s="210"/>
      <c r="AJ101" s="210"/>
      <c r="AK101" s="210"/>
      <c r="AL101" s="210"/>
      <c r="AM101" s="210"/>
      <c r="AN101" s="209">
        <f t="shared" si="0"/>
        <v>0</v>
      </c>
      <c r="AO101" s="210"/>
      <c r="AP101" s="210"/>
      <c r="AQ101" s="82" t="s">
        <v>81</v>
      </c>
      <c r="AR101" s="79"/>
      <c r="AS101" s="88">
        <v>0</v>
      </c>
      <c r="AT101" s="89">
        <f t="shared" si="1"/>
        <v>0</v>
      </c>
      <c r="AU101" s="90">
        <f>'7 - vedlejší a ostatní ná...'!P118</f>
        <v>0</v>
      </c>
      <c r="AV101" s="89">
        <f>'7 - vedlejší a ostatní ná...'!J33</f>
        <v>0</v>
      </c>
      <c r="AW101" s="89">
        <f>'7 - vedlejší a ostatní ná...'!J34</f>
        <v>0</v>
      </c>
      <c r="AX101" s="89">
        <f>'7 - vedlejší a ostatní ná...'!J35</f>
        <v>0</v>
      </c>
      <c r="AY101" s="89">
        <f>'7 - vedlejší a ostatní ná...'!J36</f>
        <v>0</v>
      </c>
      <c r="AZ101" s="89">
        <f>'7 - vedlejší a ostatní ná...'!F33</f>
        <v>0</v>
      </c>
      <c r="BA101" s="89">
        <f>'7 - vedlejší a ostatní ná...'!F34</f>
        <v>0</v>
      </c>
      <c r="BB101" s="89">
        <f>'7 - vedlejší a ostatní ná...'!F35</f>
        <v>0</v>
      </c>
      <c r="BC101" s="89">
        <f>'7 - vedlejší a ostatní ná...'!F36</f>
        <v>0</v>
      </c>
      <c r="BD101" s="91">
        <f>'7 - vedlejší a ostatní ná...'!F37</f>
        <v>0</v>
      </c>
      <c r="BT101" s="87" t="s">
        <v>79</v>
      </c>
      <c r="BV101" s="87" t="s">
        <v>76</v>
      </c>
      <c r="BW101" s="87" t="s">
        <v>100</v>
      </c>
      <c r="BX101" s="87" t="s">
        <v>4</v>
      </c>
      <c r="CL101" s="87" t="s">
        <v>1</v>
      </c>
      <c r="CM101" s="87" t="s">
        <v>83</v>
      </c>
    </row>
    <row r="102" spans="1:91" s="2" customFormat="1" ht="30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2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91" s="2" customFormat="1" ht="6.95" customHeight="1">
      <c r="A103" s="31"/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32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</sheetData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AG94:AM94"/>
    <mergeCell ref="AN94:AP94"/>
    <mergeCell ref="L85:AJ85"/>
    <mergeCell ref="AM87:AN87"/>
    <mergeCell ref="AM89:AP89"/>
    <mergeCell ref="AS89:AT91"/>
    <mergeCell ref="AM90:AP90"/>
  </mergeCells>
  <hyperlinks>
    <hyperlink ref="A95" location="'1 - komunikace a zpevněné...'!C2" display="/" xr:uid="{00000000-0004-0000-0000-000000000000}"/>
    <hyperlink ref="A96" location="'2 - dešťová kanalizace'!C2" display="/" xr:uid="{00000000-0004-0000-0000-000001000000}"/>
    <hyperlink ref="A97" location="'3 - veřejné osvětlení'!C2" display="/" xr:uid="{00000000-0004-0000-0000-000002000000}"/>
    <hyperlink ref="A98" location="'4 - vodovod a přípojky'!C2" display="/" xr:uid="{00000000-0004-0000-0000-000003000000}"/>
    <hyperlink ref="A99" location="'5 - splašková kanalizace ...'!C2" display="/" xr:uid="{00000000-0004-0000-0000-000004000000}"/>
    <hyperlink ref="A100" location="'6 - oprava stávající míst...'!C2" display="/" xr:uid="{00000000-0004-0000-0000-000005000000}"/>
    <hyperlink ref="A101" location="'7 - vedlejší a ostatní ná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1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2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6" t="s">
        <v>82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1:46" s="1" customFormat="1" ht="24.95" customHeight="1">
      <c r="B4" s="19"/>
      <c r="D4" s="20" t="s">
        <v>101</v>
      </c>
      <c r="L4" s="19"/>
      <c r="M4" s="92" t="s">
        <v>10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16</v>
      </c>
      <c r="L6" s="19"/>
    </row>
    <row r="7" spans="1:46" s="1" customFormat="1" ht="16.5" customHeight="1">
      <c r="B7" s="19"/>
      <c r="E7" s="233" t="str">
        <f>'Rekapitulace stavby'!K6</f>
        <v>Parcely Z2 v obci Netřebice</v>
      </c>
      <c r="F7" s="234"/>
      <c r="G7" s="234"/>
      <c r="H7" s="234"/>
      <c r="L7" s="19"/>
    </row>
    <row r="8" spans="1:46" s="2" customFormat="1" ht="12" customHeight="1">
      <c r="A8" s="31"/>
      <c r="B8" s="32"/>
      <c r="C8" s="31"/>
      <c r="D8" s="26" t="s">
        <v>102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194" t="s">
        <v>103</v>
      </c>
      <c r="F9" s="235"/>
      <c r="G9" s="235"/>
      <c r="H9" s="235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18</v>
      </c>
      <c r="E11" s="31"/>
      <c r="F11" s="24" t="s">
        <v>1</v>
      </c>
      <c r="G11" s="31"/>
      <c r="H11" s="31"/>
      <c r="I11" s="26" t="s">
        <v>19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20</v>
      </c>
      <c r="E12" s="31"/>
      <c r="F12" s="24" t="s">
        <v>21</v>
      </c>
      <c r="G12" s="31"/>
      <c r="H12" s="31"/>
      <c r="I12" s="26" t="s">
        <v>22</v>
      </c>
      <c r="J12" s="54" t="str">
        <f>'Rekapitulace stavby'!AN8</f>
        <v>21. 4. 2025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24</v>
      </c>
      <c r="E14" s="31"/>
      <c r="F14" s="31"/>
      <c r="G14" s="31"/>
      <c r="H14" s="31"/>
      <c r="I14" s="26" t="s">
        <v>25</v>
      </c>
      <c r="J14" s="24" t="str">
        <f>IF('Rekapitulace stavby'!AN10="","",'Rekapitulace stavby'!AN10)</f>
        <v/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tr">
        <f>IF('Rekapitulace stavby'!E11="","",'Rekapitulace stavby'!E11)</f>
        <v>Obec Netřebice</v>
      </c>
      <c r="F15" s="31"/>
      <c r="G15" s="31"/>
      <c r="H15" s="31"/>
      <c r="I15" s="26" t="s">
        <v>27</v>
      </c>
      <c r="J15" s="24" t="str">
        <f>IF('Rekapitulace stavby'!AN11="","",'Rekapitulace stavby'!AN11)</f>
        <v/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25</v>
      </c>
      <c r="J17" s="27" t="str">
        <f>'Rekapitulace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36" t="str">
        <f>'Rekapitulace stavby'!E14</f>
        <v>Vyplň údaj</v>
      </c>
      <c r="F18" s="216"/>
      <c r="G18" s="216"/>
      <c r="H18" s="216"/>
      <c r="I18" s="26" t="s">
        <v>27</v>
      </c>
      <c r="J18" s="27" t="str">
        <f>'Rekapitulace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25</v>
      </c>
      <c r="J20" s="24" t="str">
        <f>IF('Rekapitulace stavby'!AN16="","",'Rekapitulace stavby'!AN16)</f>
        <v/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IF('Rekapitulace stavby'!E17="","",'Rekapitulace stavby'!E17)</f>
        <v xml:space="preserve"> </v>
      </c>
      <c r="F21" s="31"/>
      <c r="G21" s="31"/>
      <c r="H21" s="31"/>
      <c r="I21" s="26" t="s">
        <v>27</v>
      </c>
      <c r="J21" s="24" t="str">
        <f>IF('Rekapitulace stavby'!AN17="","",'Rekapitulace stavby'!AN17)</f>
        <v/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32</v>
      </c>
      <c r="E23" s="31"/>
      <c r="F23" s="31"/>
      <c r="G23" s="31"/>
      <c r="H23" s="31"/>
      <c r="I23" s="26" t="s">
        <v>25</v>
      </c>
      <c r="J23" s="24" t="str">
        <f>IF('Rekapitulace stavby'!AN19="","",'Rekapitulace stavby'!AN19)</f>
        <v/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IF('Rekapitulace stavby'!E20="","",'Rekapitulace stavby'!E20)</f>
        <v xml:space="preserve"> </v>
      </c>
      <c r="F24" s="31"/>
      <c r="G24" s="31"/>
      <c r="H24" s="31"/>
      <c r="I24" s="26" t="s">
        <v>27</v>
      </c>
      <c r="J24" s="24" t="str">
        <f>IF('Rekapitulace stavby'!AN20="","",'Rekapitulace stavby'!AN20)</f>
        <v/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33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3"/>
      <c r="B27" s="94"/>
      <c r="C27" s="93"/>
      <c r="D27" s="93"/>
      <c r="E27" s="221" t="s">
        <v>1</v>
      </c>
      <c r="F27" s="221"/>
      <c r="G27" s="221"/>
      <c r="H27" s="221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6" t="s">
        <v>34</v>
      </c>
      <c r="E30" s="31"/>
      <c r="F30" s="31"/>
      <c r="G30" s="31"/>
      <c r="H30" s="31"/>
      <c r="I30" s="31"/>
      <c r="J30" s="70">
        <f>ROUND(J122,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36</v>
      </c>
      <c r="G32" s="31"/>
      <c r="H32" s="31"/>
      <c r="I32" s="35" t="s">
        <v>35</v>
      </c>
      <c r="J32" s="35" t="s">
        <v>37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97" t="s">
        <v>38</v>
      </c>
      <c r="E33" s="26" t="s">
        <v>39</v>
      </c>
      <c r="F33" s="98">
        <f>ROUND((SUM(BE122:BE214)),  2)</f>
        <v>0</v>
      </c>
      <c r="G33" s="31"/>
      <c r="H33" s="31"/>
      <c r="I33" s="99">
        <v>0.21</v>
      </c>
      <c r="J33" s="98">
        <f>ROUND(((SUM(BE122:BE214))*I33),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40</v>
      </c>
      <c r="F34" s="98">
        <f>ROUND((SUM(BF122:BF214)),  2)</f>
        <v>0</v>
      </c>
      <c r="G34" s="31"/>
      <c r="H34" s="31"/>
      <c r="I34" s="99">
        <v>0.12</v>
      </c>
      <c r="J34" s="98">
        <f>ROUND(((SUM(BF122:BF214))*I34),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41</v>
      </c>
      <c r="F35" s="98">
        <f>ROUND((SUM(BG122:BG214)),  2)</f>
        <v>0</v>
      </c>
      <c r="G35" s="31"/>
      <c r="H35" s="31"/>
      <c r="I35" s="99">
        <v>0.21</v>
      </c>
      <c r="J35" s="98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42</v>
      </c>
      <c r="F36" s="98">
        <f>ROUND((SUM(BH122:BH214)),  2)</f>
        <v>0</v>
      </c>
      <c r="G36" s="31"/>
      <c r="H36" s="31"/>
      <c r="I36" s="99">
        <v>0.12</v>
      </c>
      <c r="J36" s="98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43</v>
      </c>
      <c r="F37" s="98">
        <f>ROUND((SUM(BI122:BI214)),  2)</f>
        <v>0</v>
      </c>
      <c r="G37" s="31"/>
      <c r="H37" s="31"/>
      <c r="I37" s="99">
        <v>0</v>
      </c>
      <c r="J37" s="98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0"/>
      <c r="D39" s="101" t="s">
        <v>44</v>
      </c>
      <c r="E39" s="59"/>
      <c r="F39" s="59"/>
      <c r="G39" s="102" t="s">
        <v>45</v>
      </c>
      <c r="H39" s="103" t="s">
        <v>46</v>
      </c>
      <c r="I39" s="59"/>
      <c r="J39" s="104">
        <f>SUM(J30:J37)</f>
        <v>0</v>
      </c>
      <c r="K39" s="105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1"/>
      <c r="D50" s="42" t="s">
        <v>47</v>
      </c>
      <c r="E50" s="43"/>
      <c r="F50" s="43"/>
      <c r="G50" s="42" t="s">
        <v>48</v>
      </c>
      <c r="H50" s="43"/>
      <c r="I50" s="43"/>
      <c r="J50" s="43"/>
      <c r="K50" s="43"/>
      <c r="L50" s="41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4" t="s">
        <v>49</v>
      </c>
      <c r="E61" s="34"/>
      <c r="F61" s="106" t="s">
        <v>50</v>
      </c>
      <c r="G61" s="44" t="s">
        <v>49</v>
      </c>
      <c r="H61" s="34"/>
      <c r="I61" s="34"/>
      <c r="J61" s="107" t="s">
        <v>50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2" t="s">
        <v>51</v>
      </c>
      <c r="E65" s="45"/>
      <c r="F65" s="45"/>
      <c r="G65" s="42" t="s">
        <v>52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4" t="s">
        <v>49</v>
      </c>
      <c r="E76" s="34"/>
      <c r="F76" s="106" t="s">
        <v>50</v>
      </c>
      <c r="G76" s="44" t="s">
        <v>49</v>
      </c>
      <c r="H76" s="34"/>
      <c r="I76" s="34"/>
      <c r="J76" s="107" t="s">
        <v>50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104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33" t="str">
        <f>E7</f>
        <v>Parcely Z2 v obci Netřebice</v>
      </c>
      <c r="F85" s="234"/>
      <c r="G85" s="234"/>
      <c r="H85" s="234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102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194" t="str">
        <f>E9</f>
        <v>1 - komunikace a zpevněné plochy</v>
      </c>
      <c r="F87" s="235"/>
      <c r="G87" s="235"/>
      <c r="H87" s="235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1"/>
      <c r="E89" s="31"/>
      <c r="F89" s="24" t="str">
        <f>F12</f>
        <v xml:space="preserve"> </v>
      </c>
      <c r="G89" s="31"/>
      <c r="H89" s="31"/>
      <c r="I89" s="26" t="s">
        <v>22</v>
      </c>
      <c r="J89" s="54" t="str">
        <f>IF(J12="","",J12)</f>
        <v>21. 4. 2025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1"/>
      <c r="E91" s="31"/>
      <c r="F91" s="24" t="str">
        <f>E15</f>
        <v>Obec Netřebice</v>
      </c>
      <c r="G91" s="31"/>
      <c r="H91" s="31"/>
      <c r="I91" s="26" t="s">
        <v>30</v>
      </c>
      <c r="J91" s="29" t="str">
        <f>E21</f>
        <v xml:space="preserve"> 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32</v>
      </c>
      <c r="J92" s="29" t="str">
        <f>E24</f>
        <v xml:space="preserve"> 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08" t="s">
        <v>105</v>
      </c>
      <c r="D94" s="100"/>
      <c r="E94" s="100"/>
      <c r="F94" s="100"/>
      <c r="G94" s="100"/>
      <c r="H94" s="100"/>
      <c r="I94" s="100"/>
      <c r="J94" s="109" t="s">
        <v>106</v>
      </c>
      <c r="K94" s="100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0" t="s">
        <v>107</v>
      </c>
      <c r="D96" s="31"/>
      <c r="E96" s="31"/>
      <c r="F96" s="31"/>
      <c r="G96" s="31"/>
      <c r="H96" s="31"/>
      <c r="I96" s="31"/>
      <c r="J96" s="70">
        <f>J122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108</v>
      </c>
    </row>
    <row r="97" spans="1:31" s="9" customFormat="1" ht="24.95" customHeight="1">
      <c r="B97" s="111"/>
      <c r="D97" s="112" t="s">
        <v>109</v>
      </c>
      <c r="E97" s="113"/>
      <c r="F97" s="113"/>
      <c r="G97" s="113"/>
      <c r="H97" s="113"/>
      <c r="I97" s="113"/>
      <c r="J97" s="114">
        <f>J123</f>
        <v>0</v>
      </c>
      <c r="L97" s="111"/>
    </row>
    <row r="98" spans="1:31" s="10" customFormat="1" ht="19.899999999999999" customHeight="1">
      <c r="B98" s="115"/>
      <c r="D98" s="116" t="s">
        <v>110</v>
      </c>
      <c r="E98" s="117"/>
      <c r="F98" s="117"/>
      <c r="G98" s="117"/>
      <c r="H98" s="117"/>
      <c r="I98" s="117"/>
      <c r="J98" s="118">
        <f>J124</f>
        <v>0</v>
      </c>
      <c r="L98" s="115"/>
    </row>
    <row r="99" spans="1:31" s="10" customFormat="1" ht="19.899999999999999" customHeight="1">
      <c r="B99" s="115"/>
      <c r="D99" s="116" t="s">
        <v>111</v>
      </c>
      <c r="E99" s="117"/>
      <c r="F99" s="117"/>
      <c r="G99" s="117"/>
      <c r="H99" s="117"/>
      <c r="I99" s="117"/>
      <c r="J99" s="118">
        <f>J152</f>
        <v>0</v>
      </c>
      <c r="L99" s="115"/>
    </row>
    <row r="100" spans="1:31" s="10" customFormat="1" ht="19.899999999999999" customHeight="1">
      <c r="B100" s="115"/>
      <c r="D100" s="116" t="s">
        <v>112</v>
      </c>
      <c r="E100" s="117"/>
      <c r="F100" s="117"/>
      <c r="G100" s="117"/>
      <c r="H100" s="117"/>
      <c r="I100" s="117"/>
      <c r="J100" s="118">
        <f>J164</f>
        <v>0</v>
      </c>
      <c r="L100" s="115"/>
    </row>
    <row r="101" spans="1:31" s="10" customFormat="1" ht="19.899999999999999" customHeight="1">
      <c r="B101" s="115"/>
      <c r="D101" s="116" t="s">
        <v>113</v>
      </c>
      <c r="E101" s="117"/>
      <c r="F101" s="117"/>
      <c r="G101" s="117"/>
      <c r="H101" s="117"/>
      <c r="I101" s="117"/>
      <c r="J101" s="118">
        <f>J198</f>
        <v>0</v>
      </c>
      <c r="L101" s="115"/>
    </row>
    <row r="102" spans="1:31" s="10" customFormat="1" ht="19.899999999999999" customHeight="1">
      <c r="B102" s="115"/>
      <c r="D102" s="116" t="s">
        <v>114</v>
      </c>
      <c r="E102" s="117"/>
      <c r="F102" s="117"/>
      <c r="G102" s="117"/>
      <c r="H102" s="117"/>
      <c r="I102" s="117"/>
      <c r="J102" s="118">
        <f>J213</f>
        <v>0</v>
      </c>
      <c r="L102" s="115"/>
    </row>
    <row r="103" spans="1:31" s="2" customFormat="1" ht="21.75" customHeight="1">
      <c r="A103" s="31"/>
      <c r="B103" s="32"/>
      <c r="C103" s="31"/>
      <c r="D103" s="31"/>
      <c r="E103" s="31"/>
      <c r="F103" s="31"/>
      <c r="G103" s="31"/>
      <c r="H103" s="31"/>
      <c r="I103" s="31"/>
      <c r="J103" s="31"/>
      <c r="K103" s="31"/>
      <c r="L103" s="4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s="2" customFormat="1" ht="6.95" customHeight="1">
      <c r="A104" s="31"/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4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8" spans="1:31" s="2" customFormat="1" ht="6.95" customHeight="1">
      <c r="A108" s="31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24.95" customHeight="1">
      <c r="A109" s="31"/>
      <c r="B109" s="32"/>
      <c r="C109" s="20" t="s">
        <v>115</v>
      </c>
      <c r="D109" s="31"/>
      <c r="E109" s="31"/>
      <c r="F109" s="31"/>
      <c r="G109" s="31"/>
      <c r="H109" s="31"/>
      <c r="I109" s="31"/>
      <c r="J109" s="31"/>
      <c r="K109" s="31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5" customHeight="1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16</v>
      </c>
      <c r="D111" s="31"/>
      <c r="E111" s="31"/>
      <c r="F111" s="31"/>
      <c r="G111" s="31"/>
      <c r="H111" s="31"/>
      <c r="I111" s="31"/>
      <c r="J111" s="31"/>
      <c r="K111" s="31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6.5" customHeight="1">
      <c r="A112" s="31"/>
      <c r="B112" s="32"/>
      <c r="C112" s="31"/>
      <c r="D112" s="31"/>
      <c r="E112" s="233" t="str">
        <f>E7</f>
        <v>Parcely Z2 v obci Netřebice</v>
      </c>
      <c r="F112" s="234"/>
      <c r="G112" s="234"/>
      <c r="H112" s="234"/>
      <c r="I112" s="31"/>
      <c r="J112" s="31"/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102</v>
      </c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1"/>
      <c r="D114" s="31"/>
      <c r="E114" s="194" t="str">
        <f>E9</f>
        <v>1 - komunikace a zpevněné plochy</v>
      </c>
      <c r="F114" s="235"/>
      <c r="G114" s="235"/>
      <c r="H114" s="235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5" customHeight="1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20</v>
      </c>
      <c r="D116" s="31"/>
      <c r="E116" s="31"/>
      <c r="F116" s="24" t="str">
        <f>F12</f>
        <v xml:space="preserve"> </v>
      </c>
      <c r="G116" s="31"/>
      <c r="H116" s="31"/>
      <c r="I116" s="26" t="s">
        <v>22</v>
      </c>
      <c r="J116" s="54" t="str">
        <f>IF(J12="","",J12)</f>
        <v>21. 4. 2025</v>
      </c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6" t="s">
        <v>24</v>
      </c>
      <c r="D118" s="31"/>
      <c r="E118" s="31"/>
      <c r="F118" s="24" t="str">
        <f>E15</f>
        <v>Obec Netřebice</v>
      </c>
      <c r="G118" s="31"/>
      <c r="H118" s="31"/>
      <c r="I118" s="26" t="s">
        <v>30</v>
      </c>
      <c r="J118" s="29" t="str">
        <f>E21</f>
        <v xml:space="preserve"> </v>
      </c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5.2" customHeight="1">
      <c r="A119" s="31"/>
      <c r="B119" s="32"/>
      <c r="C119" s="26" t="s">
        <v>28</v>
      </c>
      <c r="D119" s="31"/>
      <c r="E119" s="31"/>
      <c r="F119" s="24" t="str">
        <f>IF(E18="","",E18)</f>
        <v>Vyplň údaj</v>
      </c>
      <c r="G119" s="31"/>
      <c r="H119" s="31"/>
      <c r="I119" s="26" t="s">
        <v>32</v>
      </c>
      <c r="J119" s="29" t="str">
        <f>E24</f>
        <v xml:space="preserve"> </v>
      </c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0.35" customHeight="1">
      <c r="A120" s="31"/>
      <c r="B120" s="32"/>
      <c r="C120" s="31"/>
      <c r="D120" s="31"/>
      <c r="E120" s="31"/>
      <c r="F120" s="31"/>
      <c r="G120" s="31"/>
      <c r="H120" s="31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11" customFormat="1" ht="29.25" customHeight="1">
      <c r="A121" s="119"/>
      <c r="B121" s="120"/>
      <c r="C121" s="121" t="s">
        <v>116</v>
      </c>
      <c r="D121" s="122" t="s">
        <v>59</v>
      </c>
      <c r="E121" s="122" t="s">
        <v>55</v>
      </c>
      <c r="F121" s="122" t="s">
        <v>56</v>
      </c>
      <c r="G121" s="122" t="s">
        <v>117</v>
      </c>
      <c r="H121" s="122" t="s">
        <v>118</v>
      </c>
      <c r="I121" s="122" t="s">
        <v>119</v>
      </c>
      <c r="J121" s="123" t="s">
        <v>106</v>
      </c>
      <c r="K121" s="124" t="s">
        <v>120</v>
      </c>
      <c r="L121" s="125"/>
      <c r="M121" s="61" t="s">
        <v>1</v>
      </c>
      <c r="N121" s="62" t="s">
        <v>38</v>
      </c>
      <c r="O121" s="62" t="s">
        <v>121</v>
      </c>
      <c r="P121" s="62" t="s">
        <v>122</v>
      </c>
      <c r="Q121" s="62" t="s">
        <v>123</v>
      </c>
      <c r="R121" s="62" t="s">
        <v>124</v>
      </c>
      <c r="S121" s="62" t="s">
        <v>125</v>
      </c>
      <c r="T121" s="63" t="s">
        <v>126</v>
      </c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</row>
    <row r="122" spans="1:65" s="2" customFormat="1" ht="22.9" customHeight="1">
      <c r="A122" s="31"/>
      <c r="B122" s="32"/>
      <c r="C122" s="68" t="s">
        <v>127</v>
      </c>
      <c r="D122" s="31"/>
      <c r="E122" s="31"/>
      <c r="F122" s="31"/>
      <c r="G122" s="31"/>
      <c r="H122" s="31"/>
      <c r="I122" s="31"/>
      <c r="J122" s="126">
        <f>BK122</f>
        <v>0</v>
      </c>
      <c r="K122" s="31"/>
      <c r="L122" s="32"/>
      <c r="M122" s="64"/>
      <c r="N122" s="55"/>
      <c r="O122" s="65"/>
      <c r="P122" s="127">
        <f>P123</f>
        <v>0</v>
      </c>
      <c r="Q122" s="65"/>
      <c r="R122" s="127">
        <f>R123</f>
        <v>487.72996319999999</v>
      </c>
      <c r="S122" s="65"/>
      <c r="T122" s="128">
        <f>T123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6" t="s">
        <v>73</v>
      </c>
      <c r="AU122" s="16" t="s">
        <v>108</v>
      </c>
      <c r="BK122" s="129">
        <f>BK123</f>
        <v>0</v>
      </c>
    </row>
    <row r="123" spans="1:65" s="12" customFormat="1" ht="25.9" customHeight="1">
      <c r="B123" s="130"/>
      <c r="D123" s="131" t="s">
        <v>73</v>
      </c>
      <c r="E123" s="132" t="s">
        <v>128</v>
      </c>
      <c r="F123" s="132" t="s">
        <v>129</v>
      </c>
      <c r="I123" s="133"/>
      <c r="J123" s="134">
        <f>BK123</f>
        <v>0</v>
      </c>
      <c r="L123" s="130"/>
      <c r="M123" s="135"/>
      <c r="N123" s="136"/>
      <c r="O123" s="136"/>
      <c r="P123" s="137">
        <f>P124+P152+P164+P198+P213</f>
        <v>0</v>
      </c>
      <c r="Q123" s="136"/>
      <c r="R123" s="137">
        <f>R124+R152+R164+R198+R213</f>
        <v>487.72996319999999</v>
      </c>
      <c r="S123" s="136"/>
      <c r="T123" s="138">
        <f>T124+T152+T164+T198+T213</f>
        <v>0</v>
      </c>
      <c r="AR123" s="131" t="s">
        <v>79</v>
      </c>
      <c r="AT123" s="139" t="s">
        <v>73</v>
      </c>
      <c r="AU123" s="139" t="s">
        <v>74</v>
      </c>
      <c r="AY123" s="131" t="s">
        <v>130</v>
      </c>
      <c r="BK123" s="140">
        <f>BK124+BK152+BK164+BK198+BK213</f>
        <v>0</v>
      </c>
    </row>
    <row r="124" spans="1:65" s="12" customFormat="1" ht="22.9" customHeight="1">
      <c r="B124" s="130"/>
      <c r="D124" s="131" t="s">
        <v>73</v>
      </c>
      <c r="E124" s="141" t="s">
        <v>79</v>
      </c>
      <c r="F124" s="141" t="s">
        <v>131</v>
      </c>
      <c r="I124" s="133"/>
      <c r="J124" s="142">
        <f>BK124</f>
        <v>0</v>
      </c>
      <c r="L124" s="130"/>
      <c r="M124" s="135"/>
      <c r="N124" s="136"/>
      <c r="O124" s="136"/>
      <c r="P124" s="137">
        <f>SUM(P125:P151)</f>
        <v>0</v>
      </c>
      <c r="Q124" s="136"/>
      <c r="R124" s="137">
        <f>SUM(R125:R151)</f>
        <v>273.01949999999999</v>
      </c>
      <c r="S124" s="136"/>
      <c r="T124" s="138">
        <f>SUM(T125:T151)</f>
        <v>0</v>
      </c>
      <c r="AR124" s="131" t="s">
        <v>79</v>
      </c>
      <c r="AT124" s="139" t="s">
        <v>73</v>
      </c>
      <c r="AU124" s="139" t="s">
        <v>79</v>
      </c>
      <c r="AY124" s="131" t="s">
        <v>130</v>
      </c>
      <c r="BK124" s="140">
        <f>SUM(BK125:BK151)</f>
        <v>0</v>
      </c>
    </row>
    <row r="125" spans="1:65" s="2" customFormat="1" ht="24.2" customHeight="1">
      <c r="A125" s="31"/>
      <c r="B125" s="143"/>
      <c r="C125" s="144" t="s">
        <v>79</v>
      </c>
      <c r="D125" s="144" t="s">
        <v>132</v>
      </c>
      <c r="E125" s="145" t="s">
        <v>133</v>
      </c>
      <c r="F125" s="146" t="s">
        <v>134</v>
      </c>
      <c r="G125" s="147" t="s">
        <v>135</v>
      </c>
      <c r="H125" s="148">
        <v>780</v>
      </c>
      <c r="I125" s="149"/>
      <c r="J125" s="150">
        <f>ROUND(I125*H125,2)</f>
        <v>0</v>
      </c>
      <c r="K125" s="151"/>
      <c r="L125" s="32"/>
      <c r="M125" s="152" t="s">
        <v>1</v>
      </c>
      <c r="N125" s="153" t="s">
        <v>39</v>
      </c>
      <c r="O125" s="57"/>
      <c r="P125" s="154">
        <f>O125*H125</f>
        <v>0</v>
      </c>
      <c r="Q125" s="154">
        <v>0</v>
      </c>
      <c r="R125" s="154">
        <f>Q125*H125</f>
        <v>0</v>
      </c>
      <c r="S125" s="154">
        <v>0</v>
      </c>
      <c r="T125" s="155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56" t="s">
        <v>89</v>
      </c>
      <c r="AT125" s="156" t="s">
        <v>132</v>
      </c>
      <c r="AU125" s="156" t="s">
        <v>83</v>
      </c>
      <c r="AY125" s="16" t="s">
        <v>130</v>
      </c>
      <c r="BE125" s="157">
        <f>IF(N125="základní",J125,0)</f>
        <v>0</v>
      </c>
      <c r="BF125" s="157">
        <f>IF(N125="snížená",J125,0)</f>
        <v>0</v>
      </c>
      <c r="BG125" s="157">
        <f>IF(N125="zákl. přenesená",J125,0)</f>
        <v>0</v>
      </c>
      <c r="BH125" s="157">
        <f>IF(N125="sníž. přenesená",J125,0)</f>
        <v>0</v>
      </c>
      <c r="BI125" s="157">
        <f>IF(N125="nulová",J125,0)</f>
        <v>0</v>
      </c>
      <c r="BJ125" s="16" t="s">
        <v>79</v>
      </c>
      <c r="BK125" s="157">
        <f>ROUND(I125*H125,2)</f>
        <v>0</v>
      </c>
      <c r="BL125" s="16" t="s">
        <v>89</v>
      </c>
      <c r="BM125" s="156" t="s">
        <v>136</v>
      </c>
    </row>
    <row r="126" spans="1:65" s="13" customFormat="1" ht="11.25">
      <c r="B126" s="158"/>
      <c r="D126" s="159" t="s">
        <v>137</v>
      </c>
      <c r="E126" s="160" t="s">
        <v>1</v>
      </c>
      <c r="F126" s="161" t="s">
        <v>138</v>
      </c>
      <c r="H126" s="162">
        <v>780</v>
      </c>
      <c r="I126" s="163"/>
      <c r="L126" s="158"/>
      <c r="M126" s="164"/>
      <c r="N126" s="165"/>
      <c r="O126" s="165"/>
      <c r="P126" s="165"/>
      <c r="Q126" s="165"/>
      <c r="R126" s="165"/>
      <c r="S126" s="165"/>
      <c r="T126" s="166"/>
      <c r="AT126" s="160" t="s">
        <v>137</v>
      </c>
      <c r="AU126" s="160" t="s">
        <v>83</v>
      </c>
      <c r="AV126" s="13" t="s">
        <v>83</v>
      </c>
      <c r="AW126" s="13" t="s">
        <v>31</v>
      </c>
      <c r="AX126" s="13" t="s">
        <v>79</v>
      </c>
      <c r="AY126" s="160" t="s">
        <v>130</v>
      </c>
    </row>
    <row r="127" spans="1:65" s="2" customFormat="1" ht="37.9" customHeight="1">
      <c r="A127" s="31"/>
      <c r="B127" s="143"/>
      <c r="C127" s="144" t="s">
        <v>83</v>
      </c>
      <c r="D127" s="144" t="s">
        <v>132</v>
      </c>
      <c r="E127" s="145" t="s">
        <v>139</v>
      </c>
      <c r="F127" s="146" t="s">
        <v>140</v>
      </c>
      <c r="G127" s="147" t="s">
        <v>141</v>
      </c>
      <c r="H127" s="148">
        <v>390</v>
      </c>
      <c r="I127" s="149"/>
      <c r="J127" s="150">
        <f>ROUND(I127*H127,2)</f>
        <v>0</v>
      </c>
      <c r="K127" s="151"/>
      <c r="L127" s="32"/>
      <c r="M127" s="152" t="s">
        <v>1</v>
      </c>
      <c r="N127" s="153" t="s">
        <v>39</v>
      </c>
      <c r="O127" s="57"/>
      <c r="P127" s="154">
        <f>O127*H127</f>
        <v>0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56" t="s">
        <v>89</v>
      </c>
      <c r="AT127" s="156" t="s">
        <v>132</v>
      </c>
      <c r="AU127" s="156" t="s">
        <v>83</v>
      </c>
      <c r="AY127" s="16" t="s">
        <v>130</v>
      </c>
      <c r="BE127" s="157">
        <f>IF(N127="základní",J127,0)</f>
        <v>0</v>
      </c>
      <c r="BF127" s="157">
        <f>IF(N127="snížená",J127,0)</f>
        <v>0</v>
      </c>
      <c r="BG127" s="157">
        <f>IF(N127="zákl. přenesená",J127,0)</f>
        <v>0</v>
      </c>
      <c r="BH127" s="157">
        <f>IF(N127="sníž. přenesená",J127,0)</f>
        <v>0</v>
      </c>
      <c r="BI127" s="157">
        <f>IF(N127="nulová",J127,0)</f>
        <v>0</v>
      </c>
      <c r="BJ127" s="16" t="s">
        <v>79</v>
      </c>
      <c r="BK127" s="157">
        <f>ROUND(I127*H127,2)</f>
        <v>0</v>
      </c>
      <c r="BL127" s="16" t="s">
        <v>89</v>
      </c>
      <c r="BM127" s="156" t="s">
        <v>142</v>
      </c>
    </row>
    <row r="128" spans="1:65" s="13" customFormat="1" ht="11.25">
      <c r="B128" s="158"/>
      <c r="D128" s="159" t="s">
        <v>137</v>
      </c>
      <c r="E128" s="160" t="s">
        <v>1</v>
      </c>
      <c r="F128" s="161" t="s">
        <v>143</v>
      </c>
      <c r="H128" s="162">
        <v>312</v>
      </c>
      <c r="I128" s="163"/>
      <c r="L128" s="158"/>
      <c r="M128" s="164"/>
      <c r="N128" s="165"/>
      <c r="O128" s="165"/>
      <c r="P128" s="165"/>
      <c r="Q128" s="165"/>
      <c r="R128" s="165"/>
      <c r="S128" s="165"/>
      <c r="T128" s="166"/>
      <c r="AT128" s="160" t="s">
        <v>137</v>
      </c>
      <c r="AU128" s="160" t="s">
        <v>83</v>
      </c>
      <c r="AV128" s="13" t="s">
        <v>83</v>
      </c>
      <c r="AW128" s="13" t="s">
        <v>31</v>
      </c>
      <c r="AX128" s="13" t="s">
        <v>74</v>
      </c>
      <c r="AY128" s="160" t="s">
        <v>130</v>
      </c>
    </row>
    <row r="129" spans="1:65" s="13" customFormat="1" ht="11.25">
      <c r="B129" s="158"/>
      <c r="D129" s="159" t="s">
        <v>137</v>
      </c>
      <c r="E129" s="160" t="s">
        <v>1</v>
      </c>
      <c r="F129" s="161" t="s">
        <v>144</v>
      </c>
      <c r="H129" s="162">
        <v>78</v>
      </c>
      <c r="I129" s="163"/>
      <c r="L129" s="158"/>
      <c r="M129" s="164"/>
      <c r="N129" s="165"/>
      <c r="O129" s="165"/>
      <c r="P129" s="165"/>
      <c r="Q129" s="165"/>
      <c r="R129" s="165"/>
      <c r="S129" s="165"/>
      <c r="T129" s="166"/>
      <c r="AT129" s="160" t="s">
        <v>137</v>
      </c>
      <c r="AU129" s="160" t="s">
        <v>83</v>
      </c>
      <c r="AV129" s="13" t="s">
        <v>83</v>
      </c>
      <c r="AW129" s="13" t="s">
        <v>31</v>
      </c>
      <c r="AX129" s="13" t="s">
        <v>74</v>
      </c>
      <c r="AY129" s="160" t="s">
        <v>130</v>
      </c>
    </row>
    <row r="130" spans="1:65" s="14" customFormat="1" ht="11.25">
      <c r="B130" s="167"/>
      <c r="D130" s="159" t="s">
        <v>137</v>
      </c>
      <c r="E130" s="168" t="s">
        <v>1</v>
      </c>
      <c r="F130" s="169" t="s">
        <v>145</v>
      </c>
      <c r="H130" s="170">
        <v>390</v>
      </c>
      <c r="I130" s="171"/>
      <c r="L130" s="167"/>
      <c r="M130" s="172"/>
      <c r="N130" s="173"/>
      <c r="O130" s="173"/>
      <c r="P130" s="173"/>
      <c r="Q130" s="173"/>
      <c r="R130" s="173"/>
      <c r="S130" s="173"/>
      <c r="T130" s="174"/>
      <c r="AT130" s="168" t="s">
        <v>137</v>
      </c>
      <c r="AU130" s="168" t="s">
        <v>83</v>
      </c>
      <c r="AV130" s="14" t="s">
        <v>89</v>
      </c>
      <c r="AW130" s="14" t="s">
        <v>31</v>
      </c>
      <c r="AX130" s="14" t="s">
        <v>79</v>
      </c>
      <c r="AY130" s="168" t="s">
        <v>130</v>
      </c>
    </row>
    <row r="131" spans="1:65" s="2" customFormat="1" ht="24.2" customHeight="1">
      <c r="A131" s="31"/>
      <c r="B131" s="143"/>
      <c r="C131" s="144" t="s">
        <v>86</v>
      </c>
      <c r="D131" s="144" t="s">
        <v>132</v>
      </c>
      <c r="E131" s="145" t="s">
        <v>146</v>
      </c>
      <c r="F131" s="146" t="s">
        <v>147</v>
      </c>
      <c r="G131" s="147" t="s">
        <v>141</v>
      </c>
      <c r="H131" s="148">
        <v>390</v>
      </c>
      <c r="I131" s="149"/>
      <c r="J131" s="150">
        <f>ROUND(I131*H131,2)</f>
        <v>0</v>
      </c>
      <c r="K131" s="151"/>
      <c r="L131" s="32"/>
      <c r="M131" s="152" t="s">
        <v>1</v>
      </c>
      <c r="N131" s="153" t="s">
        <v>39</v>
      </c>
      <c r="O131" s="57"/>
      <c r="P131" s="154">
        <f>O131*H131</f>
        <v>0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56" t="s">
        <v>89</v>
      </c>
      <c r="AT131" s="156" t="s">
        <v>132</v>
      </c>
      <c r="AU131" s="156" t="s">
        <v>83</v>
      </c>
      <c r="AY131" s="16" t="s">
        <v>130</v>
      </c>
      <c r="BE131" s="157">
        <f>IF(N131="základní",J131,0)</f>
        <v>0</v>
      </c>
      <c r="BF131" s="157">
        <f>IF(N131="snížená",J131,0)</f>
        <v>0</v>
      </c>
      <c r="BG131" s="157">
        <f>IF(N131="zákl. přenesená",J131,0)</f>
        <v>0</v>
      </c>
      <c r="BH131" s="157">
        <f>IF(N131="sníž. přenesená",J131,0)</f>
        <v>0</v>
      </c>
      <c r="BI131" s="157">
        <f>IF(N131="nulová",J131,0)</f>
        <v>0</v>
      </c>
      <c r="BJ131" s="16" t="s">
        <v>79</v>
      </c>
      <c r="BK131" s="157">
        <f>ROUND(I131*H131,2)</f>
        <v>0</v>
      </c>
      <c r="BL131" s="16" t="s">
        <v>89</v>
      </c>
      <c r="BM131" s="156" t="s">
        <v>148</v>
      </c>
    </row>
    <row r="132" spans="1:65" s="13" customFormat="1" ht="11.25">
      <c r="B132" s="158"/>
      <c r="D132" s="159" t="s">
        <v>137</v>
      </c>
      <c r="E132" s="160" t="s">
        <v>1</v>
      </c>
      <c r="F132" s="161" t="s">
        <v>143</v>
      </c>
      <c r="H132" s="162">
        <v>312</v>
      </c>
      <c r="I132" s="163"/>
      <c r="L132" s="158"/>
      <c r="M132" s="164"/>
      <c r="N132" s="165"/>
      <c r="O132" s="165"/>
      <c r="P132" s="165"/>
      <c r="Q132" s="165"/>
      <c r="R132" s="165"/>
      <c r="S132" s="165"/>
      <c r="T132" s="166"/>
      <c r="AT132" s="160" t="s">
        <v>137</v>
      </c>
      <c r="AU132" s="160" t="s">
        <v>83</v>
      </c>
      <c r="AV132" s="13" t="s">
        <v>83</v>
      </c>
      <c r="AW132" s="13" t="s">
        <v>31</v>
      </c>
      <c r="AX132" s="13" t="s">
        <v>74</v>
      </c>
      <c r="AY132" s="160" t="s">
        <v>130</v>
      </c>
    </row>
    <row r="133" spans="1:65" s="13" customFormat="1" ht="11.25">
      <c r="B133" s="158"/>
      <c r="D133" s="159" t="s">
        <v>137</v>
      </c>
      <c r="E133" s="160" t="s">
        <v>1</v>
      </c>
      <c r="F133" s="161" t="s">
        <v>144</v>
      </c>
      <c r="H133" s="162">
        <v>78</v>
      </c>
      <c r="I133" s="163"/>
      <c r="L133" s="158"/>
      <c r="M133" s="164"/>
      <c r="N133" s="165"/>
      <c r="O133" s="165"/>
      <c r="P133" s="165"/>
      <c r="Q133" s="165"/>
      <c r="R133" s="165"/>
      <c r="S133" s="165"/>
      <c r="T133" s="166"/>
      <c r="AT133" s="160" t="s">
        <v>137</v>
      </c>
      <c r="AU133" s="160" t="s">
        <v>83</v>
      </c>
      <c r="AV133" s="13" t="s">
        <v>83</v>
      </c>
      <c r="AW133" s="13" t="s">
        <v>31</v>
      </c>
      <c r="AX133" s="13" t="s">
        <v>74</v>
      </c>
      <c r="AY133" s="160" t="s">
        <v>130</v>
      </c>
    </row>
    <row r="134" spans="1:65" s="14" customFormat="1" ht="11.25">
      <c r="B134" s="167"/>
      <c r="D134" s="159" t="s">
        <v>137</v>
      </c>
      <c r="E134" s="168" t="s">
        <v>1</v>
      </c>
      <c r="F134" s="169" t="s">
        <v>145</v>
      </c>
      <c r="H134" s="170">
        <v>390</v>
      </c>
      <c r="I134" s="171"/>
      <c r="L134" s="167"/>
      <c r="M134" s="172"/>
      <c r="N134" s="173"/>
      <c r="O134" s="173"/>
      <c r="P134" s="173"/>
      <c r="Q134" s="173"/>
      <c r="R134" s="173"/>
      <c r="S134" s="173"/>
      <c r="T134" s="174"/>
      <c r="AT134" s="168" t="s">
        <v>137</v>
      </c>
      <c r="AU134" s="168" t="s">
        <v>83</v>
      </c>
      <c r="AV134" s="14" t="s">
        <v>89</v>
      </c>
      <c r="AW134" s="14" t="s">
        <v>31</v>
      </c>
      <c r="AX134" s="14" t="s">
        <v>79</v>
      </c>
      <c r="AY134" s="168" t="s">
        <v>130</v>
      </c>
    </row>
    <row r="135" spans="1:65" s="2" customFormat="1" ht="33" customHeight="1">
      <c r="A135" s="31"/>
      <c r="B135" s="143"/>
      <c r="C135" s="144" t="s">
        <v>89</v>
      </c>
      <c r="D135" s="144" t="s">
        <v>132</v>
      </c>
      <c r="E135" s="145" t="s">
        <v>149</v>
      </c>
      <c r="F135" s="146" t="s">
        <v>150</v>
      </c>
      <c r="G135" s="147" t="s">
        <v>141</v>
      </c>
      <c r="H135" s="148">
        <v>156</v>
      </c>
      <c r="I135" s="149"/>
      <c r="J135" s="150">
        <f>ROUND(I135*H135,2)</f>
        <v>0</v>
      </c>
      <c r="K135" s="151"/>
      <c r="L135" s="32"/>
      <c r="M135" s="152" t="s">
        <v>1</v>
      </c>
      <c r="N135" s="153" t="s">
        <v>39</v>
      </c>
      <c r="O135" s="57"/>
      <c r="P135" s="154">
        <f>O135*H135</f>
        <v>0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56" t="s">
        <v>89</v>
      </c>
      <c r="AT135" s="156" t="s">
        <v>132</v>
      </c>
      <c r="AU135" s="156" t="s">
        <v>83</v>
      </c>
      <c r="AY135" s="16" t="s">
        <v>130</v>
      </c>
      <c r="BE135" s="157">
        <f>IF(N135="základní",J135,0)</f>
        <v>0</v>
      </c>
      <c r="BF135" s="157">
        <f>IF(N135="snížená",J135,0)</f>
        <v>0</v>
      </c>
      <c r="BG135" s="157">
        <f>IF(N135="zákl. přenesená",J135,0)</f>
        <v>0</v>
      </c>
      <c r="BH135" s="157">
        <f>IF(N135="sníž. přenesená",J135,0)</f>
        <v>0</v>
      </c>
      <c r="BI135" s="157">
        <f>IF(N135="nulová",J135,0)</f>
        <v>0</v>
      </c>
      <c r="BJ135" s="16" t="s">
        <v>79</v>
      </c>
      <c r="BK135" s="157">
        <f>ROUND(I135*H135,2)</f>
        <v>0</v>
      </c>
      <c r="BL135" s="16" t="s">
        <v>89</v>
      </c>
      <c r="BM135" s="156" t="s">
        <v>151</v>
      </c>
    </row>
    <row r="136" spans="1:65" s="13" customFormat="1" ht="11.25">
      <c r="B136" s="158"/>
      <c r="D136" s="159" t="s">
        <v>137</v>
      </c>
      <c r="E136" s="160" t="s">
        <v>1</v>
      </c>
      <c r="F136" s="161" t="s">
        <v>152</v>
      </c>
      <c r="H136" s="162">
        <v>156</v>
      </c>
      <c r="I136" s="163"/>
      <c r="L136" s="158"/>
      <c r="M136" s="164"/>
      <c r="N136" s="165"/>
      <c r="O136" s="165"/>
      <c r="P136" s="165"/>
      <c r="Q136" s="165"/>
      <c r="R136" s="165"/>
      <c r="S136" s="165"/>
      <c r="T136" s="166"/>
      <c r="AT136" s="160" t="s">
        <v>137</v>
      </c>
      <c r="AU136" s="160" t="s">
        <v>83</v>
      </c>
      <c r="AV136" s="13" t="s">
        <v>83</v>
      </c>
      <c r="AW136" s="13" t="s">
        <v>31</v>
      </c>
      <c r="AX136" s="13" t="s">
        <v>79</v>
      </c>
      <c r="AY136" s="160" t="s">
        <v>130</v>
      </c>
    </row>
    <row r="137" spans="1:65" s="2" customFormat="1" ht="49.15" customHeight="1">
      <c r="A137" s="31"/>
      <c r="B137" s="143"/>
      <c r="C137" s="175" t="s">
        <v>92</v>
      </c>
      <c r="D137" s="175" t="s">
        <v>153</v>
      </c>
      <c r="E137" s="176" t="s">
        <v>154</v>
      </c>
      <c r="F137" s="177" t="s">
        <v>155</v>
      </c>
      <c r="G137" s="178" t="s">
        <v>156</v>
      </c>
      <c r="H137" s="179">
        <v>273</v>
      </c>
      <c r="I137" s="180"/>
      <c r="J137" s="181">
        <f>ROUND(I137*H137,2)</f>
        <v>0</v>
      </c>
      <c r="K137" s="182"/>
      <c r="L137" s="183"/>
      <c r="M137" s="184" t="s">
        <v>1</v>
      </c>
      <c r="N137" s="185" t="s">
        <v>39</v>
      </c>
      <c r="O137" s="57"/>
      <c r="P137" s="154">
        <f>O137*H137</f>
        <v>0</v>
      </c>
      <c r="Q137" s="154">
        <v>1</v>
      </c>
      <c r="R137" s="154">
        <f>Q137*H137</f>
        <v>273</v>
      </c>
      <c r="S137" s="154">
        <v>0</v>
      </c>
      <c r="T137" s="155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56" t="s">
        <v>157</v>
      </c>
      <c r="AT137" s="156" t="s">
        <v>153</v>
      </c>
      <c r="AU137" s="156" t="s">
        <v>83</v>
      </c>
      <c r="AY137" s="16" t="s">
        <v>130</v>
      </c>
      <c r="BE137" s="157">
        <f>IF(N137="základní",J137,0)</f>
        <v>0</v>
      </c>
      <c r="BF137" s="157">
        <f>IF(N137="snížená",J137,0)</f>
        <v>0</v>
      </c>
      <c r="BG137" s="157">
        <f>IF(N137="zákl. přenesená",J137,0)</f>
        <v>0</v>
      </c>
      <c r="BH137" s="157">
        <f>IF(N137="sníž. přenesená",J137,0)</f>
        <v>0</v>
      </c>
      <c r="BI137" s="157">
        <f>IF(N137="nulová",J137,0)</f>
        <v>0</v>
      </c>
      <c r="BJ137" s="16" t="s">
        <v>79</v>
      </c>
      <c r="BK137" s="157">
        <f>ROUND(I137*H137,2)</f>
        <v>0</v>
      </c>
      <c r="BL137" s="16" t="s">
        <v>89</v>
      </c>
      <c r="BM137" s="156" t="s">
        <v>158</v>
      </c>
    </row>
    <row r="138" spans="1:65" s="13" customFormat="1" ht="11.25">
      <c r="B138" s="158"/>
      <c r="D138" s="159" t="s">
        <v>137</v>
      </c>
      <c r="E138" s="160" t="s">
        <v>1</v>
      </c>
      <c r="F138" s="161" t="s">
        <v>159</v>
      </c>
      <c r="H138" s="162">
        <v>273</v>
      </c>
      <c r="I138" s="163"/>
      <c r="L138" s="158"/>
      <c r="M138" s="164"/>
      <c r="N138" s="165"/>
      <c r="O138" s="165"/>
      <c r="P138" s="165"/>
      <c r="Q138" s="165"/>
      <c r="R138" s="165"/>
      <c r="S138" s="165"/>
      <c r="T138" s="166"/>
      <c r="AT138" s="160" t="s">
        <v>137</v>
      </c>
      <c r="AU138" s="160" t="s">
        <v>83</v>
      </c>
      <c r="AV138" s="13" t="s">
        <v>83</v>
      </c>
      <c r="AW138" s="13" t="s">
        <v>31</v>
      </c>
      <c r="AX138" s="13" t="s">
        <v>79</v>
      </c>
      <c r="AY138" s="160" t="s">
        <v>130</v>
      </c>
    </row>
    <row r="139" spans="1:65" s="2" customFormat="1" ht="33" customHeight="1">
      <c r="A139" s="31"/>
      <c r="B139" s="143"/>
      <c r="C139" s="144" t="s">
        <v>95</v>
      </c>
      <c r="D139" s="144" t="s">
        <v>132</v>
      </c>
      <c r="E139" s="145" t="s">
        <v>160</v>
      </c>
      <c r="F139" s="146" t="s">
        <v>161</v>
      </c>
      <c r="G139" s="147" t="s">
        <v>135</v>
      </c>
      <c r="H139" s="148">
        <v>390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39</v>
      </c>
      <c r="O139" s="57"/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56" t="s">
        <v>89</v>
      </c>
      <c r="AT139" s="156" t="s">
        <v>132</v>
      </c>
      <c r="AU139" s="156" t="s">
        <v>83</v>
      </c>
      <c r="AY139" s="16" t="s">
        <v>130</v>
      </c>
      <c r="BE139" s="157">
        <f>IF(N139="základní",J139,0)</f>
        <v>0</v>
      </c>
      <c r="BF139" s="157">
        <f>IF(N139="snížená",J139,0)</f>
        <v>0</v>
      </c>
      <c r="BG139" s="157">
        <f>IF(N139="zákl. přenesená",J139,0)</f>
        <v>0</v>
      </c>
      <c r="BH139" s="157">
        <f>IF(N139="sníž. přenesená",J139,0)</f>
        <v>0</v>
      </c>
      <c r="BI139" s="157">
        <f>IF(N139="nulová",J139,0)</f>
        <v>0</v>
      </c>
      <c r="BJ139" s="16" t="s">
        <v>79</v>
      </c>
      <c r="BK139" s="157">
        <f>ROUND(I139*H139,2)</f>
        <v>0</v>
      </c>
      <c r="BL139" s="16" t="s">
        <v>89</v>
      </c>
      <c r="BM139" s="156" t="s">
        <v>162</v>
      </c>
    </row>
    <row r="140" spans="1:65" s="13" customFormat="1" ht="11.25">
      <c r="B140" s="158"/>
      <c r="D140" s="159" t="s">
        <v>137</v>
      </c>
      <c r="E140" s="160" t="s">
        <v>1</v>
      </c>
      <c r="F140" s="161" t="s">
        <v>163</v>
      </c>
      <c r="H140" s="162">
        <v>390</v>
      </c>
      <c r="I140" s="163"/>
      <c r="L140" s="158"/>
      <c r="M140" s="164"/>
      <c r="N140" s="165"/>
      <c r="O140" s="165"/>
      <c r="P140" s="165"/>
      <c r="Q140" s="165"/>
      <c r="R140" s="165"/>
      <c r="S140" s="165"/>
      <c r="T140" s="166"/>
      <c r="AT140" s="160" t="s">
        <v>137</v>
      </c>
      <c r="AU140" s="160" t="s">
        <v>83</v>
      </c>
      <c r="AV140" s="13" t="s">
        <v>83</v>
      </c>
      <c r="AW140" s="13" t="s">
        <v>31</v>
      </c>
      <c r="AX140" s="13" t="s">
        <v>79</v>
      </c>
      <c r="AY140" s="160" t="s">
        <v>130</v>
      </c>
    </row>
    <row r="141" spans="1:65" s="2" customFormat="1" ht="24.2" customHeight="1">
      <c r="A141" s="31"/>
      <c r="B141" s="143"/>
      <c r="C141" s="144" t="s">
        <v>98</v>
      </c>
      <c r="D141" s="144" t="s">
        <v>132</v>
      </c>
      <c r="E141" s="145" t="s">
        <v>164</v>
      </c>
      <c r="F141" s="146" t="s">
        <v>165</v>
      </c>
      <c r="G141" s="147" t="s">
        <v>135</v>
      </c>
      <c r="H141" s="148">
        <v>390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39</v>
      </c>
      <c r="O141" s="57"/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56" t="s">
        <v>89</v>
      </c>
      <c r="AT141" s="156" t="s">
        <v>132</v>
      </c>
      <c r="AU141" s="156" t="s">
        <v>83</v>
      </c>
      <c r="AY141" s="16" t="s">
        <v>130</v>
      </c>
      <c r="BE141" s="157">
        <f>IF(N141="základní",J141,0)</f>
        <v>0</v>
      </c>
      <c r="BF141" s="157">
        <f>IF(N141="snížená",J141,0)</f>
        <v>0</v>
      </c>
      <c r="BG141" s="157">
        <f>IF(N141="zákl. přenesená",J141,0)</f>
        <v>0</v>
      </c>
      <c r="BH141" s="157">
        <f>IF(N141="sníž. přenesená",J141,0)</f>
        <v>0</v>
      </c>
      <c r="BI141" s="157">
        <f>IF(N141="nulová",J141,0)</f>
        <v>0</v>
      </c>
      <c r="BJ141" s="16" t="s">
        <v>79</v>
      </c>
      <c r="BK141" s="157">
        <f>ROUND(I141*H141,2)</f>
        <v>0</v>
      </c>
      <c r="BL141" s="16" t="s">
        <v>89</v>
      </c>
      <c r="BM141" s="156" t="s">
        <v>166</v>
      </c>
    </row>
    <row r="142" spans="1:65" s="13" customFormat="1" ht="11.25">
      <c r="B142" s="158"/>
      <c r="D142" s="159" t="s">
        <v>137</v>
      </c>
      <c r="E142" s="160" t="s">
        <v>1</v>
      </c>
      <c r="F142" s="161" t="s">
        <v>163</v>
      </c>
      <c r="H142" s="162">
        <v>390</v>
      </c>
      <c r="I142" s="163"/>
      <c r="L142" s="158"/>
      <c r="M142" s="164"/>
      <c r="N142" s="165"/>
      <c r="O142" s="165"/>
      <c r="P142" s="165"/>
      <c r="Q142" s="165"/>
      <c r="R142" s="165"/>
      <c r="S142" s="165"/>
      <c r="T142" s="166"/>
      <c r="AT142" s="160" t="s">
        <v>137</v>
      </c>
      <c r="AU142" s="160" t="s">
        <v>83</v>
      </c>
      <c r="AV142" s="13" t="s">
        <v>83</v>
      </c>
      <c r="AW142" s="13" t="s">
        <v>31</v>
      </c>
      <c r="AX142" s="13" t="s">
        <v>79</v>
      </c>
      <c r="AY142" s="160" t="s">
        <v>130</v>
      </c>
    </row>
    <row r="143" spans="1:65" s="2" customFormat="1" ht="16.5" customHeight="1">
      <c r="A143" s="31"/>
      <c r="B143" s="143"/>
      <c r="C143" s="175" t="s">
        <v>157</v>
      </c>
      <c r="D143" s="175" t="s">
        <v>153</v>
      </c>
      <c r="E143" s="176" t="s">
        <v>167</v>
      </c>
      <c r="F143" s="177" t="s">
        <v>168</v>
      </c>
      <c r="G143" s="178" t="s">
        <v>169</v>
      </c>
      <c r="H143" s="179">
        <v>19.5</v>
      </c>
      <c r="I143" s="180"/>
      <c r="J143" s="181">
        <f>ROUND(I143*H143,2)</f>
        <v>0</v>
      </c>
      <c r="K143" s="182"/>
      <c r="L143" s="183"/>
      <c r="M143" s="184" t="s">
        <v>1</v>
      </c>
      <c r="N143" s="185" t="s">
        <v>39</v>
      </c>
      <c r="O143" s="57"/>
      <c r="P143" s="154">
        <f>O143*H143</f>
        <v>0</v>
      </c>
      <c r="Q143" s="154">
        <v>1E-3</v>
      </c>
      <c r="R143" s="154">
        <f>Q143*H143</f>
        <v>1.95E-2</v>
      </c>
      <c r="S143" s="154">
        <v>0</v>
      </c>
      <c r="T143" s="155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56" t="s">
        <v>157</v>
      </c>
      <c r="AT143" s="156" t="s">
        <v>153</v>
      </c>
      <c r="AU143" s="156" t="s">
        <v>83</v>
      </c>
      <c r="AY143" s="16" t="s">
        <v>130</v>
      </c>
      <c r="BE143" s="157">
        <f>IF(N143="základní",J143,0)</f>
        <v>0</v>
      </c>
      <c r="BF143" s="157">
        <f>IF(N143="snížená",J143,0)</f>
        <v>0</v>
      </c>
      <c r="BG143" s="157">
        <f>IF(N143="zákl. přenesená",J143,0)</f>
        <v>0</v>
      </c>
      <c r="BH143" s="157">
        <f>IF(N143="sníž. přenesená",J143,0)</f>
        <v>0</v>
      </c>
      <c r="BI143" s="157">
        <f>IF(N143="nulová",J143,0)</f>
        <v>0</v>
      </c>
      <c r="BJ143" s="16" t="s">
        <v>79</v>
      </c>
      <c r="BK143" s="157">
        <f>ROUND(I143*H143,2)</f>
        <v>0</v>
      </c>
      <c r="BL143" s="16" t="s">
        <v>89</v>
      </c>
      <c r="BM143" s="156" t="s">
        <v>170</v>
      </c>
    </row>
    <row r="144" spans="1:65" s="13" customFormat="1" ht="11.25">
      <c r="B144" s="158"/>
      <c r="D144" s="159" t="s">
        <v>137</v>
      </c>
      <c r="E144" s="160" t="s">
        <v>1</v>
      </c>
      <c r="F144" s="161" t="s">
        <v>163</v>
      </c>
      <c r="H144" s="162">
        <v>390</v>
      </c>
      <c r="I144" s="163"/>
      <c r="L144" s="158"/>
      <c r="M144" s="164"/>
      <c r="N144" s="165"/>
      <c r="O144" s="165"/>
      <c r="P144" s="165"/>
      <c r="Q144" s="165"/>
      <c r="R144" s="165"/>
      <c r="S144" s="165"/>
      <c r="T144" s="166"/>
      <c r="AT144" s="160" t="s">
        <v>137</v>
      </c>
      <c r="AU144" s="160" t="s">
        <v>83</v>
      </c>
      <c r="AV144" s="13" t="s">
        <v>83</v>
      </c>
      <c r="AW144" s="13" t="s">
        <v>31</v>
      </c>
      <c r="AX144" s="13" t="s">
        <v>79</v>
      </c>
      <c r="AY144" s="160" t="s">
        <v>130</v>
      </c>
    </row>
    <row r="145" spans="1:65" s="13" customFormat="1" ht="11.25">
      <c r="B145" s="158"/>
      <c r="D145" s="159" t="s">
        <v>137</v>
      </c>
      <c r="F145" s="161" t="s">
        <v>171</v>
      </c>
      <c r="H145" s="162">
        <v>19.5</v>
      </c>
      <c r="I145" s="163"/>
      <c r="L145" s="158"/>
      <c r="M145" s="164"/>
      <c r="N145" s="165"/>
      <c r="O145" s="165"/>
      <c r="P145" s="165"/>
      <c r="Q145" s="165"/>
      <c r="R145" s="165"/>
      <c r="S145" s="165"/>
      <c r="T145" s="166"/>
      <c r="AT145" s="160" t="s">
        <v>137</v>
      </c>
      <c r="AU145" s="160" t="s">
        <v>83</v>
      </c>
      <c r="AV145" s="13" t="s">
        <v>83</v>
      </c>
      <c r="AW145" s="13" t="s">
        <v>3</v>
      </c>
      <c r="AX145" s="13" t="s">
        <v>79</v>
      </c>
      <c r="AY145" s="160" t="s">
        <v>130</v>
      </c>
    </row>
    <row r="146" spans="1:65" s="2" customFormat="1" ht="24.2" customHeight="1">
      <c r="A146" s="31"/>
      <c r="B146" s="143"/>
      <c r="C146" s="144" t="s">
        <v>172</v>
      </c>
      <c r="D146" s="144" t="s">
        <v>132</v>
      </c>
      <c r="E146" s="145" t="s">
        <v>173</v>
      </c>
      <c r="F146" s="146" t="s">
        <v>174</v>
      </c>
      <c r="G146" s="147" t="s">
        <v>135</v>
      </c>
      <c r="H146" s="148">
        <v>576.4</v>
      </c>
      <c r="I146" s="149"/>
      <c r="J146" s="150">
        <f>ROUND(I146*H146,2)</f>
        <v>0</v>
      </c>
      <c r="K146" s="151"/>
      <c r="L146" s="32"/>
      <c r="M146" s="152" t="s">
        <v>1</v>
      </c>
      <c r="N146" s="153" t="s">
        <v>39</v>
      </c>
      <c r="O146" s="57"/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56" t="s">
        <v>89</v>
      </c>
      <c r="AT146" s="156" t="s">
        <v>132</v>
      </c>
      <c r="AU146" s="156" t="s">
        <v>83</v>
      </c>
      <c r="AY146" s="16" t="s">
        <v>130</v>
      </c>
      <c r="BE146" s="157">
        <f>IF(N146="základní",J146,0)</f>
        <v>0</v>
      </c>
      <c r="BF146" s="157">
        <f>IF(N146="snížená",J146,0)</f>
        <v>0</v>
      </c>
      <c r="BG146" s="157">
        <f>IF(N146="zákl. přenesená",J146,0)</f>
        <v>0</v>
      </c>
      <c r="BH146" s="157">
        <f>IF(N146="sníž. přenesená",J146,0)</f>
        <v>0</v>
      </c>
      <c r="BI146" s="157">
        <f>IF(N146="nulová",J146,0)</f>
        <v>0</v>
      </c>
      <c r="BJ146" s="16" t="s">
        <v>79</v>
      </c>
      <c r="BK146" s="157">
        <f>ROUND(I146*H146,2)</f>
        <v>0</v>
      </c>
      <c r="BL146" s="16" t="s">
        <v>89</v>
      </c>
      <c r="BM146" s="156" t="s">
        <v>175</v>
      </c>
    </row>
    <row r="147" spans="1:65" s="13" customFormat="1" ht="11.25">
      <c r="B147" s="158"/>
      <c r="D147" s="159" t="s">
        <v>137</v>
      </c>
      <c r="E147" s="160" t="s">
        <v>1</v>
      </c>
      <c r="F147" s="161" t="s">
        <v>176</v>
      </c>
      <c r="H147" s="162">
        <v>424.6</v>
      </c>
      <c r="I147" s="163"/>
      <c r="L147" s="158"/>
      <c r="M147" s="164"/>
      <c r="N147" s="165"/>
      <c r="O147" s="165"/>
      <c r="P147" s="165"/>
      <c r="Q147" s="165"/>
      <c r="R147" s="165"/>
      <c r="S147" s="165"/>
      <c r="T147" s="166"/>
      <c r="AT147" s="160" t="s">
        <v>137</v>
      </c>
      <c r="AU147" s="160" t="s">
        <v>83</v>
      </c>
      <c r="AV147" s="13" t="s">
        <v>83</v>
      </c>
      <c r="AW147" s="13" t="s">
        <v>31</v>
      </c>
      <c r="AX147" s="13" t="s">
        <v>74</v>
      </c>
      <c r="AY147" s="160" t="s">
        <v>130</v>
      </c>
    </row>
    <row r="148" spans="1:65" s="13" customFormat="1" ht="11.25">
      <c r="B148" s="158"/>
      <c r="D148" s="159" t="s">
        <v>137</v>
      </c>
      <c r="E148" s="160" t="s">
        <v>1</v>
      </c>
      <c r="F148" s="161" t="s">
        <v>177</v>
      </c>
      <c r="H148" s="162">
        <v>26.4</v>
      </c>
      <c r="I148" s="163"/>
      <c r="L148" s="158"/>
      <c r="M148" s="164"/>
      <c r="N148" s="165"/>
      <c r="O148" s="165"/>
      <c r="P148" s="165"/>
      <c r="Q148" s="165"/>
      <c r="R148" s="165"/>
      <c r="S148" s="165"/>
      <c r="T148" s="166"/>
      <c r="AT148" s="160" t="s">
        <v>137</v>
      </c>
      <c r="AU148" s="160" t="s">
        <v>83</v>
      </c>
      <c r="AV148" s="13" t="s">
        <v>83</v>
      </c>
      <c r="AW148" s="13" t="s">
        <v>31</v>
      </c>
      <c r="AX148" s="13" t="s">
        <v>74</v>
      </c>
      <c r="AY148" s="160" t="s">
        <v>130</v>
      </c>
    </row>
    <row r="149" spans="1:65" s="13" customFormat="1" ht="11.25">
      <c r="B149" s="158"/>
      <c r="D149" s="159" t="s">
        <v>137</v>
      </c>
      <c r="E149" s="160" t="s">
        <v>1</v>
      </c>
      <c r="F149" s="161" t="s">
        <v>178</v>
      </c>
      <c r="H149" s="162">
        <v>104.5</v>
      </c>
      <c r="I149" s="163"/>
      <c r="L149" s="158"/>
      <c r="M149" s="164"/>
      <c r="N149" s="165"/>
      <c r="O149" s="165"/>
      <c r="P149" s="165"/>
      <c r="Q149" s="165"/>
      <c r="R149" s="165"/>
      <c r="S149" s="165"/>
      <c r="T149" s="166"/>
      <c r="AT149" s="160" t="s">
        <v>137</v>
      </c>
      <c r="AU149" s="160" t="s">
        <v>83</v>
      </c>
      <c r="AV149" s="13" t="s">
        <v>83</v>
      </c>
      <c r="AW149" s="13" t="s">
        <v>31</v>
      </c>
      <c r="AX149" s="13" t="s">
        <v>74</v>
      </c>
      <c r="AY149" s="160" t="s">
        <v>130</v>
      </c>
    </row>
    <row r="150" spans="1:65" s="13" customFormat="1" ht="11.25">
      <c r="B150" s="158"/>
      <c r="D150" s="159" t="s">
        <v>137</v>
      </c>
      <c r="E150" s="160" t="s">
        <v>1</v>
      </c>
      <c r="F150" s="161" t="s">
        <v>179</v>
      </c>
      <c r="H150" s="162">
        <v>20.9</v>
      </c>
      <c r="I150" s="163"/>
      <c r="L150" s="158"/>
      <c r="M150" s="164"/>
      <c r="N150" s="165"/>
      <c r="O150" s="165"/>
      <c r="P150" s="165"/>
      <c r="Q150" s="165"/>
      <c r="R150" s="165"/>
      <c r="S150" s="165"/>
      <c r="T150" s="166"/>
      <c r="AT150" s="160" t="s">
        <v>137</v>
      </c>
      <c r="AU150" s="160" t="s">
        <v>83</v>
      </c>
      <c r="AV150" s="13" t="s">
        <v>83</v>
      </c>
      <c r="AW150" s="13" t="s">
        <v>31</v>
      </c>
      <c r="AX150" s="13" t="s">
        <v>74</v>
      </c>
      <c r="AY150" s="160" t="s">
        <v>130</v>
      </c>
    </row>
    <row r="151" spans="1:65" s="14" customFormat="1" ht="11.25">
      <c r="B151" s="167"/>
      <c r="D151" s="159" t="s">
        <v>137</v>
      </c>
      <c r="E151" s="168" t="s">
        <v>1</v>
      </c>
      <c r="F151" s="169" t="s">
        <v>145</v>
      </c>
      <c r="H151" s="170">
        <v>576.4</v>
      </c>
      <c r="I151" s="171"/>
      <c r="L151" s="167"/>
      <c r="M151" s="172"/>
      <c r="N151" s="173"/>
      <c r="O151" s="173"/>
      <c r="P151" s="173"/>
      <c r="Q151" s="173"/>
      <c r="R151" s="173"/>
      <c r="S151" s="173"/>
      <c r="T151" s="174"/>
      <c r="AT151" s="168" t="s">
        <v>137</v>
      </c>
      <c r="AU151" s="168" t="s">
        <v>83</v>
      </c>
      <c r="AV151" s="14" t="s">
        <v>89</v>
      </c>
      <c r="AW151" s="14" t="s">
        <v>31</v>
      </c>
      <c r="AX151" s="14" t="s">
        <v>79</v>
      </c>
      <c r="AY151" s="168" t="s">
        <v>130</v>
      </c>
    </row>
    <row r="152" spans="1:65" s="12" customFormat="1" ht="22.9" customHeight="1">
      <c r="B152" s="130"/>
      <c r="D152" s="131" t="s">
        <v>73</v>
      </c>
      <c r="E152" s="141" t="s">
        <v>83</v>
      </c>
      <c r="F152" s="141" t="s">
        <v>180</v>
      </c>
      <c r="I152" s="133"/>
      <c r="J152" s="142">
        <f>BK152</f>
        <v>0</v>
      </c>
      <c r="L152" s="130"/>
      <c r="M152" s="135"/>
      <c r="N152" s="136"/>
      <c r="O152" s="136"/>
      <c r="P152" s="137">
        <f>SUM(P153:P163)</f>
        <v>0</v>
      </c>
      <c r="Q152" s="136"/>
      <c r="R152" s="137">
        <f>SUM(R153:R163)</f>
        <v>9.9163000000000015E-2</v>
      </c>
      <c r="S152" s="136"/>
      <c r="T152" s="138">
        <f>SUM(T153:T163)</f>
        <v>0</v>
      </c>
      <c r="AR152" s="131" t="s">
        <v>79</v>
      </c>
      <c r="AT152" s="139" t="s">
        <v>73</v>
      </c>
      <c r="AU152" s="139" t="s">
        <v>79</v>
      </c>
      <c r="AY152" s="131" t="s">
        <v>130</v>
      </c>
      <c r="BK152" s="140">
        <f>SUM(BK153:BK163)</f>
        <v>0</v>
      </c>
    </row>
    <row r="153" spans="1:65" s="2" customFormat="1" ht="33" customHeight="1">
      <c r="A153" s="31"/>
      <c r="B153" s="143"/>
      <c r="C153" s="144" t="s">
        <v>181</v>
      </c>
      <c r="D153" s="144" t="s">
        <v>132</v>
      </c>
      <c r="E153" s="145" t="s">
        <v>182</v>
      </c>
      <c r="F153" s="146" t="s">
        <v>183</v>
      </c>
      <c r="G153" s="147" t="s">
        <v>141</v>
      </c>
      <c r="H153" s="148">
        <v>6.48</v>
      </c>
      <c r="I153" s="149"/>
      <c r="J153" s="150">
        <f>ROUND(I153*H153,2)</f>
        <v>0</v>
      </c>
      <c r="K153" s="151"/>
      <c r="L153" s="32"/>
      <c r="M153" s="152" t="s">
        <v>1</v>
      </c>
      <c r="N153" s="153" t="s">
        <v>39</v>
      </c>
      <c r="O153" s="57"/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56" t="s">
        <v>89</v>
      </c>
      <c r="AT153" s="156" t="s">
        <v>132</v>
      </c>
      <c r="AU153" s="156" t="s">
        <v>83</v>
      </c>
      <c r="AY153" s="16" t="s">
        <v>130</v>
      </c>
      <c r="BE153" s="157">
        <f>IF(N153="základní",J153,0)</f>
        <v>0</v>
      </c>
      <c r="BF153" s="157">
        <f>IF(N153="snížená",J153,0)</f>
        <v>0</v>
      </c>
      <c r="BG153" s="157">
        <f>IF(N153="zákl. přenesená",J153,0)</f>
        <v>0</v>
      </c>
      <c r="BH153" s="157">
        <f>IF(N153="sníž. přenesená",J153,0)</f>
        <v>0</v>
      </c>
      <c r="BI153" s="157">
        <f>IF(N153="nulová",J153,0)</f>
        <v>0</v>
      </c>
      <c r="BJ153" s="16" t="s">
        <v>79</v>
      </c>
      <c r="BK153" s="157">
        <f>ROUND(I153*H153,2)</f>
        <v>0</v>
      </c>
      <c r="BL153" s="16" t="s">
        <v>89</v>
      </c>
      <c r="BM153" s="156" t="s">
        <v>184</v>
      </c>
    </row>
    <row r="154" spans="1:65" s="13" customFormat="1" ht="11.25">
      <c r="B154" s="158"/>
      <c r="D154" s="159" t="s">
        <v>137</v>
      </c>
      <c r="E154" s="160" t="s">
        <v>1</v>
      </c>
      <c r="F154" s="161" t="s">
        <v>185</v>
      </c>
      <c r="H154" s="162">
        <v>6.48</v>
      </c>
      <c r="I154" s="163"/>
      <c r="L154" s="158"/>
      <c r="M154" s="164"/>
      <c r="N154" s="165"/>
      <c r="O154" s="165"/>
      <c r="P154" s="165"/>
      <c r="Q154" s="165"/>
      <c r="R154" s="165"/>
      <c r="S154" s="165"/>
      <c r="T154" s="166"/>
      <c r="AT154" s="160" t="s">
        <v>137</v>
      </c>
      <c r="AU154" s="160" t="s">
        <v>83</v>
      </c>
      <c r="AV154" s="13" t="s">
        <v>83</v>
      </c>
      <c r="AW154" s="13" t="s">
        <v>31</v>
      </c>
      <c r="AX154" s="13" t="s">
        <v>79</v>
      </c>
      <c r="AY154" s="160" t="s">
        <v>130</v>
      </c>
    </row>
    <row r="155" spans="1:65" s="2" customFormat="1" ht="33" customHeight="1">
      <c r="A155" s="31"/>
      <c r="B155" s="143"/>
      <c r="C155" s="144" t="s">
        <v>186</v>
      </c>
      <c r="D155" s="144" t="s">
        <v>132</v>
      </c>
      <c r="E155" s="145" t="s">
        <v>187</v>
      </c>
      <c r="F155" s="146" t="s">
        <v>188</v>
      </c>
      <c r="G155" s="147" t="s">
        <v>135</v>
      </c>
      <c r="H155" s="148">
        <v>108</v>
      </c>
      <c r="I155" s="149"/>
      <c r="J155" s="150">
        <f>ROUND(I155*H155,2)</f>
        <v>0</v>
      </c>
      <c r="K155" s="151"/>
      <c r="L155" s="32"/>
      <c r="M155" s="152" t="s">
        <v>1</v>
      </c>
      <c r="N155" s="153" t="s">
        <v>39</v>
      </c>
      <c r="O155" s="57"/>
      <c r="P155" s="154">
        <f>O155*H155</f>
        <v>0</v>
      </c>
      <c r="Q155" s="154">
        <v>3.1E-4</v>
      </c>
      <c r="R155" s="154">
        <f>Q155*H155</f>
        <v>3.3480000000000003E-2</v>
      </c>
      <c r="S155" s="154">
        <v>0</v>
      </c>
      <c r="T155" s="155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56" t="s">
        <v>89</v>
      </c>
      <c r="AT155" s="156" t="s">
        <v>132</v>
      </c>
      <c r="AU155" s="156" t="s">
        <v>83</v>
      </c>
      <c r="AY155" s="16" t="s">
        <v>130</v>
      </c>
      <c r="BE155" s="157">
        <f>IF(N155="základní",J155,0)</f>
        <v>0</v>
      </c>
      <c r="BF155" s="157">
        <f>IF(N155="snížená",J155,0)</f>
        <v>0</v>
      </c>
      <c r="BG155" s="157">
        <f>IF(N155="zákl. přenesená",J155,0)</f>
        <v>0</v>
      </c>
      <c r="BH155" s="157">
        <f>IF(N155="sníž. přenesená",J155,0)</f>
        <v>0</v>
      </c>
      <c r="BI155" s="157">
        <f>IF(N155="nulová",J155,0)</f>
        <v>0</v>
      </c>
      <c r="BJ155" s="16" t="s">
        <v>79</v>
      </c>
      <c r="BK155" s="157">
        <f>ROUND(I155*H155,2)</f>
        <v>0</v>
      </c>
      <c r="BL155" s="16" t="s">
        <v>89</v>
      </c>
      <c r="BM155" s="156" t="s">
        <v>189</v>
      </c>
    </row>
    <row r="156" spans="1:65" s="13" customFormat="1" ht="11.25">
      <c r="B156" s="158"/>
      <c r="D156" s="159" t="s">
        <v>137</v>
      </c>
      <c r="E156" s="160" t="s">
        <v>1</v>
      </c>
      <c r="F156" s="161" t="s">
        <v>190</v>
      </c>
      <c r="H156" s="162">
        <v>108</v>
      </c>
      <c r="I156" s="163"/>
      <c r="L156" s="158"/>
      <c r="M156" s="164"/>
      <c r="N156" s="165"/>
      <c r="O156" s="165"/>
      <c r="P156" s="165"/>
      <c r="Q156" s="165"/>
      <c r="R156" s="165"/>
      <c r="S156" s="165"/>
      <c r="T156" s="166"/>
      <c r="AT156" s="160" t="s">
        <v>137</v>
      </c>
      <c r="AU156" s="160" t="s">
        <v>83</v>
      </c>
      <c r="AV156" s="13" t="s">
        <v>83</v>
      </c>
      <c r="AW156" s="13" t="s">
        <v>31</v>
      </c>
      <c r="AX156" s="13" t="s">
        <v>79</v>
      </c>
      <c r="AY156" s="160" t="s">
        <v>130</v>
      </c>
    </row>
    <row r="157" spans="1:65" s="2" customFormat="1" ht="24.2" customHeight="1">
      <c r="A157" s="31"/>
      <c r="B157" s="143"/>
      <c r="C157" s="175" t="s">
        <v>8</v>
      </c>
      <c r="D157" s="175" t="s">
        <v>153</v>
      </c>
      <c r="E157" s="176" t="s">
        <v>191</v>
      </c>
      <c r="F157" s="177" t="s">
        <v>192</v>
      </c>
      <c r="G157" s="178" t="s">
        <v>135</v>
      </c>
      <c r="H157" s="179">
        <v>147.11500000000001</v>
      </c>
      <c r="I157" s="180"/>
      <c r="J157" s="181">
        <f>ROUND(I157*H157,2)</f>
        <v>0</v>
      </c>
      <c r="K157" s="182"/>
      <c r="L157" s="183"/>
      <c r="M157" s="184" t="s">
        <v>1</v>
      </c>
      <c r="N157" s="185" t="s">
        <v>39</v>
      </c>
      <c r="O157" s="57"/>
      <c r="P157" s="154">
        <f>O157*H157</f>
        <v>0</v>
      </c>
      <c r="Q157" s="154">
        <v>2.0000000000000001E-4</v>
      </c>
      <c r="R157" s="154">
        <f>Q157*H157</f>
        <v>2.9423000000000005E-2</v>
      </c>
      <c r="S157" s="154">
        <v>0</v>
      </c>
      <c r="T157" s="155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56" t="s">
        <v>157</v>
      </c>
      <c r="AT157" s="156" t="s">
        <v>153</v>
      </c>
      <c r="AU157" s="156" t="s">
        <v>83</v>
      </c>
      <c r="AY157" s="16" t="s">
        <v>130</v>
      </c>
      <c r="BE157" s="157">
        <f>IF(N157="základní",J157,0)</f>
        <v>0</v>
      </c>
      <c r="BF157" s="157">
        <f>IF(N157="snížená",J157,0)</f>
        <v>0</v>
      </c>
      <c r="BG157" s="157">
        <f>IF(N157="zákl. přenesená",J157,0)</f>
        <v>0</v>
      </c>
      <c r="BH157" s="157">
        <f>IF(N157="sníž. přenesená",J157,0)</f>
        <v>0</v>
      </c>
      <c r="BI157" s="157">
        <f>IF(N157="nulová",J157,0)</f>
        <v>0</v>
      </c>
      <c r="BJ157" s="16" t="s">
        <v>79</v>
      </c>
      <c r="BK157" s="157">
        <f>ROUND(I157*H157,2)</f>
        <v>0</v>
      </c>
      <c r="BL157" s="16" t="s">
        <v>89</v>
      </c>
      <c r="BM157" s="156" t="s">
        <v>193</v>
      </c>
    </row>
    <row r="158" spans="1:65" s="13" customFormat="1" ht="11.25">
      <c r="B158" s="158"/>
      <c r="D158" s="159" t="s">
        <v>137</v>
      </c>
      <c r="E158" s="160" t="s">
        <v>1</v>
      </c>
      <c r="F158" s="161" t="s">
        <v>194</v>
      </c>
      <c r="H158" s="162">
        <v>124.2</v>
      </c>
      <c r="I158" s="163"/>
      <c r="L158" s="158"/>
      <c r="M158" s="164"/>
      <c r="N158" s="165"/>
      <c r="O158" s="165"/>
      <c r="P158" s="165"/>
      <c r="Q158" s="165"/>
      <c r="R158" s="165"/>
      <c r="S158" s="165"/>
      <c r="T158" s="166"/>
      <c r="AT158" s="160" t="s">
        <v>137</v>
      </c>
      <c r="AU158" s="160" t="s">
        <v>83</v>
      </c>
      <c r="AV158" s="13" t="s">
        <v>83</v>
      </c>
      <c r="AW158" s="13" t="s">
        <v>31</v>
      </c>
      <c r="AX158" s="13" t="s">
        <v>79</v>
      </c>
      <c r="AY158" s="160" t="s">
        <v>130</v>
      </c>
    </row>
    <row r="159" spans="1:65" s="13" customFormat="1" ht="11.25">
      <c r="B159" s="158"/>
      <c r="D159" s="159" t="s">
        <v>137</v>
      </c>
      <c r="F159" s="161" t="s">
        <v>195</v>
      </c>
      <c r="H159" s="162">
        <v>147.11500000000001</v>
      </c>
      <c r="I159" s="163"/>
      <c r="L159" s="158"/>
      <c r="M159" s="164"/>
      <c r="N159" s="165"/>
      <c r="O159" s="165"/>
      <c r="P159" s="165"/>
      <c r="Q159" s="165"/>
      <c r="R159" s="165"/>
      <c r="S159" s="165"/>
      <c r="T159" s="166"/>
      <c r="AT159" s="160" t="s">
        <v>137</v>
      </c>
      <c r="AU159" s="160" t="s">
        <v>83</v>
      </c>
      <c r="AV159" s="13" t="s">
        <v>83</v>
      </c>
      <c r="AW159" s="13" t="s">
        <v>3</v>
      </c>
      <c r="AX159" s="13" t="s">
        <v>79</v>
      </c>
      <c r="AY159" s="160" t="s">
        <v>130</v>
      </c>
    </row>
    <row r="160" spans="1:65" s="2" customFormat="1" ht="24.2" customHeight="1">
      <c r="A160" s="31"/>
      <c r="B160" s="143"/>
      <c r="C160" s="144" t="s">
        <v>196</v>
      </c>
      <c r="D160" s="144" t="s">
        <v>132</v>
      </c>
      <c r="E160" s="145" t="s">
        <v>197</v>
      </c>
      <c r="F160" s="146" t="s">
        <v>198</v>
      </c>
      <c r="G160" s="147" t="s">
        <v>199</v>
      </c>
      <c r="H160" s="148">
        <v>72</v>
      </c>
      <c r="I160" s="149"/>
      <c r="J160" s="150">
        <f>ROUND(I160*H160,2)</f>
        <v>0</v>
      </c>
      <c r="K160" s="151"/>
      <c r="L160" s="32"/>
      <c r="M160" s="152" t="s">
        <v>1</v>
      </c>
      <c r="N160" s="153" t="s">
        <v>39</v>
      </c>
      <c r="O160" s="57"/>
      <c r="P160" s="154">
        <f>O160*H160</f>
        <v>0</v>
      </c>
      <c r="Q160" s="154">
        <v>4.8999999999999998E-4</v>
      </c>
      <c r="R160" s="154">
        <f>Q160*H160</f>
        <v>3.5279999999999999E-2</v>
      </c>
      <c r="S160" s="154">
        <v>0</v>
      </c>
      <c r="T160" s="155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56" t="s">
        <v>89</v>
      </c>
      <c r="AT160" s="156" t="s">
        <v>132</v>
      </c>
      <c r="AU160" s="156" t="s">
        <v>83</v>
      </c>
      <c r="AY160" s="16" t="s">
        <v>130</v>
      </c>
      <c r="BE160" s="157">
        <f>IF(N160="základní",J160,0)</f>
        <v>0</v>
      </c>
      <c r="BF160" s="157">
        <f>IF(N160="snížená",J160,0)</f>
        <v>0</v>
      </c>
      <c r="BG160" s="157">
        <f>IF(N160="zákl. přenesená",J160,0)</f>
        <v>0</v>
      </c>
      <c r="BH160" s="157">
        <f>IF(N160="sníž. přenesená",J160,0)</f>
        <v>0</v>
      </c>
      <c r="BI160" s="157">
        <f>IF(N160="nulová",J160,0)</f>
        <v>0</v>
      </c>
      <c r="BJ160" s="16" t="s">
        <v>79</v>
      </c>
      <c r="BK160" s="157">
        <f>ROUND(I160*H160,2)</f>
        <v>0</v>
      </c>
      <c r="BL160" s="16" t="s">
        <v>89</v>
      </c>
      <c r="BM160" s="156" t="s">
        <v>200</v>
      </c>
    </row>
    <row r="161" spans="1:65" s="13" customFormat="1" ht="11.25">
      <c r="B161" s="158"/>
      <c r="D161" s="159" t="s">
        <v>137</v>
      </c>
      <c r="E161" s="160" t="s">
        <v>1</v>
      </c>
      <c r="F161" s="161" t="s">
        <v>201</v>
      </c>
      <c r="H161" s="162">
        <v>72</v>
      </c>
      <c r="I161" s="163"/>
      <c r="L161" s="158"/>
      <c r="M161" s="164"/>
      <c r="N161" s="165"/>
      <c r="O161" s="165"/>
      <c r="P161" s="165"/>
      <c r="Q161" s="165"/>
      <c r="R161" s="165"/>
      <c r="S161" s="165"/>
      <c r="T161" s="166"/>
      <c r="AT161" s="160" t="s">
        <v>137</v>
      </c>
      <c r="AU161" s="160" t="s">
        <v>83</v>
      </c>
      <c r="AV161" s="13" t="s">
        <v>83</v>
      </c>
      <c r="AW161" s="13" t="s">
        <v>31</v>
      </c>
      <c r="AX161" s="13" t="s">
        <v>79</v>
      </c>
      <c r="AY161" s="160" t="s">
        <v>130</v>
      </c>
    </row>
    <row r="162" spans="1:65" s="2" customFormat="1" ht="49.15" customHeight="1">
      <c r="A162" s="31"/>
      <c r="B162" s="143"/>
      <c r="C162" s="144" t="s">
        <v>202</v>
      </c>
      <c r="D162" s="144" t="s">
        <v>132</v>
      </c>
      <c r="E162" s="145" t="s">
        <v>203</v>
      </c>
      <c r="F162" s="146" t="s">
        <v>204</v>
      </c>
      <c r="G162" s="147" t="s">
        <v>205</v>
      </c>
      <c r="H162" s="148">
        <v>2</v>
      </c>
      <c r="I162" s="149"/>
      <c r="J162" s="150">
        <f>ROUND(I162*H162,2)</f>
        <v>0</v>
      </c>
      <c r="K162" s="151"/>
      <c r="L162" s="32"/>
      <c r="M162" s="152" t="s">
        <v>1</v>
      </c>
      <c r="N162" s="153" t="s">
        <v>39</v>
      </c>
      <c r="O162" s="57"/>
      <c r="P162" s="154">
        <f>O162*H162</f>
        <v>0</v>
      </c>
      <c r="Q162" s="154">
        <v>4.8999999999999998E-4</v>
      </c>
      <c r="R162" s="154">
        <f>Q162*H162</f>
        <v>9.7999999999999997E-4</v>
      </c>
      <c r="S162" s="154">
        <v>0</v>
      </c>
      <c r="T162" s="155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56" t="s">
        <v>89</v>
      </c>
      <c r="AT162" s="156" t="s">
        <v>132</v>
      </c>
      <c r="AU162" s="156" t="s">
        <v>83</v>
      </c>
      <c r="AY162" s="16" t="s">
        <v>130</v>
      </c>
      <c r="BE162" s="157">
        <f>IF(N162="základní",J162,0)</f>
        <v>0</v>
      </c>
      <c r="BF162" s="157">
        <f>IF(N162="snížená",J162,0)</f>
        <v>0</v>
      </c>
      <c r="BG162" s="157">
        <f>IF(N162="zákl. přenesená",J162,0)</f>
        <v>0</v>
      </c>
      <c r="BH162" s="157">
        <f>IF(N162="sníž. přenesená",J162,0)</f>
        <v>0</v>
      </c>
      <c r="BI162" s="157">
        <f>IF(N162="nulová",J162,0)</f>
        <v>0</v>
      </c>
      <c r="BJ162" s="16" t="s">
        <v>79</v>
      </c>
      <c r="BK162" s="157">
        <f>ROUND(I162*H162,2)</f>
        <v>0</v>
      </c>
      <c r="BL162" s="16" t="s">
        <v>89</v>
      </c>
      <c r="BM162" s="156" t="s">
        <v>206</v>
      </c>
    </row>
    <row r="163" spans="1:65" s="13" customFormat="1" ht="11.25">
      <c r="B163" s="158"/>
      <c r="D163" s="159" t="s">
        <v>137</v>
      </c>
      <c r="E163" s="160" t="s">
        <v>1</v>
      </c>
      <c r="F163" s="161" t="s">
        <v>83</v>
      </c>
      <c r="H163" s="162">
        <v>2</v>
      </c>
      <c r="I163" s="163"/>
      <c r="L163" s="158"/>
      <c r="M163" s="164"/>
      <c r="N163" s="165"/>
      <c r="O163" s="165"/>
      <c r="P163" s="165"/>
      <c r="Q163" s="165"/>
      <c r="R163" s="165"/>
      <c r="S163" s="165"/>
      <c r="T163" s="166"/>
      <c r="AT163" s="160" t="s">
        <v>137</v>
      </c>
      <c r="AU163" s="160" t="s">
        <v>83</v>
      </c>
      <c r="AV163" s="13" t="s">
        <v>83</v>
      </c>
      <c r="AW163" s="13" t="s">
        <v>31</v>
      </c>
      <c r="AX163" s="13" t="s">
        <v>79</v>
      </c>
      <c r="AY163" s="160" t="s">
        <v>130</v>
      </c>
    </row>
    <row r="164" spans="1:65" s="12" customFormat="1" ht="22.9" customHeight="1">
      <c r="B164" s="130"/>
      <c r="D164" s="131" t="s">
        <v>73</v>
      </c>
      <c r="E164" s="141" t="s">
        <v>92</v>
      </c>
      <c r="F164" s="141" t="s">
        <v>207</v>
      </c>
      <c r="I164" s="133"/>
      <c r="J164" s="142">
        <f>BK164</f>
        <v>0</v>
      </c>
      <c r="L164" s="130"/>
      <c r="M164" s="135"/>
      <c r="N164" s="136"/>
      <c r="O164" s="136"/>
      <c r="P164" s="137">
        <f>SUM(P165:P197)</f>
        <v>0</v>
      </c>
      <c r="Q164" s="136"/>
      <c r="R164" s="137">
        <f>SUM(R165:R197)</f>
        <v>152.99525</v>
      </c>
      <c r="S164" s="136"/>
      <c r="T164" s="138">
        <f>SUM(T165:T197)</f>
        <v>0</v>
      </c>
      <c r="AR164" s="131" t="s">
        <v>79</v>
      </c>
      <c r="AT164" s="139" t="s">
        <v>73</v>
      </c>
      <c r="AU164" s="139" t="s">
        <v>79</v>
      </c>
      <c r="AY164" s="131" t="s">
        <v>130</v>
      </c>
      <c r="BK164" s="140">
        <f>SUM(BK165:BK197)</f>
        <v>0</v>
      </c>
    </row>
    <row r="165" spans="1:65" s="2" customFormat="1" ht="24.2" customHeight="1">
      <c r="A165" s="31"/>
      <c r="B165" s="143"/>
      <c r="C165" s="144" t="s">
        <v>208</v>
      </c>
      <c r="D165" s="144" t="s">
        <v>132</v>
      </c>
      <c r="E165" s="145" t="s">
        <v>209</v>
      </c>
      <c r="F165" s="146" t="s">
        <v>210</v>
      </c>
      <c r="G165" s="147" t="s">
        <v>135</v>
      </c>
      <c r="H165" s="148">
        <v>576.4</v>
      </c>
      <c r="I165" s="149"/>
      <c r="J165" s="150">
        <f>ROUND(I165*H165,2)</f>
        <v>0</v>
      </c>
      <c r="K165" s="151"/>
      <c r="L165" s="32"/>
      <c r="M165" s="152" t="s">
        <v>1</v>
      </c>
      <c r="N165" s="153" t="s">
        <v>39</v>
      </c>
      <c r="O165" s="57"/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56" t="s">
        <v>89</v>
      </c>
      <c r="AT165" s="156" t="s">
        <v>132</v>
      </c>
      <c r="AU165" s="156" t="s">
        <v>83</v>
      </c>
      <c r="AY165" s="16" t="s">
        <v>130</v>
      </c>
      <c r="BE165" s="157">
        <f>IF(N165="základní",J165,0)</f>
        <v>0</v>
      </c>
      <c r="BF165" s="157">
        <f>IF(N165="snížená",J165,0)</f>
        <v>0</v>
      </c>
      <c r="BG165" s="157">
        <f>IF(N165="zákl. přenesená",J165,0)</f>
        <v>0</v>
      </c>
      <c r="BH165" s="157">
        <f>IF(N165="sníž. přenesená",J165,0)</f>
        <v>0</v>
      </c>
      <c r="BI165" s="157">
        <f>IF(N165="nulová",J165,0)</f>
        <v>0</v>
      </c>
      <c r="BJ165" s="16" t="s">
        <v>79</v>
      </c>
      <c r="BK165" s="157">
        <f>ROUND(I165*H165,2)</f>
        <v>0</v>
      </c>
      <c r="BL165" s="16" t="s">
        <v>89</v>
      </c>
      <c r="BM165" s="156" t="s">
        <v>211</v>
      </c>
    </row>
    <row r="166" spans="1:65" s="13" customFormat="1" ht="11.25">
      <c r="B166" s="158"/>
      <c r="D166" s="159" t="s">
        <v>137</v>
      </c>
      <c r="E166" s="160" t="s">
        <v>1</v>
      </c>
      <c r="F166" s="161" t="s">
        <v>176</v>
      </c>
      <c r="H166" s="162">
        <v>424.6</v>
      </c>
      <c r="I166" s="163"/>
      <c r="L166" s="158"/>
      <c r="M166" s="164"/>
      <c r="N166" s="165"/>
      <c r="O166" s="165"/>
      <c r="P166" s="165"/>
      <c r="Q166" s="165"/>
      <c r="R166" s="165"/>
      <c r="S166" s="165"/>
      <c r="T166" s="166"/>
      <c r="AT166" s="160" t="s">
        <v>137</v>
      </c>
      <c r="AU166" s="160" t="s">
        <v>83</v>
      </c>
      <c r="AV166" s="13" t="s">
        <v>83</v>
      </c>
      <c r="AW166" s="13" t="s">
        <v>31</v>
      </c>
      <c r="AX166" s="13" t="s">
        <v>74</v>
      </c>
      <c r="AY166" s="160" t="s">
        <v>130</v>
      </c>
    </row>
    <row r="167" spans="1:65" s="13" customFormat="1" ht="11.25">
      <c r="B167" s="158"/>
      <c r="D167" s="159" t="s">
        <v>137</v>
      </c>
      <c r="E167" s="160" t="s">
        <v>1</v>
      </c>
      <c r="F167" s="161" t="s">
        <v>177</v>
      </c>
      <c r="H167" s="162">
        <v>26.4</v>
      </c>
      <c r="I167" s="163"/>
      <c r="L167" s="158"/>
      <c r="M167" s="164"/>
      <c r="N167" s="165"/>
      <c r="O167" s="165"/>
      <c r="P167" s="165"/>
      <c r="Q167" s="165"/>
      <c r="R167" s="165"/>
      <c r="S167" s="165"/>
      <c r="T167" s="166"/>
      <c r="AT167" s="160" t="s">
        <v>137</v>
      </c>
      <c r="AU167" s="160" t="s">
        <v>83</v>
      </c>
      <c r="AV167" s="13" t="s">
        <v>83</v>
      </c>
      <c r="AW167" s="13" t="s">
        <v>31</v>
      </c>
      <c r="AX167" s="13" t="s">
        <v>74</v>
      </c>
      <c r="AY167" s="160" t="s">
        <v>130</v>
      </c>
    </row>
    <row r="168" spans="1:65" s="13" customFormat="1" ht="11.25">
      <c r="B168" s="158"/>
      <c r="D168" s="159" t="s">
        <v>137</v>
      </c>
      <c r="E168" s="160" t="s">
        <v>1</v>
      </c>
      <c r="F168" s="161" t="s">
        <v>178</v>
      </c>
      <c r="H168" s="162">
        <v>104.5</v>
      </c>
      <c r="I168" s="163"/>
      <c r="L168" s="158"/>
      <c r="M168" s="164"/>
      <c r="N168" s="165"/>
      <c r="O168" s="165"/>
      <c r="P168" s="165"/>
      <c r="Q168" s="165"/>
      <c r="R168" s="165"/>
      <c r="S168" s="165"/>
      <c r="T168" s="166"/>
      <c r="AT168" s="160" t="s">
        <v>137</v>
      </c>
      <c r="AU168" s="160" t="s">
        <v>83</v>
      </c>
      <c r="AV168" s="13" t="s">
        <v>83</v>
      </c>
      <c r="AW168" s="13" t="s">
        <v>31</v>
      </c>
      <c r="AX168" s="13" t="s">
        <v>74</v>
      </c>
      <c r="AY168" s="160" t="s">
        <v>130</v>
      </c>
    </row>
    <row r="169" spans="1:65" s="13" customFormat="1" ht="11.25">
      <c r="B169" s="158"/>
      <c r="D169" s="159" t="s">
        <v>137</v>
      </c>
      <c r="E169" s="160" t="s">
        <v>1</v>
      </c>
      <c r="F169" s="161" t="s">
        <v>179</v>
      </c>
      <c r="H169" s="162">
        <v>20.9</v>
      </c>
      <c r="I169" s="163"/>
      <c r="L169" s="158"/>
      <c r="M169" s="164"/>
      <c r="N169" s="165"/>
      <c r="O169" s="165"/>
      <c r="P169" s="165"/>
      <c r="Q169" s="165"/>
      <c r="R169" s="165"/>
      <c r="S169" s="165"/>
      <c r="T169" s="166"/>
      <c r="AT169" s="160" t="s">
        <v>137</v>
      </c>
      <c r="AU169" s="160" t="s">
        <v>83</v>
      </c>
      <c r="AV169" s="13" t="s">
        <v>83</v>
      </c>
      <c r="AW169" s="13" t="s">
        <v>31</v>
      </c>
      <c r="AX169" s="13" t="s">
        <v>74</v>
      </c>
      <c r="AY169" s="160" t="s">
        <v>130</v>
      </c>
    </row>
    <row r="170" spans="1:65" s="14" customFormat="1" ht="11.25">
      <c r="B170" s="167"/>
      <c r="D170" s="159" t="s">
        <v>137</v>
      </c>
      <c r="E170" s="168" t="s">
        <v>1</v>
      </c>
      <c r="F170" s="169" t="s">
        <v>145</v>
      </c>
      <c r="H170" s="170">
        <v>576.4</v>
      </c>
      <c r="I170" s="171"/>
      <c r="L170" s="167"/>
      <c r="M170" s="172"/>
      <c r="N170" s="173"/>
      <c r="O170" s="173"/>
      <c r="P170" s="173"/>
      <c r="Q170" s="173"/>
      <c r="R170" s="173"/>
      <c r="S170" s="173"/>
      <c r="T170" s="174"/>
      <c r="AT170" s="168" t="s">
        <v>137</v>
      </c>
      <c r="AU170" s="168" t="s">
        <v>83</v>
      </c>
      <c r="AV170" s="14" t="s">
        <v>89</v>
      </c>
      <c r="AW170" s="14" t="s">
        <v>31</v>
      </c>
      <c r="AX170" s="14" t="s">
        <v>79</v>
      </c>
      <c r="AY170" s="168" t="s">
        <v>130</v>
      </c>
    </row>
    <row r="171" spans="1:65" s="2" customFormat="1" ht="24.2" customHeight="1">
      <c r="A171" s="31"/>
      <c r="B171" s="143"/>
      <c r="C171" s="144" t="s">
        <v>212</v>
      </c>
      <c r="D171" s="144" t="s">
        <v>132</v>
      </c>
      <c r="E171" s="145" t="s">
        <v>213</v>
      </c>
      <c r="F171" s="146" t="s">
        <v>214</v>
      </c>
      <c r="G171" s="147" t="s">
        <v>135</v>
      </c>
      <c r="H171" s="148">
        <v>425.25</v>
      </c>
      <c r="I171" s="149"/>
      <c r="J171" s="150">
        <f>ROUND(I171*H171,2)</f>
        <v>0</v>
      </c>
      <c r="K171" s="151"/>
      <c r="L171" s="32"/>
      <c r="M171" s="152" t="s">
        <v>1</v>
      </c>
      <c r="N171" s="153" t="s">
        <v>39</v>
      </c>
      <c r="O171" s="57"/>
      <c r="P171" s="154">
        <f>O171*H171</f>
        <v>0</v>
      </c>
      <c r="Q171" s="154">
        <v>0</v>
      </c>
      <c r="R171" s="154">
        <f>Q171*H171</f>
        <v>0</v>
      </c>
      <c r="S171" s="154">
        <v>0</v>
      </c>
      <c r="T171" s="155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56" t="s">
        <v>89</v>
      </c>
      <c r="AT171" s="156" t="s">
        <v>132</v>
      </c>
      <c r="AU171" s="156" t="s">
        <v>83</v>
      </c>
      <c r="AY171" s="16" t="s">
        <v>130</v>
      </c>
      <c r="BE171" s="157">
        <f>IF(N171="základní",J171,0)</f>
        <v>0</v>
      </c>
      <c r="BF171" s="157">
        <f>IF(N171="snížená",J171,0)</f>
        <v>0</v>
      </c>
      <c r="BG171" s="157">
        <f>IF(N171="zákl. přenesená",J171,0)</f>
        <v>0</v>
      </c>
      <c r="BH171" s="157">
        <f>IF(N171="sníž. přenesená",J171,0)</f>
        <v>0</v>
      </c>
      <c r="BI171" s="157">
        <f>IF(N171="nulová",J171,0)</f>
        <v>0</v>
      </c>
      <c r="BJ171" s="16" t="s">
        <v>79</v>
      </c>
      <c r="BK171" s="157">
        <f>ROUND(I171*H171,2)</f>
        <v>0</v>
      </c>
      <c r="BL171" s="16" t="s">
        <v>89</v>
      </c>
      <c r="BM171" s="156" t="s">
        <v>215</v>
      </c>
    </row>
    <row r="172" spans="1:65" s="13" customFormat="1" ht="11.25">
      <c r="B172" s="158"/>
      <c r="D172" s="159" t="s">
        <v>137</v>
      </c>
      <c r="E172" s="160" t="s">
        <v>1</v>
      </c>
      <c r="F172" s="161" t="s">
        <v>216</v>
      </c>
      <c r="H172" s="162">
        <v>405.3</v>
      </c>
      <c r="I172" s="163"/>
      <c r="L172" s="158"/>
      <c r="M172" s="164"/>
      <c r="N172" s="165"/>
      <c r="O172" s="165"/>
      <c r="P172" s="165"/>
      <c r="Q172" s="165"/>
      <c r="R172" s="165"/>
      <c r="S172" s="165"/>
      <c r="T172" s="166"/>
      <c r="AT172" s="160" t="s">
        <v>137</v>
      </c>
      <c r="AU172" s="160" t="s">
        <v>83</v>
      </c>
      <c r="AV172" s="13" t="s">
        <v>83</v>
      </c>
      <c r="AW172" s="13" t="s">
        <v>31</v>
      </c>
      <c r="AX172" s="13" t="s">
        <v>74</v>
      </c>
      <c r="AY172" s="160" t="s">
        <v>130</v>
      </c>
    </row>
    <row r="173" spans="1:65" s="13" customFormat="1" ht="11.25">
      <c r="B173" s="158"/>
      <c r="D173" s="159" t="s">
        <v>137</v>
      </c>
      <c r="E173" s="160" t="s">
        <v>1</v>
      </c>
      <c r="F173" s="161" t="s">
        <v>217</v>
      </c>
      <c r="H173" s="162">
        <v>19.95</v>
      </c>
      <c r="I173" s="163"/>
      <c r="L173" s="158"/>
      <c r="M173" s="164"/>
      <c r="N173" s="165"/>
      <c r="O173" s="165"/>
      <c r="P173" s="165"/>
      <c r="Q173" s="165"/>
      <c r="R173" s="165"/>
      <c r="S173" s="165"/>
      <c r="T173" s="166"/>
      <c r="AT173" s="160" t="s">
        <v>137</v>
      </c>
      <c r="AU173" s="160" t="s">
        <v>83</v>
      </c>
      <c r="AV173" s="13" t="s">
        <v>83</v>
      </c>
      <c r="AW173" s="13" t="s">
        <v>31</v>
      </c>
      <c r="AX173" s="13" t="s">
        <v>74</v>
      </c>
      <c r="AY173" s="160" t="s">
        <v>130</v>
      </c>
    </row>
    <row r="174" spans="1:65" s="14" customFormat="1" ht="11.25">
      <c r="B174" s="167"/>
      <c r="D174" s="159" t="s">
        <v>137</v>
      </c>
      <c r="E174" s="168" t="s">
        <v>1</v>
      </c>
      <c r="F174" s="169" t="s">
        <v>145</v>
      </c>
      <c r="H174" s="170">
        <v>425.25</v>
      </c>
      <c r="I174" s="171"/>
      <c r="L174" s="167"/>
      <c r="M174" s="172"/>
      <c r="N174" s="173"/>
      <c r="O174" s="173"/>
      <c r="P174" s="173"/>
      <c r="Q174" s="173"/>
      <c r="R174" s="173"/>
      <c r="S174" s="173"/>
      <c r="T174" s="174"/>
      <c r="AT174" s="168" t="s">
        <v>137</v>
      </c>
      <c r="AU174" s="168" t="s">
        <v>83</v>
      </c>
      <c r="AV174" s="14" t="s">
        <v>89</v>
      </c>
      <c r="AW174" s="14" t="s">
        <v>31</v>
      </c>
      <c r="AX174" s="14" t="s">
        <v>79</v>
      </c>
      <c r="AY174" s="168" t="s">
        <v>130</v>
      </c>
    </row>
    <row r="175" spans="1:65" s="2" customFormat="1" ht="24.2" customHeight="1">
      <c r="A175" s="31"/>
      <c r="B175" s="143"/>
      <c r="C175" s="144" t="s">
        <v>218</v>
      </c>
      <c r="D175" s="144" t="s">
        <v>132</v>
      </c>
      <c r="E175" s="145" t="s">
        <v>219</v>
      </c>
      <c r="F175" s="146" t="s">
        <v>220</v>
      </c>
      <c r="G175" s="147" t="s">
        <v>135</v>
      </c>
      <c r="H175" s="148">
        <v>120.2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39</v>
      </c>
      <c r="O175" s="57"/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56" t="s">
        <v>89</v>
      </c>
      <c r="AT175" s="156" t="s">
        <v>132</v>
      </c>
      <c r="AU175" s="156" t="s">
        <v>83</v>
      </c>
      <c r="AY175" s="16" t="s">
        <v>130</v>
      </c>
      <c r="BE175" s="157">
        <f>IF(N175="základní",J175,0)</f>
        <v>0</v>
      </c>
      <c r="BF175" s="157">
        <f>IF(N175="snížená",J175,0)</f>
        <v>0</v>
      </c>
      <c r="BG175" s="157">
        <f>IF(N175="zákl. přenesená",J175,0)</f>
        <v>0</v>
      </c>
      <c r="BH175" s="157">
        <f>IF(N175="sníž. přenesená",J175,0)</f>
        <v>0</v>
      </c>
      <c r="BI175" s="157">
        <f>IF(N175="nulová",J175,0)</f>
        <v>0</v>
      </c>
      <c r="BJ175" s="16" t="s">
        <v>79</v>
      </c>
      <c r="BK175" s="157">
        <f>ROUND(I175*H175,2)</f>
        <v>0</v>
      </c>
      <c r="BL175" s="16" t="s">
        <v>89</v>
      </c>
      <c r="BM175" s="156" t="s">
        <v>221</v>
      </c>
    </row>
    <row r="176" spans="1:65" s="13" customFormat="1" ht="11.25">
      <c r="B176" s="158"/>
      <c r="D176" s="159" t="s">
        <v>137</v>
      </c>
      <c r="E176" s="160" t="s">
        <v>1</v>
      </c>
      <c r="F176" s="161" t="s">
        <v>222</v>
      </c>
      <c r="H176" s="162">
        <v>25.2</v>
      </c>
      <c r="I176" s="163"/>
      <c r="L176" s="158"/>
      <c r="M176" s="164"/>
      <c r="N176" s="165"/>
      <c r="O176" s="165"/>
      <c r="P176" s="165"/>
      <c r="Q176" s="165"/>
      <c r="R176" s="165"/>
      <c r="S176" s="165"/>
      <c r="T176" s="166"/>
      <c r="AT176" s="160" t="s">
        <v>137</v>
      </c>
      <c r="AU176" s="160" t="s">
        <v>83</v>
      </c>
      <c r="AV176" s="13" t="s">
        <v>83</v>
      </c>
      <c r="AW176" s="13" t="s">
        <v>31</v>
      </c>
      <c r="AX176" s="13" t="s">
        <v>74</v>
      </c>
      <c r="AY176" s="160" t="s">
        <v>130</v>
      </c>
    </row>
    <row r="177" spans="1:65" s="13" customFormat="1" ht="11.25">
      <c r="B177" s="158"/>
      <c r="D177" s="159" t="s">
        <v>137</v>
      </c>
      <c r="E177" s="160" t="s">
        <v>1</v>
      </c>
      <c r="F177" s="161" t="s">
        <v>223</v>
      </c>
      <c r="H177" s="162">
        <v>95</v>
      </c>
      <c r="I177" s="163"/>
      <c r="L177" s="158"/>
      <c r="M177" s="164"/>
      <c r="N177" s="165"/>
      <c r="O177" s="165"/>
      <c r="P177" s="165"/>
      <c r="Q177" s="165"/>
      <c r="R177" s="165"/>
      <c r="S177" s="165"/>
      <c r="T177" s="166"/>
      <c r="AT177" s="160" t="s">
        <v>137</v>
      </c>
      <c r="AU177" s="160" t="s">
        <v>83</v>
      </c>
      <c r="AV177" s="13" t="s">
        <v>83</v>
      </c>
      <c r="AW177" s="13" t="s">
        <v>31</v>
      </c>
      <c r="AX177" s="13" t="s">
        <v>74</v>
      </c>
      <c r="AY177" s="160" t="s">
        <v>130</v>
      </c>
    </row>
    <row r="178" spans="1:65" s="14" customFormat="1" ht="11.25">
      <c r="B178" s="167"/>
      <c r="D178" s="159" t="s">
        <v>137</v>
      </c>
      <c r="E178" s="168" t="s">
        <v>1</v>
      </c>
      <c r="F178" s="169" t="s">
        <v>145</v>
      </c>
      <c r="H178" s="170">
        <v>120.2</v>
      </c>
      <c r="I178" s="171"/>
      <c r="L178" s="167"/>
      <c r="M178" s="172"/>
      <c r="N178" s="173"/>
      <c r="O178" s="173"/>
      <c r="P178" s="173"/>
      <c r="Q178" s="173"/>
      <c r="R178" s="173"/>
      <c r="S178" s="173"/>
      <c r="T178" s="174"/>
      <c r="AT178" s="168" t="s">
        <v>137</v>
      </c>
      <c r="AU178" s="168" t="s">
        <v>83</v>
      </c>
      <c r="AV178" s="14" t="s">
        <v>89</v>
      </c>
      <c r="AW178" s="14" t="s">
        <v>31</v>
      </c>
      <c r="AX178" s="14" t="s">
        <v>79</v>
      </c>
      <c r="AY178" s="168" t="s">
        <v>130</v>
      </c>
    </row>
    <row r="179" spans="1:65" s="2" customFormat="1" ht="33" customHeight="1">
      <c r="A179" s="31"/>
      <c r="B179" s="143"/>
      <c r="C179" s="144" t="s">
        <v>224</v>
      </c>
      <c r="D179" s="144" t="s">
        <v>132</v>
      </c>
      <c r="E179" s="145" t="s">
        <v>225</v>
      </c>
      <c r="F179" s="146" t="s">
        <v>226</v>
      </c>
      <c r="G179" s="147" t="s">
        <v>135</v>
      </c>
      <c r="H179" s="148">
        <v>405</v>
      </c>
      <c r="I179" s="149"/>
      <c r="J179" s="150">
        <f>ROUND(I179*H179,2)</f>
        <v>0</v>
      </c>
      <c r="K179" s="151"/>
      <c r="L179" s="32"/>
      <c r="M179" s="152" t="s">
        <v>1</v>
      </c>
      <c r="N179" s="153" t="s">
        <v>39</v>
      </c>
      <c r="O179" s="57"/>
      <c r="P179" s="154">
        <f>O179*H179</f>
        <v>0</v>
      </c>
      <c r="Q179" s="154">
        <v>0.11303000000000001</v>
      </c>
      <c r="R179" s="154">
        <f>Q179*H179</f>
        <v>45.777149999999999</v>
      </c>
      <c r="S179" s="154">
        <v>0</v>
      </c>
      <c r="T179" s="155">
        <f>S179*H179</f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56" t="s">
        <v>89</v>
      </c>
      <c r="AT179" s="156" t="s">
        <v>132</v>
      </c>
      <c r="AU179" s="156" t="s">
        <v>83</v>
      </c>
      <c r="AY179" s="16" t="s">
        <v>130</v>
      </c>
      <c r="BE179" s="157">
        <f>IF(N179="základní",J179,0)</f>
        <v>0</v>
      </c>
      <c r="BF179" s="157">
        <f>IF(N179="snížená",J179,0)</f>
        <v>0</v>
      </c>
      <c r="BG179" s="157">
        <f>IF(N179="zákl. přenesená",J179,0)</f>
        <v>0</v>
      </c>
      <c r="BH179" s="157">
        <f>IF(N179="sníž. přenesená",J179,0)</f>
        <v>0</v>
      </c>
      <c r="BI179" s="157">
        <f>IF(N179="nulová",J179,0)</f>
        <v>0</v>
      </c>
      <c r="BJ179" s="16" t="s">
        <v>79</v>
      </c>
      <c r="BK179" s="157">
        <f>ROUND(I179*H179,2)</f>
        <v>0</v>
      </c>
      <c r="BL179" s="16" t="s">
        <v>89</v>
      </c>
      <c r="BM179" s="156" t="s">
        <v>227</v>
      </c>
    </row>
    <row r="180" spans="1:65" s="13" customFormat="1" ht="11.25">
      <c r="B180" s="158"/>
      <c r="D180" s="159" t="s">
        <v>137</v>
      </c>
      <c r="E180" s="160" t="s">
        <v>1</v>
      </c>
      <c r="F180" s="161" t="s">
        <v>228</v>
      </c>
      <c r="H180" s="162">
        <v>386</v>
      </c>
      <c r="I180" s="163"/>
      <c r="L180" s="158"/>
      <c r="M180" s="164"/>
      <c r="N180" s="165"/>
      <c r="O180" s="165"/>
      <c r="P180" s="165"/>
      <c r="Q180" s="165"/>
      <c r="R180" s="165"/>
      <c r="S180" s="165"/>
      <c r="T180" s="166"/>
      <c r="AT180" s="160" t="s">
        <v>137</v>
      </c>
      <c r="AU180" s="160" t="s">
        <v>83</v>
      </c>
      <c r="AV180" s="13" t="s">
        <v>83</v>
      </c>
      <c r="AW180" s="13" t="s">
        <v>31</v>
      </c>
      <c r="AX180" s="13" t="s">
        <v>74</v>
      </c>
      <c r="AY180" s="160" t="s">
        <v>130</v>
      </c>
    </row>
    <row r="181" spans="1:65" s="13" customFormat="1" ht="11.25">
      <c r="B181" s="158"/>
      <c r="D181" s="159" t="s">
        <v>137</v>
      </c>
      <c r="E181" s="160" t="s">
        <v>1</v>
      </c>
      <c r="F181" s="161" t="s">
        <v>229</v>
      </c>
      <c r="H181" s="162">
        <v>19</v>
      </c>
      <c r="I181" s="163"/>
      <c r="L181" s="158"/>
      <c r="M181" s="164"/>
      <c r="N181" s="165"/>
      <c r="O181" s="165"/>
      <c r="P181" s="165"/>
      <c r="Q181" s="165"/>
      <c r="R181" s="165"/>
      <c r="S181" s="165"/>
      <c r="T181" s="166"/>
      <c r="AT181" s="160" t="s">
        <v>137</v>
      </c>
      <c r="AU181" s="160" t="s">
        <v>83</v>
      </c>
      <c r="AV181" s="13" t="s">
        <v>83</v>
      </c>
      <c r="AW181" s="13" t="s">
        <v>31</v>
      </c>
      <c r="AX181" s="13" t="s">
        <v>74</v>
      </c>
      <c r="AY181" s="160" t="s">
        <v>130</v>
      </c>
    </row>
    <row r="182" spans="1:65" s="14" customFormat="1" ht="11.25">
      <c r="B182" s="167"/>
      <c r="D182" s="159" t="s">
        <v>137</v>
      </c>
      <c r="E182" s="168" t="s">
        <v>1</v>
      </c>
      <c r="F182" s="169" t="s">
        <v>145</v>
      </c>
      <c r="H182" s="170">
        <v>405</v>
      </c>
      <c r="I182" s="171"/>
      <c r="L182" s="167"/>
      <c r="M182" s="172"/>
      <c r="N182" s="173"/>
      <c r="O182" s="173"/>
      <c r="P182" s="173"/>
      <c r="Q182" s="173"/>
      <c r="R182" s="173"/>
      <c r="S182" s="173"/>
      <c r="T182" s="174"/>
      <c r="AT182" s="168" t="s">
        <v>137</v>
      </c>
      <c r="AU182" s="168" t="s">
        <v>83</v>
      </c>
      <c r="AV182" s="14" t="s">
        <v>89</v>
      </c>
      <c r="AW182" s="14" t="s">
        <v>31</v>
      </c>
      <c r="AX182" s="14" t="s">
        <v>79</v>
      </c>
      <c r="AY182" s="168" t="s">
        <v>130</v>
      </c>
    </row>
    <row r="183" spans="1:65" s="2" customFormat="1" ht="24.2" customHeight="1">
      <c r="A183" s="31"/>
      <c r="B183" s="143"/>
      <c r="C183" s="175" t="s">
        <v>230</v>
      </c>
      <c r="D183" s="175" t="s">
        <v>153</v>
      </c>
      <c r="E183" s="176" t="s">
        <v>231</v>
      </c>
      <c r="F183" s="177" t="s">
        <v>232</v>
      </c>
      <c r="G183" s="178" t="s">
        <v>135</v>
      </c>
      <c r="H183" s="179">
        <v>409.05</v>
      </c>
      <c r="I183" s="180"/>
      <c r="J183" s="181">
        <f>ROUND(I183*H183,2)</f>
        <v>0</v>
      </c>
      <c r="K183" s="182"/>
      <c r="L183" s="183"/>
      <c r="M183" s="184" t="s">
        <v>1</v>
      </c>
      <c r="N183" s="185" t="s">
        <v>39</v>
      </c>
      <c r="O183" s="57"/>
      <c r="P183" s="154">
        <f>O183*H183</f>
        <v>0</v>
      </c>
      <c r="Q183" s="154">
        <v>0.191</v>
      </c>
      <c r="R183" s="154">
        <f>Q183*H183</f>
        <v>78.128550000000004</v>
      </c>
      <c r="S183" s="154">
        <v>0</v>
      </c>
      <c r="T183" s="155">
        <f>S183*H183</f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56" t="s">
        <v>157</v>
      </c>
      <c r="AT183" s="156" t="s">
        <v>153</v>
      </c>
      <c r="AU183" s="156" t="s">
        <v>83</v>
      </c>
      <c r="AY183" s="16" t="s">
        <v>130</v>
      </c>
      <c r="BE183" s="157">
        <f>IF(N183="základní",J183,0)</f>
        <v>0</v>
      </c>
      <c r="BF183" s="157">
        <f>IF(N183="snížená",J183,0)</f>
        <v>0</v>
      </c>
      <c r="BG183" s="157">
        <f>IF(N183="zákl. přenesená",J183,0)</f>
        <v>0</v>
      </c>
      <c r="BH183" s="157">
        <f>IF(N183="sníž. přenesená",J183,0)</f>
        <v>0</v>
      </c>
      <c r="BI183" s="157">
        <f>IF(N183="nulová",J183,0)</f>
        <v>0</v>
      </c>
      <c r="BJ183" s="16" t="s">
        <v>79</v>
      </c>
      <c r="BK183" s="157">
        <f>ROUND(I183*H183,2)</f>
        <v>0</v>
      </c>
      <c r="BL183" s="16" t="s">
        <v>89</v>
      </c>
      <c r="BM183" s="156" t="s">
        <v>233</v>
      </c>
    </row>
    <row r="184" spans="1:65" s="13" customFormat="1" ht="11.25">
      <c r="B184" s="158"/>
      <c r="D184" s="159" t="s">
        <v>137</v>
      </c>
      <c r="E184" s="160" t="s">
        <v>1</v>
      </c>
      <c r="F184" s="161" t="s">
        <v>228</v>
      </c>
      <c r="H184" s="162">
        <v>386</v>
      </c>
      <c r="I184" s="163"/>
      <c r="L184" s="158"/>
      <c r="M184" s="164"/>
      <c r="N184" s="165"/>
      <c r="O184" s="165"/>
      <c r="P184" s="165"/>
      <c r="Q184" s="165"/>
      <c r="R184" s="165"/>
      <c r="S184" s="165"/>
      <c r="T184" s="166"/>
      <c r="AT184" s="160" t="s">
        <v>137</v>
      </c>
      <c r="AU184" s="160" t="s">
        <v>83</v>
      </c>
      <c r="AV184" s="13" t="s">
        <v>83</v>
      </c>
      <c r="AW184" s="13" t="s">
        <v>31</v>
      </c>
      <c r="AX184" s="13" t="s">
        <v>74</v>
      </c>
      <c r="AY184" s="160" t="s">
        <v>130</v>
      </c>
    </row>
    <row r="185" spans="1:65" s="13" customFormat="1" ht="11.25">
      <c r="B185" s="158"/>
      <c r="D185" s="159" t="s">
        <v>137</v>
      </c>
      <c r="E185" s="160" t="s">
        <v>1</v>
      </c>
      <c r="F185" s="161" t="s">
        <v>229</v>
      </c>
      <c r="H185" s="162">
        <v>19</v>
      </c>
      <c r="I185" s="163"/>
      <c r="L185" s="158"/>
      <c r="M185" s="164"/>
      <c r="N185" s="165"/>
      <c r="O185" s="165"/>
      <c r="P185" s="165"/>
      <c r="Q185" s="165"/>
      <c r="R185" s="165"/>
      <c r="S185" s="165"/>
      <c r="T185" s="166"/>
      <c r="AT185" s="160" t="s">
        <v>137</v>
      </c>
      <c r="AU185" s="160" t="s">
        <v>83</v>
      </c>
      <c r="AV185" s="13" t="s">
        <v>83</v>
      </c>
      <c r="AW185" s="13" t="s">
        <v>31</v>
      </c>
      <c r="AX185" s="13" t="s">
        <v>74</v>
      </c>
      <c r="AY185" s="160" t="s">
        <v>130</v>
      </c>
    </row>
    <row r="186" spans="1:65" s="14" customFormat="1" ht="11.25">
      <c r="B186" s="167"/>
      <c r="D186" s="159" t="s">
        <v>137</v>
      </c>
      <c r="E186" s="168" t="s">
        <v>1</v>
      </c>
      <c r="F186" s="169" t="s">
        <v>145</v>
      </c>
      <c r="H186" s="170">
        <v>405</v>
      </c>
      <c r="I186" s="171"/>
      <c r="L186" s="167"/>
      <c r="M186" s="172"/>
      <c r="N186" s="173"/>
      <c r="O186" s="173"/>
      <c r="P186" s="173"/>
      <c r="Q186" s="173"/>
      <c r="R186" s="173"/>
      <c r="S186" s="173"/>
      <c r="T186" s="174"/>
      <c r="AT186" s="168" t="s">
        <v>137</v>
      </c>
      <c r="AU186" s="168" t="s">
        <v>83</v>
      </c>
      <c r="AV186" s="14" t="s">
        <v>89</v>
      </c>
      <c r="AW186" s="14" t="s">
        <v>31</v>
      </c>
      <c r="AX186" s="14" t="s">
        <v>79</v>
      </c>
      <c r="AY186" s="168" t="s">
        <v>130</v>
      </c>
    </row>
    <row r="187" spans="1:65" s="13" customFormat="1" ht="11.25">
      <c r="B187" s="158"/>
      <c r="D187" s="159" t="s">
        <v>137</v>
      </c>
      <c r="F187" s="161" t="s">
        <v>234</v>
      </c>
      <c r="H187" s="162">
        <v>409.05</v>
      </c>
      <c r="I187" s="163"/>
      <c r="L187" s="158"/>
      <c r="M187" s="164"/>
      <c r="N187" s="165"/>
      <c r="O187" s="165"/>
      <c r="P187" s="165"/>
      <c r="Q187" s="165"/>
      <c r="R187" s="165"/>
      <c r="S187" s="165"/>
      <c r="T187" s="166"/>
      <c r="AT187" s="160" t="s">
        <v>137</v>
      </c>
      <c r="AU187" s="160" t="s">
        <v>83</v>
      </c>
      <c r="AV187" s="13" t="s">
        <v>83</v>
      </c>
      <c r="AW187" s="13" t="s">
        <v>3</v>
      </c>
      <c r="AX187" s="13" t="s">
        <v>79</v>
      </c>
      <c r="AY187" s="160" t="s">
        <v>130</v>
      </c>
    </row>
    <row r="188" spans="1:65" s="2" customFormat="1" ht="37.9" customHeight="1">
      <c r="A188" s="31"/>
      <c r="B188" s="143"/>
      <c r="C188" s="144" t="s">
        <v>235</v>
      </c>
      <c r="D188" s="144" t="s">
        <v>132</v>
      </c>
      <c r="E188" s="145" t="s">
        <v>236</v>
      </c>
      <c r="F188" s="146" t="s">
        <v>237</v>
      </c>
      <c r="G188" s="147" t="s">
        <v>135</v>
      </c>
      <c r="H188" s="148">
        <v>119</v>
      </c>
      <c r="I188" s="149"/>
      <c r="J188" s="150">
        <f>ROUND(I188*H188,2)</f>
        <v>0</v>
      </c>
      <c r="K188" s="151"/>
      <c r="L188" s="32"/>
      <c r="M188" s="152" t="s">
        <v>1</v>
      </c>
      <c r="N188" s="153" t="s">
        <v>39</v>
      </c>
      <c r="O188" s="57"/>
      <c r="P188" s="154">
        <f>O188*H188</f>
        <v>0</v>
      </c>
      <c r="Q188" s="154">
        <v>9.8000000000000004E-2</v>
      </c>
      <c r="R188" s="154">
        <f>Q188*H188</f>
        <v>11.662000000000001</v>
      </c>
      <c r="S188" s="154">
        <v>0</v>
      </c>
      <c r="T188" s="155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56" t="s">
        <v>89</v>
      </c>
      <c r="AT188" s="156" t="s">
        <v>132</v>
      </c>
      <c r="AU188" s="156" t="s">
        <v>83</v>
      </c>
      <c r="AY188" s="16" t="s">
        <v>130</v>
      </c>
      <c r="BE188" s="157">
        <f>IF(N188="základní",J188,0)</f>
        <v>0</v>
      </c>
      <c r="BF188" s="157">
        <f>IF(N188="snížená",J188,0)</f>
        <v>0</v>
      </c>
      <c r="BG188" s="157">
        <f>IF(N188="zákl. přenesená",J188,0)</f>
        <v>0</v>
      </c>
      <c r="BH188" s="157">
        <f>IF(N188="sníž. přenesená",J188,0)</f>
        <v>0</v>
      </c>
      <c r="BI188" s="157">
        <f>IF(N188="nulová",J188,0)</f>
        <v>0</v>
      </c>
      <c r="BJ188" s="16" t="s">
        <v>79</v>
      </c>
      <c r="BK188" s="157">
        <f>ROUND(I188*H188,2)</f>
        <v>0</v>
      </c>
      <c r="BL188" s="16" t="s">
        <v>89</v>
      </c>
      <c r="BM188" s="156" t="s">
        <v>238</v>
      </c>
    </row>
    <row r="189" spans="1:65" s="13" customFormat="1" ht="11.25">
      <c r="B189" s="158"/>
      <c r="D189" s="159" t="s">
        <v>137</v>
      </c>
      <c r="E189" s="160" t="s">
        <v>1</v>
      </c>
      <c r="F189" s="161" t="s">
        <v>223</v>
      </c>
      <c r="H189" s="162">
        <v>95</v>
      </c>
      <c r="I189" s="163"/>
      <c r="L189" s="158"/>
      <c r="M189" s="164"/>
      <c r="N189" s="165"/>
      <c r="O189" s="165"/>
      <c r="P189" s="165"/>
      <c r="Q189" s="165"/>
      <c r="R189" s="165"/>
      <c r="S189" s="165"/>
      <c r="T189" s="166"/>
      <c r="AT189" s="160" t="s">
        <v>137</v>
      </c>
      <c r="AU189" s="160" t="s">
        <v>83</v>
      </c>
      <c r="AV189" s="13" t="s">
        <v>83</v>
      </c>
      <c r="AW189" s="13" t="s">
        <v>31</v>
      </c>
      <c r="AX189" s="13" t="s">
        <v>74</v>
      </c>
      <c r="AY189" s="160" t="s">
        <v>130</v>
      </c>
    </row>
    <row r="190" spans="1:65" s="13" customFormat="1" ht="11.25">
      <c r="B190" s="158"/>
      <c r="D190" s="159" t="s">
        <v>137</v>
      </c>
      <c r="E190" s="160" t="s">
        <v>1</v>
      </c>
      <c r="F190" s="161" t="s">
        <v>239</v>
      </c>
      <c r="H190" s="162">
        <v>24</v>
      </c>
      <c r="I190" s="163"/>
      <c r="L190" s="158"/>
      <c r="M190" s="164"/>
      <c r="N190" s="165"/>
      <c r="O190" s="165"/>
      <c r="P190" s="165"/>
      <c r="Q190" s="165"/>
      <c r="R190" s="165"/>
      <c r="S190" s="165"/>
      <c r="T190" s="166"/>
      <c r="AT190" s="160" t="s">
        <v>137</v>
      </c>
      <c r="AU190" s="160" t="s">
        <v>83</v>
      </c>
      <c r="AV190" s="13" t="s">
        <v>83</v>
      </c>
      <c r="AW190" s="13" t="s">
        <v>31</v>
      </c>
      <c r="AX190" s="13" t="s">
        <v>74</v>
      </c>
      <c r="AY190" s="160" t="s">
        <v>130</v>
      </c>
    </row>
    <row r="191" spans="1:65" s="14" customFormat="1" ht="11.25">
      <c r="B191" s="167"/>
      <c r="D191" s="159" t="s">
        <v>137</v>
      </c>
      <c r="E191" s="168" t="s">
        <v>1</v>
      </c>
      <c r="F191" s="169" t="s">
        <v>145</v>
      </c>
      <c r="H191" s="170">
        <v>119</v>
      </c>
      <c r="I191" s="171"/>
      <c r="L191" s="167"/>
      <c r="M191" s="172"/>
      <c r="N191" s="173"/>
      <c r="O191" s="173"/>
      <c r="P191" s="173"/>
      <c r="Q191" s="173"/>
      <c r="R191" s="173"/>
      <c r="S191" s="173"/>
      <c r="T191" s="174"/>
      <c r="AT191" s="168" t="s">
        <v>137</v>
      </c>
      <c r="AU191" s="168" t="s">
        <v>83</v>
      </c>
      <c r="AV191" s="14" t="s">
        <v>89</v>
      </c>
      <c r="AW191" s="14" t="s">
        <v>31</v>
      </c>
      <c r="AX191" s="14" t="s">
        <v>79</v>
      </c>
      <c r="AY191" s="168" t="s">
        <v>130</v>
      </c>
    </row>
    <row r="192" spans="1:65" s="2" customFormat="1" ht="24.2" customHeight="1">
      <c r="A192" s="31"/>
      <c r="B192" s="143"/>
      <c r="C192" s="175" t="s">
        <v>7</v>
      </c>
      <c r="D192" s="175" t="s">
        <v>153</v>
      </c>
      <c r="E192" s="176" t="s">
        <v>240</v>
      </c>
      <c r="F192" s="177" t="s">
        <v>241</v>
      </c>
      <c r="G192" s="178" t="s">
        <v>135</v>
      </c>
      <c r="H192" s="179">
        <v>95.95</v>
      </c>
      <c r="I192" s="180"/>
      <c r="J192" s="181">
        <f>ROUND(I192*H192,2)</f>
        <v>0</v>
      </c>
      <c r="K192" s="182"/>
      <c r="L192" s="183"/>
      <c r="M192" s="184" t="s">
        <v>1</v>
      </c>
      <c r="N192" s="185" t="s">
        <v>39</v>
      </c>
      <c r="O192" s="57"/>
      <c r="P192" s="154">
        <f>O192*H192</f>
        <v>0</v>
      </c>
      <c r="Q192" s="154">
        <v>0.14499999999999999</v>
      </c>
      <c r="R192" s="154">
        <f>Q192*H192</f>
        <v>13.912749999999999</v>
      </c>
      <c r="S192" s="154">
        <v>0</v>
      </c>
      <c r="T192" s="155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56" t="s">
        <v>157</v>
      </c>
      <c r="AT192" s="156" t="s">
        <v>153</v>
      </c>
      <c r="AU192" s="156" t="s">
        <v>83</v>
      </c>
      <c r="AY192" s="16" t="s">
        <v>130</v>
      </c>
      <c r="BE192" s="157">
        <f>IF(N192="základní",J192,0)</f>
        <v>0</v>
      </c>
      <c r="BF192" s="157">
        <f>IF(N192="snížená",J192,0)</f>
        <v>0</v>
      </c>
      <c r="BG192" s="157">
        <f>IF(N192="zákl. přenesená",J192,0)</f>
        <v>0</v>
      </c>
      <c r="BH192" s="157">
        <f>IF(N192="sníž. přenesená",J192,0)</f>
        <v>0</v>
      </c>
      <c r="BI192" s="157">
        <f>IF(N192="nulová",J192,0)</f>
        <v>0</v>
      </c>
      <c r="BJ192" s="16" t="s">
        <v>79</v>
      </c>
      <c r="BK192" s="157">
        <f>ROUND(I192*H192,2)</f>
        <v>0</v>
      </c>
      <c r="BL192" s="16" t="s">
        <v>89</v>
      </c>
      <c r="BM192" s="156" t="s">
        <v>242</v>
      </c>
    </row>
    <row r="193" spans="1:65" s="13" customFormat="1" ht="11.25">
      <c r="B193" s="158"/>
      <c r="D193" s="159" t="s">
        <v>137</v>
      </c>
      <c r="E193" s="160" t="s">
        <v>1</v>
      </c>
      <c r="F193" s="161" t="s">
        <v>223</v>
      </c>
      <c r="H193" s="162">
        <v>95</v>
      </c>
      <c r="I193" s="163"/>
      <c r="L193" s="158"/>
      <c r="M193" s="164"/>
      <c r="N193" s="165"/>
      <c r="O193" s="165"/>
      <c r="P193" s="165"/>
      <c r="Q193" s="165"/>
      <c r="R193" s="165"/>
      <c r="S193" s="165"/>
      <c r="T193" s="166"/>
      <c r="AT193" s="160" t="s">
        <v>137</v>
      </c>
      <c r="AU193" s="160" t="s">
        <v>83</v>
      </c>
      <c r="AV193" s="13" t="s">
        <v>83</v>
      </c>
      <c r="AW193" s="13" t="s">
        <v>31</v>
      </c>
      <c r="AX193" s="13" t="s">
        <v>79</v>
      </c>
      <c r="AY193" s="160" t="s">
        <v>130</v>
      </c>
    </row>
    <row r="194" spans="1:65" s="13" customFormat="1" ht="11.25">
      <c r="B194" s="158"/>
      <c r="D194" s="159" t="s">
        <v>137</v>
      </c>
      <c r="F194" s="161" t="s">
        <v>243</v>
      </c>
      <c r="H194" s="162">
        <v>95.95</v>
      </c>
      <c r="I194" s="163"/>
      <c r="L194" s="158"/>
      <c r="M194" s="164"/>
      <c r="N194" s="165"/>
      <c r="O194" s="165"/>
      <c r="P194" s="165"/>
      <c r="Q194" s="165"/>
      <c r="R194" s="165"/>
      <c r="S194" s="165"/>
      <c r="T194" s="166"/>
      <c r="AT194" s="160" t="s">
        <v>137</v>
      </c>
      <c r="AU194" s="160" t="s">
        <v>83</v>
      </c>
      <c r="AV194" s="13" t="s">
        <v>83</v>
      </c>
      <c r="AW194" s="13" t="s">
        <v>3</v>
      </c>
      <c r="AX194" s="13" t="s">
        <v>79</v>
      </c>
      <c r="AY194" s="160" t="s">
        <v>130</v>
      </c>
    </row>
    <row r="195" spans="1:65" s="2" customFormat="1" ht="24.2" customHeight="1">
      <c r="A195" s="31"/>
      <c r="B195" s="143"/>
      <c r="C195" s="175" t="s">
        <v>244</v>
      </c>
      <c r="D195" s="175" t="s">
        <v>153</v>
      </c>
      <c r="E195" s="176" t="s">
        <v>245</v>
      </c>
      <c r="F195" s="177" t="s">
        <v>246</v>
      </c>
      <c r="G195" s="178" t="s">
        <v>135</v>
      </c>
      <c r="H195" s="179">
        <v>24.24</v>
      </c>
      <c r="I195" s="180"/>
      <c r="J195" s="181">
        <f>ROUND(I195*H195,2)</f>
        <v>0</v>
      </c>
      <c r="K195" s="182"/>
      <c r="L195" s="183"/>
      <c r="M195" s="184" t="s">
        <v>1</v>
      </c>
      <c r="N195" s="185" t="s">
        <v>39</v>
      </c>
      <c r="O195" s="57"/>
      <c r="P195" s="154">
        <f>O195*H195</f>
        <v>0</v>
      </c>
      <c r="Q195" s="154">
        <v>0.14499999999999999</v>
      </c>
      <c r="R195" s="154">
        <f>Q195*H195</f>
        <v>3.5147999999999997</v>
      </c>
      <c r="S195" s="154">
        <v>0</v>
      </c>
      <c r="T195" s="155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56" t="s">
        <v>157</v>
      </c>
      <c r="AT195" s="156" t="s">
        <v>153</v>
      </c>
      <c r="AU195" s="156" t="s">
        <v>83</v>
      </c>
      <c r="AY195" s="16" t="s">
        <v>130</v>
      </c>
      <c r="BE195" s="157">
        <f>IF(N195="základní",J195,0)</f>
        <v>0</v>
      </c>
      <c r="BF195" s="157">
        <f>IF(N195="snížená",J195,0)</f>
        <v>0</v>
      </c>
      <c r="BG195" s="157">
        <f>IF(N195="zákl. přenesená",J195,0)</f>
        <v>0</v>
      </c>
      <c r="BH195" s="157">
        <f>IF(N195="sníž. přenesená",J195,0)</f>
        <v>0</v>
      </c>
      <c r="BI195" s="157">
        <f>IF(N195="nulová",J195,0)</f>
        <v>0</v>
      </c>
      <c r="BJ195" s="16" t="s">
        <v>79</v>
      </c>
      <c r="BK195" s="157">
        <f>ROUND(I195*H195,2)</f>
        <v>0</v>
      </c>
      <c r="BL195" s="16" t="s">
        <v>89</v>
      </c>
      <c r="BM195" s="156" t="s">
        <v>247</v>
      </c>
    </row>
    <row r="196" spans="1:65" s="13" customFormat="1" ht="11.25">
      <c r="B196" s="158"/>
      <c r="D196" s="159" t="s">
        <v>137</v>
      </c>
      <c r="E196" s="160" t="s">
        <v>1</v>
      </c>
      <c r="F196" s="161" t="s">
        <v>239</v>
      </c>
      <c r="H196" s="162">
        <v>24</v>
      </c>
      <c r="I196" s="163"/>
      <c r="L196" s="158"/>
      <c r="M196" s="164"/>
      <c r="N196" s="165"/>
      <c r="O196" s="165"/>
      <c r="P196" s="165"/>
      <c r="Q196" s="165"/>
      <c r="R196" s="165"/>
      <c r="S196" s="165"/>
      <c r="T196" s="166"/>
      <c r="AT196" s="160" t="s">
        <v>137</v>
      </c>
      <c r="AU196" s="160" t="s">
        <v>83</v>
      </c>
      <c r="AV196" s="13" t="s">
        <v>83</v>
      </c>
      <c r="AW196" s="13" t="s">
        <v>31</v>
      </c>
      <c r="AX196" s="13" t="s">
        <v>79</v>
      </c>
      <c r="AY196" s="160" t="s">
        <v>130</v>
      </c>
    </row>
    <row r="197" spans="1:65" s="13" customFormat="1" ht="11.25">
      <c r="B197" s="158"/>
      <c r="D197" s="159" t="s">
        <v>137</v>
      </c>
      <c r="F197" s="161" t="s">
        <v>248</v>
      </c>
      <c r="H197" s="162">
        <v>24.24</v>
      </c>
      <c r="I197" s="163"/>
      <c r="L197" s="158"/>
      <c r="M197" s="164"/>
      <c r="N197" s="165"/>
      <c r="O197" s="165"/>
      <c r="P197" s="165"/>
      <c r="Q197" s="165"/>
      <c r="R197" s="165"/>
      <c r="S197" s="165"/>
      <c r="T197" s="166"/>
      <c r="AT197" s="160" t="s">
        <v>137</v>
      </c>
      <c r="AU197" s="160" t="s">
        <v>83</v>
      </c>
      <c r="AV197" s="13" t="s">
        <v>83</v>
      </c>
      <c r="AW197" s="13" t="s">
        <v>3</v>
      </c>
      <c r="AX197" s="13" t="s">
        <v>79</v>
      </c>
      <c r="AY197" s="160" t="s">
        <v>130</v>
      </c>
    </row>
    <row r="198" spans="1:65" s="12" customFormat="1" ht="22.9" customHeight="1">
      <c r="B198" s="130"/>
      <c r="D198" s="131" t="s">
        <v>73</v>
      </c>
      <c r="E198" s="141" t="s">
        <v>172</v>
      </c>
      <c r="F198" s="141" t="s">
        <v>249</v>
      </c>
      <c r="I198" s="133"/>
      <c r="J198" s="142">
        <f>BK198</f>
        <v>0</v>
      </c>
      <c r="L198" s="130"/>
      <c r="M198" s="135"/>
      <c r="N198" s="136"/>
      <c r="O198" s="136"/>
      <c r="P198" s="137">
        <f>SUM(P199:P212)</f>
        <v>0</v>
      </c>
      <c r="Q198" s="136"/>
      <c r="R198" s="137">
        <f>SUM(R199:R212)</f>
        <v>61.616050200000004</v>
      </c>
      <c r="S198" s="136"/>
      <c r="T198" s="138">
        <f>SUM(T199:T212)</f>
        <v>0</v>
      </c>
      <c r="AR198" s="131" t="s">
        <v>79</v>
      </c>
      <c r="AT198" s="139" t="s">
        <v>73</v>
      </c>
      <c r="AU198" s="139" t="s">
        <v>79</v>
      </c>
      <c r="AY198" s="131" t="s">
        <v>130</v>
      </c>
      <c r="BK198" s="140">
        <f>SUM(BK199:BK212)</f>
        <v>0</v>
      </c>
    </row>
    <row r="199" spans="1:65" s="2" customFormat="1" ht="33" customHeight="1">
      <c r="A199" s="31"/>
      <c r="B199" s="143"/>
      <c r="C199" s="144" t="s">
        <v>250</v>
      </c>
      <c r="D199" s="144" t="s">
        <v>132</v>
      </c>
      <c r="E199" s="145" t="s">
        <v>251</v>
      </c>
      <c r="F199" s="146" t="s">
        <v>252</v>
      </c>
      <c r="G199" s="147" t="s">
        <v>199</v>
      </c>
      <c r="H199" s="148">
        <v>283</v>
      </c>
      <c r="I199" s="149"/>
      <c r="J199" s="150">
        <f>ROUND(I199*H199,2)</f>
        <v>0</v>
      </c>
      <c r="K199" s="151"/>
      <c r="L199" s="32"/>
      <c r="M199" s="152" t="s">
        <v>1</v>
      </c>
      <c r="N199" s="153" t="s">
        <v>39</v>
      </c>
      <c r="O199" s="57"/>
      <c r="P199" s="154">
        <f>O199*H199</f>
        <v>0</v>
      </c>
      <c r="Q199" s="154">
        <v>0.15540000000000001</v>
      </c>
      <c r="R199" s="154">
        <f>Q199*H199</f>
        <v>43.978200000000001</v>
      </c>
      <c r="S199" s="154">
        <v>0</v>
      </c>
      <c r="T199" s="155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56" t="s">
        <v>89</v>
      </c>
      <c r="AT199" s="156" t="s">
        <v>132</v>
      </c>
      <c r="AU199" s="156" t="s">
        <v>83</v>
      </c>
      <c r="AY199" s="16" t="s">
        <v>130</v>
      </c>
      <c r="BE199" s="157">
        <f>IF(N199="základní",J199,0)</f>
        <v>0</v>
      </c>
      <c r="BF199" s="157">
        <f>IF(N199="snížená",J199,0)</f>
        <v>0</v>
      </c>
      <c r="BG199" s="157">
        <f>IF(N199="zákl. přenesená",J199,0)</f>
        <v>0</v>
      </c>
      <c r="BH199" s="157">
        <f>IF(N199="sníž. přenesená",J199,0)</f>
        <v>0</v>
      </c>
      <c r="BI199" s="157">
        <f>IF(N199="nulová",J199,0)</f>
        <v>0</v>
      </c>
      <c r="BJ199" s="16" t="s">
        <v>79</v>
      </c>
      <c r="BK199" s="157">
        <f>ROUND(I199*H199,2)</f>
        <v>0</v>
      </c>
      <c r="BL199" s="16" t="s">
        <v>89</v>
      </c>
      <c r="BM199" s="156" t="s">
        <v>253</v>
      </c>
    </row>
    <row r="200" spans="1:65" s="13" customFormat="1" ht="11.25">
      <c r="B200" s="158"/>
      <c r="D200" s="159" t="s">
        <v>137</v>
      </c>
      <c r="E200" s="160" t="s">
        <v>1</v>
      </c>
      <c r="F200" s="161" t="s">
        <v>254</v>
      </c>
      <c r="H200" s="162">
        <v>283</v>
      </c>
      <c r="I200" s="163"/>
      <c r="L200" s="158"/>
      <c r="M200" s="164"/>
      <c r="N200" s="165"/>
      <c r="O200" s="165"/>
      <c r="P200" s="165"/>
      <c r="Q200" s="165"/>
      <c r="R200" s="165"/>
      <c r="S200" s="165"/>
      <c r="T200" s="166"/>
      <c r="AT200" s="160" t="s">
        <v>137</v>
      </c>
      <c r="AU200" s="160" t="s">
        <v>83</v>
      </c>
      <c r="AV200" s="13" t="s">
        <v>83</v>
      </c>
      <c r="AW200" s="13" t="s">
        <v>31</v>
      </c>
      <c r="AX200" s="13" t="s">
        <v>79</v>
      </c>
      <c r="AY200" s="160" t="s">
        <v>130</v>
      </c>
    </row>
    <row r="201" spans="1:65" s="2" customFormat="1" ht="16.5" customHeight="1">
      <c r="A201" s="31"/>
      <c r="B201" s="143"/>
      <c r="C201" s="175" t="s">
        <v>255</v>
      </c>
      <c r="D201" s="175" t="s">
        <v>153</v>
      </c>
      <c r="E201" s="176" t="s">
        <v>256</v>
      </c>
      <c r="F201" s="177" t="s">
        <v>257</v>
      </c>
      <c r="G201" s="178" t="s">
        <v>199</v>
      </c>
      <c r="H201" s="179">
        <v>20.399999999999999</v>
      </c>
      <c r="I201" s="180"/>
      <c r="J201" s="181">
        <f>ROUND(I201*H201,2)</f>
        <v>0</v>
      </c>
      <c r="K201" s="182"/>
      <c r="L201" s="183"/>
      <c r="M201" s="184" t="s">
        <v>1</v>
      </c>
      <c r="N201" s="185" t="s">
        <v>39</v>
      </c>
      <c r="O201" s="57"/>
      <c r="P201" s="154">
        <f>O201*H201</f>
        <v>0</v>
      </c>
      <c r="Q201" s="154">
        <v>5.6000000000000001E-2</v>
      </c>
      <c r="R201" s="154">
        <f>Q201*H201</f>
        <v>1.1423999999999999</v>
      </c>
      <c r="S201" s="154">
        <v>0</v>
      </c>
      <c r="T201" s="155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56" t="s">
        <v>157</v>
      </c>
      <c r="AT201" s="156" t="s">
        <v>153</v>
      </c>
      <c r="AU201" s="156" t="s">
        <v>83</v>
      </c>
      <c r="AY201" s="16" t="s">
        <v>130</v>
      </c>
      <c r="BE201" s="157">
        <f>IF(N201="základní",J201,0)</f>
        <v>0</v>
      </c>
      <c r="BF201" s="157">
        <f>IF(N201="snížená",J201,0)</f>
        <v>0</v>
      </c>
      <c r="BG201" s="157">
        <f>IF(N201="zákl. přenesená",J201,0)</f>
        <v>0</v>
      </c>
      <c r="BH201" s="157">
        <f>IF(N201="sníž. přenesená",J201,0)</f>
        <v>0</v>
      </c>
      <c r="BI201" s="157">
        <f>IF(N201="nulová",J201,0)</f>
        <v>0</v>
      </c>
      <c r="BJ201" s="16" t="s">
        <v>79</v>
      </c>
      <c r="BK201" s="157">
        <f>ROUND(I201*H201,2)</f>
        <v>0</v>
      </c>
      <c r="BL201" s="16" t="s">
        <v>89</v>
      </c>
      <c r="BM201" s="156" t="s">
        <v>258</v>
      </c>
    </row>
    <row r="202" spans="1:65" s="13" customFormat="1" ht="11.25">
      <c r="B202" s="158"/>
      <c r="D202" s="159" t="s">
        <v>137</v>
      </c>
      <c r="E202" s="160" t="s">
        <v>1</v>
      </c>
      <c r="F202" s="161" t="s">
        <v>235</v>
      </c>
      <c r="H202" s="162">
        <v>20</v>
      </c>
      <c r="I202" s="163"/>
      <c r="L202" s="158"/>
      <c r="M202" s="164"/>
      <c r="N202" s="165"/>
      <c r="O202" s="165"/>
      <c r="P202" s="165"/>
      <c r="Q202" s="165"/>
      <c r="R202" s="165"/>
      <c r="S202" s="165"/>
      <c r="T202" s="166"/>
      <c r="AT202" s="160" t="s">
        <v>137</v>
      </c>
      <c r="AU202" s="160" t="s">
        <v>83</v>
      </c>
      <c r="AV202" s="13" t="s">
        <v>83</v>
      </c>
      <c r="AW202" s="13" t="s">
        <v>31</v>
      </c>
      <c r="AX202" s="13" t="s">
        <v>79</v>
      </c>
      <c r="AY202" s="160" t="s">
        <v>130</v>
      </c>
    </row>
    <row r="203" spans="1:65" s="13" customFormat="1" ht="11.25">
      <c r="B203" s="158"/>
      <c r="D203" s="159" t="s">
        <v>137</v>
      </c>
      <c r="F203" s="161" t="s">
        <v>259</v>
      </c>
      <c r="H203" s="162">
        <v>20.399999999999999</v>
      </c>
      <c r="I203" s="163"/>
      <c r="L203" s="158"/>
      <c r="M203" s="164"/>
      <c r="N203" s="165"/>
      <c r="O203" s="165"/>
      <c r="P203" s="165"/>
      <c r="Q203" s="165"/>
      <c r="R203" s="165"/>
      <c r="S203" s="165"/>
      <c r="T203" s="166"/>
      <c r="AT203" s="160" t="s">
        <v>137</v>
      </c>
      <c r="AU203" s="160" t="s">
        <v>83</v>
      </c>
      <c r="AV203" s="13" t="s">
        <v>83</v>
      </c>
      <c r="AW203" s="13" t="s">
        <v>3</v>
      </c>
      <c r="AX203" s="13" t="s">
        <v>79</v>
      </c>
      <c r="AY203" s="160" t="s">
        <v>130</v>
      </c>
    </row>
    <row r="204" spans="1:65" s="2" customFormat="1" ht="24.2" customHeight="1">
      <c r="A204" s="31"/>
      <c r="B204" s="143"/>
      <c r="C204" s="175" t="s">
        <v>260</v>
      </c>
      <c r="D204" s="175" t="s">
        <v>153</v>
      </c>
      <c r="E204" s="176" t="s">
        <v>261</v>
      </c>
      <c r="F204" s="177" t="s">
        <v>262</v>
      </c>
      <c r="G204" s="178" t="s">
        <v>199</v>
      </c>
      <c r="H204" s="179">
        <v>68.34</v>
      </c>
      <c r="I204" s="180"/>
      <c r="J204" s="181">
        <f>ROUND(I204*H204,2)</f>
        <v>0</v>
      </c>
      <c r="K204" s="182"/>
      <c r="L204" s="183"/>
      <c r="M204" s="184" t="s">
        <v>1</v>
      </c>
      <c r="N204" s="185" t="s">
        <v>39</v>
      </c>
      <c r="O204" s="57"/>
      <c r="P204" s="154">
        <f>O204*H204</f>
        <v>0</v>
      </c>
      <c r="Q204" s="154">
        <v>0.08</v>
      </c>
      <c r="R204" s="154">
        <f>Q204*H204</f>
        <v>5.4672000000000001</v>
      </c>
      <c r="S204" s="154">
        <v>0</v>
      </c>
      <c r="T204" s="155">
        <f>S204*H204</f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56" t="s">
        <v>157</v>
      </c>
      <c r="AT204" s="156" t="s">
        <v>153</v>
      </c>
      <c r="AU204" s="156" t="s">
        <v>83</v>
      </c>
      <c r="AY204" s="16" t="s">
        <v>130</v>
      </c>
      <c r="BE204" s="157">
        <f>IF(N204="základní",J204,0)</f>
        <v>0</v>
      </c>
      <c r="BF204" s="157">
        <f>IF(N204="snížená",J204,0)</f>
        <v>0</v>
      </c>
      <c r="BG204" s="157">
        <f>IF(N204="zákl. přenesená",J204,0)</f>
        <v>0</v>
      </c>
      <c r="BH204" s="157">
        <f>IF(N204="sníž. přenesená",J204,0)</f>
        <v>0</v>
      </c>
      <c r="BI204" s="157">
        <f>IF(N204="nulová",J204,0)</f>
        <v>0</v>
      </c>
      <c r="BJ204" s="16" t="s">
        <v>79</v>
      </c>
      <c r="BK204" s="157">
        <f>ROUND(I204*H204,2)</f>
        <v>0</v>
      </c>
      <c r="BL204" s="16" t="s">
        <v>89</v>
      </c>
      <c r="BM204" s="156" t="s">
        <v>263</v>
      </c>
    </row>
    <row r="205" spans="1:65" s="13" customFormat="1" ht="11.25">
      <c r="B205" s="158"/>
      <c r="D205" s="159" t="s">
        <v>137</v>
      </c>
      <c r="E205" s="160" t="s">
        <v>1</v>
      </c>
      <c r="F205" s="161" t="s">
        <v>264</v>
      </c>
      <c r="H205" s="162">
        <v>67</v>
      </c>
      <c r="I205" s="163"/>
      <c r="L205" s="158"/>
      <c r="M205" s="164"/>
      <c r="N205" s="165"/>
      <c r="O205" s="165"/>
      <c r="P205" s="165"/>
      <c r="Q205" s="165"/>
      <c r="R205" s="165"/>
      <c r="S205" s="165"/>
      <c r="T205" s="166"/>
      <c r="AT205" s="160" t="s">
        <v>137</v>
      </c>
      <c r="AU205" s="160" t="s">
        <v>83</v>
      </c>
      <c r="AV205" s="13" t="s">
        <v>83</v>
      </c>
      <c r="AW205" s="13" t="s">
        <v>31</v>
      </c>
      <c r="AX205" s="13" t="s">
        <v>79</v>
      </c>
      <c r="AY205" s="160" t="s">
        <v>130</v>
      </c>
    </row>
    <row r="206" spans="1:65" s="13" customFormat="1" ht="11.25">
      <c r="B206" s="158"/>
      <c r="D206" s="159" t="s">
        <v>137</v>
      </c>
      <c r="F206" s="161" t="s">
        <v>265</v>
      </c>
      <c r="H206" s="162">
        <v>68.34</v>
      </c>
      <c r="I206" s="163"/>
      <c r="L206" s="158"/>
      <c r="M206" s="164"/>
      <c r="N206" s="165"/>
      <c r="O206" s="165"/>
      <c r="P206" s="165"/>
      <c r="Q206" s="165"/>
      <c r="R206" s="165"/>
      <c r="S206" s="165"/>
      <c r="T206" s="166"/>
      <c r="AT206" s="160" t="s">
        <v>137</v>
      </c>
      <c r="AU206" s="160" t="s">
        <v>83</v>
      </c>
      <c r="AV206" s="13" t="s">
        <v>83</v>
      </c>
      <c r="AW206" s="13" t="s">
        <v>3</v>
      </c>
      <c r="AX206" s="13" t="s">
        <v>79</v>
      </c>
      <c r="AY206" s="160" t="s">
        <v>130</v>
      </c>
    </row>
    <row r="207" spans="1:65" s="2" customFormat="1" ht="16.5" customHeight="1">
      <c r="A207" s="31"/>
      <c r="B207" s="143"/>
      <c r="C207" s="175" t="s">
        <v>266</v>
      </c>
      <c r="D207" s="175" t="s">
        <v>153</v>
      </c>
      <c r="E207" s="176" t="s">
        <v>267</v>
      </c>
      <c r="F207" s="177" t="s">
        <v>268</v>
      </c>
      <c r="G207" s="178" t="s">
        <v>199</v>
      </c>
      <c r="H207" s="179">
        <v>196.86</v>
      </c>
      <c r="I207" s="180"/>
      <c r="J207" s="181">
        <f>ROUND(I207*H207,2)</f>
        <v>0</v>
      </c>
      <c r="K207" s="182"/>
      <c r="L207" s="183"/>
      <c r="M207" s="184" t="s">
        <v>1</v>
      </c>
      <c r="N207" s="185" t="s">
        <v>39</v>
      </c>
      <c r="O207" s="57"/>
      <c r="P207" s="154">
        <f>O207*H207</f>
        <v>0</v>
      </c>
      <c r="Q207" s="154">
        <v>5.5E-2</v>
      </c>
      <c r="R207" s="154">
        <f>Q207*H207</f>
        <v>10.827300000000001</v>
      </c>
      <c r="S207" s="154">
        <v>0</v>
      </c>
      <c r="T207" s="155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56" t="s">
        <v>157</v>
      </c>
      <c r="AT207" s="156" t="s">
        <v>153</v>
      </c>
      <c r="AU207" s="156" t="s">
        <v>83</v>
      </c>
      <c r="AY207" s="16" t="s">
        <v>130</v>
      </c>
      <c r="BE207" s="157">
        <f>IF(N207="základní",J207,0)</f>
        <v>0</v>
      </c>
      <c r="BF207" s="157">
        <f>IF(N207="snížená",J207,0)</f>
        <v>0</v>
      </c>
      <c r="BG207" s="157">
        <f>IF(N207="zákl. přenesená",J207,0)</f>
        <v>0</v>
      </c>
      <c r="BH207" s="157">
        <f>IF(N207="sníž. přenesená",J207,0)</f>
        <v>0</v>
      </c>
      <c r="BI207" s="157">
        <f>IF(N207="nulová",J207,0)</f>
        <v>0</v>
      </c>
      <c r="BJ207" s="16" t="s">
        <v>79</v>
      </c>
      <c r="BK207" s="157">
        <f>ROUND(I207*H207,2)</f>
        <v>0</v>
      </c>
      <c r="BL207" s="16" t="s">
        <v>89</v>
      </c>
      <c r="BM207" s="156" t="s">
        <v>269</v>
      </c>
    </row>
    <row r="208" spans="1:65" s="13" customFormat="1" ht="11.25">
      <c r="B208" s="158"/>
      <c r="D208" s="159" t="s">
        <v>137</v>
      </c>
      <c r="E208" s="160" t="s">
        <v>1</v>
      </c>
      <c r="F208" s="161" t="s">
        <v>270</v>
      </c>
      <c r="H208" s="162">
        <v>193</v>
      </c>
      <c r="I208" s="163"/>
      <c r="L208" s="158"/>
      <c r="M208" s="164"/>
      <c r="N208" s="165"/>
      <c r="O208" s="165"/>
      <c r="P208" s="165"/>
      <c r="Q208" s="165"/>
      <c r="R208" s="165"/>
      <c r="S208" s="165"/>
      <c r="T208" s="166"/>
      <c r="AT208" s="160" t="s">
        <v>137</v>
      </c>
      <c r="AU208" s="160" t="s">
        <v>83</v>
      </c>
      <c r="AV208" s="13" t="s">
        <v>83</v>
      </c>
      <c r="AW208" s="13" t="s">
        <v>31</v>
      </c>
      <c r="AX208" s="13" t="s">
        <v>79</v>
      </c>
      <c r="AY208" s="160" t="s">
        <v>130</v>
      </c>
    </row>
    <row r="209" spans="1:65" s="13" customFormat="1" ht="11.25">
      <c r="B209" s="158"/>
      <c r="D209" s="159" t="s">
        <v>137</v>
      </c>
      <c r="F209" s="161" t="s">
        <v>271</v>
      </c>
      <c r="H209" s="162">
        <v>196.86</v>
      </c>
      <c r="I209" s="163"/>
      <c r="L209" s="158"/>
      <c r="M209" s="164"/>
      <c r="N209" s="165"/>
      <c r="O209" s="165"/>
      <c r="P209" s="165"/>
      <c r="Q209" s="165"/>
      <c r="R209" s="165"/>
      <c r="S209" s="165"/>
      <c r="T209" s="166"/>
      <c r="AT209" s="160" t="s">
        <v>137</v>
      </c>
      <c r="AU209" s="160" t="s">
        <v>83</v>
      </c>
      <c r="AV209" s="13" t="s">
        <v>83</v>
      </c>
      <c r="AW209" s="13" t="s">
        <v>3</v>
      </c>
      <c r="AX209" s="13" t="s">
        <v>79</v>
      </c>
      <c r="AY209" s="160" t="s">
        <v>130</v>
      </c>
    </row>
    <row r="210" spans="1:65" s="2" customFormat="1" ht="24.2" customHeight="1">
      <c r="A210" s="31"/>
      <c r="B210" s="143"/>
      <c r="C210" s="175" t="s">
        <v>272</v>
      </c>
      <c r="D210" s="175" t="s">
        <v>153</v>
      </c>
      <c r="E210" s="176" t="s">
        <v>273</v>
      </c>
      <c r="F210" s="177" t="s">
        <v>274</v>
      </c>
      <c r="G210" s="178" t="s">
        <v>199</v>
      </c>
      <c r="H210" s="179">
        <v>3.06</v>
      </c>
      <c r="I210" s="180"/>
      <c r="J210" s="181">
        <f>ROUND(I210*H210,2)</f>
        <v>0</v>
      </c>
      <c r="K210" s="182"/>
      <c r="L210" s="183"/>
      <c r="M210" s="184" t="s">
        <v>1</v>
      </c>
      <c r="N210" s="185" t="s">
        <v>39</v>
      </c>
      <c r="O210" s="57"/>
      <c r="P210" s="154">
        <f>O210*H210</f>
        <v>0</v>
      </c>
      <c r="Q210" s="154">
        <v>6.5670000000000006E-2</v>
      </c>
      <c r="R210" s="154">
        <f>Q210*H210</f>
        <v>0.20095020000000002</v>
      </c>
      <c r="S210" s="154">
        <v>0</v>
      </c>
      <c r="T210" s="155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56" t="s">
        <v>157</v>
      </c>
      <c r="AT210" s="156" t="s">
        <v>153</v>
      </c>
      <c r="AU210" s="156" t="s">
        <v>83</v>
      </c>
      <c r="AY210" s="16" t="s">
        <v>130</v>
      </c>
      <c r="BE210" s="157">
        <f>IF(N210="základní",J210,0)</f>
        <v>0</v>
      </c>
      <c r="BF210" s="157">
        <f>IF(N210="snížená",J210,0)</f>
        <v>0</v>
      </c>
      <c r="BG210" s="157">
        <f>IF(N210="zákl. přenesená",J210,0)</f>
        <v>0</v>
      </c>
      <c r="BH210" s="157">
        <f>IF(N210="sníž. přenesená",J210,0)</f>
        <v>0</v>
      </c>
      <c r="BI210" s="157">
        <f>IF(N210="nulová",J210,0)</f>
        <v>0</v>
      </c>
      <c r="BJ210" s="16" t="s">
        <v>79</v>
      </c>
      <c r="BK210" s="157">
        <f>ROUND(I210*H210,2)</f>
        <v>0</v>
      </c>
      <c r="BL210" s="16" t="s">
        <v>89</v>
      </c>
      <c r="BM210" s="156" t="s">
        <v>275</v>
      </c>
    </row>
    <row r="211" spans="1:65" s="13" customFormat="1" ht="11.25">
      <c r="B211" s="158"/>
      <c r="D211" s="159" t="s">
        <v>137</v>
      </c>
      <c r="E211" s="160" t="s">
        <v>1</v>
      </c>
      <c r="F211" s="161" t="s">
        <v>86</v>
      </c>
      <c r="H211" s="162">
        <v>3</v>
      </c>
      <c r="I211" s="163"/>
      <c r="L211" s="158"/>
      <c r="M211" s="164"/>
      <c r="N211" s="165"/>
      <c r="O211" s="165"/>
      <c r="P211" s="165"/>
      <c r="Q211" s="165"/>
      <c r="R211" s="165"/>
      <c r="S211" s="165"/>
      <c r="T211" s="166"/>
      <c r="AT211" s="160" t="s">
        <v>137</v>
      </c>
      <c r="AU211" s="160" t="s">
        <v>83</v>
      </c>
      <c r="AV211" s="13" t="s">
        <v>83</v>
      </c>
      <c r="AW211" s="13" t="s">
        <v>31</v>
      </c>
      <c r="AX211" s="13" t="s">
        <v>79</v>
      </c>
      <c r="AY211" s="160" t="s">
        <v>130</v>
      </c>
    </row>
    <row r="212" spans="1:65" s="13" customFormat="1" ht="11.25">
      <c r="B212" s="158"/>
      <c r="D212" s="159" t="s">
        <v>137</v>
      </c>
      <c r="F212" s="161" t="s">
        <v>276</v>
      </c>
      <c r="H212" s="162">
        <v>3.06</v>
      </c>
      <c r="I212" s="163"/>
      <c r="L212" s="158"/>
      <c r="M212" s="164"/>
      <c r="N212" s="165"/>
      <c r="O212" s="165"/>
      <c r="P212" s="165"/>
      <c r="Q212" s="165"/>
      <c r="R212" s="165"/>
      <c r="S212" s="165"/>
      <c r="T212" s="166"/>
      <c r="AT212" s="160" t="s">
        <v>137</v>
      </c>
      <c r="AU212" s="160" t="s">
        <v>83</v>
      </c>
      <c r="AV212" s="13" t="s">
        <v>83</v>
      </c>
      <c r="AW212" s="13" t="s">
        <v>3</v>
      </c>
      <c r="AX212" s="13" t="s">
        <v>79</v>
      </c>
      <c r="AY212" s="160" t="s">
        <v>130</v>
      </c>
    </row>
    <row r="213" spans="1:65" s="12" customFormat="1" ht="22.9" customHeight="1">
      <c r="B213" s="130"/>
      <c r="D213" s="131" t="s">
        <v>73</v>
      </c>
      <c r="E213" s="141" t="s">
        <v>277</v>
      </c>
      <c r="F213" s="141" t="s">
        <v>278</v>
      </c>
      <c r="I213" s="133"/>
      <c r="J213" s="142">
        <f>BK213</f>
        <v>0</v>
      </c>
      <c r="L213" s="130"/>
      <c r="M213" s="135"/>
      <c r="N213" s="136"/>
      <c r="O213" s="136"/>
      <c r="P213" s="137">
        <f>P214</f>
        <v>0</v>
      </c>
      <c r="Q213" s="136"/>
      <c r="R213" s="137">
        <f>R214</f>
        <v>0</v>
      </c>
      <c r="S213" s="136"/>
      <c r="T213" s="138">
        <f>T214</f>
        <v>0</v>
      </c>
      <c r="AR213" s="131" t="s">
        <v>79</v>
      </c>
      <c r="AT213" s="139" t="s">
        <v>73</v>
      </c>
      <c r="AU213" s="139" t="s">
        <v>79</v>
      </c>
      <c r="AY213" s="131" t="s">
        <v>130</v>
      </c>
      <c r="BK213" s="140">
        <f>BK214</f>
        <v>0</v>
      </c>
    </row>
    <row r="214" spans="1:65" s="2" customFormat="1" ht="24.2" customHeight="1">
      <c r="A214" s="31"/>
      <c r="B214" s="143"/>
      <c r="C214" s="144" t="s">
        <v>279</v>
      </c>
      <c r="D214" s="144" t="s">
        <v>132</v>
      </c>
      <c r="E214" s="145" t="s">
        <v>280</v>
      </c>
      <c r="F214" s="146" t="s">
        <v>281</v>
      </c>
      <c r="G214" s="147" t="s">
        <v>156</v>
      </c>
      <c r="H214" s="148">
        <v>487.73</v>
      </c>
      <c r="I214" s="149"/>
      <c r="J214" s="150">
        <f>ROUND(I214*H214,2)</f>
        <v>0</v>
      </c>
      <c r="K214" s="151"/>
      <c r="L214" s="32"/>
      <c r="M214" s="186" t="s">
        <v>1</v>
      </c>
      <c r="N214" s="187" t="s">
        <v>39</v>
      </c>
      <c r="O214" s="188"/>
      <c r="P214" s="189">
        <f>O214*H214</f>
        <v>0</v>
      </c>
      <c r="Q214" s="189">
        <v>0</v>
      </c>
      <c r="R214" s="189">
        <f>Q214*H214</f>
        <v>0</v>
      </c>
      <c r="S214" s="189">
        <v>0</v>
      </c>
      <c r="T214" s="190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56" t="s">
        <v>89</v>
      </c>
      <c r="AT214" s="156" t="s">
        <v>132</v>
      </c>
      <c r="AU214" s="156" t="s">
        <v>83</v>
      </c>
      <c r="AY214" s="16" t="s">
        <v>130</v>
      </c>
      <c r="BE214" s="157">
        <f>IF(N214="základní",J214,0)</f>
        <v>0</v>
      </c>
      <c r="BF214" s="157">
        <f>IF(N214="snížená",J214,0)</f>
        <v>0</v>
      </c>
      <c r="BG214" s="157">
        <f>IF(N214="zákl. přenesená",J214,0)</f>
        <v>0</v>
      </c>
      <c r="BH214" s="157">
        <f>IF(N214="sníž. přenesená",J214,0)</f>
        <v>0</v>
      </c>
      <c r="BI214" s="157">
        <f>IF(N214="nulová",J214,0)</f>
        <v>0</v>
      </c>
      <c r="BJ214" s="16" t="s">
        <v>79</v>
      </c>
      <c r="BK214" s="157">
        <f>ROUND(I214*H214,2)</f>
        <v>0</v>
      </c>
      <c r="BL214" s="16" t="s">
        <v>89</v>
      </c>
      <c r="BM214" s="156" t="s">
        <v>282</v>
      </c>
    </row>
    <row r="215" spans="1:65" s="2" customFormat="1" ht="6.95" customHeight="1">
      <c r="A215" s="31"/>
      <c r="B215" s="46"/>
      <c r="C215" s="47"/>
      <c r="D215" s="47"/>
      <c r="E215" s="47"/>
      <c r="F215" s="47"/>
      <c r="G215" s="47"/>
      <c r="H215" s="47"/>
      <c r="I215" s="47"/>
      <c r="J215" s="47"/>
      <c r="K215" s="47"/>
      <c r="L215" s="32"/>
      <c r="M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</row>
  </sheetData>
  <autoFilter ref="C121:K214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5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2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6" t="s">
        <v>85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1:46" s="1" customFormat="1" ht="24.95" customHeight="1">
      <c r="B4" s="19"/>
      <c r="D4" s="20" t="s">
        <v>101</v>
      </c>
      <c r="L4" s="19"/>
      <c r="M4" s="92" t="s">
        <v>10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16</v>
      </c>
      <c r="L6" s="19"/>
    </row>
    <row r="7" spans="1:46" s="1" customFormat="1" ht="16.5" customHeight="1">
      <c r="B7" s="19"/>
      <c r="E7" s="233" t="str">
        <f>'Rekapitulace stavby'!K6</f>
        <v>Parcely Z2 v obci Netřebice</v>
      </c>
      <c r="F7" s="234"/>
      <c r="G7" s="234"/>
      <c r="H7" s="234"/>
      <c r="L7" s="19"/>
    </row>
    <row r="8" spans="1:46" s="2" customFormat="1" ht="12" customHeight="1">
      <c r="A8" s="31"/>
      <c r="B8" s="32"/>
      <c r="C8" s="31"/>
      <c r="D8" s="26" t="s">
        <v>102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194" t="s">
        <v>283</v>
      </c>
      <c r="F9" s="235"/>
      <c r="G9" s="235"/>
      <c r="H9" s="235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18</v>
      </c>
      <c r="E11" s="31"/>
      <c r="F11" s="24" t="s">
        <v>1</v>
      </c>
      <c r="G11" s="31"/>
      <c r="H11" s="31"/>
      <c r="I11" s="26" t="s">
        <v>19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20</v>
      </c>
      <c r="E12" s="31"/>
      <c r="F12" s="24" t="s">
        <v>21</v>
      </c>
      <c r="G12" s="31"/>
      <c r="H12" s="31"/>
      <c r="I12" s="26" t="s">
        <v>22</v>
      </c>
      <c r="J12" s="54" t="str">
        <f>'Rekapitulace stavby'!AN8</f>
        <v>21. 4. 2025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24</v>
      </c>
      <c r="E14" s="31"/>
      <c r="F14" s="31"/>
      <c r="G14" s="31"/>
      <c r="H14" s="31"/>
      <c r="I14" s="26" t="s">
        <v>25</v>
      </c>
      <c r="J14" s="24" t="str">
        <f>IF('Rekapitulace stavby'!AN10="","",'Rekapitulace stavby'!AN10)</f>
        <v/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tr">
        <f>IF('Rekapitulace stavby'!E11="","",'Rekapitulace stavby'!E11)</f>
        <v>Obec Netřebice</v>
      </c>
      <c r="F15" s="31"/>
      <c r="G15" s="31"/>
      <c r="H15" s="31"/>
      <c r="I15" s="26" t="s">
        <v>27</v>
      </c>
      <c r="J15" s="24" t="str">
        <f>IF('Rekapitulace stavby'!AN11="","",'Rekapitulace stavby'!AN11)</f>
        <v/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25</v>
      </c>
      <c r="J17" s="27" t="str">
        <f>'Rekapitulace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36" t="str">
        <f>'Rekapitulace stavby'!E14</f>
        <v>Vyplň údaj</v>
      </c>
      <c r="F18" s="216"/>
      <c r="G18" s="216"/>
      <c r="H18" s="216"/>
      <c r="I18" s="26" t="s">
        <v>27</v>
      </c>
      <c r="J18" s="27" t="str">
        <f>'Rekapitulace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25</v>
      </c>
      <c r="J20" s="24" t="str">
        <f>IF('Rekapitulace stavby'!AN16="","",'Rekapitulace stavby'!AN16)</f>
        <v/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IF('Rekapitulace stavby'!E17="","",'Rekapitulace stavby'!E17)</f>
        <v xml:space="preserve"> </v>
      </c>
      <c r="F21" s="31"/>
      <c r="G21" s="31"/>
      <c r="H21" s="31"/>
      <c r="I21" s="26" t="s">
        <v>27</v>
      </c>
      <c r="J21" s="24" t="str">
        <f>IF('Rekapitulace stavby'!AN17="","",'Rekapitulace stavby'!AN17)</f>
        <v/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32</v>
      </c>
      <c r="E23" s="31"/>
      <c r="F23" s="31"/>
      <c r="G23" s="31"/>
      <c r="H23" s="31"/>
      <c r="I23" s="26" t="s">
        <v>25</v>
      </c>
      <c r="J23" s="24" t="str">
        <f>IF('Rekapitulace stavby'!AN19="","",'Rekapitulace stavby'!AN19)</f>
        <v/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IF('Rekapitulace stavby'!E20="","",'Rekapitulace stavby'!E20)</f>
        <v xml:space="preserve"> </v>
      </c>
      <c r="F24" s="31"/>
      <c r="G24" s="31"/>
      <c r="H24" s="31"/>
      <c r="I24" s="26" t="s">
        <v>27</v>
      </c>
      <c r="J24" s="24" t="str">
        <f>IF('Rekapitulace stavby'!AN20="","",'Rekapitulace stavby'!AN20)</f>
        <v/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33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3"/>
      <c r="B27" s="94"/>
      <c r="C27" s="93"/>
      <c r="D27" s="93"/>
      <c r="E27" s="221" t="s">
        <v>1</v>
      </c>
      <c r="F27" s="221"/>
      <c r="G27" s="221"/>
      <c r="H27" s="221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6" t="s">
        <v>34</v>
      </c>
      <c r="E30" s="31"/>
      <c r="F30" s="31"/>
      <c r="G30" s="31"/>
      <c r="H30" s="31"/>
      <c r="I30" s="31"/>
      <c r="J30" s="70">
        <f>ROUND(J125,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36</v>
      </c>
      <c r="G32" s="31"/>
      <c r="H32" s="31"/>
      <c r="I32" s="35" t="s">
        <v>35</v>
      </c>
      <c r="J32" s="35" t="s">
        <v>37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97" t="s">
        <v>38</v>
      </c>
      <c r="E33" s="26" t="s">
        <v>39</v>
      </c>
      <c r="F33" s="98">
        <f>ROUND((SUM(BE125:BE250)),  2)</f>
        <v>0</v>
      </c>
      <c r="G33" s="31"/>
      <c r="H33" s="31"/>
      <c r="I33" s="99">
        <v>0.21</v>
      </c>
      <c r="J33" s="98">
        <f>ROUND(((SUM(BE125:BE250))*I33),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40</v>
      </c>
      <c r="F34" s="98">
        <f>ROUND((SUM(BF125:BF250)),  2)</f>
        <v>0</v>
      </c>
      <c r="G34" s="31"/>
      <c r="H34" s="31"/>
      <c r="I34" s="99">
        <v>0.12</v>
      </c>
      <c r="J34" s="98">
        <f>ROUND(((SUM(BF125:BF250))*I34),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41</v>
      </c>
      <c r="F35" s="98">
        <f>ROUND((SUM(BG125:BG250)),  2)</f>
        <v>0</v>
      </c>
      <c r="G35" s="31"/>
      <c r="H35" s="31"/>
      <c r="I35" s="99">
        <v>0.21</v>
      </c>
      <c r="J35" s="98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42</v>
      </c>
      <c r="F36" s="98">
        <f>ROUND((SUM(BH125:BH250)),  2)</f>
        <v>0</v>
      </c>
      <c r="G36" s="31"/>
      <c r="H36" s="31"/>
      <c r="I36" s="99">
        <v>0.12</v>
      </c>
      <c r="J36" s="98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43</v>
      </c>
      <c r="F37" s="98">
        <f>ROUND((SUM(BI125:BI250)),  2)</f>
        <v>0</v>
      </c>
      <c r="G37" s="31"/>
      <c r="H37" s="31"/>
      <c r="I37" s="99">
        <v>0</v>
      </c>
      <c r="J37" s="98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0"/>
      <c r="D39" s="101" t="s">
        <v>44</v>
      </c>
      <c r="E39" s="59"/>
      <c r="F39" s="59"/>
      <c r="G39" s="102" t="s">
        <v>45</v>
      </c>
      <c r="H39" s="103" t="s">
        <v>46</v>
      </c>
      <c r="I39" s="59"/>
      <c r="J39" s="104">
        <f>SUM(J30:J37)</f>
        <v>0</v>
      </c>
      <c r="K39" s="105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1"/>
      <c r="D50" s="42" t="s">
        <v>47</v>
      </c>
      <c r="E50" s="43"/>
      <c r="F50" s="43"/>
      <c r="G50" s="42" t="s">
        <v>48</v>
      </c>
      <c r="H50" s="43"/>
      <c r="I50" s="43"/>
      <c r="J50" s="43"/>
      <c r="K50" s="43"/>
      <c r="L50" s="41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4" t="s">
        <v>49</v>
      </c>
      <c r="E61" s="34"/>
      <c r="F61" s="106" t="s">
        <v>50</v>
      </c>
      <c r="G61" s="44" t="s">
        <v>49</v>
      </c>
      <c r="H61" s="34"/>
      <c r="I61" s="34"/>
      <c r="J61" s="107" t="s">
        <v>50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2" t="s">
        <v>51</v>
      </c>
      <c r="E65" s="45"/>
      <c r="F65" s="45"/>
      <c r="G65" s="42" t="s">
        <v>52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4" t="s">
        <v>49</v>
      </c>
      <c r="E76" s="34"/>
      <c r="F76" s="106" t="s">
        <v>50</v>
      </c>
      <c r="G76" s="44" t="s">
        <v>49</v>
      </c>
      <c r="H76" s="34"/>
      <c r="I76" s="34"/>
      <c r="J76" s="107" t="s">
        <v>50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104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33" t="str">
        <f>E7</f>
        <v>Parcely Z2 v obci Netřebice</v>
      </c>
      <c r="F85" s="234"/>
      <c r="G85" s="234"/>
      <c r="H85" s="234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102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194" t="str">
        <f>E9</f>
        <v>2 - dešťová kanalizace</v>
      </c>
      <c r="F87" s="235"/>
      <c r="G87" s="235"/>
      <c r="H87" s="235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1"/>
      <c r="E89" s="31"/>
      <c r="F89" s="24" t="str">
        <f>F12</f>
        <v xml:space="preserve"> </v>
      </c>
      <c r="G89" s="31"/>
      <c r="H89" s="31"/>
      <c r="I89" s="26" t="s">
        <v>22</v>
      </c>
      <c r="J89" s="54" t="str">
        <f>IF(J12="","",J12)</f>
        <v>21. 4. 2025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1"/>
      <c r="E91" s="31"/>
      <c r="F91" s="24" t="str">
        <f>E15</f>
        <v>Obec Netřebice</v>
      </c>
      <c r="G91" s="31"/>
      <c r="H91" s="31"/>
      <c r="I91" s="26" t="s">
        <v>30</v>
      </c>
      <c r="J91" s="29" t="str">
        <f>E21</f>
        <v xml:space="preserve"> 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32</v>
      </c>
      <c r="J92" s="29" t="str">
        <f>E24</f>
        <v xml:space="preserve"> 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08" t="s">
        <v>105</v>
      </c>
      <c r="D94" s="100"/>
      <c r="E94" s="100"/>
      <c r="F94" s="100"/>
      <c r="G94" s="100"/>
      <c r="H94" s="100"/>
      <c r="I94" s="100"/>
      <c r="J94" s="109" t="s">
        <v>106</v>
      </c>
      <c r="K94" s="100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0" t="s">
        <v>107</v>
      </c>
      <c r="D96" s="31"/>
      <c r="E96" s="31"/>
      <c r="F96" s="31"/>
      <c r="G96" s="31"/>
      <c r="H96" s="31"/>
      <c r="I96" s="31"/>
      <c r="J96" s="70">
        <f>J125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108</v>
      </c>
    </row>
    <row r="97" spans="1:31" s="9" customFormat="1" ht="24.95" customHeight="1">
      <c r="B97" s="111"/>
      <c r="D97" s="112" t="s">
        <v>109</v>
      </c>
      <c r="E97" s="113"/>
      <c r="F97" s="113"/>
      <c r="G97" s="113"/>
      <c r="H97" s="113"/>
      <c r="I97" s="113"/>
      <c r="J97" s="114">
        <f>J126</f>
        <v>0</v>
      </c>
      <c r="L97" s="111"/>
    </row>
    <row r="98" spans="1:31" s="10" customFormat="1" ht="19.899999999999999" customHeight="1">
      <c r="B98" s="115"/>
      <c r="D98" s="116" t="s">
        <v>110</v>
      </c>
      <c r="E98" s="117"/>
      <c r="F98" s="117"/>
      <c r="G98" s="117"/>
      <c r="H98" s="117"/>
      <c r="I98" s="117"/>
      <c r="J98" s="118">
        <f>J127</f>
        <v>0</v>
      </c>
      <c r="L98" s="115"/>
    </row>
    <row r="99" spans="1:31" s="10" customFormat="1" ht="19.899999999999999" customHeight="1">
      <c r="B99" s="115"/>
      <c r="D99" s="116" t="s">
        <v>284</v>
      </c>
      <c r="E99" s="117"/>
      <c r="F99" s="117"/>
      <c r="G99" s="117"/>
      <c r="H99" s="117"/>
      <c r="I99" s="117"/>
      <c r="J99" s="118">
        <f>J152</f>
        <v>0</v>
      </c>
      <c r="L99" s="115"/>
    </row>
    <row r="100" spans="1:31" s="10" customFormat="1" ht="19.899999999999999" customHeight="1">
      <c r="B100" s="115"/>
      <c r="D100" s="116" t="s">
        <v>285</v>
      </c>
      <c r="E100" s="117"/>
      <c r="F100" s="117"/>
      <c r="G100" s="117"/>
      <c r="H100" s="117"/>
      <c r="I100" s="117"/>
      <c r="J100" s="118">
        <f>J159</f>
        <v>0</v>
      </c>
      <c r="L100" s="115"/>
    </row>
    <row r="101" spans="1:31" s="10" customFormat="1" ht="19.899999999999999" customHeight="1">
      <c r="B101" s="115"/>
      <c r="D101" s="116" t="s">
        <v>112</v>
      </c>
      <c r="E101" s="117"/>
      <c r="F101" s="117"/>
      <c r="G101" s="117"/>
      <c r="H101" s="117"/>
      <c r="I101" s="117"/>
      <c r="J101" s="118">
        <f>J164</f>
        <v>0</v>
      </c>
      <c r="L101" s="115"/>
    </row>
    <row r="102" spans="1:31" s="10" customFormat="1" ht="19.899999999999999" customHeight="1">
      <c r="B102" s="115"/>
      <c r="D102" s="116" t="s">
        <v>286</v>
      </c>
      <c r="E102" s="117"/>
      <c r="F102" s="117"/>
      <c r="G102" s="117"/>
      <c r="H102" s="117"/>
      <c r="I102" s="117"/>
      <c r="J102" s="118">
        <f>J169</f>
        <v>0</v>
      </c>
      <c r="L102" s="115"/>
    </row>
    <row r="103" spans="1:31" s="10" customFormat="1" ht="19.899999999999999" customHeight="1">
      <c r="B103" s="115"/>
      <c r="D103" s="116" t="s">
        <v>287</v>
      </c>
      <c r="E103" s="117"/>
      <c r="F103" s="117"/>
      <c r="G103" s="117"/>
      <c r="H103" s="117"/>
      <c r="I103" s="117"/>
      <c r="J103" s="118">
        <f>J234</f>
        <v>0</v>
      </c>
      <c r="L103" s="115"/>
    </row>
    <row r="104" spans="1:31" s="10" customFormat="1" ht="19.899999999999999" customHeight="1">
      <c r="B104" s="115"/>
      <c r="D104" s="116" t="s">
        <v>288</v>
      </c>
      <c r="E104" s="117"/>
      <c r="F104" s="117"/>
      <c r="G104" s="117"/>
      <c r="H104" s="117"/>
      <c r="I104" s="117"/>
      <c r="J104" s="118">
        <f>J236</f>
        <v>0</v>
      </c>
      <c r="L104" s="115"/>
    </row>
    <row r="105" spans="1:31" s="10" customFormat="1" ht="19.899999999999999" customHeight="1">
      <c r="B105" s="115"/>
      <c r="D105" s="116" t="s">
        <v>114</v>
      </c>
      <c r="E105" s="117"/>
      <c r="F105" s="117"/>
      <c r="G105" s="117"/>
      <c r="H105" s="117"/>
      <c r="I105" s="117"/>
      <c r="J105" s="118">
        <f>J249</f>
        <v>0</v>
      </c>
      <c r="L105" s="115"/>
    </row>
    <row r="106" spans="1:31" s="2" customFormat="1" ht="21.75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6.95" customHeight="1">
      <c r="A107" s="31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11" spans="1:31" s="2" customFormat="1" ht="6.95" customHeight="1">
      <c r="A111" s="31"/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24.95" customHeight="1">
      <c r="A112" s="31"/>
      <c r="B112" s="32"/>
      <c r="C112" s="20" t="s">
        <v>115</v>
      </c>
      <c r="D112" s="31"/>
      <c r="E112" s="31"/>
      <c r="F112" s="31"/>
      <c r="G112" s="31"/>
      <c r="H112" s="31"/>
      <c r="I112" s="31"/>
      <c r="J112" s="31"/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16</v>
      </c>
      <c r="D114" s="31"/>
      <c r="E114" s="31"/>
      <c r="F114" s="31"/>
      <c r="G114" s="31"/>
      <c r="H114" s="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1"/>
      <c r="D115" s="31"/>
      <c r="E115" s="233" t="str">
        <f>E7</f>
        <v>Parcely Z2 v obci Netřebice</v>
      </c>
      <c r="F115" s="234"/>
      <c r="G115" s="234"/>
      <c r="H115" s="234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102</v>
      </c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6.5" customHeight="1">
      <c r="A117" s="31"/>
      <c r="B117" s="32"/>
      <c r="C117" s="31"/>
      <c r="D117" s="31"/>
      <c r="E117" s="194" t="str">
        <f>E9</f>
        <v>2 - dešťová kanalizace</v>
      </c>
      <c r="F117" s="235"/>
      <c r="G117" s="235"/>
      <c r="H117" s="235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5" customHeigh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2" customHeight="1">
      <c r="A119" s="31"/>
      <c r="B119" s="32"/>
      <c r="C119" s="26" t="s">
        <v>20</v>
      </c>
      <c r="D119" s="31"/>
      <c r="E119" s="31"/>
      <c r="F119" s="24" t="str">
        <f>F12</f>
        <v xml:space="preserve"> </v>
      </c>
      <c r="G119" s="31"/>
      <c r="H119" s="31"/>
      <c r="I119" s="26" t="s">
        <v>22</v>
      </c>
      <c r="J119" s="54" t="str">
        <f>IF(J12="","",J12)</f>
        <v>21. 4. 2025</v>
      </c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6.95" customHeight="1">
      <c r="A120" s="31"/>
      <c r="B120" s="32"/>
      <c r="C120" s="31"/>
      <c r="D120" s="31"/>
      <c r="E120" s="31"/>
      <c r="F120" s="31"/>
      <c r="G120" s="31"/>
      <c r="H120" s="31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5.2" customHeight="1">
      <c r="A121" s="31"/>
      <c r="B121" s="32"/>
      <c r="C121" s="26" t="s">
        <v>24</v>
      </c>
      <c r="D121" s="31"/>
      <c r="E121" s="31"/>
      <c r="F121" s="24" t="str">
        <f>E15</f>
        <v>Obec Netřebice</v>
      </c>
      <c r="G121" s="31"/>
      <c r="H121" s="31"/>
      <c r="I121" s="26" t="s">
        <v>30</v>
      </c>
      <c r="J121" s="29" t="str">
        <f>E21</f>
        <v xml:space="preserve"> </v>
      </c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5.2" customHeight="1">
      <c r="A122" s="31"/>
      <c r="B122" s="32"/>
      <c r="C122" s="26" t="s">
        <v>28</v>
      </c>
      <c r="D122" s="31"/>
      <c r="E122" s="31"/>
      <c r="F122" s="24" t="str">
        <f>IF(E18="","",E18)</f>
        <v>Vyplň údaj</v>
      </c>
      <c r="G122" s="31"/>
      <c r="H122" s="31"/>
      <c r="I122" s="26" t="s">
        <v>32</v>
      </c>
      <c r="J122" s="29" t="str">
        <f>E24</f>
        <v xml:space="preserve"> </v>
      </c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10.35" customHeight="1">
      <c r="A123" s="31"/>
      <c r="B123" s="32"/>
      <c r="C123" s="31"/>
      <c r="D123" s="31"/>
      <c r="E123" s="31"/>
      <c r="F123" s="31"/>
      <c r="G123" s="31"/>
      <c r="H123" s="31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11" customFormat="1" ht="29.25" customHeight="1">
      <c r="A124" s="119"/>
      <c r="B124" s="120"/>
      <c r="C124" s="121" t="s">
        <v>116</v>
      </c>
      <c r="D124" s="122" t="s">
        <v>59</v>
      </c>
      <c r="E124" s="122" t="s">
        <v>55</v>
      </c>
      <c r="F124" s="122" t="s">
        <v>56</v>
      </c>
      <c r="G124" s="122" t="s">
        <v>117</v>
      </c>
      <c r="H124" s="122" t="s">
        <v>118</v>
      </c>
      <c r="I124" s="122" t="s">
        <v>119</v>
      </c>
      <c r="J124" s="123" t="s">
        <v>106</v>
      </c>
      <c r="K124" s="124" t="s">
        <v>120</v>
      </c>
      <c r="L124" s="125"/>
      <c r="M124" s="61" t="s">
        <v>1</v>
      </c>
      <c r="N124" s="62" t="s">
        <v>38</v>
      </c>
      <c r="O124" s="62" t="s">
        <v>121</v>
      </c>
      <c r="P124" s="62" t="s">
        <v>122</v>
      </c>
      <c r="Q124" s="62" t="s">
        <v>123</v>
      </c>
      <c r="R124" s="62" t="s">
        <v>124</v>
      </c>
      <c r="S124" s="62" t="s">
        <v>125</v>
      </c>
      <c r="T124" s="63" t="s">
        <v>126</v>
      </c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</row>
    <row r="125" spans="1:65" s="2" customFormat="1" ht="22.9" customHeight="1">
      <c r="A125" s="31"/>
      <c r="B125" s="32"/>
      <c r="C125" s="68" t="s">
        <v>127</v>
      </c>
      <c r="D125" s="31"/>
      <c r="E125" s="31"/>
      <c r="F125" s="31"/>
      <c r="G125" s="31"/>
      <c r="H125" s="31"/>
      <c r="I125" s="31"/>
      <c r="J125" s="126">
        <f>BK125</f>
        <v>0</v>
      </c>
      <c r="K125" s="31"/>
      <c r="L125" s="32"/>
      <c r="M125" s="64"/>
      <c r="N125" s="55"/>
      <c r="O125" s="65"/>
      <c r="P125" s="127">
        <f>P126</f>
        <v>0</v>
      </c>
      <c r="Q125" s="65"/>
      <c r="R125" s="127">
        <f>R126</f>
        <v>21.403020000000001</v>
      </c>
      <c r="S125" s="65"/>
      <c r="T125" s="128">
        <f>T126</f>
        <v>4.2799999999999994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T125" s="16" t="s">
        <v>73</v>
      </c>
      <c r="AU125" s="16" t="s">
        <v>108</v>
      </c>
      <c r="BK125" s="129">
        <f>BK126</f>
        <v>0</v>
      </c>
    </row>
    <row r="126" spans="1:65" s="12" customFormat="1" ht="25.9" customHeight="1">
      <c r="B126" s="130"/>
      <c r="D126" s="131" t="s">
        <v>73</v>
      </c>
      <c r="E126" s="132" t="s">
        <v>128</v>
      </c>
      <c r="F126" s="132" t="s">
        <v>129</v>
      </c>
      <c r="I126" s="133"/>
      <c r="J126" s="134">
        <f>BK126</f>
        <v>0</v>
      </c>
      <c r="L126" s="130"/>
      <c r="M126" s="135"/>
      <c r="N126" s="136"/>
      <c r="O126" s="136"/>
      <c r="P126" s="137">
        <f>P127+P152+P159+P164+P169+P234+P236+P249</f>
        <v>0</v>
      </c>
      <c r="Q126" s="136"/>
      <c r="R126" s="137">
        <f>R127+R152+R159+R164+R169+R234+R236+R249</f>
        <v>21.403020000000001</v>
      </c>
      <c r="S126" s="136"/>
      <c r="T126" s="138">
        <f>T127+T152+T159+T164+T169+T234+T236+T249</f>
        <v>4.2799999999999994</v>
      </c>
      <c r="AR126" s="131" t="s">
        <v>79</v>
      </c>
      <c r="AT126" s="139" t="s">
        <v>73</v>
      </c>
      <c r="AU126" s="139" t="s">
        <v>74</v>
      </c>
      <c r="AY126" s="131" t="s">
        <v>130</v>
      </c>
      <c r="BK126" s="140">
        <f>BK127+BK152+BK159+BK164+BK169+BK234+BK236+BK249</f>
        <v>0</v>
      </c>
    </row>
    <row r="127" spans="1:65" s="12" customFormat="1" ht="22.9" customHeight="1">
      <c r="B127" s="130"/>
      <c r="D127" s="131" t="s">
        <v>73</v>
      </c>
      <c r="E127" s="141" t="s">
        <v>79</v>
      </c>
      <c r="F127" s="141" t="s">
        <v>131</v>
      </c>
      <c r="I127" s="133"/>
      <c r="J127" s="142">
        <f>BK127</f>
        <v>0</v>
      </c>
      <c r="L127" s="130"/>
      <c r="M127" s="135"/>
      <c r="N127" s="136"/>
      <c r="O127" s="136"/>
      <c r="P127" s="137">
        <f>SUM(P128:P151)</f>
        <v>0</v>
      </c>
      <c r="Q127" s="136"/>
      <c r="R127" s="137">
        <f>SUM(R128:R151)</f>
        <v>0</v>
      </c>
      <c r="S127" s="136"/>
      <c r="T127" s="138">
        <f>SUM(T128:T151)</f>
        <v>4.2799999999999994</v>
      </c>
      <c r="AR127" s="131" t="s">
        <v>79</v>
      </c>
      <c r="AT127" s="139" t="s">
        <v>73</v>
      </c>
      <c r="AU127" s="139" t="s">
        <v>79</v>
      </c>
      <c r="AY127" s="131" t="s">
        <v>130</v>
      </c>
      <c r="BK127" s="140">
        <f>SUM(BK128:BK151)</f>
        <v>0</v>
      </c>
    </row>
    <row r="128" spans="1:65" s="2" customFormat="1" ht="33" customHeight="1">
      <c r="A128" s="31"/>
      <c r="B128" s="143"/>
      <c r="C128" s="144" t="s">
        <v>79</v>
      </c>
      <c r="D128" s="144" t="s">
        <v>132</v>
      </c>
      <c r="E128" s="145" t="s">
        <v>289</v>
      </c>
      <c r="F128" s="146" t="s">
        <v>290</v>
      </c>
      <c r="G128" s="147" t="s">
        <v>135</v>
      </c>
      <c r="H128" s="148">
        <v>4.8</v>
      </c>
      <c r="I128" s="149"/>
      <c r="J128" s="150">
        <f>ROUND(I128*H128,2)</f>
        <v>0</v>
      </c>
      <c r="K128" s="151"/>
      <c r="L128" s="32"/>
      <c r="M128" s="152" t="s">
        <v>1</v>
      </c>
      <c r="N128" s="153" t="s">
        <v>39</v>
      </c>
      <c r="O128" s="57"/>
      <c r="P128" s="154">
        <f>O128*H128</f>
        <v>0</v>
      </c>
      <c r="Q128" s="154">
        <v>0</v>
      </c>
      <c r="R128" s="154">
        <f>Q128*H128</f>
        <v>0</v>
      </c>
      <c r="S128" s="154">
        <v>0.57999999999999996</v>
      </c>
      <c r="T128" s="155">
        <f>S128*H128</f>
        <v>2.7839999999999998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56" t="s">
        <v>89</v>
      </c>
      <c r="AT128" s="156" t="s">
        <v>132</v>
      </c>
      <c r="AU128" s="156" t="s">
        <v>83</v>
      </c>
      <c r="AY128" s="16" t="s">
        <v>130</v>
      </c>
      <c r="BE128" s="157">
        <f>IF(N128="základní",J128,0)</f>
        <v>0</v>
      </c>
      <c r="BF128" s="157">
        <f>IF(N128="snížená",J128,0)</f>
        <v>0</v>
      </c>
      <c r="BG128" s="157">
        <f>IF(N128="zákl. přenesená",J128,0)</f>
        <v>0</v>
      </c>
      <c r="BH128" s="157">
        <f>IF(N128="sníž. přenesená",J128,0)</f>
        <v>0</v>
      </c>
      <c r="BI128" s="157">
        <f>IF(N128="nulová",J128,0)</f>
        <v>0</v>
      </c>
      <c r="BJ128" s="16" t="s">
        <v>79</v>
      </c>
      <c r="BK128" s="157">
        <f>ROUND(I128*H128,2)</f>
        <v>0</v>
      </c>
      <c r="BL128" s="16" t="s">
        <v>89</v>
      </c>
      <c r="BM128" s="156" t="s">
        <v>291</v>
      </c>
    </row>
    <row r="129" spans="1:65" s="13" customFormat="1" ht="11.25">
      <c r="B129" s="158"/>
      <c r="D129" s="159" t="s">
        <v>137</v>
      </c>
      <c r="E129" s="160" t="s">
        <v>1</v>
      </c>
      <c r="F129" s="161" t="s">
        <v>292</v>
      </c>
      <c r="H129" s="162">
        <v>4.8</v>
      </c>
      <c r="I129" s="163"/>
      <c r="L129" s="158"/>
      <c r="M129" s="164"/>
      <c r="N129" s="165"/>
      <c r="O129" s="165"/>
      <c r="P129" s="165"/>
      <c r="Q129" s="165"/>
      <c r="R129" s="165"/>
      <c r="S129" s="165"/>
      <c r="T129" s="166"/>
      <c r="AT129" s="160" t="s">
        <v>137</v>
      </c>
      <c r="AU129" s="160" t="s">
        <v>83</v>
      </c>
      <c r="AV129" s="13" t="s">
        <v>83</v>
      </c>
      <c r="AW129" s="13" t="s">
        <v>31</v>
      </c>
      <c r="AX129" s="13" t="s">
        <v>79</v>
      </c>
      <c r="AY129" s="160" t="s">
        <v>130</v>
      </c>
    </row>
    <row r="130" spans="1:65" s="2" customFormat="1" ht="24.2" customHeight="1">
      <c r="A130" s="31"/>
      <c r="B130" s="143"/>
      <c r="C130" s="144" t="s">
        <v>83</v>
      </c>
      <c r="D130" s="144" t="s">
        <v>132</v>
      </c>
      <c r="E130" s="145" t="s">
        <v>293</v>
      </c>
      <c r="F130" s="146" t="s">
        <v>294</v>
      </c>
      <c r="G130" s="147" t="s">
        <v>135</v>
      </c>
      <c r="H130" s="148">
        <v>6.8</v>
      </c>
      <c r="I130" s="149"/>
      <c r="J130" s="150">
        <f>ROUND(I130*H130,2)</f>
        <v>0</v>
      </c>
      <c r="K130" s="151"/>
      <c r="L130" s="32"/>
      <c r="M130" s="152" t="s">
        <v>1</v>
      </c>
      <c r="N130" s="153" t="s">
        <v>39</v>
      </c>
      <c r="O130" s="57"/>
      <c r="P130" s="154">
        <f>O130*H130</f>
        <v>0</v>
      </c>
      <c r="Q130" s="154">
        <v>0</v>
      </c>
      <c r="R130" s="154">
        <f>Q130*H130</f>
        <v>0</v>
      </c>
      <c r="S130" s="154">
        <v>0.22</v>
      </c>
      <c r="T130" s="155">
        <f>S130*H130</f>
        <v>1.496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56" t="s">
        <v>89</v>
      </c>
      <c r="AT130" s="156" t="s">
        <v>132</v>
      </c>
      <c r="AU130" s="156" t="s">
        <v>83</v>
      </c>
      <c r="AY130" s="16" t="s">
        <v>130</v>
      </c>
      <c r="BE130" s="157">
        <f>IF(N130="základní",J130,0)</f>
        <v>0</v>
      </c>
      <c r="BF130" s="157">
        <f>IF(N130="snížená",J130,0)</f>
        <v>0</v>
      </c>
      <c r="BG130" s="157">
        <f>IF(N130="zákl. přenesená",J130,0)</f>
        <v>0</v>
      </c>
      <c r="BH130" s="157">
        <f>IF(N130="sníž. přenesená",J130,0)</f>
        <v>0</v>
      </c>
      <c r="BI130" s="157">
        <f>IF(N130="nulová",J130,0)</f>
        <v>0</v>
      </c>
      <c r="BJ130" s="16" t="s">
        <v>79</v>
      </c>
      <c r="BK130" s="157">
        <f>ROUND(I130*H130,2)</f>
        <v>0</v>
      </c>
      <c r="BL130" s="16" t="s">
        <v>89</v>
      </c>
      <c r="BM130" s="156" t="s">
        <v>295</v>
      </c>
    </row>
    <row r="131" spans="1:65" s="13" customFormat="1" ht="11.25">
      <c r="B131" s="158"/>
      <c r="D131" s="159" t="s">
        <v>137</v>
      </c>
      <c r="E131" s="160" t="s">
        <v>1</v>
      </c>
      <c r="F131" s="161" t="s">
        <v>296</v>
      </c>
      <c r="H131" s="162">
        <v>6.8</v>
      </c>
      <c r="I131" s="163"/>
      <c r="L131" s="158"/>
      <c r="M131" s="164"/>
      <c r="N131" s="165"/>
      <c r="O131" s="165"/>
      <c r="P131" s="165"/>
      <c r="Q131" s="165"/>
      <c r="R131" s="165"/>
      <c r="S131" s="165"/>
      <c r="T131" s="166"/>
      <c r="AT131" s="160" t="s">
        <v>137</v>
      </c>
      <c r="AU131" s="160" t="s">
        <v>83</v>
      </c>
      <c r="AV131" s="13" t="s">
        <v>83</v>
      </c>
      <c r="AW131" s="13" t="s">
        <v>31</v>
      </c>
      <c r="AX131" s="13" t="s">
        <v>79</v>
      </c>
      <c r="AY131" s="160" t="s">
        <v>130</v>
      </c>
    </row>
    <row r="132" spans="1:65" s="2" customFormat="1" ht="33" customHeight="1">
      <c r="A132" s="31"/>
      <c r="B132" s="143"/>
      <c r="C132" s="144" t="s">
        <v>86</v>
      </c>
      <c r="D132" s="144" t="s">
        <v>132</v>
      </c>
      <c r="E132" s="145" t="s">
        <v>297</v>
      </c>
      <c r="F132" s="146" t="s">
        <v>298</v>
      </c>
      <c r="G132" s="147" t="s">
        <v>141</v>
      </c>
      <c r="H132" s="148">
        <v>104.48</v>
      </c>
      <c r="I132" s="149"/>
      <c r="J132" s="150">
        <f>ROUND(I132*H132,2)</f>
        <v>0</v>
      </c>
      <c r="K132" s="151"/>
      <c r="L132" s="32"/>
      <c r="M132" s="152" t="s">
        <v>1</v>
      </c>
      <c r="N132" s="153" t="s">
        <v>39</v>
      </c>
      <c r="O132" s="57"/>
      <c r="P132" s="154">
        <f>O132*H132</f>
        <v>0</v>
      </c>
      <c r="Q132" s="154">
        <v>0</v>
      </c>
      <c r="R132" s="154">
        <f>Q132*H132</f>
        <v>0</v>
      </c>
      <c r="S132" s="154">
        <v>0</v>
      </c>
      <c r="T132" s="155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56" t="s">
        <v>89</v>
      </c>
      <c r="AT132" s="156" t="s">
        <v>132</v>
      </c>
      <c r="AU132" s="156" t="s">
        <v>83</v>
      </c>
      <c r="AY132" s="16" t="s">
        <v>130</v>
      </c>
      <c r="BE132" s="157">
        <f>IF(N132="základní",J132,0)</f>
        <v>0</v>
      </c>
      <c r="BF132" s="157">
        <f>IF(N132="snížená",J132,0)</f>
        <v>0</v>
      </c>
      <c r="BG132" s="157">
        <f>IF(N132="zákl. přenesená",J132,0)</f>
        <v>0</v>
      </c>
      <c r="BH132" s="157">
        <f>IF(N132="sníž. přenesená",J132,0)</f>
        <v>0</v>
      </c>
      <c r="BI132" s="157">
        <f>IF(N132="nulová",J132,0)</f>
        <v>0</v>
      </c>
      <c r="BJ132" s="16" t="s">
        <v>79</v>
      </c>
      <c r="BK132" s="157">
        <f>ROUND(I132*H132,2)</f>
        <v>0</v>
      </c>
      <c r="BL132" s="16" t="s">
        <v>89</v>
      </c>
      <c r="BM132" s="156" t="s">
        <v>299</v>
      </c>
    </row>
    <row r="133" spans="1:65" s="13" customFormat="1" ht="11.25">
      <c r="B133" s="158"/>
      <c r="D133" s="159" t="s">
        <v>137</v>
      </c>
      <c r="E133" s="160" t="s">
        <v>1</v>
      </c>
      <c r="F133" s="161" t="s">
        <v>300</v>
      </c>
      <c r="H133" s="162">
        <v>15.2</v>
      </c>
      <c r="I133" s="163"/>
      <c r="L133" s="158"/>
      <c r="M133" s="164"/>
      <c r="N133" s="165"/>
      <c r="O133" s="165"/>
      <c r="P133" s="165"/>
      <c r="Q133" s="165"/>
      <c r="R133" s="165"/>
      <c r="S133" s="165"/>
      <c r="T133" s="166"/>
      <c r="AT133" s="160" t="s">
        <v>137</v>
      </c>
      <c r="AU133" s="160" t="s">
        <v>83</v>
      </c>
      <c r="AV133" s="13" t="s">
        <v>83</v>
      </c>
      <c r="AW133" s="13" t="s">
        <v>31</v>
      </c>
      <c r="AX133" s="13" t="s">
        <v>74</v>
      </c>
      <c r="AY133" s="160" t="s">
        <v>130</v>
      </c>
    </row>
    <row r="134" spans="1:65" s="13" customFormat="1" ht="11.25">
      <c r="B134" s="158"/>
      <c r="D134" s="159" t="s">
        <v>137</v>
      </c>
      <c r="E134" s="160" t="s">
        <v>1</v>
      </c>
      <c r="F134" s="161" t="s">
        <v>301</v>
      </c>
      <c r="H134" s="162">
        <v>89.28</v>
      </c>
      <c r="I134" s="163"/>
      <c r="L134" s="158"/>
      <c r="M134" s="164"/>
      <c r="N134" s="165"/>
      <c r="O134" s="165"/>
      <c r="P134" s="165"/>
      <c r="Q134" s="165"/>
      <c r="R134" s="165"/>
      <c r="S134" s="165"/>
      <c r="T134" s="166"/>
      <c r="AT134" s="160" t="s">
        <v>137</v>
      </c>
      <c r="AU134" s="160" t="s">
        <v>83</v>
      </c>
      <c r="AV134" s="13" t="s">
        <v>83</v>
      </c>
      <c r="AW134" s="13" t="s">
        <v>31</v>
      </c>
      <c r="AX134" s="13" t="s">
        <v>74</v>
      </c>
      <c r="AY134" s="160" t="s">
        <v>130</v>
      </c>
    </row>
    <row r="135" spans="1:65" s="14" customFormat="1" ht="11.25">
      <c r="B135" s="167"/>
      <c r="D135" s="159" t="s">
        <v>137</v>
      </c>
      <c r="E135" s="168" t="s">
        <v>1</v>
      </c>
      <c r="F135" s="169" t="s">
        <v>145</v>
      </c>
      <c r="H135" s="170">
        <v>104.48</v>
      </c>
      <c r="I135" s="171"/>
      <c r="L135" s="167"/>
      <c r="M135" s="172"/>
      <c r="N135" s="173"/>
      <c r="O135" s="173"/>
      <c r="P135" s="173"/>
      <c r="Q135" s="173"/>
      <c r="R135" s="173"/>
      <c r="S135" s="173"/>
      <c r="T135" s="174"/>
      <c r="AT135" s="168" t="s">
        <v>137</v>
      </c>
      <c r="AU135" s="168" t="s">
        <v>83</v>
      </c>
      <c r="AV135" s="14" t="s">
        <v>89</v>
      </c>
      <c r="AW135" s="14" t="s">
        <v>31</v>
      </c>
      <c r="AX135" s="14" t="s">
        <v>79</v>
      </c>
      <c r="AY135" s="168" t="s">
        <v>130</v>
      </c>
    </row>
    <row r="136" spans="1:65" s="2" customFormat="1" ht="37.9" customHeight="1">
      <c r="A136" s="31"/>
      <c r="B136" s="143"/>
      <c r="C136" s="144" t="s">
        <v>89</v>
      </c>
      <c r="D136" s="144" t="s">
        <v>132</v>
      </c>
      <c r="E136" s="145" t="s">
        <v>302</v>
      </c>
      <c r="F136" s="146" t="s">
        <v>303</v>
      </c>
      <c r="G136" s="147" t="s">
        <v>141</v>
      </c>
      <c r="H136" s="148">
        <v>56.72</v>
      </c>
      <c r="I136" s="149"/>
      <c r="J136" s="150">
        <f>ROUND(I136*H136,2)</f>
        <v>0</v>
      </c>
      <c r="K136" s="151"/>
      <c r="L136" s="32"/>
      <c r="M136" s="152" t="s">
        <v>1</v>
      </c>
      <c r="N136" s="153" t="s">
        <v>39</v>
      </c>
      <c r="O136" s="57"/>
      <c r="P136" s="154">
        <f>O136*H136</f>
        <v>0</v>
      </c>
      <c r="Q136" s="154">
        <v>0</v>
      </c>
      <c r="R136" s="154">
        <f>Q136*H136</f>
        <v>0</v>
      </c>
      <c r="S136" s="154">
        <v>0</v>
      </c>
      <c r="T136" s="155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56" t="s">
        <v>89</v>
      </c>
      <c r="AT136" s="156" t="s">
        <v>132</v>
      </c>
      <c r="AU136" s="156" t="s">
        <v>83</v>
      </c>
      <c r="AY136" s="16" t="s">
        <v>130</v>
      </c>
      <c r="BE136" s="157">
        <f>IF(N136="základní",J136,0)</f>
        <v>0</v>
      </c>
      <c r="BF136" s="157">
        <f>IF(N136="snížená",J136,0)</f>
        <v>0</v>
      </c>
      <c r="BG136" s="157">
        <f>IF(N136="zákl. přenesená",J136,0)</f>
        <v>0</v>
      </c>
      <c r="BH136" s="157">
        <f>IF(N136="sníž. přenesená",J136,0)</f>
        <v>0</v>
      </c>
      <c r="BI136" s="157">
        <f>IF(N136="nulová",J136,0)</f>
        <v>0</v>
      </c>
      <c r="BJ136" s="16" t="s">
        <v>79</v>
      </c>
      <c r="BK136" s="157">
        <f>ROUND(I136*H136,2)</f>
        <v>0</v>
      </c>
      <c r="BL136" s="16" t="s">
        <v>89</v>
      </c>
      <c r="BM136" s="156" t="s">
        <v>304</v>
      </c>
    </row>
    <row r="137" spans="1:65" s="13" customFormat="1" ht="11.25">
      <c r="B137" s="158"/>
      <c r="D137" s="159" t="s">
        <v>137</v>
      </c>
      <c r="E137" s="160" t="s">
        <v>1</v>
      </c>
      <c r="F137" s="161" t="s">
        <v>305</v>
      </c>
      <c r="H137" s="162">
        <v>56.72</v>
      </c>
      <c r="I137" s="163"/>
      <c r="L137" s="158"/>
      <c r="M137" s="164"/>
      <c r="N137" s="165"/>
      <c r="O137" s="165"/>
      <c r="P137" s="165"/>
      <c r="Q137" s="165"/>
      <c r="R137" s="165"/>
      <c r="S137" s="165"/>
      <c r="T137" s="166"/>
      <c r="AT137" s="160" t="s">
        <v>137</v>
      </c>
      <c r="AU137" s="160" t="s">
        <v>83</v>
      </c>
      <c r="AV137" s="13" t="s">
        <v>83</v>
      </c>
      <c r="AW137" s="13" t="s">
        <v>31</v>
      </c>
      <c r="AX137" s="13" t="s">
        <v>79</v>
      </c>
      <c r="AY137" s="160" t="s">
        <v>130</v>
      </c>
    </row>
    <row r="138" spans="1:65" s="2" customFormat="1" ht="33" customHeight="1">
      <c r="A138" s="31"/>
      <c r="B138" s="143"/>
      <c r="C138" s="144" t="s">
        <v>92</v>
      </c>
      <c r="D138" s="144" t="s">
        <v>132</v>
      </c>
      <c r="E138" s="145" t="s">
        <v>306</v>
      </c>
      <c r="F138" s="146" t="s">
        <v>307</v>
      </c>
      <c r="G138" s="147" t="s">
        <v>156</v>
      </c>
      <c r="H138" s="148">
        <v>102.096</v>
      </c>
      <c r="I138" s="149"/>
      <c r="J138" s="150">
        <f>ROUND(I138*H138,2)</f>
        <v>0</v>
      </c>
      <c r="K138" s="151"/>
      <c r="L138" s="32"/>
      <c r="M138" s="152" t="s">
        <v>1</v>
      </c>
      <c r="N138" s="153" t="s">
        <v>39</v>
      </c>
      <c r="O138" s="57"/>
      <c r="P138" s="154">
        <f>O138*H138</f>
        <v>0</v>
      </c>
      <c r="Q138" s="154">
        <v>0</v>
      </c>
      <c r="R138" s="154">
        <f>Q138*H138</f>
        <v>0</v>
      </c>
      <c r="S138" s="154">
        <v>0</v>
      </c>
      <c r="T138" s="155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56" t="s">
        <v>89</v>
      </c>
      <c r="AT138" s="156" t="s">
        <v>132</v>
      </c>
      <c r="AU138" s="156" t="s">
        <v>83</v>
      </c>
      <c r="AY138" s="16" t="s">
        <v>130</v>
      </c>
      <c r="BE138" s="157">
        <f>IF(N138="základní",J138,0)</f>
        <v>0</v>
      </c>
      <c r="BF138" s="157">
        <f>IF(N138="snížená",J138,0)</f>
        <v>0</v>
      </c>
      <c r="BG138" s="157">
        <f>IF(N138="zákl. přenesená",J138,0)</f>
        <v>0</v>
      </c>
      <c r="BH138" s="157">
        <f>IF(N138="sníž. přenesená",J138,0)</f>
        <v>0</v>
      </c>
      <c r="BI138" s="157">
        <f>IF(N138="nulová",J138,0)</f>
        <v>0</v>
      </c>
      <c r="BJ138" s="16" t="s">
        <v>79</v>
      </c>
      <c r="BK138" s="157">
        <f>ROUND(I138*H138,2)</f>
        <v>0</v>
      </c>
      <c r="BL138" s="16" t="s">
        <v>89</v>
      </c>
      <c r="BM138" s="156" t="s">
        <v>308</v>
      </c>
    </row>
    <row r="139" spans="1:65" s="13" customFormat="1" ht="11.25">
      <c r="B139" s="158"/>
      <c r="D139" s="159" t="s">
        <v>137</v>
      </c>
      <c r="E139" s="160" t="s">
        <v>1</v>
      </c>
      <c r="F139" s="161" t="s">
        <v>309</v>
      </c>
      <c r="H139" s="162">
        <v>102.096</v>
      </c>
      <c r="I139" s="163"/>
      <c r="L139" s="158"/>
      <c r="M139" s="164"/>
      <c r="N139" s="165"/>
      <c r="O139" s="165"/>
      <c r="P139" s="165"/>
      <c r="Q139" s="165"/>
      <c r="R139" s="165"/>
      <c r="S139" s="165"/>
      <c r="T139" s="166"/>
      <c r="AT139" s="160" t="s">
        <v>137</v>
      </c>
      <c r="AU139" s="160" t="s">
        <v>83</v>
      </c>
      <c r="AV139" s="13" t="s">
        <v>83</v>
      </c>
      <c r="AW139" s="13" t="s">
        <v>31</v>
      </c>
      <c r="AX139" s="13" t="s">
        <v>79</v>
      </c>
      <c r="AY139" s="160" t="s">
        <v>130</v>
      </c>
    </row>
    <row r="140" spans="1:65" s="2" customFormat="1" ht="16.5" customHeight="1">
      <c r="A140" s="31"/>
      <c r="B140" s="143"/>
      <c r="C140" s="144" t="s">
        <v>95</v>
      </c>
      <c r="D140" s="144" t="s">
        <v>132</v>
      </c>
      <c r="E140" s="145" t="s">
        <v>310</v>
      </c>
      <c r="F140" s="146" t="s">
        <v>311</v>
      </c>
      <c r="G140" s="147" t="s">
        <v>141</v>
      </c>
      <c r="H140" s="148">
        <v>56.72</v>
      </c>
      <c r="I140" s="149"/>
      <c r="J140" s="150">
        <f>ROUND(I140*H140,2)</f>
        <v>0</v>
      </c>
      <c r="K140" s="151"/>
      <c r="L140" s="32"/>
      <c r="M140" s="152" t="s">
        <v>1</v>
      </c>
      <c r="N140" s="153" t="s">
        <v>39</v>
      </c>
      <c r="O140" s="57"/>
      <c r="P140" s="154">
        <f>O140*H140</f>
        <v>0</v>
      </c>
      <c r="Q140" s="154">
        <v>0</v>
      </c>
      <c r="R140" s="154">
        <f>Q140*H140</f>
        <v>0</v>
      </c>
      <c r="S140" s="154">
        <v>0</v>
      </c>
      <c r="T140" s="155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56" t="s">
        <v>89</v>
      </c>
      <c r="AT140" s="156" t="s">
        <v>132</v>
      </c>
      <c r="AU140" s="156" t="s">
        <v>83</v>
      </c>
      <c r="AY140" s="16" t="s">
        <v>130</v>
      </c>
      <c r="BE140" s="157">
        <f>IF(N140="základní",J140,0)</f>
        <v>0</v>
      </c>
      <c r="BF140" s="157">
        <f>IF(N140="snížená",J140,0)</f>
        <v>0</v>
      </c>
      <c r="BG140" s="157">
        <f>IF(N140="zákl. přenesená",J140,0)</f>
        <v>0</v>
      </c>
      <c r="BH140" s="157">
        <f>IF(N140="sníž. přenesená",J140,0)</f>
        <v>0</v>
      </c>
      <c r="BI140" s="157">
        <f>IF(N140="nulová",J140,0)</f>
        <v>0</v>
      </c>
      <c r="BJ140" s="16" t="s">
        <v>79</v>
      </c>
      <c r="BK140" s="157">
        <f>ROUND(I140*H140,2)</f>
        <v>0</v>
      </c>
      <c r="BL140" s="16" t="s">
        <v>89</v>
      </c>
      <c r="BM140" s="156" t="s">
        <v>312</v>
      </c>
    </row>
    <row r="141" spans="1:65" s="13" customFormat="1" ht="11.25">
      <c r="B141" s="158"/>
      <c r="D141" s="159" t="s">
        <v>137</v>
      </c>
      <c r="E141" s="160" t="s">
        <v>1</v>
      </c>
      <c r="F141" s="161" t="s">
        <v>305</v>
      </c>
      <c r="H141" s="162">
        <v>56.72</v>
      </c>
      <c r="I141" s="163"/>
      <c r="L141" s="158"/>
      <c r="M141" s="164"/>
      <c r="N141" s="165"/>
      <c r="O141" s="165"/>
      <c r="P141" s="165"/>
      <c r="Q141" s="165"/>
      <c r="R141" s="165"/>
      <c r="S141" s="165"/>
      <c r="T141" s="166"/>
      <c r="AT141" s="160" t="s">
        <v>137</v>
      </c>
      <c r="AU141" s="160" t="s">
        <v>83</v>
      </c>
      <c r="AV141" s="13" t="s">
        <v>83</v>
      </c>
      <c r="AW141" s="13" t="s">
        <v>31</v>
      </c>
      <c r="AX141" s="13" t="s">
        <v>79</v>
      </c>
      <c r="AY141" s="160" t="s">
        <v>130</v>
      </c>
    </row>
    <row r="142" spans="1:65" s="2" customFormat="1" ht="24.2" customHeight="1">
      <c r="A142" s="31"/>
      <c r="B142" s="143"/>
      <c r="C142" s="144" t="s">
        <v>98</v>
      </c>
      <c r="D142" s="144" t="s">
        <v>132</v>
      </c>
      <c r="E142" s="145" t="s">
        <v>313</v>
      </c>
      <c r="F142" s="146" t="s">
        <v>314</v>
      </c>
      <c r="G142" s="147" t="s">
        <v>141</v>
      </c>
      <c r="H142" s="148">
        <v>47.76</v>
      </c>
      <c r="I142" s="149"/>
      <c r="J142" s="150">
        <f>ROUND(I142*H142,2)</f>
        <v>0</v>
      </c>
      <c r="K142" s="151"/>
      <c r="L142" s="32"/>
      <c r="M142" s="152" t="s">
        <v>1</v>
      </c>
      <c r="N142" s="153" t="s">
        <v>39</v>
      </c>
      <c r="O142" s="57"/>
      <c r="P142" s="154">
        <f>O142*H142</f>
        <v>0</v>
      </c>
      <c r="Q142" s="154">
        <v>0</v>
      </c>
      <c r="R142" s="154">
        <f>Q142*H142</f>
        <v>0</v>
      </c>
      <c r="S142" s="154">
        <v>0</v>
      </c>
      <c r="T142" s="155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56" t="s">
        <v>89</v>
      </c>
      <c r="AT142" s="156" t="s">
        <v>132</v>
      </c>
      <c r="AU142" s="156" t="s">
        <v>83</v>
      </c>
      <c r="AY142" s="16" t="s">
        <v>130</v>
      </c>
      <c r="BE142" s="157">
        <f>IF(N142="základní",J142,0)</f>
        <v>0</v>
      </c>
      <c r="BF142" s="157">
        <f>IF(N142="snížená",J142,0)</f>
        <v>0</v>
      </c>
      <c r="BG142" s="157">
        <f>IF(N142="zákl. přenesená",J142,0)</f>
        <v>0</v>
      </c>
      <c r="BH142" s="157">
        <f>IF(N142="sníž. přenesená",J142,0)</f>
        <v>0</v>
      </c>
      <c r="BI142" s="157">
        <f>IF(N142="nulová",J142,0)</f>
        <v>0</v>
      </c>
      <c r="BJ142" s="16" t="s">
        <v>79</v>
      </c>
      <c r="BK142" s="157">
        <f>ROUND(I142*H142,2)</f>
        <v>0</v>
      </c>
      <c r="BL142" s="16" t="s">
        <v>89</v>
      </c>
      <c r="BM142" s="156" t="s">
        <v>315</v>
      </c>
    </row>
    <row r="143" spans="1:65" s="13" customFormat="1" ht="11.25">
      <c r="B143" s="158"/>
      <c r="D143" s="159" t="s">
        <v>137</v>
      </c>
      <c r="E143" s="160" t="s">
        <v>1</v>
      </c>
      <c r="F143" s="161" t="s">
        <v>316</v>
      </c>
      <c r="H143" s="162">
        <v>6.84</v>
      </c>
      <c r="I143" s="163"/>
      <c r="L143" s="158"/>
      <c r="M143" s="164"/>
      <c r="N143" s="165"/>
      <c r="O143" s="165"/>
      <c r="P143" s="165"/>
      <c r="Q143" s="165"/>
      <c r="R143" s="165"/>
      <c r="S143" s="165"/>
      <c r="T143" s="166"/>
      <c r="AT143" s="160" t="s">
        <v>137</v>
      </c>
      <c r="AU143" s="160" t="s">
        <v>83</v>
      </c>
      <c r="AV143" s="13" t="s">
        <v>83</v>
      </c>
      <c r="AW143" s="13" t="s">
        <v>31</v>
      </c>
      <c r="AX143" s="13" t="s">
        <v>74</v>
      </c>
      <c r="AY143" s="160" t="s">
        <v>130</v>
      </c>
    </row>
    <row r="144" spans="1:65" s="13" customFormat="1" ht="11.25">
      <c r="B144" s="158"/>
      <c r="D144" s="159" t="s">
        <v>137</v>
      </c>
      <c r="E144" s="160" t="s">
        <v>1</v>
      </c>
      <c r="F144" s="161" t="s">
        <v>317</v>
      </c>
      <c r="H144" s="162">
        <v>40.92</v>
      </c>
      <c r="I144" s="163"/>
      <c r="L144" s="158"/>
      <c r="M144" s="164"/>
      <c r="N144" s="165"/>
      <c r="O144" s="165"/>
      <c r="P144" s="165"/>
      <c r="Q144" s="165"/>
      <c r="R144" s="165"/>
      <c r="S144" s="165"/>
      <c r="T144" s="166"/>
      <c r="AT144" s="160" t="s">
        <v>137</v>
      </c>
      <c r="AU144" s="160" t="s">
        <v>83</v>
      </c>
      <c r="AV144" s="13" t="s">
        <v>83</v>
      </c>
      <c r="AW144" s="13" t="s">
        <v>31</v>
      </c>
      <c r="AX144" s="13" t="s">
        <v>74</v>
      </c>
      <c r="AY144" s="160" t="s">
        <v>130</v>
      </c>
    </row>
    <row r="145" spans="1:65" s="14" customFormat="1" ht="11.25">
      <c r="B145" s="167"/>
      <c r="D145" s="159" t="s">
        <v>137</v>
      </c>
      <c r="E145" s="168" t="s">
        <v>1</v>
      </c>
      <c r="F145" s="169" t="s">
        <v>145</v>
      </c>
      <c r="H145" s="170">
        <v>47.76</v>
      </c>
      <c r="I145" s="171"/>
      <c r="L145" s="167"/>
      <c r="M145" s="172"/>
      <c r="N145" s="173"/>
      <c r="O145" s="173"/>
      <c r="P145" s="173"/>
      <c r="Q145" s="173"/>
      <c r="R145" s="173"/>
      <c r="S145" s="173"/>
      <c r="T145" s="174"/>
      <c r="AT145" s="168" t="s">
        <v>137</v>
      </c>
      <c r="AU145" s="168" t="s">
        <v>83</v>
      </c>
      <c r="AV145" s="14" t="s">
        <v>89</v>
      </c>
      <c r="AW145" s="14" t="s">
        <v>31</v>
      </c>
      <c r="AX145" s="14" t="s">
        <v>79</v>
      </c>
      <c r="AY145" s="168" t="s">
        <v>130</v>
      </c>
    </row>
    <row r="146" spans="1:65" s="2" customFormat="1" ht="24.2" customHeight="1">
      <c r="A146" s="31"/>
      <c r="B146" s="143"/>
      <c r="C146" s="144" t="s">
        <v>157</v>
      </c>
      <c r="D146" s="144" t="s">
        <v>132</v>
      </c>
      <c r="E146" s="145" t="s">
        <v>318</v>
      </c>
      <c r="F146" s="146" t="s">
        <v>319</v>
      </c>
      <c r="G146" s="147" t="s">
        <v>141</v>
      </c>
      <c r="H146" s="148">
        <v>47.76</v>
      </c>
      <c r="I146" s="149"/>
      <c r="J146" s="150">
        <f>ROUND(I146*H146,2)</f>
        <v>0</v>
      </c>
      <c r="K146" s="151"/>
      <c r="L146" s="32"/>
      <c r="M146" s="152" t="s">
        <v>1</v>
      </c>
      <c r="N146" s="153" t="s">
        <v>39</v>
      </c>
      <c r="O146" s="57"/>
      <c r="P146" s="154">
        <f>O146*H146</f>
        <v>0</v>
      </c>
      <c r="Q146" s="154">
        <v>0</v>
      </c>
      <c r="R146" s="154">
        <f>Q146*H146</f>
        <v>0</v>
      </c>
      <c r="S146" s="154">
        <v>0</v>
      </c>
      <c r="T146" s="155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56" t="s">
        <v>89</v>
      </c>
      <c r="AT146" s="156" t="s">
        <v>132</v>
      </c>
      <c r="AU146" s="156" t="s">
        <v>83</v>
      </c>
      <c r="AY146" s="16" t="s">
        <v>130</v>
      </c>
      <c r="BE146" s="157">
        <f>IF(N146="základní",J146,0)</f>
        <v>0</v>
      </c>
      <c r="BF146" s="157">
        <f>IF(N146="snížená",J146,0)</f>
        <v>0</v>
      </c>
      <c r="BG146" s="157">
        <f>IF(N146="zákl. přenesená",J146,0)</f>
        <v>0</v>
      </c>
      <c r="BH146" s="157">
        <f>IF(N146="sníž. přenesená",J146,0)</f>
        <v>0</v>
      </c>
      <c r="BI146" s="157">
        <f>IF(N146="nulová",J146,0)</f>
        <v>0</v>
      </c>
      <c r="BJ146" s="16" t="s">
        <v>79</v>
      </c>
      <c r="BK146" s="157">
        <f>ROUND(I146*H146,2)</f>
        <v>0</v>
      </c>
      <c r="BL146" s="16" t="s">
        <v>89</v>
      </c>
      <c r="BM146" s="156" t="s">
        <v>320</v>
      </c>
    </row>
    <row r="147" spans="1:65" s="13" customFormat="1" ht="11.25">
      <c r="B147" s="158"/>
      <c r="D147" s="159" t="s">
        <v>137</v>
      </c>
      <c r="E147" s="160" t="s">
        <v>1</v>
      </c>
      <c r="F147" s="161" t="s">
        <v>316</v>
      </c>
      <c r="H147" s="162">
        <v>6.84</v>
      </c>
      <c r="I147" s="163"/>
      <c r="L147" s="158"/>
      <c r="M147" s="164"/>
      <c r="N147" s="165"/>
      <c r="O147" s="165"/>
      <c r="P147" s="165"/>
      <c r="Q147" s="165"/>
      <c r="R147" s="165"/>
      <c r="S147" s="165"/>
      <c r="T147" s="166"/>
      <c r="AT147" s="160" t="s">
        <v>137</v>
      </c>
      <c r="AU147" s="160" t="s">
        <v>83</v>
      </c>
      <c r="AV147" s="13" t="s">
        <v>83</v>
      </c>
      <c r="AW147" s="13" t="s">
        <v>31</v>
      </c>
      <c r="AX147" s="13" t="s">
        <v>74</v>
      </c>
      <c r="AY147" s="160" t="s">
        <v>130</v>
      </c>
    </row>
    <row r="148" spans="1:65" s="13" customFormat="1" ht="11.25">
      <c r="B148" s="158"/>
      <c r="D148" s="159" t="s">
        <v>137</v>
      </c>
      <c r="E148" s="160" t="s">
        <v>1</v>
      </c>
      <c r="F148" s="161" t="s">
        <v>317</v>
      </c>
      <c r="H148" s="162">
        <v>40.92</v>
      </c>
      <c r="I148" s="163"/>
      <c r="L148" s="158"/>
      <c r="M148" s="164"/>
      <c r="N148" s="165"/>
      <c r="O148" s="165"/>
      <c r="P148" s="165"/>
      <c r="Q148" s="165"/>
      <c r="R148" s="165"/>
      <c r="S148" s="165"/>
      <c r="T148" s="166"/>
      <c r="AT148" s="160" t="s">
        <v>137</v>
      </c>
      <c r="AU148" s="160" t="s">
        <v>83</v>
      </c>
      <c r="AV148" s="13" t="s">
        <v>83</v>
      </c>
      <c r="AW148" s="13" t="s">
        <v>31</v>
      </c>
      <c r="AX148" s="13" t="s">
        <v>74</v>
      </c>
      <c r="AY148" s="160" t="s">
        <v>130</v>
      </c>
    </row>
    <row r="149" spans="1:65" s="14" customFormat="1" ht="11.25">
      <c r="B149" s="167"/>
      <c r="D149" s="159" t="s">
        <v>137</v>
      </c>
      <c r="E149" s="168" t="s">
        <v>1</v>
      </c>
      <c r="F149" s="169" t="s">
        <v>145</v>
      </c>
      <c r="H149" s="170">
        <v>47.76</v>
      </c>
      <c r="I149" s="171"/>
      <c r="L149" s="167"/>
      <c r="M149" s="172"/>
      <c r="N149" s="173"/>
      <c r="O149" s="173"/>
      <c r="P149" s="173"/>
      <c r="Q149" s="173"/>
      <c r="R149" s="173"/>
      <c r="S149" s="173"/>
      <c r="T149" s="174"/>
      <c r="AT149" s="168" t="s">
        <v>137</v>
      </c>
      <c r="AU149" s="168" t="s">
        <v>83</v>
      </c>
      <c r="AV149" s="14" t="s">
        <v>89</v>
      </c>
      <c r="AW149" s="14" t="s">
        <v>31</v>
      </c>
      <c r="AX149" s="14" t="s">
        <v>79</v>
      </c>
      <c r="AY149" s="168" t="s">
        <v>130</v>
      </c>
    </row>
    <row r="150" spans="1:65" s="2" customFormat="1" ht="16.5" customHeight="1">
      <c r="A150" s="31"/>
      <c r="B150" s="143"/>
      <c r="C150" s="175" t="s">
        <v>172</v>
      </c>
      <c r="D150" s="175" t="s">
        <v>153</v>
      </c>
      <c r="E150" s="176" t="s">
        <v>321</v>
      </c>
      <c r="F150" s="177" t="s">
        <v>322</v>
      </c>
      <c r="G150" s="178" t="s">
        <v>156</v>
      </c>
      <c r="H150" s="179">
        <v>89.311000000000007</v>
      </c>
      <c r="I150" s="180"/>
      <c r="J150" s="181">
        <f>ROUND(I150*H150,2)</f>
        <v>0</v>
      </c>
      <c r="K150" s="182"/>
      <c r="L150" s="183"/>
      <c r="M150" s="184" t="s">
        <v>1</v>
      </c>
      <c r="N150" s="185" t="s">
        <v>39</v>
      </c>
      <c r="O150" s="57"/>
      <c r="P150" s="154">
        <f>O150*H150</f>
        <v>0</v>
      </c>
      <c r="Q150" s="154">
        <v>0</v>
      </c>
      <c r="R150" s="154">
        <f>Q150*H150</f>
        <v>0</v>
      </c>
      <c r="S150" s="154">
        <v>0</v>
      </c>
      <c r="T150" s="155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56" t="s">
        <v>157</v>
      </c>
      <c r="AT150" s="156" t="s">
        <v>153</v>
      </c>
      <c r="AU150" s="156" t="s">
        <v>83</v>
      </c>
      <c r="AY150" s="16" t="s">
        <v>130</v>
      </c>
      <c r="BE150" s="157">
        <f>IF(N150="základní",J150,0)</f>
        <v>0</v>
      </c>
      <c r="BF150" s="157">
        <f>IF(N150="snížená",J150,0)</f>
        <v>0</v>
      </c>
      <c r="BG150" s="157">
        <f>IF(N150="zákl. přenesená",J150,0)</f>
        <v>0</v>
      </c>
      <c r="BH150" s="157">
        <f>IF(N150="sníž. přenesená",J150,0)</f>
        <v>0</v>
      </c>
      <c r="BI150" s="157">
        <f>IF(N150="nulová",J150,0)</f>
        <v>0</v>
      </c>
      <c r="BJ150" s="16" t="s">
        <v>79</v>
      </c>
      <c r="BK150" s="157">
        <f>ROUND(I150*H150,2)</f>
        <v>0</v>
      </c>
      <c r="BL150" s="16" t="s">
        <v>89</v>
      </c>
      <c r="BM150" s="156" t="s">
        <v>323</v>
      </c>
    </row>
    <row r="151" spans="1:65" s="13" customFormat="1" ht="11.25">
      <c r="B151" s="158"/>
      <c r="D151" s="159" t="s">
        <v>137</v>
      </c>
      <c r="E151" s="160" t="s">
        <v>1</v>
      </c>
      <c r="F151" s="161" t="s">
        <v>324</v>
      </c>
      <c r="H151" s="162">
        <v>89.311000000000007</v>
      </c>
      <c r="I151" s="163"/>
      <c r="L151" s="158"/>
      <c r="M151" s="164"/>
      <c r="N151" s="165"/>
      <c r="O151" s="165"/>
      <c r="P151" s="165"/>
      <c r="Q151" s="165"/>
      <c r="R151" s="165"/>
      <c r="S151" s="165"/>
      <c r="T151" s="166"/>
      <c r="AT151" s="160" t="s">
        <v>137</v>
      </c>
      <c r="AU151" s="160" t="s">
        <v>83</v>
      </c>
      <c r="AV151" s="13" t="s">
        <v>83</v>
      </c>
      <c r="AW151" s="13" t="s">
        <v>31</v>
      </c>
      <c r="AX151" s="13" t="s">
        <v>79</v>
      </c>
      <c r="AY151" s="160" t="s">
        <v>130</v>
      </c>
    </row>
    <row r="152" spans="1:65" s="12" customFormat="1" ht="22.9" customHeight="1">
      <c r="B152" s="130"/>
      <c r="D152" s="131" t="s">
        <v>73</v>
      </c>
      <c r="E152" s="141" t="s">
        <v>86</v>
      </c>
      <c r="F152" s="141" t="s">
        <v>325</v>
      </c>
      <c r="I152" s="133"/>
      <c r="J152" s="142">
        <f>BK152</f>
        <v>0</v>
      </c>
      <c r="L152" s="130"/>
      <c r="M152" s="135"/>
      <c r="N152" s="136"/>
      <c r="O152" s="136"/>
      <c r="P152" s="137">
        <f>SUM(P153:P158)</f>
        <v>0</v>
      </c>
      <c r="Q152" s="136"/>
      <c r="R152" s="137">
        <f>SUM(R153:R158)</f>
        <v>14.492000000000001</v>
      </c>
      <c r="S152" s="136"/>
      <c r="T152" s="138">
        <f>SUM(T153:T158)</f>
        <v>0</v>
      </c>
      <c r="AR152" s="131" t="s">
        <v>79</v>
      </c>
      <c r="AT152" s="139" t="s">
        <v>73</v>
      </c>
      <c r="AU152" s="139" t="s">
        <v>79</v>
      </c>
      <c r="AY152" s="131" t="s">
        <v>130</v>
      </c>
      <c r="BK152" s="140">
        <f>SUM(BK153:BK158)</f>
        <v>0</v>
      </c>
    </row>
    <row r="153" spans="1:65" s="2" customFormat="1" ht="24.2" customHeight="1">
      <c r="A153" s="31"/>
      <c r="B153" s="143"/>
      <c r="C153" s="144" t="s">
        <v>181</v>
      </c>
      <c r="D153" s="144" t="s">
        <v>132</v>
      </c>
      <c r="E153" s="145" t="s">
        <v>326</v>
      </c>
      <c r="F153" s="146" t="s">
        <v>327</v>
      </c>
      <c r="G153" s="147" t="s">
        <v>328</v>
      </c>
      <c r="H153" s="148">
        <v>1</v>
      </c>
      <c r="I153" s="149"/>
      <c r="J153" s="150">
        <f>ROUND(I153*H153,2)</f>
        <v>0</v>
      </c>
      <c r="K153" s="151"/>
      <c r="L153" s="32"/>
      <c r="M153" s="152" t="s">
        <v>1</v>
      </c>
      <c r="N153" s="153" t="s">
        <v>39</v>
      </c>
      <c r="O153" s="57"/>
      <c r="P153" s="154">
        <f>O153*H153</f>
        <v>0</v>
      </c>
      <c r="Q153" s="154">
        <v>0</v>
      </c>
      <c r="R153" s="154">
        <f>Q153*H153</f>
        <v>0</v>
      </c>
      <c r="S153" s="154">
        <v>0</v>
      </c>
      <c r="T153" s="155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56" t="s">
        <v>89</v>
      </c>
      <c r="AT153" s="156" t="s">
        <v>132</v>
      </c>
      <c r="AU153" s="156" t="s">
        <v>83</v>
      </c>
      <c r="AY153" s="16" t="s">
        <v>130</v>
      </c>
      <c r="BE153" s="157">
        <f>IF(N153="základní",J153,0)</f>
        <v>0</v>
      </c>
      <c r="BF153" s="157">
        <f>IF(N153="snížená",J153,0)</f>
        <v>0</v>
      </c>
      <c r="BG153" s="157">
        <f>IF(N153="zákl. přenesená",J153,0)</f>
        <v>0</v>
      </c>
      <c r="BH153" s="157">
        <f>IF(N153="sníž. přenesená",J153,0)</f>
        <v>0</v>
      </c>
      <c r="BI153" s="157">
        <f>IF(N153="nulová",J153,0)</f>
        <v>0</v>
      </c>
      <c r="BJ153" s="16" t="s">
        <v>79</v>
      </c>
      <c r="BK153" s="157">
        <f>ROUND(I153*H153,2)</f>
        <v>0</v>
      </c>
      <c r="BL153" s="16" t="s">
        <v>89</v>
      </c>
      <c r="BM153" s="156" t="s">
        <v>329</v>
      </c>
    </row>
    <row r="154" spans="1:65" s="13" customFormat="1" ht="11.25">
      <c r="B154" s="158"/>
      <c r="D154" s="159" t="s">
        <v>137</v>
      </c>
      <c r="E154" s="160" t="s">
        <v>1</v>
      </c>
      <c r="F154" s="161" t="s">
        <v>79</v>
      </c>
      <c r="H154" s="162">
        <v>1</v>
      </c>
      <c r="I154" s="163"/>
      <c r="L154" s="158"/>
      <c r="M154" s="164"/>
      <c r="N154" s="165"/>
      <c r="O154" s="165"/>
      <c r="P154" s="165"/>
      <c r="Q154" s="165"/>
      <c r="R154" s="165"/>
      <c r="S154" s="165"/>
      <c r="T154" s="166"/>
      <c r="AT154" s="160" t="s">
        <v>137</v>
      </c>
      <c r="AU154" s="160" t="s">
        <v>83</v>
      </c>
      <c r="AV154" s="13" t="s">
        <v>83</v>
      </c>
      <c r="AW154" s="13" t="s">
        <v>31</v>
      </c>
      <c r="AX154" s="13" t="s">
        <v>79</v>
      </c>
      <c r="AY154" s="160" t="s">
        <v>130</v>
      </c>
    </row>
    <row r="155" spans="1:65" s="2" customFormat="1" ht="24.2" customHeight="1">
      <c r="A155" s="31"/>
      <c r="B155" s="143"/>
      <c r="C155" s="175" t="s">
        <v>186</v>
      </c>
      <c r="D155" s="175" t="s">
        <v>153</v>
      </c>
      <c r="E155" s="176" t="s">
        <v>330</v>
      </c>
      <c r="F155" s="177" t="s">
        <v>331</v>
      </c>
      <c r="G155" s="178" t="s">
        <v>328</v>
      </c>
      <c r="H155" s="179">
        <v>1</v>
      </c>
      <c r="I155" s="180"/>
      <c r="J155" s="181">
        <f>ROUND(I155*H155,2)</f>
        <v>0</v>
      </c>
      <c r="K155" s="182"/>
      <c r="L155" s="183"/>
      <c r="M155" s="184" t="s">
        <v>1</v>
      </c>
      <c r="N155" s="185" t="s">
        <v>39</v>
      </c>
      <c r="O155" s="57"/>
      <c r="P155" s="154">
        <f>O155*H155</f>
        <v>0</v>
      </c>
      <c r="Q155" s="154">
        <v>7.2460000000000004</v>
      </c>
      <c r="R155" s="154">
        <f>Q155*H155</f>
        <v>7.2460000000000004</v>
      </c>
      <c r="S155" s="154">
        <v>0</v>
      </c>
      <c r="T155" s="155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56" t="s">
        <v>157</v>
      </c>
      <c r="AT155" s="156" t="s">
        <v>153</v>
      </c>
      <c r="AU155" s="156" t="s">
        <v>83</v>
      </c>
      <c r="AY155" s="16" t="s">
        <v>130</v>
      </c>
      <c r="BE155" s="157">
        <f>IF(N155="základní",J155,0)</f>
        <v>0</v>
      </c>
      <c r="BF155" s="157">
        <f>IF(N155="snížená",J155,0)</f>
        <v>0</v>
      </c>
      <c r="BG155" s="157">
        <f>IF(N155="zákl. přenesená",J155,0)</f>
        <v>0</v>
      </c>
      <c r="BH155" s="157">
        <f>IF(N155="sníž. přenesená",J155,0)</f>
        <v>0</v>
      </c>
      <c r="BI155" s="157">
        <f>IF(N155="nulová",J155,0)</f>
        <v>0</v>
      </c>
      <c r="BJ155" s="16" t="s">
        <v>79</v>
      </c>
      <c r="BK155" s="157">
        <f>ROUND(I155*H155,2)</f>
        <v>0</v>
      </c>
      <c r="BL155" s="16" t="s">
        <v>89</v>
      </c>
      <c r="BM155" s="156" t="s">
        <v>332</v>
      </c>
    </row>
    <row r="156" spans="1:65" s="13" customFormat="1" ht="11.25">
      <c r="B156" s="158"/>
      <c r="D156" s="159" t="s">
        <v>137</v>
      </c>
      <c r="E156" s="160" t="s">
        <v>1</v>
      </c>
      <c r="F156" s="161" t="s">
        <v>79</v>
      </c>
      <c r="H156" s="162">
        <v>1</v>
      </c>
      <c r="I156" s="163"/>
      <c r="L156" s="158"/>
      <c r="M156" s="164"/>
      <c r="N156" s="165"/>
      <c r="O156" s="165"/>
      <c r="P156" s="165"/>
      <c r="Q156" s="165"/>
      <c r="R156" s="165"/>
      <c r="S156" s="165"/>
      <c r="T156" s="166"/>
      <c r="AT156" s="160" t="s">
        <v>137</v>
      </c>
      <c r="AU156" s="160" t="s">
        <v>83</v>
      </c>
      <c r="AV156" s="13" t="s">
        <v>83</v>
      </c>
      <c r="AW156" s="13" t="s">
        <v>31</v>
      </c>
      <c r="AX156" s="13" t="s">
        <v>79</v>
      </c>
      <c r="AY156" s="160" t="s">
        <v>130</v>
      </c>
    </row>
    <row r="157" spans="1:65" s="2" customFormat="1" ht="24.2" customHeight="1">
      <c r="A157" s="31"/>
      <c r="B157" s="143"/>
      <c r="C157" s="175" t="s">
        <v>8</v>
      </c>
      <c r="D157" s="175" t="s">
        <v>153</v>
      </c>
      <c r="E157" s="176" t="s">
        <v>333</v>
      </c>
      <c r="F157" s="177" t="s">
        <v>334</v>
      </c>
      <c r="G157" s="178" t="s">
        <v>328</v>
      </c>
      <c r="H157" s="179">
        <v>1</v>
      </c>
      <c r="I157" s="180"/>
      <c r="J157" s="181">
        <f>ROUND(I157*H157,2)</f>
        <v>0</v>
      </c>
      <c r="K157" s="182"/>
      <c r="L157" s="183"/>
      <c r="M157" s="184" t="s">
        <v>1</v>
      </c>
      <c r="N157" s="185" t="s">
        <v>39</v>
      </c>
      <c r="O157" s="57"/>
      <c r="P157" s="154">
        <f>O157*H157</f>
        <v>0</v>
      </c>
      <c r="Q157" s="154">
        <v>7.2460000000000004</v>
      </c>
      <c r="R157" s="154">
        <f>Q157*H157</f>
        <v>7.2460000000000004</v>
      </c>
      <c r="S157" s="154">
        <v>0</v>
      </c>
      <c r="T157" s="155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56" t="s">
        <v>157</v>
      </c>
      <c r="AT157" s="156" t="s">
        <v>153</v>
      </c>
      <c r="AU157" s="156" t="s">
        <v>83</v>
      </c>
      <c r="AY157" s="16" t="s">
        <v>130</v>
      </c>
      <c r="BE157" s="157">
        <f>IF(N157="základní",J157,0)</f>
        <v>0</v>
      </c>
      <c r="BF157" s="157">
        <f>IF(N157="snížená",J157,0)</f>
        <v>0</v>
      </c>
      <c r="BG157" s="157">
        <f>IF(N157="zákl. přenesená",J157,0)</f>
        <v>0</v>
      </c>
      <c r="BH157" s="157">
        <f>IF(N157="sníž. přenesená",J157,0)</f>
        <v>0</v>
      </c>
      <c r="BI157" s="157">
        <f>IF(N157="nulová",J157,0)</f>
        <v>0</v>
      </c>
      <c r="BJ157" s="16" t="s">
        <v>79</v>
      </c>
      <c r="BK157" s="157">
        <f>ROUND(I157*H157,2)</f>
        <v>0</v>
      </c>
      <c r="BL157" s="16" t="s">
        <v>89</v>
      </c>
      <c r="BM157" s="156" t="s">
        <v>335</v>
      </c>
    </row>
    <row r="158" spans="1:65" s="13" customFormat="1" ht="11.25">
      <c r="B158" s="158"/>
      <c r="D158" s="159" t="s">
        <v>137</v>
      </c>
      <c r="E158" s="160" t="s">
        <v>1</v>
      </c>
      <c r="F158" s="161" t="s">
        <v>79</v>
      </c>
      <c r="H158" s="162">
        <v>1</v>
      </c>
      <c r="I158" s="163"/>
      <c r="L158" s="158"/>
      <c r="M158" s="164"/>
      <c r="N158" s="165"/>
      <c r="O158" s="165"/>
      <c r="P158" s="165"/>
      <c r="Q158" s="165"/>
      <c r="R158" s="165"/>
      <c r="S158" s="165"/>
      <c r="T158" s="166"/>
      <c r="AT158" s="160" t="s">
        <v>137</v>
      </c>
      <c r="AU158" s="160" t="s">
        <v>83</v>
      </c>
      <c r="AV158" s="13" t="s">
        <v>83</v>
      </c>
      <c r="AW158" s="13" t="s">
        <v>31</v>
      </c>
      <c r="AX158" s="13" t="s">
        <v>79</v>
      </c>
      <c r="AY158" s="160" t="s">
        <v>130</v>
      </c>
    </row>
    <row r="159" spans="1:65" s="12" customFormat="1" ht="22.9" customHeight="1">
      <c r="B159" s="130"/>
      <c r="D159" s="131" t="s">
        <v>73</v>
      </c>
      <c r="E159" s="141" t="s">
        <v>89</v>
      </c>
      <c r="F159" s="141" t="s">
        <v>336</v>
      </c>
      <c r="I159" s="133"/>
      <c r="J159" s="142">
        <f>BK159</f>
        <v>0</v>
      </c>
      <c r="L159" s="130"/>
      <c r="M159" s="135"/>
      <c r="N159" s="136"/>
      <c r="O159" s="136"/>
      <c r="P159" s="137">
        <f>SUM(P160:P163)</f>
        <v>0</v>
      </c>
      <c r="Q159" s="136"/>
      <c r="R159" s="137">
        <f>SUM(R160:R163)</f>
        <v>0</v>
      </c>
      <c r="S159" s="136"/>
      <c r="T159" s="138">
        <f>SUM(T160:T163)</f>
        <v>0</v>
      </c>
      <c r="AR159" s="131" t="s">
        <v>79</v>
      </c>
      <c r="AT159" s="139" t="s">
        <v>73</v>
      </c>
      <c r="AU159" s="139" t="s">
        <v>79</v>
      </c>
      <c r="AY159" s="131" t="s">
        <v>130</v>
      </c>
      <c r="BK159" s="140">
        <f>SUM(BK160:BK163)</f>
        <v>0</v>
      </c>
    </row>
    <row r="160" spans="1:65" s="2" customFormat="1" ht="16.5" customHeight="1">
      <c r="A160" s="31"/>
      <c r="B160" s="143"/>
      <c r="C160" s="144" t="s">
        <v>196</v>
      </c>
      <c r="D160" s="144" t="s">
        <v>132</v>
      </c>
      <c r="E160" s="145" t="s">
        <v>337</v>
      </c>
      <c r="F160" s="146" t="s">
        <v>338</v>
      </c>
      <c r="G160" s="147" t="s">
        <v>141</v>
      </c>
      <c r="H160" s="148">
        <v>8.9600000000000009</v>
      </c>
      <c r="I160" s="149"/>
      <c r="J160" s="150">
        <f>ROUND(I160*H160,2)</f>
        <v>0</v>
      </c>
      <c r="K160" s="151"/>
      <c r="L160" s="32"/>
      <c r="M160" s="152" t="s">
        <v>1</v>
      </c>
      <c r="N160" s="153" t="s">
        <v>39</v>
      </c>
      <c r="O160" s="57"/>
      <c r="P160" s="154">
        <f>O160*H160</f>
        <v>0</v>
      </c>
      <c r="Q160" s="154">
        <v>0</v>
      </c>
      <c r="R160" s="154">
        <f>Q160*H160</f>
        <v>0</v>
      </c>
      <c r="S160" s="154">
        <v>0</v>
      </c>
      <c r="T160" s="155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56" t="s">
        <v>89</v>
      </c>
      <c r="AT160" s="156" t="s">
        <v>132</v>
      </c>
      <c r="AU160" s="156" t="s">
        <v>83</v>
      </c>
      <c r="AY160" s="16" t="s">
        <v>130</v>
      </c>
      <c r="BE160" s="157">
        <f>IF(N160="základní",J160,0)</f>
        <v>0</v>
      </c>
      <c r="BF160" s="157">
        <f>IF(N160="snížená",J160,0)</f>
        <v>0</v>
      </c>
      <c r="BG160" s="157">
        <f>IF(N160="zákl. přenesená",J160,0)</f>
        <v>0</v>
      </c>
      <c r="BH160" s="157">
        <f>IF(N160="sníž. přenesená",J160,0)</f>
        <v>0</v>
      </c>
      <c r="BI160" s="157">
        <f>IF(N160="nulová",J160,0)</f>
        <v>0</v>
      </c>
      <c r="BJ160" s="16" t="s">
        <v>79</v>
      </c>
      <c r="BK160" s="157">
        <f>ROUND(I160*H160,2)</f>
        <v>0</v>
      </c>
      <c r="BL160" s="16" t="s">
        <v>89</v>
      </c>
      <c r="BM160" s="156" t="s">
        <v>339</v>
      </c>
    </row>
    <row r="161" spans="1:65" s="13" customFormat="1" ht="11.25">
      <c r="B161" s="158"/>
      <c r="D161" s="159" t="s">
        <v>137</v>
      </c>
      <c r="E161" s="160" t="s">
        <v>1</v>
      </c>
      <c r="F161" s="161" t="s">
        <v>340</v>
      </c>
      <c r="H161" s="162">
        <v>1.52</v>
      </c>
      <c r="I161" s="163"/>
      <c r="L161" s="158"/>
      <c r="M161" s="164"/>
      <c r="N161" s="165"/>
      <c r="O161" s="165"/>
      <c r="P161" s="165"/>
      <c r="Q161" s="165"/>
      <c r="R161" s="165"/>
      <c r="S161" s="165"/>
      <c r="T161" s="166"/>
      <c r="AT161" s="160" t="s">
        <v>137</v>
      </c>
      <c r="AU161" s="160" t="s">
        <v>83</v>
      </c>
      <c r="AV161" s="13" t="s">
        <v>83</v>
      </c>
      <c r="AW161" s="13" t="s">
        <v>31</v>
      </c>
      <c r="AX161" s="13" t="s">
        <v>74</v>
      </c>
      <c r="AY161" s="160" t="s">
        <v>130</v>
      </c>
    </row>
    <row r="162" spans="1:65" s="13" customFormat="1" ht="11.25">
      <c r="B162" s="158"/>
      <c r="D162" s="159" t="s">
        <v>137</v>
      </c>
      <c r="E162" s="160" t="s">
        <v>1</v>
      </c>
      <c r="F162" s="161" t="s">
        <v>341</v>
      </c>
      <c r="H162" s="162">
        <v>7.44</v>
      </c>
      <c r="I162" s="163"/>
      <c r="L162" s="158"/>
      <c r="M162" s="164"/>
      <c r="N162" s="165"/>
      <c r="O162" s="165"/>
      <c r="P162" s="165"/>
      <c r="Q162" s="165"/>
      <c r="R162" s="165"/>
      <c r="S162" s="165"/>
      <c r="T162" s="166"/>
      <c r="AT162" s="160" t="s">
        <v>137</v>
      </c>
      <c r="AU162" s="160" t="s">
        <v>83</v>
      </c>
      <c r="AV162" s="13" t="s">
        <v>83</v>
      </c>
      <c r="AW162" s="13" t="s">
        <v>31</v>
      </c>
      <c r="AX162" s="13" t="s">
        <v>74</v>
      </c>
      <c r="AY162" s="160" t="s">
        <v>130</v>
      </c>
    </row>
    <row r="163" spans="1:65" s="14" customFormat="1" ht="11.25">
      <c r="B163" s="167"/>
      <c r="D163" s="159" t="s">
        <v>137</v>
      </c>
      <c r="E163" s="168" t="s">
        <v>1</v>
      </c>
      <c r="F163" s="169" t="s">
        <v>145</v>
      </c>
      <c r="H163" s="170">
        <v>8.9600000000000009</v>
      </c>
      <c r="I163" s="171"/>
      <c r="L163" s="167"/>
      <c r="M163" s="172"/>
      <c r="N163" s="173"/>
      <c r="O163" s="173"/>
      <c r="P163" s="173"/>
      <c r="Q163" s="173"/>
      <c r="R163" s="173"/>
      <c r="S163" s="173"/>
      <c r="T163" s="174"/>
      <c r="AT163" s="168" t="s">
        <v>137</v>
      </c>
      <c r="AU163" s="168" t="s">
        <v>83</v>
      </c>
      <c r="AV163" s="14" t="s">
        <v>89</v>
      </c>
      <c r="AW163" s="14" t="s">
        <v>31</v>
      </c>
      <c r="AX163" s="14" t="s">
        <v>79</v>
      </c>
      <c r="AY163" s="168" t="s">
        <v>130</v>
      </c>
    </row>
    <row r="164" spans="1:65" s="12" customFormat="1" ht="22.9" customHeight="1">
      <c r="B164" s="130"/>
      <c r="D164" s="131" t="s">
        <v>73</v>
      </c>
      <c r="E164" s="141" t="s">
        <v>92</v>
      </c>
      <c r="F164" s="141" t="s">
        <v>207</v>
      </c>
      <c r="I164" s="133"/>
      <c r="J164" s="142">
        <f>BK164</f>
        <v>0</v>
      </c>
      <c r="L164" s="130"/>
      <c r="M164" s="135"/>
      <c r="N164" s="136"/>
      <c r="O164" s="136"/>
      <c r="P164" s="137">
        <f>SUM(P165:P168)</f>
        <v>0</v>
      </c>
      <c r="Q164" s="136"/>
      <c r="R164" s="137">
        <f>SUM(R165:R168)</f>
        <v>0</v>
      </c>
      <c r="S164" s="136"/>
      <c r="T164" s="138">
        <f>SUM(T165:T168)</f>
        <v>0</v>
      </c>
      <c r="AR164" s="131" t="s">
        <v>79</v>
      </c>
      <c r="AT164" s="139" t="s">
        <v>73</v>
      </c>
      <c r="AU164" s="139" t="s">
        <v>79</v>
      </c>
      <c r="AY164" s="131" t="s">
        <v>130</v>
      </c>
      <c r="BK164" s="140">
        <f>SUM(BK165:BK168)</f>
        <v>0</v>
      </c>
    </row>
    <row r="165" spans="1:65" s="2" customFormat="1" ht="24.2" customHeight="1">
      <c r="A165" s="31"/>
      <c r="B165" s="143"/>
      <c r="C165" s="144" t="s">
        <v>202</v>
      </c>
      <c r="D165" s="144" t="s">
        <v>132</v>
      </c>
      <c r="E165" s="145" t="s">
        <v>342</v>
      </c>
      <c r="F165" s="146" t="s">
        <v>343</v>
      </c>
      <c r="G165" s="147" t="s">
        <v>135</v>
      </c>
      <c r="H165" s="148">
        <v>4.8</v>
      </c>
      <c r="I165" s="149"/>
      <c r="J165" s="150">
        <f>ROUND(I165*H165,2)</f>
        <v>0</v>
      </c>
      <c r="K165" s="151"/>
      <c r="L165" s="32"/>
      <c r="M165" s="152" t="s">
        <v>1</v>
      </c>
      <c r="N165" s="153" t="s">
        <v>39</v>
      </c>
      <c r="O165" s="57"/>
      <c r="P165" s="154">
        <f>O165*H165</f>
        <v>0</v>
      </c>
      <c r="Q165" s="154">
        <v>0</v>
      </c>
      <c r="R165" s="154">
        <f>Q165*H165</f>
        <v>0</v>
      </c>
      <c r="S165" s="154">
        <v>0</v>
      </c>
      <c r="T165" s="155">
        <f>S165*H165</f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56" t="s">
        <v>89</v>
      </c>
      <c r="AT165" s="156" t="s">
        <v>132</v>
      </c>
      <c r="AU165" s="156" t="s">
        <v>83</v>
      </c>
      <c r="AY165" s="16" t="s">
        <v>130</v>
      </c>
      <c r="BE165" s="157">
        <f>IF(N165="základní",J165,0)</f>
        <v>0</v>
      </c>
      <c r="BF165" s="157">
        <f>IF(N165="snížená",J165,0)</f>
        <v>0</v>
      </c>
      <c r="BG165" s="157">
        <f>IF(N165="zákl. přenesená",J165,0)</f>
        <v>0</v>
      </c>
      <c r="BH165" s="157">
        <f>IF(N165="sníž. přenesená",J165,0)</f>
        <v>0</v>
      </c>
      <c r="BI165" s="157">
        <f>IF(N165="nulová",J165,0)</f>
        <v>0</v>
      </c>
      <c r="BJ165" s="16" t="s">
        <v>79</v>
      </c>
      <c r="BK165" s="157">
        <f>ROUND(I165*H165,2)</f>
        <v>0</v>
      </c>
      <c r="BL165" s="16" t="s">
        <v>89</v>
      </c>
      <c r="BM165" s="156" t="s">
        <v>344</v>
      </c>
    </row>
    <row r="166" spans="1:65" s="13" customFormat="1" ht="11.25">
      <c r="B166" s="158"/>
      <c r="D166" s="159" t="s">
        <v>137</v>
      </c>
      <c r="E166" s="160" t="s">
        <v>1</v>
      </c>
      <c r="F166" s="161" t="s">
        <v>292</v>
      </c>
      <c r="H166" s="162">
        <v>4.8</v>
      </c>
      <c r="I166" s="163"/>
      <c r="L166" s="158"/>
      <c r="M166" s="164"/>
      <c r="N166" s="165"/>
      <c r="O166" s="165"/>
      <c r="P166" s="165"/>
      <c r="Q166" s="165"/>
      <c r="R166" s="165"/>
      <c r="S166" s="165"/>
      <c r="T166" s="166"/>
      <c r="AT166" s="160" t="s">
        <v>137</v>
      </c>
      <c r="AU166" s="160" t="s">
        <v>83</v>
      </c>
      <c r="AV166" s="13" t="s">
        <v>83</v>
      </c>
      <c r="AW166" s="13" t="s">
        <v>31</v>
      </c>
      <c r="AX166" s="13" t="s">
        <v>79</v>
      </c>
      <c r="AY166" s="160" t="s">
        <v>130</v>
      </c>
    </row>
    <row r="167" spans="1:65" s="2" customFormat="1" ht="33" customHeight="1">
      <c r="A167" s="31"/>
      <c r="B167" s="143"/>
      <c r="C167" s="144" t="s">
        <v>208</v>
      </c>
      <c r="D167" s="144" t="s">
        <v>132</v>
      </c>
      <c r="E167" s="145" t="s">
        <v>345</v>
      </c>
      <c r="F167" s="146" t="s">
        <v>346</v>
      </c>
      <c r="G167" s="147" t="s">
        <v>135</v>
      </c>
      <c r="H167" s="148">
        <v>6.8</v>
      </c>
      <c r="I167" s="149"/>
      <c r="J167" s="150">
        <f>ROUND(I167*H167,2)</f>
        <v>0</v>
      </c>
      <c r="K167" s="151"/>
      <c r="L167" s="32"/>
      <c r="M167" s="152" t="s">
        <v>1</v>
      </c>
      <c r="N167" s="153" t="s">
        <v>39</v>
      </c>
      <c r="O167" s="57"/>
      <c r="P167" s="154">
        <f>O167*H167</f>
        <v>0</v>
      </c>
      <c r="Q167" s="154">
        <v>0</v>
      </c>
      <c r="R167" s="154">
        <f>Q167*H167</f>
        <v>0</v>
      </c>
      <c r="S167" s="154">
        <v>0</v>
      </c>
      <c r="T167" s="155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56" t="s">
        <v>89</v>
      </c>
      <c r="AT167" s="156" t="s">
        <v>132</v>
      </c>
      <c r="AU167" s="156" t="s">
        <v>83</v>
      </c>
      <c r="AY167" s="16" t="s">
        <v>130</v>
      </c>
      <c r="BE167" s="157">
        <f>IF(N167="základní",J167,0)</f>
        <v>0</v>
      </c>
      <c r="BF167" s="157">
        <f>IF(N167="snížená",J167,0)</f>
        <v>0</v>
      </c>
      <c r="BG167" s="157">
        <f>IF(N167="zákl. přenesená",J167,0)</f>
        <v>0</v>
      </c>
      <c r="BH167" s="157">
        <f>IF(N167="sníž. přenesená",J167,0)</f>
        <v>0</v>
      </c>
      <c r="BI167" s="157">
        <f>IF(N167="nulová",J167,0)</f>
        <v>0</v>
      </c>
      <c r="BJ167" s="16" t="s">
        <v>79</v>
      </c>
      <c r="BK167" s="157">
        <f>ROUND(I167*H167,2)</f>
        <v>0</v>
      </c>
      <c r="BL167" s="16" t="s">
        <v>89</v>
      </c>
      <c r="BM167" s="156" t="s">
        <v>347</v>
      </c>
    </row>
    <row r="168" spans="1:65" s="13" customFormat="1" ht="11.25">
      <c r="B168" s="158"/>
      <c r="D168" s="159" t="s">
        <v>137</v>
      </c>
      <c r="E168" s="160" t="s">
        <v>1</v>
      </c>
      <c r="F168" s="161" t="s">
        <v>296</v>
      </c>
      <c r="H168" s="162">
        <v>6.8</v>
      </c>
      <c r="I168" s="163"/>
      <c r="L168" s="158"/>
      <c r="M168" s="164"/>
      <c r="N168" s="165"/>
      <c r="O168" s="165"/>
      <c r="P168" s="165"/>
      <c r="Q168" s="165"/>
      <c r="R168" s="165"/>
      <c r="S168" s="165"/>
      <c r="T168" s="166"/>
      <c r="AT168" s="160" t="s">
        <v>137</v>
      </c>
      <c r="AU168" s="160" t="s">
        <v>83</v>
      </c>
      <c r="AV168" s="13" t="s">
        <v>83</v>
      </c>
      <c r="AW168" s="13" t="s">
        <v>31</v>
      </c>
      <c r="AX168" s="13" t="s">
        <v>79</v>
      </c>
      <c r="AY168" s="160" t="s">
        <v>130</v>
      </c>
    </row>
    <row r="169" spans="1:65" s="12" customFormat="1" ht="22.9" customHeight="1">
      <c r="B169" s="130"/>
      <c r="D169" s="131" t="s">
        <v>73</v>
      </c>
      <c r="E169" s="141" t="s">
        <v>157</v>
      </c>
      <c r="F169" s="141" t="s">
        <v>348</v>
      </c>
      <c r="I169" s="133"/>
      <c r="J169" s="142">
        <f>BK169</f>
        <v>0</v>
      </c>
      <c r="L169" s="130"/>
      <c r="M169" s="135"/>
      <c r="N169" s="136"/>
      <c r="O169" s="136"/>
      <c r="P169" s="137">
        <f>SUM(P170:P233)</f>
        <v>0</v>
      </c>
      <c r="Q169" s="136"/>
      <c r="R169" s="137">
        <f>SUM(R170:R233)</f>
        <v>6.9110199999999997</v>
      </c>
      <c r="S169" s="136"/>
      <c r="T169" s="138">
        <f>SUM(T170:T233)</f>
        <v>0</v>
      </c>
      <c r="AR169" s="131" t="s">
        <v>79</v>
      </c>
      <c r="AT169" s="139" t="s">
        <v>73</v>
      </c>
      <c r="AU169" s="139" t="s">
        <v>79</v>
      </c>
      <c r="AY169" s="131" t="s">
        <v>130</v>
      </c>
      <c r="BK169" s="140">
        <f>SUM(BK170:BK233)</f>
        <v>0</v>
      </c>
    </row>
    <row r="170" spans="1:65" s="2" customFormat="1" ht="24.2" customHeight="1">
      <c r="A170" s="31"/>
      <c r="B170" s="143"/>
      <c r="C170" s="144" t="s">
        <v>212</v>
      </c>
      <c r="D170" s="144" t="s">
        <v>132</v>
      </c>
      <c r="E170" s="145" t="s">
        <v>349</v>
      </c>
      <c r="F170" s="146" t="s">
        <v>350</v>
      </c>
      <c r="G170" s="147" t="s">
        <v>199</v>
      </c>
      <c r="H170" s="148">
        <v>19</v>
      </c>
      <c r="I170" s="149"/>
      <c r="J170" s="150">
        <f>ROUND(I170*H170,2)</f>
        <v>0</v>
      </c>
      <c r="K170" s="151"/>
      <c r="L170" s="32"/>
      <c r="M170" s="152" t="s">
        <v>1</v>
      </c>
      <c r="N170" s="153" t="s">
        <v>39</v>
      </c>
      <c r="O170" s="57"/>
      <c r="P170" s="154">
        <f>O170*H170</f>
        <v>0</v>
      </c>
      <c r="Q170" s="154">
        <v>1.0000000000000001E-5</v>
      </c>
      <c r="R170" s="154">
        <f>Q170*H170</f>
        <v>1.9000000000000001E-4</v>
      </c>
      <c r="S170" s="154">
        <v>0</v>
      </c>
      <c r="T170" s="155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56" t="s">
        <v>89</v>
      </c>
      <c r="AT170" s="156" t="s">
        <v>132</v>
      </c>
      <c r="AU170" s="156" t="s">
        <v>83</v>
      </c>
      <c r="AY170" s="16" t="s">
        <v>130</v>
      </c>
      <c r="BE170" s="157">
        <f>IF(N170="základní",J170,0)</f>
        <v>0</v>
      </c>
      <c r="BF170" s="157">
        <f>IF(N170="snížená",J170,0)</f>
        <v>0</v>
      </c>
      <c r="BG170" s="157">
        <f>IF(N170="zákl. přenesená",J170,0)</f>
        <v>0</v>
      </c>
      <c r="BH170" s="157">
        <f>IF(N170="sníž. přenesená",J170,0)</f>
        <v>0</v>
      </c>
      <c r="BI170" s="157">
        <f>IF(N170="nulová",J170,0)</f>
        <v>0</v>
      </c>
      <c r="BJ170" s="16" t="s">
        <v>79</v>
      </c>
      <c r="BK170" s="157">
        <f>ROUND(I170*H170,2)</f>
        <v>0</v>
      </c>
      <c r="BL170" s="16" t="s">
        <v>89</v>
      </c>
      <c r="BM170" s="156" t="s">
        <v>351</v>
      </c>
    </row>
    <row r="171" spans="1:65" s="13" customFormat="1" ht="11.25">
      <c r="B171" s="158"/>
      <c r="D171" s="159" t="s">
        <v>137</v>
      </c>
      <c r="E171" s="160" t="s">
        <v>1</v>
      </c>
      <c r="F171" s="161" t="s">
        <v>230</v>
      </c>
      <c r="H171" s="162">
        <v>19</v>
      </c>
      <c r="I171" s="163"/>
      <c r="L171" s="158"/>
      <c r="M171" s="164"/>
      <c r="N171" s="165"/>
      <c r="O171" s="165"/>
      <c r="P171" s="165"/>
      <c r="Q171" s="165"/>
      <c r="R171" s="165"/>
      <c r="S171" s="165"/>
      <c r="T171" s="166"/>
      <c r="AT171" s="160" t="s">
        <v>137</v>
      </c>
      <c r="AU171" s="160" t="s">
        <v>83</v>
      </c>
      <c r="AV171" s="13" t="s">
        <v>83</v>
      </c>
      <c r="AW171" s="13" t="s">
        <v>31</v>
      </c>
      <c r="AX171" s="13" t="s">
        <v>79</v>
      </c>
      <c r="AY171" s="160" t="s">
        <v>130</v>
      </c>
    </row>
    <row r="172" spans="1:65" s="2" customFormat="1" ht="24.2" customHeight="1">
      <c r="A172" s="31"/>
      <c r="B172" s="143"/>
      <c r="C172" s="175" t="s">
        <v>218</v>
      </c>
      <c r="D172" s="175" t="s">
        <v>153</v>
      </c>
      <c r="E172" s="176" t="s">
        <v>352</v>
      </c>
      <c r="F172" s="177" t="s">
        <v>353</v>
      </c>
      <c r="G172" s="178" t="s">
        <v>199</v>
      </c>
      <c r="H172" s="179">
        <v>7</v>
      </c>
      <c r="I172" s="180"/>
      <c r="J172" s="181">
        <f>ROUND(I172*H172,2)</f>
        <v>0</v>
      </c>
      <c r="K172" s="182"/>
      <c r="L172" s="183"/>
      <c r="M172" s="184" t="s">
        <v>1</v>
      </c>
      <c r="N172" s="185" t="s">
        <v>39</v>
      </c>
      <c r="O172" s="57"/>
      <c r="P172" s="154">
        <f>O172*H172</f>
        <v>0</v>
      </c>
      <c r="Q172" s="154">
        <v>3.8999999999999998E-3</v>
      </c>
      <c r="R172" s="154">
        <f>Q172*H172</f>
        <v>2.7299999999999998E-2</v>
      </c>
      <c r="S172" s="154">
        <v>0</v>
      </c>
      <c r="T172" s="155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56" t="s">
        <v>157</v>
      </c>
      <c r="AT172" s="156" t="s">
        <v>153</v>
      </c>
      <c r="AU172" s="156" t="s">
        <v>83</v>
      </c>
      <c r="AY172" s="16" t="s">
        <v>130</v>
      </c>
      <c r="BE172" s="157">
        <f>IF(N172="základní",J172,0)</f>
        <v>0</v>
      </c>
      <c r="BF172" s="157">
        <f>IF(N172="snížená",J172,0)</f>
        <v>0</v>
      </c>
      <c r="BG172" s="157">
        <f>IF(N172="zákl. přenesená",J172,0)</f>
        <v>0</v>
      </c>
      <c r="BH172" s="157">
        <f>IF(N172="sníž. přenesená",J172,0)</f>
        <v>0</v>
      </c>
      <c r="BI172" s="157">
        <f>IF(N172="nulová",J172,0)</f>
        <v>0</v>
      </c>
      <c r="BJ172" s="16" t="s">
        <v>79</v>
      </c>
      <c r="BK172" s="157">
        <f>ROUND(I172*H172,2)</f>
        <v>0</v>
      </c>
      <c r="BL172" s="16" t="s">
        <v>89</v>
      </c>
      <c r="BM172" s="156" t="s">
        <v>354</v>
      </c>
    </row>
    <row r="173" spans="1:65" s="13" customFormat="1" ht="11.25">
      <c r="B173" s="158"/>
      <c r="D173" s="159" t="s">
        <v>137</v>
      </c>
      <c r="E173" s="160" t="s">
        <v>1</v>
      </c>
      <c r="F173" s="161" t="s">
        <v>355</v>
      </c>
      <c r="H173" s="162">
        <v>7</v>
      </c>
      <c r="I173" s="163"/>
      <c r="L173" s="158"/>
      <c r="M173" s="164"/>
      <c r="N173" s="165"/>
      <c r="O173" s="165"/>
      <c r="P173" s="165"/>
      <c r="Q173" s="165"/>
      <c r="R173" s="165"/>
      <c r="S173" s="165"/>
      <c r="T173" s="166"/>
      <c r="AT173" s="160" t="s">
        <v>137</v>
      </c>
      <c r="AU173" s="160" t="s">
        <v>83</v>
      </c>
      <c r="AV173" s="13" t="s">
        <v>83</v>
      </c>
      <c r="AW173" s="13" t="s">
        <v>31</v>
      </c>
      <c r="AX173" s="13" t="s">
        <v>79</v>
      </c>
      <c r="AY173" s="160" t="s">
        <v>130</v>
      </c>
    </row>
    <row r="174" spans="1:65" s="2" customFormat="1" ht="24.2" customHeight="1">
      <c r="A174" s="31"/>
      <c r="B174" s="143"/>
      <c r="C174" s="175" t="s">
        <v>224</v>
      </c>
      <c r="D174" s="175" t="s">
        <v>153</v>
      </c>
      <c r="E174" s="176" t="s">
        <v>356</v>
      </c>
      <c r="F174" s="177" t="s">
        <v>357</v>
      </c>
      <c r="G174" s="178" t="s">
        <v>199</v>
      </c>
      <c r="H174" s="179">
        <v>12</v>
      </c>
      <c r="I174" s="180"/>
      <c r="J174" s="181">
        <f>ROUND(I174*H174,2)</f>
        <v>0</v>
      </c>
      <c r="K174" s="182"/>
      <c r="L174" s="183"/>
      <c r="M174" s="184" t="s">
        <v>1</v>
      </c>
      <c r="N174" s="185" t="s">
        <v>39</v>
      </c>
      <c r="O174" s="57"/>
      <c r="P174" s="154">
        <f>O174*H174</f>
        <v>0</v>
      </c>
      <c r="Q174" s="154">
        <v>4.0400000000000002E-3</v>
      </c>
      <c r="R174" s="154">
        <f>Q174*H174</f>
        <v>4.8480000000000002E-2</v>
      </c>
      <c r="S174" s="154">
        <v>0</v>
      </c>
      <c r="T174" s="155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56" t="s">
        <v>157</v>
      </c>
      <c r="AT174" s="156" t="s">
        <v>153</v>
      </c>
      <c r="AU174" s="156" t="s">
        <v>83</v>
      </c>
      <c r="AY174" s="16" t="s">
        <v>130</v>
      </c>
      <c r="BE174" s="157">
        <f>IF(N174="základní",J174,0)</f>
        <v>0</v>
      </c>
      <c r="BF174" s="157">
        <f>IF(N174="snížená",J174,0)</f>
        <v>0</v>
      </c>
      <c r="BG174" s="157">
        <f>IF(N174="zákl. přenesená",J174,0)</f>
        <v>0</v>
      </c>
      <c r="BH174" s="157">
        <f>IF(N174="sníž. přenesená",J174,0)</f>
        <v>0</v>
      </c>
      <c r="BI174" s="157">
        <f>IF(N174="nulová",J174,0)</f>
        <v>0</v>
      </c>
      <c r="BJ174" s="16" t="s">
        <v>79</v>
      </c>
      <c r="BK174" s="157">
        <f>ROUND(I174*H174,2)</f>
        <v>0</v>
      </c>
      <c r="BL174" s="16" t="s">
        <v>89</v>
      </c>
      <c r="BM174" s="156" t="s">
        <v>358</v>
      </c>
    </row>
    <row r="175" spans="1:65" s="13" customFormat="1" ht="11.25">
      <c r="B175" s="158"/>
      <c r="D175" s="159" t="s">
        <v>137</v>
      </c>
      <c r="E175" s="160" t="s">
        <v>1</v>
      </c>
      <c r="F175" s="161" t="s">
        <v>359</v>
      </c>
      <c r="H175" s="162">
        <v>12</v>
      </c>
      <c r="I175" s="163"/>
      <c r="L175" s="158"/>
      <c r="M175" s="164"/>
      <c r="N175" s="165"/>
      <c r="O175" s="165"/>
      <c r="P175" s="165"/>
      <c r="Q175" s="165"/>
      <c r="R175" s="165"/>
      <c r="S175" s="165"/>
      <c r="T175" s="166"/>
      <c r="AT175" s="160" t="s">
        <v>137</v>
      </c>
      <c r="AU175" s="160" t="s">
        <v>83</v>
      </c>
      <c r="AV175" s="13" t="s">
        <v>83</v>
      </c>
      <c r="AW175" s="13" t="s">
        <v>31</v>
      </c>
      <c r="AX175" s="13" t="s">
        <v>79</v>
      </c>
      <c r="AY175" s="160" t="s">
        <v>130</v>
      </c>
    </row>
    <row r="176" spans="1:65" s="2" customFormat="1" ht="24.2" customHeight="1">
      <c r="A176" s="31"/>
      <c r="B176" s="143"/>
      <c r="C176" s="144" t="s">
        <v>230</v>
      </c>
      <c r="D176" s="144" t="s">
        <v>132</v>
      </c>
      <c r="E176" s="145" t="s">
        <v>360</v>
      </c>
      <c r="F176" s="146" t="s">
        <v>361</v>
      </c>
      <c r="G176" s="147" t="s">
        <v>199</v>
      </c>
      <c r="H176" s="148">
        <v>62</v>
      </c>
      <c r="I176" s="149"/>
      <c r="J176" s="150">
        <f>ROUND(I176*H176,2)</f>
        <v>0</v>
      </c>
      <c r="K176" s="151"/>
      <c r="L176" s="32"/>
      <c r="M176" s="152" t="s">
        <v>1</v>
      </c>
      <c r="N176" s="153" t="s">
        <v>39</v>
      </c>
      <c r="O176" s="57"/>
      <c r="P176" s="154">
        <f>O176*H176</f>
        <v>0</v>
      </c>
      <c r="Q176" s="154">
        <v>2.0000000000000002E-5</v>
      </c>
      <c r="R176" s="154">
        <f>Q176*H176</f>
        <v>1.24E-3</v>
      </c>
      <c r="S176" s="154">
        <v>0</v>
      </c>
      <c r="T176" s="155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56" t="s">
        <v>89</v>
      </c>
      <c r="AT176" s="156" t="s">
        <v>132</v>
      </c>
      <c r="AU176" s="156" t="s">
        <v>83</v>
      </c>
      <c r="AY176" s="16" t="s">
        <v>130</v>
      </c>
      <c r="BE176" s="157">
        <f>IF(N176="základní",J176,0)</f>
        <v>0</v>
      </c>
      <c r="BF176" s="157">
        <f>IF(N176="snížená",J176,0)</f>
        <v>0</v>
      </c>
      <c r="BG176" s="157">
        <f>IF(N176="zákl. přenesená",J176,0)</f>
        <v>0</v>
      </c>
      <c r="BH176" s="157">
        <f>IF(N176="sníž. přenesená",J176,0)</f>
        <v>0</v>
      </c>
      <c r="BI176" s="157">
        <f>IF(N176="nulová",J176,0)</f>
        <v>0</v>
      </c>
      <c r="BJ176" s="16" t="s">
        <v>79</v>
      </c>
      <c r="BK176" s="157">
        <f>ROUND(I176*H176,2)</f>
        <v>0</v>
      </c>
      <c r="BL176" s="16" t="s">
        <v>89</v>
      </c>
      <c r="BM176" s="156" t="s">
        <v>362</v>
      </c>
    </row>
    <row r="177" spans="1:65" s="13" customFormat="1" ht="11.25">
      <c r="B177" s="158"/>
      <c r="D177" s="159" t="s">
        <v>137</v>
      </c>
      <c r="E177" s="160" t="s">
        <v>1</v>
      </c>
      <c r="F177" s="161" t="s">
        <v>363</v>
      </c>
      <c r="H177" s="162">
        <v>62</v>
      </c>
      <c r="I177" s="163"/>
      <c r="L177" s="158"/>
      <c r="M177" s="164"/>
      <c r="N177" s="165"/>
      <c r="O177" s="165"/>
      <c r="P177" s="165"/>
      <c r="Q177" s="165"/>
      <c r="R177" s="165"/>
      <c r="S177" s="165"/>
      <c r="T177" s="166"/>
      <c r="AT177" s="160" t="s">
        <v>137</v>
      </c>
      <c r="AU177" s="160" t="s">
        <v>83</v>
      </c>
      <c r="AV177" s="13" t="s">
        <v>83</v>
      </c>
      <c r="AW177" s="13" t="s">
        <v>31</v>
      </c>
      <c r="AX177" s="13" t="s">
        <v>79</v>
      </c>
      <c r="AY177" s="160" t="s">
        <v>130</v>
      </c>
    </row>
    <row r="178" spans="1:65" s="2" customFormat="1" ht="24.2" customHeight="1">
      <c r="A178" s="31"/>
      <c r="B178" s="143"/>
      <c r="C178" s="175" t="s">
        <v>235</v>
      </c>
      <c r="D178" s="175" t="s">
        <v>153</v>
      </c>
      <c r="E178" s="176" t="s">
        <v>364</v>
      </c>
      <c r="F178" s="177" t="s">
        <v>365</v>
      </c>
      <c r="G178" s="178" t="s">
        <v>199</v>
      </c>
      <c r="H178" s="179">
        <v>5</v>
      </c>
      <c r="I178" s="180"/>
      <c r="J178" s="181">
        <f>ROUND(I178*H178,2)</f>
        <v>0</v>
      </c>
      <c r="K178" s="182"/>
      <c r="L178" s="183"/>
      <c r="M178" s="184" t="s">
        <v>1</v>
      </c>
      <c r="N178" s="185" t="s">
        <v>39</v>
      </c>
      <c r="O178" s="57"/>
      <c r="P178" s="154">
        <f>O178*H178</f>
        <v>0</v>
      </c>
      <c r="Q178" s="154">
        <v>1.4239999999999999E-2</v>
      </c>
      <c r="R178" s="154">
        <f>Q178*H178</f>
        <v>7.1199999999999999E-2</v>
      </c>
      <c r="S178" s="154">
        <v>0</v>
      </c>
      <c r="T178" s="155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56" t="s">
        <v>157</v>
      </c>
      <c r="AT178" s="156" t="s">
        <v>153</v>
      </c>
      <c r="AU178" s="156" t="s">
        <v>83</v>
      </c>
      <c r="AY178" s="16" t="s">
        <v>130</v>
      </c>
      <c r="BE178" s="157">
        <f>IF(N178="základní",J178,0)</f>
        <v>0</v>
      </c>
      <c r="BF178" s="157">
        <f>IF(N178="snížená",J178,0)</f>
        <v>0</v>
      </c>
      <c r="BG178" s="157">
        <f>IF(N178="zákl. přenesená",J178,0)</f>
        <v>0</v>
      </c>
      <c r="BH178" s="157">
        <f>IF(N178="sníž. přenesená",J178,0)</f>
        <v>0</v>
      </c>
      <c r="BI178" s="157">
        <f>IF(N178="nulová",J178,0)</f>
        <v>0</v>
      </c>
      <c r="BJ178" s="16" t="s">
        <v>79</v>
      </c>
      <c r="BK178" s="157">
        <f>ROUND(I178*H178,2)</f>
        <v>0</v>
      </c>
      <c r="BL178" s="16" t="s">
        <v>89</v>
      </c>
      <c r="BM178" s="156" t="s">
        <v>366</v>
      </c>
    </row>
    <row r="179" spans="1:65" s="13" customFormat="1" ht="11.25">
      <c r="B179" s="158"/>
      <c r="D179" s="159" t="s">
        <v>137</v>
      </c>
      <c r="E179" s="160" t="s">
        <v>1</v>
      </c>
      <c r="F179" s="161" t="s">
        <v>367</v>
      </c>
      <c r="H179" s="162">
        <v>5</v>
      </c>
      <c r="I179" s="163"/>
      <c r="L179" s="158"/>
      <c r="M179" s="164"/>
      <c r="N179" s="165"/>
      <c r="O179" s="165"/>
      <c r="P179" s="165"/>
      <c r="Q179" s="165"/>
      <c r="R179" s="165"/>
      <c r="S179" s="165"/>
      <c r="T179" s="166"/>
      <c r="AT179" s="160" t="s">
        <v>137</v>
      </c>
      <c r="AU179" s="160" t="s">
        <v>83</v>
      </c>
      <c r="AV179" s="13" t="s">
        <v>83</v>
      </c>
      <c r="AW179" s="13" t="s">
        <v>31</v>
      </c>
      <c r="AX179" s="13" t="s">
        <v>79</v>
      </c>
      <c r="AY179" s="160" t="s">
        <v>130</v>
      </c>
    </row>
    <row r="180" spans="1:65" s="2" customFormat="1" ht="24.2" customHeight="1">
      <c r="A180" s="31"/>
      <c r="B180" s="143"/>
      <c r="C180" s="175" t="s">
        <v>7</v>
      </c>
      <c r="D180" s="175" t="s">
        <v>153</v>
      </c>
      <c r="E180" s="176" t="s">
        <v>368</v>
      </c>
      <c r="F180" s="177" t="s">
        <v>369</v>
      </c>
      <c r="G180" s="178" t="s">
        <v>199</v>
      </c>
      <c r="H180" s="179">
        <v>9</v>
      </c>
      <c r="I180" s="180"/>
      <c r="J180" s="181">
        <f>ROUND(I180*H180,2)</f>
        <v>0</v>
      </c>
      <c r="K180" s="182"/>
      <c r="L180" s="183"/>
      <c r="M180" s="184" t="s">
        <v>1</v>
      </c>
      <c r="N180" s="185" t="s">
        <v>39</v>
      </c>
      <c r="O180" s="57"/>
      <c r="P180" s="154">
        <f>O180*H180</f>
        <v>0</v>
      </c>
      <c r="Q180" s="154">
        <v>1.3129999999999999E-2</v>
      </c>
      <c r="R180" s="154">
        <f>Q180*H180</f>
        <v>0.11817</v>
      </c>
      <c r="S180" s="154">
        <v>0</v>
      </c>
      <c r="T180" s="155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56" t="s">
        <v>157</v>
      </c>
      <c r="AT180" s="156" t="s">
        <v>153</v>
      </c>
      <c r="AU180" s="156" t="s">
        <v>83</v>
      </c>
      <c r="AY180" s="16" t="s">
        <v>130</v>
      </c>
      <c r="BE180" s="157">
        <f>IF(N180="základní",J180,0)</f>
        <v>0</v>
      </c>
      <c r="BF180" s="157">
        <f>IF(N180="snížená",J180,0)</f>
        <v>0</v>
      </c>
      <c r="BG180" s="157">
        <f>IF(N180="zákl. přenesená",J180,0)</f>
        <v>0</v>
      </c>
      <c r="BH180" s="157">
        <f>IF(N180="sníž. přenesená",J180,0)</f>
        <v>0</v>
      </c>
      <c r="BI180" s="157">
        <f>IF(N180="nulová",J180,0)</f>
        <v>0</v>
      </c>
      <c r="BJ180" s="16" t="s">
        <v>79</v>
      </c>
      <c r="BK180" s="157">
        <f>ROUND(I180*H180,2)</f>
        <v>0</v>
      </c>
      <c r="BL180" s="16" t="s">
        <v>89</v>
      </c>
      <c r="BM180" s="156" t="s">
        <v>370</v>
      </c>
    </row>
    <row r="181" spans="1:65" s="13" customFormat="1" ht="11.25">
      <c r="B181" s="158"/>
      <c r="D181" s="159" t="s">
        <v>137</v>
      </c>
      <c r="E181" s="160" t="s">
        <v>1</v>
      </c>
      <c r="F181" s="161" t="s">
        <v>371</v>
      </c>
      <c r="H181" s="162">
        <v>9</v>
      </c>
      <c r="I181" s="163"/>
      <c r="L181" s="158"/>
      <c r="M181" s="164"/>
      <c r="N181" s="165"/>
      <c r="O181" s="165"/>
      <c r="P181" s="165"/>
      <c r="Q181" s="165"/>
      <c r="R181" s="165"/>
      <c r="S181" s="165"/>
      <c r="T181" s="166"/>
      <c r="AT181" s="160" t="s">
        <v>137</v>
      </c>
      <c r="AU181" s="160" t="s">
        <v>83</v>
      </c>
      <c r="AV181" s="13" t="s">
        <v>83</v>
      </c>
      <c r="AW181" s="13" t="s">
        <v>31</v>
      </c>
      <c r="AX181" s="13" t="s">
        <v>79</v>
      </c>
      <c r="AY181" s="160" t="s">
        <v>130</v>
      </c>
    </row>
    <row r="182" spans="1:65" s="2" customFormat="1" ht="24.2" customHeight="1">
      <c r="A182" s="31"/>
      <c r="B182" s="143"/>
      <c r="C182" s="175" t="s">
        <v>244</v>
      </c>
      <c r="D182" s="175" t="s">
        <v>153</v>
      </c>
      <c r="E182" s="176" t="s">
        <v>372</v>
      </c>
      <c r="F182" s="177" t="s">
        <v>373</v>
      </c>
      <c r="G182" s="178" t="s">
        <v>199</v>
      </c>
      <c r="H182" s="179">
        <v>48</v>
      </c>
      <c r="I182" s="180"/>
      <c r="J182" s="181">
        <f>ROUND(I182*H182,2)</f>
        <v>0</v>
      </c>
      <c r="K182" s="182"/>
      <c r="L182" s="183"/>
      <c r="M182" s="184" t="s">
        <v>1</v>
      </c>
      <c r="N182" s="185" t="s">
        <v>39</v>
      </c>
      <c r="O182" s="57"/>
      <c r="P182" s="154">
        <f>O182*H182</f>
        <v>0</v>
      </c>
      <c r="Q182" s="154">
        <v>1.29E-2</v>
      </c>
      <c r="R182" s="154">
        <f>Q182*H182</f>
        <v>0.61919999999999997</v>
      </c>
      <c r="S182" s="154">
        <v>0</v>
      </c>
      <c r="T182" s="155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56" t="s">
        <v>157</v>
      </c>
      <c r="AT182" s="156" t="s">
        <v>153</v>
      </c>
      <c r="AU182" s="156" t="s">
        <v>83</v>
      </c>
      <c r="AY182" s="16" t="s">
        <v>130</v>
      </c>
      <c r="BE182" s="157">
        <f>IF(N182="základní",J182,0)</f>
        <v>0</v>
      </c>
      <c r="BF182" s="157">
        <f>IF(N182="snížená",J182,0)</f>
        <v>0</v>
      </c>
      <c r="BG182" s="157">
        <f>IF(N182="zákl. přenesená",J182,0)</f>
        <v>0</v>
      </c>
      <c r="BH182" s="157">
        <f>IF(N182="sníž. přenesená",J182,0)</f>
        <v>0</v>
      </c>
      <c r="BI182" s="157">
        <f>IF(N182="nulová",J182,0)</f>
        <v>0</v>
      </c>
      <c r="BJ182" s="16" t="s">
        <v>79</v>
      </c>
      <c r="BK182" s="157">
        <f>ROUND(I182*H182,2)</f>
        <v>0</v>
      </c>
      <c r="BL182" s="16" t="s">
        <v>89</v>
      </c>
      <c r="BM182" s="156" t="s">
        <v>374</v>
      </c>
    </row>
    <row r="183" spans="1:65" s="13" customFormat="1" ht="11.25">
      <c r="B183" s="158"/>
      <c r="D183" s="159" t="s">
        <v>137</v>
      </c>
      <c r="E183" s="160" t="s">
        <v>1</v>
      </c>
      <c r="F183" s="161" t="s">
        <v>375</v>
      </c>
      <c r="H183" s="162">
        <v>48</v>
      </c>
      <c r="I183" s="163"/>
      <c r="L183" s="158"/>
      <c r="M183" s="164"/>
      <c r="N183" s="165"/>
      <c r="O183" s="165"/>
      <c r="P183" s="165"/>
      <c r="Q183" s="165"/>
      <c r="R183" s="165"/>
      <c r="S183" s="165"/>
      <c r="T183" s="166"/>
      <c r="AT183" s="160" t="s">
        <v>137</v>
      </c>
      <c r="AU183" s="160" t="s">
        <v>83</v>
      </c>
      <c r="AV183" s="13" t="s">
        <v>83</v>
      </c>
      <c r="AW183" s="13" t="s">
        <v>31</v>
      </c>
      <c r="AX183" s="13" t="s">
        <v>79</v>
      </c>
      <c r="AY183" s="160" t="s">
        <v>130</v>
      </c>
    </row>
    <row r="184" spans="1:65" s="2" customFormat="1" ht="33" customHeight="1">
      <c r="A184" s="31"/>
      <c r="B184" s="143"/>
      <c r="C184" s="144" t="s">
        <v>250</v>
      </c>
      <c r="D184" s="144" t="s">
        <v>132</v>
      </c>
      <c r="E184" s="145" t="s">
        <v>376</v>
      </c>
      <c r="F184" s="146" t="s">
        <v>377</v>
      </c>
      <c r="G184" s="147" t="s">
        <v>328</v>
      </c>
      <c r="H184" s="148">
        <v>20</v>
      </c>
      <c r="I184" s="149"/>
      <c r="J184" s="150">
        <f>ROUND(I184*H184,2)</f>
        <v>0</v>
      </c>
      <c r="K184" s="151"/>
      <c r="L184" s="32"/>
      <c r="M184" s="152" t="s">
        <v>1</v>
      </c>
      <c r="N184" s="153" t="s">
        <v>39</v>
      </c>
      <c r="O184" s="57"/>
      <c r="P184" s="154">
        <f>O184*H184</f>
        <v>0</v>
      </c>
      <c r="Q184" s="154">
        <v>0</v>
      </c>
      <c r="R184" s="154">
        <f>Q184*H184</f>
        <v>0</v>
      </c>
      <c r="S184" s="154">
        <v>0</v>
      </c>
      <c r="T184" s="155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56" t="s">
        <v>89</v>
      </c>
      <c r="AT184" s="156" t="s">
        <v>132</v>
      </c>
      <c r="AU184" s="156" t="s">
        <v>83</v>
      </c>
      <c r="AY184" s="16" t="s">
        <v>130</v>
      </c>
      <c r="BE184" s="157">
        <f>IF(N184="základní",J184,0)</f>
        <v>0</v>
      </c>
      <c r="BF184" s="157">
        <f>IF(N184="snížená",J184,0)</f>
        <v>0</v>
      </c>
      <c r="BG184" s="157">
        <f>IF(N184="zákl. přenesená",J184,0)</f>
        <v>0</v>
      </c>
      <c r="BH184" s="157">
        <f>IF(N184="sníž. přenesená",J184,0)</f>
        <v>0</v>
      </c>
      <c r="BI184" s="157">
        <f>IF(N184="nulová",J184,0)</f>
        <v>0</v>
      </c>
      <c r="BJ184" s="16" t="s">
        <v>79</v>
      </c>
      <c r="BK184" s="157">
        <f>ROUND(I184*H184,2)</f>
        <v>0</v>
      </c>
      <c r="BL184" s="16" t="s">
        <v>89</v>
      </c>
      <c r="BM184" s="156" t="s">
        <v>378</v>
      </c>
    </row>
    <row r="185" spans="1:65" s="13" customFormat="1" ht="11.25">
      <c r="B185" s="158"/>
      <c r="D185" s="159" t="s">
        <v>137</v>
      </c>
      <c r="E185" s="160" t="s">
        <v>1</v>
      </c>
      <c r="F185" s="161" t="s">
        <v>379</v>
      </c>
      <c r="H185" s="162">
        <v>20</v>
      </c>
      <c r="I185" s="163"/>
      <c r="L185" s="158"/>
      <c r="M185" s="164"/>
      <c r="N185" s="165"/>
      <c r="O185" s="165"/>
      <c r="P185" s="165"/>
      <c r="Q185" s="165"/>
      <c r="R185" s="165"/>
      <c r="S185" s="165"/>
      <c r="T185" s="166"/>
      <c r="AT185" s="160" t="s">
        <v>137</v>
      </c>
      <c r="AU185" s="160" t="s">
        <v>83</v>
      </c>
      <c r="AV185" s="13" t="s">
        <v>83</v>
      </c>
      <c r="AW185" s="13" t="s">
        <v>31</v>
      </c>
      <c r="AX185" s="13" t="s">
        <v>79</v>
      </c>
      <c r="AY185" s="160" t="s">
        <v>130</v>
      </c>
    </row>
    <row r="186" spans="1:65" s="2" customFormat="1" ht="21.75" customHeight="1">
      <c r="A186" s="31"/>
      <c r="B186" s="143"/>
      <c r="C186" s="175" t="s">
        <v>255</v>
      </c>
      <c r="D186" s="175" t="s">
        <v>153</v>
      </c>
      <c r="E186" s="176" t="s">
        <v>380</v>
      </c>
      <c r="F186" s="177" t="s">
        <v>381</v>
      </c>
      <c r="G186" s="178" t="s">
        <v>328</v>
      </c>
      <c r="H186" s="179">
        <v>12</v>
      </c>
      <c r="I186" s="180"/>
      <c r="J186" s="181">
        <f>ROUND(I186*H186,2)</f>
        <v>0</v>
      </c>
      <c r="K186" s="182"/>
      <c r="L186" s="183"/>
      <c r="M186" s="184" t="s">
        <v>1</v>
      </c>
      <c r="N186" s="185" t="s">
        <v>39</v>
      </c>
      <c r="O186" s="57"/>
      <c r="P186" s="154">
        <f>O186*H186</f>
        <v>0</v>
      </c>
      <c r="Q186" s="154">
        <v>8.0000000000000004E-4</v>
      </c>
      <c r="R186" s="154">
        <f>Q186*H186</f>
        <v>9.6000000000000009E-3</v>
      </c>
      <c r="S186" s="154">
        <v>0</v>
      </c>
      <c r="T186" s="155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56" t="s">
        <v>157</v>
      </c>
      <c r="AT186" s="156" t="s">
        <v>153</v>
      </c>
      <c r="AU186" s="156" t="s">
        <v>83</v>
      </c>
      <c r="AY186" s="16" t="s">
        <v>130</v>
      </c>
      <c r="BE186" s="157">
        <f>IF(N186="základní",J186,0)</f>
        <v>0</v>
      </c>
      <c r="BF186" s="157">
        <f>IF(N186="snížená",J186,0)</f>
        <v>0</v>
      </c>
      <c r="BG186" s="157">
        <f>IF(N186="zákl. přenesená",J186,0)</f>
        <v>0</v>
      </c>
      <c r="BH186" s="157">
        <f>IF(N186="sníž. přenesená",J186,0)</f>
        <v>0</v>
      </c>
      <c r="BI186" s="157">
        <f>IF(N186="nulová",J186,0)</f>
        <v>0</v>
      </c>
      <c r="BJ186" s="16" t="s">
        <v>79</v>
      </c>
      <c r="BK186" s="157">
        <f>ROUND(I186*H186,2)</f>
        <v>0</v>
      </c>
      <c r="BL186" s="16" t="s">
        <v>89</v>
      </c>
      <c r="BM186" s="156" t="s">
        <v>382</v>
      </c>
    </row>
    <row r="187" spans="1:65" s="13" customFormat="1" ht="11.25">
      <c r="B187" s="158"/>
      <c r="D187" s="159" t="s">
        <v>137</v>
      </c>
      <c r="E187" s="160" t="s">
        <v>1</v>
      </c>
      <c r="F187" s="161" t="s">
        <v>383</v>
      </c>
      <c r="H187" s="162">
        <v>12</v>
      </c>
      <c r="I187" s="163"/>
      <c r="L187" s="158"/>
      <c r="M187" s="164"/>
      <c r="N187" s="165"/>
      <c r="O187" s="165"/>
      <c r="P187" s="165"/>
      <c r="Q187" s="165"/>
      <c r="R187" s="165"/>
      <c r="S187" s="165"/>
      <c r="T187" s="166"/>
      <c r="AT187" s="160" t="s">
        <v>137</v>
      </c>
      <c r="AU187" s="160" t="s">
        <v>83</v>
      </c>
      <c r="AV187" s="13" t="s">
        <v>83</v>
      </c>
      <c r="AW187" s="13" t="s">
        <v>31</v>
      </c>
      <c r="AX187" s="13" t="s">
        <v>79</v>
      </c>
      <c r="AY187" s="160" t="s">
        <v>130</v>
      </c>
    </row>
    <row r="188" spans="1:65" s="2" customFormat="1" ht="21.75" customHeight="1">
      <c r="A188" s="31"/>
      <c r="B188" s="143"/>
      <c r="C188" s="175" t="s">
        <v>260</v>
      </c>
      <c r="D188" s="175" t="s">
        <v>153</v>
      </c>
      <c r="E188" s="176" t="s">
        <v>384</v>
      </c>
      <c r="F188" s="177" t="s">
        <v>385</v>
      </c>
      <c r="G188" s="178" t="s">
        <v>328</v>
      </c>
      <c r="H188" s="179">
        <v>8</v>
      </c>
      <c r="I188" s="180"/>
      <c r="J188" s="181">
        <f>ROUND(I188*H188,2)</f>
        <v>0</v>
      </c>
      <c r="K188" s="182"/>
      <c r="L188" s="183"/>
      <c r="M188" s="184" t="s">
        <v>1</v>
      </c>
      <c r="N188" s="185" t="s">
        <v>39</v>
      </c>
      <c r="O188" s="57"/>
      <c r="P188" s="154">
        <f>O188*H188</f>
        <v>0</v>
      </c>
      <c r="Q188" s="154">
        <v>6.9999999999999999E-4</v>
      </c>
      <c r="R188" s="154">
        <f>Q188*H188</f>
        <v>5.5999999999999999E-3</v>
      </c>
      <c r="S188" s="154">
        <v>0</v>
      </c>
      <c r="T188" s="155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56" t="s">
        <v>157</v>
      </c>
      <c r="AT188" s="156" t="s">
        <v>153</v>
      </c>
      <c r="AU188" s="156" t="s">
        <v>83</v>
      </c>
      <c r="AY188" s="16" t="s">
        <v>130</v>
      </c>
      <c r="BE188" s="157">
        <f>IF(N188="základní",J188,0)</f>
        <v>0</v>
      </c>
      <c r="BF188" s="157">
        <f>IF(N188="snížená",J188,0)</f>
        <v>0</v>
      </c>
      <c r="BG188" s="157">
        <f>IF(N188="zákl. přenesená",J188,0)</f>
        <v>0</v>
      </c>
      <c r="BH188" s="157">
        <f>IF(N188="sníž. přenesená",J188,0)</f>
        <v>0</v>
      </c>
      <c r="BI188" s="157">
        <f>IF(N188="nulová",J188,0)</f>
        <v>0</v>
      </c>
      <c r="BJ188" s="16" t="s">
        <v>79</v>
      </c>
      <c r="BK188" s="157">
        <f>ROUND(I188*H188,2)</f>
        <v>0</v>
      </c>
      <c r="BL188" s="16" t="s">
        <v>89</v>
      </c>
      <c r="BM188" s="156" t="s">
        <v>386</v>
      </c>
    </row>
    <row r="189" spans="1:65" s="13" customFormat="1" ht="11.25">
      <c r="B189" s="158"/>
      <c r="D189" s="159" t="s">
        <v>137</v>
      </c>
      <c r="E189" s="160" t="s">
        <v>1</v>
      </c>
      <c r="F189" s="161" t="s">
        <v>387</v>
      </c>
      <c r="H189" s="162">
        <v>8</v>
      </c>
      <c r="I189" s="163"/>
      <c r="L189" s="158"/>
      <c r="M189" s="164"/>
      <c r="N189" s="165"/>
      <c r="O189" s="165"/>
      <c r="P189" s="165"/>
      <c r="Q189" s="165"/>
      <c r="R189" s="165"/>
      <c r="S189" s="165"/>
      <c r="T189" s="166"/>
      <c r="AT189" s="160" t="s">
        <v>137</v>
      </c>
      <c r="AU189" s="160" t="s">
        <v>83</v>
      </c>
      <c r="AV189" s="13" t="s">
        <v>83</v>
      </c>
      <c r="AW189" s="13" t="s">
        <v>31</v>
      </c>
      <c r="AX189" s="13" t="s">
        <v>79</v>
      </c>
      <c r="AY189" s="160" t="s">
        <v>130</v>
      </c>
    </row>
    <row r="190" spans="1:65" s="2" customFormat="1" ht="33" customHeight="1">
      <c r="A190" s="31"/>
      <c r="B190" s="143"/>
      <c r="C190" s="144" t="s">
        <v>266</v>
      </c>
      <c r="D190" s="144" t="s">
        <v>132</v>
      </c>
      <c r="E190" s="145" t="s">
        <v>388</v>
      </c>
      <c r="F190" s="146" t="s">
        <v>389</v>
      </c>
      <c r="G190" s="147" t="s">
        <v>328</v>
      </c>
      <c r="H190" s="148">
        <v>4</v>
      </c>
      <c r="I190" s="149"/>
      <c r="J190" s="150">
        <f>ROUND(I190*H190,2)</f>
        <v>0</v>
      </c>
      <c r="K190" s="151"/>
      <c r="L190" s="32"/>
      <c r="M190" s="152" t="s">
        <v>1</v>
      </c>
      <c r="N190" s="153" t="s">
        <v>39</v>
      </c>
      <c r="O190" s="57"/>
      <c r="P190" s="154">
        <f>O190*H190</f>
        <v>0</v>
      </c>
      <c r="Q190" s="154">
        <v>0</v>
      </c>
      <c r="R190" s="154">
        <f>Q190*H190</f>
        <v>0</v>
      </c>
      <c r="S190" s="154">
        <v>0</v>
      </c>
      <c r="T190" s="155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56" t="s">
        <v>89</v>
      </c>
      <c r="AT190" s="156" t="s">
        <v>132</v>
      </c>
      <c r="AU190" s="156" t="s">
        <v>83</v>
      </c>
      <c r="AY190" s="16" t="s">
        <v>130</v>
      </c>
      <c r="BE190" s="157">
        <f>IF(N190="základní",J190,0)</f>
        <v>0</v>
      </c>
      <c r="BF190" s="157">
        <f>IF(N190="snížená",J190,0)</f>
        <v>0</v>
      </c>
      <c r="BG190" s="157">
        <f>IF(N190="zákl. přenesená",J190,0)</f>
        <v>0</v>
      </c>
      <c r="BH190" s="157">
        <f>IF(N190="sníž. přenesená",J190,0)</f>
        <v>0</v>
      </c>
      <c r="BI190" s="157">
        <f>IF(N190="nulová",J190,0)</f>
        <v>0</v>
      </c>
      <c r="BJ190" s="16" t="s">
        <v>79</v>
      </c>
      <c r="BK190" s="157">
        <f>ROUND(I190*H190,2)</f>
        <v>0</v>
      </c>
      <c r="BL190" s="16" t="s">
        <v>89</v>
      </c>
      <c r="BM190" s="156" t="s">
        <v>390</v>
      </c>
    </row>
    <row r="191" spans="1:65" s="13" customFormat="1" ht="11.25">
      <c r="B191" s="158"/>
      <c r="D191" s="159" t="s">
        <v>137</v>
      </c>
      <c r="E191" s="160" t="s">
        <v>1</v>
      </c>
      <c r="F191" s="161" t="s">
        <v>89</v>
      </c>
      <c r="H191" s="162">
        <v>4</v>
      </c>
      <c r="I191" s="163"/>
      <c r="L191" s="158"/>
      <c r="M191" s="164"/>
      <c r="N191" s="165"/>
      <c r="O191" s="165"/>
      <c r="P191" s="165"/>
      <c r="Q191" s="165"/>
      <c r="R191" s="165"/>
      <c r="S191" s="165"/>
      <c r="T191" s="166"/>
      <c r="AT191" s="160" t="s">
        <v>137</v>
      </c>
      <c r="AU191" s="160" t="s">
        <v>83</v>
      </c>
      <c r="AV191" s="13" t="s">
        <v>83</v>
      </c>
      <c r="AW191" s="13" t="s">
        <v>31</v>
      </c>
      <c r="AX191" s="13" t="s">
        <v>79</v>
      </c>
      <c r="AY191" s="160" t="s">
        <v>130</v>
      </c>
    </row>
    <row r="192" spans="1:65" s="2" customFormat="1" ht="16.5" customHeight="1">
      <c r="A192" s="31"/>
      <c r="B192" s="143"/>
      <c r="C192" s="175" t="s">
        <v>272</v>
      </c>
      <c r="D192" s="175" t="s">
        <v>153</v>
      </c>
      <c r="E192" s="176" t="s">
        <v>391</v>
      </c>
      <c r="F192" s="177" t="s">
        <v>392</v>
      </c>
      <c r="G192" s="178" t="s">
        <v>328</v>
      </c>
      <c r="H192" s="179">
        <v>4</v>
      </c>
      <c r="I192" s="180"/>
      <c r="J192" s="181">
        <f>ROUND(I192*H192,2)</f>
        <v>0</v>
      </c>
      <c r="K192" s="182"/>
      <c r="L192" s="183"/>
      <c r="M192" s="184" t="s">
        <v>1</v>
      </c>
      <c r="N192" s="185" t="s">
        <v>39</v>
      </c>
      <c r="O192" s="57"/>
      <c r="P192" s="154">
        <f>O192*H192</f>
        <v>0</v>
      </c>
      <c r="Q192" s="154">
        <v>1.08E-3</v>
      </c>
      <c r="R192" s="154">
        <f>Q192*H192</f>
        <v>4.3200000000000001E-3</v>
      </c>
      <c r="S192" s="154">
        <v>0</v>
      </c>
      <c r="T192" s="155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56" t="s">
        <v>157</v>
      </c>
      <c r="AT192" s="156" t="s">
        <v>153</v>
      </c>
      <c r="AU192" s="156" t="s">
        <v>83</v>
      </c>
      <c r="AY192" s="16" t="s">
        <v>130</v>
      </c>
      <c r="BE192" s="157">
        <f>IF(N192="základní",J192,0)</f>
        <v>0</v>
      </c>
      <c r="BF192" s="157">
        <f>IF(N192="snížená",J192,0)</f>
        <v>0</v>
      </c>
      <c r="BG192" s="157">
        <f>IF(N192="zákl. přenesená",J192,0)</f>
        <v>0</v>
      </c>
      <c r="BH192" s="157">
        <f>IF(N192="sníž. přenesená",J192,0)</f>
        <v>0</v>
      </c>
      <c r="BI192" s="157">
        <f>IF(N192="nulová",J192,0)</f>
        <v>0</v>
      </c>
      <c r="BJ192" s="16" t="s">
        <v>79</v>
      </c>
      <c r="BK192" s="157">
        <f>ROUND(I192*H192,2)</f>
        <v>0</v>
      </c>
      <c r="BL192" s="16" t="s">
        <v>89</v>
      </c>
      <c r="BM192" s="156" t="s">
        <v>393</v>
      </c>
    </row>
    <row r="193" spans="1:65" s="13" customFormat="1" ht="11.25">
      <c r="B193" s="158"/>
      <c r="D193" s="159" t="s">
        <v>137</v>
      </c>
      <c r="E193" s="160" t="s">
        <v>1</v>
      </c>
      <c r="F193" s="161" t="s">
        <v>89</v>
      </c>
      <c r="H193" s="162">
        <v>4</v>
      </c>
      <c r="I193" s="163"/>
      <c r="L193" s="158"/>
      <c r="M193" s="164"/>
      <c r="N193" s="165"/>
      <c r="O193" s="165"/>
      <c r="P193" s="165"/>
      <c r="Q193" s="165"/>
      <c r="R193" s="165"/>
      <c r="S193" s="165"/>
      <c r="T193" s="166"/>
      <c r="AT193" s="160" t="s">
        <v>137</v>
      </c>
      <c r="AU193" s="160" t="s">
        <v>83</v>
      </c>
      <c r="AV193" s="13" t="s">
        <v>83</v>
      </c>
      <c r="AW193" s="13" t="s">
        <v>31</v>
      </c>
      <c r="AX193" s="13" t="s">
        <v>79</v>
      </c>
      <c r="AY193" s="160" t="s">
        <v>130</v>
      </c>
    </row>
    <row r="194" spans="1:65" s="2" customFormat="1" ht="16.5" customHeight="1">
      <c r="A194" s="31"/>
      <c r="B194" s="143"/>
      <c r="C194" s="144" t="s">
        <v>279</v>
      </c>
      <c r="D194" s="144" t="s">
        <v>132</v>
      </c>
      <c r="E194" s="145" t="s">
        <v>394</v>
      </c>
      <c r="F194" s="146" t="s">
        <v>395</v>
      </c>
      <c r="G194" s="147" t="s">
        <v>328</v>
      </c>
      <c r="H194" s="148">
        <v>1</v>
      </c>
      <c r="I194" s="149"/>
      <c r="J194" s="150">
        <f>ROUND(I194*H194,2)</f>
        <v>0</v>
      </c>
      <c r="K194" s="151"/>
      <c r="L194" s="32"/>
      <c r="M194" s="152" t="s">
        <v>1</v>
      </c>
      <c r="N194" s="153" t="s">
        <v>39</v>
      </c>
      <c r="O194" s="57"/>
      <c r="P194" s="154">
        <f>O194*H194</f>
        <v>0</v>
      </c>
      <c r="Q194" s="154">
        <v>0</v>
      </c>
      <c r="R194" s="154">
        <f>Q194*H194</f>
        <v>0</v>
      </c>
      <c r="S194" s="154">
        <v>0</v>
      </c>
      <c r="T194" s="155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56" t="s">
        <v>89</v>
      </c>
      <c r="AT194" s="156" t="s">
        <v>132</v>
      </c>
      <c r="AU194" s="156" t="s">
        <v>83</v>
      </c>
      <c r="AY194" s="16" t="s">
        <v>130</v>
      </c>
      <c r="BE194" s="157">
        <f>IF(N194="základní",J194,0)</f>
        <v>0</v>
      </c>
      <c r="BF194" s="157">
        <f>IF(N194="snížená",J194,0)</f>
        <v>0</v>
      </c>
      <c r="BG194" s="157">
        <f>IF(N194="zákl. přenesená",J194,0)</f>
        <v>0</v>
      </c>
      <c r="BH194" s="157">
        <f>IF(N194="sníž. přenesená",J194,0)</f>
        <v>0</v>
      </c>
      <c r="BI194" s="157">
        <f>IF(N194="nulová",J194,0)</f>
        <v>0</v>
      </c>
      <c r="BJ194" s="16" t="s">
        <v>79</v>
      </c>
      <c r="BK194" s="157">
        <f>ROUND(I194*H194,2)</f>
        <v>0</v>
      </c>
      <c r="BL194" s="16" t="s">
        <v>89</v>
      </c>
      <c r="BM194" s="156" t="s">
        <v>396</v>
      </c>
    </row>
    <row r="195" spans="1:65" s="2" customFormat="1" ht="21.75" customHeight="1">
      <c r="A195" s="31"/>
      <c r="B195" s="143"/>
      <c r="C195" s="175" t="s">
        <v>397</v>
      </c>
      <c r="D195" s="175" t="s">
        <v>153</v>
      </c>
      <c r="E195" s="176" t="s">
        <v>398</v>
      </c>
      <c r="F195" s="177" t="s">
        <v>399</v>
      </c>
      <c r="G195" s="178" t="s">
        <v>328</v>
      </c>
      <c r="H195" s="179">
        <v>1</v>
      </c>
      <c r="I195" s="180"/>
      <c r="J195" s="181">
        <f>ROUND(I195*H195,2)</f>
        <v>0</v>
      </c>
      <c r="K195" s="182"/>
      <c r="L195" s="183"/>
      <c r="M195" s="184" t="s">
        <v>1</v>
      </c>
      <c r="N195" s="185" t="s">
        <v>39</v>
      </c>
      <c r="O195" s="57"/>
      <c r="P195" s="154">
        <f>O195*H195</f>
        <v>0</v>
      </c>
      <c r="Q195" s="154">
        <v>0.43</v>
      </c>
      <c r="R195" s="154">
        <f>Q195*H195</f>
        <v>0.43</v>
      </c>
      <c r="S195" s="154">
        <v>0</v>
      </c>
      <c r="T195" s="155">
        <f>S195*H195</f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56" t="s">
        <v>157</v>
      </c>
      <c r="AT195" s="156" t="s">
        <v>153</v>
      </c>
      <c r="AU195" s="156" t="s">
        <v>83</v>
      </c>
      <c r="AY195" s="16" t="s">
        <v>130</v>
      </c>
      <c r="BE195" s="157">
        <f>IF(N195="základní",J195,0)</f>
        <v>0</v>
      </c>
      <c r="BF195" s="157">
        <f>IF(N195="snížená",J195,0)</f>
        <v>0</v>
      </c>
      <c r="BG195" s="157">
        <f>IF(N195="zákl. přenesená",J195,0)</f>
        <v>0</v>
      </c>
      <c r="BH195" s="157">
        <f>IF(N195="sníž. přenesená",J195,0)</f>
        <v>0</v>
      </c>
      <c r="BI195" s="157">
        <f>IF(N195="nulová",J195,0)</f>
        <v>0</v>
      </c>
      <c r="BJ195" s="16" t="s">
        <v>79</v>
      </c>
      <c r="BK195" s="157">
        <f>ROUND(I195*H195,2)</f>
        <v>0</v>
      </c>
      <c r="BL195" s="16" t="s">
        <v>89</v>
      </c>
      <c r="BM195" s="156" t="s">
        <v>400</v>
      </c>
    </row>
    <row r="196" spans="1:65" s="2" customFormat="1" ht="24.2" customHeight="1">
      <c r="A196" s="31"/>
      <c r="B196" s="143"/>
      <c r="C196" s="144" t="s">
        <v>401</v>
      </c>
      <c r="D196" s="144" t="s">
        <v>132</v>
      </c>
      <c r="E196" s="145" t="s">
        <v>402</v>
      </c>
      <c r="F196" s="146" t="s">
        <v>403</v>
      </c>
      <c r="G196" s="147" t="s">
        <v>328</v>
      </c>
      <c r="H196" s="148">
        <v>1</v>
      </c>
      <c r="I196" s="149"/>
      <c r="J196" s="150">
        <f>ROUND(I196*H196,2)</f>
        <v>0</v>
      </c>
      <c r="K196" s="151"/>
      <c r="L196" s="32"/>
      <c r="M196" s="152" t="s">
        <v>1</v>
      </c>
      <c r="N196" s="153" t="s">
        <v>39</v>
      </c>
      <c r="O196" s="57"/>
      <c r="P196" s="154">
        <f>O196*H196</f>
        <v>0</v>
      </c>
      <c r="Q196" s="154">
        <v>0.10833</v>
      </c>
      <c r="R196" s="154">
        <f>Q196*H196</f>
        <v>0.10833</v>
      </c>
      <c r="S196" s="154">
        <v>0</v>
      </c>
      <c r="T196" s="155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56" t="s">
        <v>89</v>
      </c>
      <c r="AT196" s="156" t="s">
        <v>132</v>
      </c>
      <c r="AU196" s="156" t="s">
        <v>83</v>
      </c>
      <c r="AY196" s="16" t="s">
        <v>130</v>
      </c>
      <c r="BE196" s="157">
        <f>IF(N196="základní",J196,0)</f>
        <v>0</v>
      </c>
      <c r="BF196" s="157">
        <f>IF(N196="snížená",J196,0)</f>
        <v>0</v>
      </c>
      <c r="BG196" s="157">
        <f>IF(N196="zákl. přenesená",J196,0)</f>
        <v>0</v>
      </c>
      <c r="BH196" s="157">
        <f>IF(N196="sníž. přenesená",J196,0)</f>
        <v>0</v>
      </c>
      <c r="BI196" s="157">
        <f>IF(N196="nulová",J196,0)</f>
        <v>0</v>
      </c>
      <c r="BJ196" s="16" t="s">
        <v>79</v>
      </c>
      <c r="BK196" s="157">
        <f>ROUND(I196*H196,2)</f>
        <v>0</v>
      </c>
      <c r="BL196" s="16" t="s">
        <v>89</v>
      </c>
      <c r="BM196" s="156" t="s">
        <v>404</v>
      </c>
    </row>
    <row r="197" spans="1:65" s="13" customFormat="1" ht="11.25">
      <c r="B197" s="158"/>
      <c r="D197" s="159" t="s">
        <v>137</v>
      </c>
      <c r="E197" s="160" t="s">
        <v>1</v>
      </c>
      <c r="F197" s="161" t="s">
        <v>405</v>
      </c>
      <c r="H197" s="162">
        <v>1</v>
      </c>
      <c r="I197" s="163"/>
      <c r="L197" s="158"/>
      <c r="M197" s="164"/>
      <c r="N197" s="165"/>
      <c r="O197" s="165"/>
      <c r="P197" s="165"/>
      <c r="Q197" s="165"/>
      <c r="R197" s="165"/>
      <c r="S197" s="165"/>
      <c r="T197" s="166"/>
      <c r="AT197" s="160" t="s">
        <v>137</v>
      </c>
      <c r="AU197" s="160" t="s">
        <v>83</v>
      </c>
      <c r="AV197" s="13" t="s">
        <v>83</v>
      </c>
      <c r="AW197" s="13" t="s">
        <v>31</v>
      </c>
      <c r="AX197" s="13" t="s">
        <v>79</v>
      </c>
      <c r="AY197" s="160" t="s">
        <v>130</v>
      </c>
    </row>
    <row r="198" spans="1:65" s="2" customFormat="1" ht="24.2" customHeight="1">
      <c r="A198" s="31"/>
      <c r="B198" s="143"/>
      <c r="C198" s="144" t="s">
        <v>406</v>
      </c>
      <c r="D198" s="144" t="s">
        <v>132</v>
      </c>
      <c r="E198" s="145" t="s">
        <v>407</v>
      </c>
      <c r="F198" s="146" t="s">
        <v>408</v>
      </c>
      <c r="G198" s="147" t="s">
        <v>328</v>
      </c>
      <c r="H198" s="148">
        <v>3</v>
      </c>
      <c r="I198" s="149"/>
      <c r="J198" s="150">
        <f>ROUND(I198*H198,2)</f>
        <v>0</v>
      </c>
      <c r="K198" s="151"/>
      <c r="L198" s="32"/>
      <c r="M198" s="152" t="s">
        <v>1</v>
      </c>
      <c r="N198" s="153" t="s">
        <v>39</v>
      </c>
      <c r="O198" s="57"/>
      <c r="P198" s="154">
        <f>O198*H198</f>
        <v>0</v>
      </c>
      <c r="Q198" s="154">
        <v>0.11217000000000001</v>
      </c>
      <c r="R198" s="154">
        <f>Q198*H198</f>
        <v>0.33651000000000003</v>
      </c>
      <c r="S198" s="154">
        <v>0</v>
      </c>
      <c r="T198" s="155">
        <f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56" t="s">
        <v>89</v>
      </c>
      <c r="AT198" s="156" t="s">
        <v>132</v>
      </c>
      <c r="AU198" s="156" t="s">
        <v>83</v>
      </c>
      <c r="AY198" s="16" t="s">
        <v>130</v>
      </c>
      <c r="BE198" s="157">
        <f>IF(N198="základní",J198,0)</f>
        <v>0</v>
      </c>
      <c r="BF198" s="157">
        <f>IF(N198="snížená",J198,0)</f>
        <v>0</v>
      </c>
      <c r="BG198" s="157">
        <f>IF(N198="zákl. přenesená",J198,0)</f>
        <v>0</v>
      </c>
      <c r="BH198" s="157">
        <f>IF(N198="sníž. přenesená",J198,0)</f>
        <v>0</v>
      </c>
      <c r="BI198" s="157">
        <f>IF(N198="nulová",J198,0)</f>
        <v>0</v>
      </c>
      <c r="BJ198" s="16" t="s">
        <v>79</v>
      </c>
      <c r="BK198" s="157">
        <f>ROUND(I198*H198,2)</f>
        <v>0</v>
      </c>
      <c r="BL198" s="16" t="s">
        <v>89</v>
      </c>
      <c r="BM198" s="156" t="s">
        <v>409</v>
      </c>
    </row>
    <row r="199" spans="1:65" s="13" customFormat="1" ht="11.25">
      <c r="B199" s="158"/>
      <c r="D199" s="159" t="s">
        <v>137</v>
      </c>
      <c r="E199" s="160" t="s">
        <v>1</v>
      </c>
      <c r="F199" s="161" t="s">
        <v>410</v>
      </c>
      <c r="H199" s="162">
        <v>3</v>
      </c>
      <c r="I199" s="163"/>
      <c r="L199" s="158"/>
      <c r="M199" s="164"/>
      <c r="N199" s="165"/>
      <c r="O199" s="165"/>
      <c r="P199" s="165"/>
      <c r="Q199" s="165"/>
      <c r="R199" s="165"/>
      <c r="S199" s="165"/>
      <c r="T199" s="166"/>
      <c r="AT199" s="160" t="s">
        <v>137</v>
      </c>
      <c r="AU199" s="160" t="s">
        <v>83</v>
      </c>
      <c r="AV199" s="13" t="s">
        <v>83</v>
      </c>
      <c r="AW199" s="13" t="s">
        <v>31</v>
      </c>
      <c r="AX199" s="13" t="s">
        <v>79</v>
      </c>
      <c r="AY199" s="160" t="s">
        <v>130</v>
      </c>
    </row>
    <row r="200" spans="1:65" s="2" customFormat="1" ht="37.9" customHeight="1">
      <c r="A200" s="31"/>
      <c r="B200" s="143"/>
      <c r="C200" s="144" t="s">
        <v>411</v>
      </c>
      <c r="D200" s="144" t="s">
        <v>132</v>
      </c>
      <c r="E200" s="145" t="s">
        <v>412</v>
      </c>
      <c r="F200" s="146" t="s">
        <v>413</v>
      </c>
      <c r="G200" s="147" t="s">
        <v>328</v>
      </c>
      <c r="H200" s="148">
        <v>4</v>
      </c>
      <c r="I200" s="149"/>
      <c r="J200" s="150">
        <f>ROUND(I200*H200,2)</f>
        <v>0</v>
      </c>
      <c r="K200" s="151"/>
      <c r="L200" s="32"/>
      <c r="M200" s="152" t="s">
        <v>1</v>
      </c>
      <c r="N200" s="153" t="s">
        <v>39</v>
      </c>
      <c r="O200" s="57"/>
      <c r="P200" s="154">
        <f>O200*H200</f>
        <v>0</v>
      </c>
      <c r="Q200" s="154">
        <v>1.2120000000000001E-2</v>
      </c>
      <c r="R200" s="154">
        <f>Q200*H200</f>
        <v>4.8480000000000002E-2</v>
      </c>
      <c r="S200" s="154">
        <v>0</v>
      </c>
      <c r="T200" s="155">
        <f>S200*H200</f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56" t="s">
        <v>89</v>
      </c>
      <c r="AT200" s="156" t="s">
        <v>132</v>
      </c>
      <c r="AU200" s="156" t="s">
        <v>83</v>
      </c>
      <c r="AY200" s="16" t="s">
        <v>130</v>
      </c>
      <c r="BE200" s="157">
        <f>IF(N200="základní",J200,0)</f>
        <v>0</v>
      </c>
      <c r="BF200" s="157">
        <f>IF(N200="snížená",J200,0)</f>
        <v>0</v>
      </c>
      <c r="BG200" s="157">
        <f>IF(N200="zákl. přenesená",J200,0)</f>
        <v>0</v>
      </c>
      <c r="BH200" s="157">
        <f>IF(N200="sníž. přenesená",J200,0)</f>
        <v>0</v>
      </c>
      <c r="BI200" s="157">
        <f>IF(N200="nulová",J200,0)</f>
        <v>0</v>
      </c>
      <c r="BJ200" s="16" t="s">
        <v>79</v>
      </c>
      <c r="BK200" s="157">
        <f>ROUND(I200*H200,2)</f>
        <v>0</v>
      </c>
      <c r="BL200" s="16" t="s">
        <v>89</v>
      </c>
      <c r="BM200" s="156" t="s">
        <v>414</v>
      </c>
    </row>
    <row r="201" spans="1:65" s="13" customFormat="1" ht="11.25">
      <c r="B201" s="158"/>
      <c r="D201" s="159" t="s">
        <v>137</v>
      </c>
      <c r="E201" s="160" t="s">
        <v>1</v>
      </c>
      <c r="F201" s="161" t="s">
        <v>415</v>
      </c>
      <c r="H201" s="162">
        <v>4</v>
      </c>
      <c r="I201" s="163"/>
      <c r="L201" s="158"/>
      <c r="M201" s="164"/>
      <c r="N201" s="165"/>
      <c r="O201" s="165"/>
      <c r="P201" s="165"/>
      <c r="Q201" s="165"/>
      <c r="R201" s="165"/>
      <c r="S201" s="165"/>
      <c r="T201" s="166"/>
      <c r="AT201" s="160" t="s">
        <v>137</v>
      </c>
      <c r="AU201" s="160" t="s">
        <v>83</v>
      </c>
      <c r="AV201" s="13" t="s">
        <v>83</v>
      </c>
      <c r="AW201" s="13" t="s">
        <v>31</v>
      </c>
      <c r="AX201" s="13" t="s">
        <v>79</v>
      </c>
      <c r="AY201" s="160" t="s">
        <v>130</v>
      </c>
    </row>
    <row r="202" spans="1:65" s="2" customFormat="1" ht="24.2" customHeight="1">
      <c r="A202" s="31"/>
      <c r="B202" s="143"/>
      <c r="C202" s="144" t="s">
        <v>416</v>
      </c>
      <c r="D202" s="144" t="s">
        <v>132</v>
      </c>
      <c r="E202" s="145" t="s">
        <v>417</v>
      </c>
      <c r="F202" s="146" t="s">
        <v>418</v>
      </c>
      <c r="G202" s="147" t="s">
        <v>328</v>
      </c>
      <c r="H202" s="148">
        <v>4</v>
      </c>
      <c r="I202" s="149"/>
      <c r="J202" s="150">
        <f>ROUND(I202*H202,2)</f>
        <v>0</v>
      </c>
      <c r="K202" s="151"/>
      <c r="L202" s="32"/>
      <c r="M202" s="152" t="s">
        <v>1</v>
      </c>
      <c r="N202" s="153" t="s">
        <v>39</v>
      </c>
      <c r="O202" s="57"/>
      <c r="P202" s="154">
        <f>O202*H202</f>
        <v>0</v>
      </c>
      <c r="Q202" s="154">
        <v>0</v>
      </c>
      <c r="R202" s="154">
        <f>Q202*H202</f>
        <v>0</v>
      </c>
      <c r="S202" s="154">
        <v>0</v>
      </c>
      <c r="T202" s="155">
        <f>S202*H202</f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56" t="s">
        <v>89</v>
      </c>
      <c r="AT202" s="156" t="s">
        <v>132</v>
      </c>
      <c r="AU202" s="156" t="s">
        <v>83</v>
      </c>
      <c r="AY202" s="16" t="s">
        <v>130</v>
      </c>
      <c r="BE202" s="157">
        <f>IF(N202="základní",J202,0)</f>
        <v>0</v>
      </c>
      <c r="BF202" s="157">
        <f>IF(N202="snížená",J202,0)</f>
        <v>0</v>
      </c>
      <c r="BG202" s="157">
        <f>IF(N202="zákl. přenesená",J202,0)</f>
        <v>0</v>
      </c>
      <c r="BH202" s="157">
        <f>IF(N202="sníž. přenesená",J202,0)</f>
        <v>0</v>
      </c>
      <c r="BI202" s="157">
        <f>IF(N202="nulová",J202,0)</f>
        <v>0</v>
      </c>
      <c r="BJ202" s="16" t="s">
        <v>79</v>
      </c>
      <c r="BK202" s="157">
        <f>ROUND(I202*H202,2)</f>
        <v>0</v>
      </c>
      <c r="BL202" s="16" t="s">
        <v>89</v>
      </c>
      <c r="BM202" s="156" t="s">
        <v>419</v>
      </c>
    </row>
    <row r="203" spans="1:65" s="13" customFormat="1" ht="11.25">
      <c r="B203" s="158"/>
      <c r="D203" s="159" t="s">
        <v>137</v>
      </c>
      <c r="E203" s="160" t="s">
        <v>1</v>
      </c>
      <c r="F203" s="161" t="s">
        <v>415</v>
      </c>
      <c r="H203" s="162">
        <v>4</v>
      </c>
      <c r="I203" s="163"/>
      <c r="L203" s="158"/>
      <c r="M203" s="164"/>
      <c r="N203" s="165"/>
      <c r="O203" s="165"/>
      <c r="P203" s="165"/>
      <c r="Q203" s="165"/>
      <c r="R203" s="165"/>
      <c r="S203" s="165"/>
      <c r="T203" s="166"/>
      <c r="AT203" s="160" t="s">
        <v>137</v>
      </c>
      <c r="AU203" s="160" t="s">
        <v>83</v>
      </c>
      <c r="AV203" s="13" t="s">
        <v>83</v>
      </c>
      <c r="AW203" s="13" t="s">
        <v>31</v>
      </c>
      <c r="AX203" s="13" t="s">
        <v>79</v>
      </c>
      <c r="AY203" s="160" t="s">
        <v>130</v>
      </c>
    </row>
    <row r="204" spans="1:65" s="2" customFormat="1" ht="33" customHeight="1">
      <c r="A204" s="31"/>
      <c r="B204" s="143"/>
      <c r="C204" s="144" t="s">
        <v>420</v>
      </c>
      <c r="D204" s="144" t="s">
        <v>132</v>
      </c>
      <c r="E204" s="145" t="s">
        <v>421</v>
      </c>
      <c r="F204" s="146" t="s">
        <v>422</v>
      </c>
      <c r="G204" s="147" t="s">
        <v>328</v>
      </c>
      <c r="H204" s="148">
        <v>4</v>
      </c>
      <c r="I204" s="149"/>
      <c r="J204" s="150">
        <f>ROUND(I204*H204,2)</f>
        <v>0</v>
      </c>
      <c r="K204" s="151"/>
      <c r="L204" s="32"/>
      <c r="M204" s="152" t="s">
        <v>1</v>
      </c>
      <c r="N204" s="153" t="s">
        <v>39</v>
      </c>
      <c r="O204" s="57"/>
      <c r="P204" s="154">
        <f>O204*H204</f>
        <v>0</v>
      </c>
      <c r="Q204" s="154">
        <v>0.42115999999999998</v>
      </c>
      <c r="R204" s="154">
        <f>Q204*H204</f>
        <v>1.6846399999999999</v>
      </c>
      <c r="S204" s="154">
        <v>0</v>
      </c>
      <c r="T204" s="155">
        <f>S204*H204</f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56" t="s">
        <v>89</v>
      </c>
      <c r="AT204" s="156" t="s">
        <v>132</v>
      </c>
      <c r="AU204" s="156" t="s">
        <v>83</v>
      </c>
      <c r="AY204" s="16" t="s">
        <v>130</v>
      </c>
      <c r="BE204" s="157">
        <f>IF(N204="základní",J204,0)</f>
        <v>0</v>
      </c>
      <c r="BF204" s="157">
        <f>IF(N204="snížená",J204,0)</f>
        <v>0</v>
      </c>
      <c r="BG204" s="157">
        <f>IF(N204="zákl. přenesená",J204,0)</f>
        <v>0</v>
      </c>
      <c r="BH204" s="157">
        <f>IF(N204="sníž. přenesená",J204,0)</f>
        <v>0</v>
      </c>
      <c r="BI204" s="157">
        <f>IF(N204="nulová",J204,0)</f>
        <v>0</v>
      </c>
      <c r="BJ204" s="16" t="s">
        <v>79</v>
      </c>
      <c r="BK204" s="157">
        <f>ROUND(I204*H204,2)</f>
        <v>0</v>
      </c>
      <c r="BL204" s="16" t="s">
        <v>89</v>
      </c>
      <c r="BM204" s="156" t="s">
        <v>423</v>
      </c>
    </row>
    <row r="205" spans="1:65" s="13" customFormat="1" ht="11.25">
      <c r="B205" s="158"/>
      <c r="D205" s="159" t="s">
        <v>137</v>
      </c>
      <c r="E205" s="160" t="s">
        <v>1</v>
      </c>
      <c r="F205" s="161" t="s">
        <v>415</v>
      </c>
      <c r="H205" s="162">
        <v>4</v>
      </c>
      <c r="I205" s="163"/>
      <c r="L205" s="158"/>
      <c r="M205" s="164"/>
      <c r="N205" s="165"/>
      <c r="O205" s="165"/>
      <c r="P205" s="165"/>
      <c r="Q205" s="165"/>
      <c r="R205" s="165"/>
      <c r="S205" s="165"/>
      <c r="T205" s="166"/>
      <c r="AT205" s="160" t="s">
        <v>137</v>
      </c>
      <c r="AU205" s="160" t="s">
        <v>83</v>
      </c>
      <c r="AV205" s="13" t="s">
        <v>83</v>
      </c>
      <c r="AW205" s="13" t="s">
        <v>31</v>
      </c>
      <c r="AX205" s="13" t="s">
        <v>79</v>
      </c>
      <c r="AY205" s="160" t="s">
        <v>130</v>
      </c>
    </row>
    <row r="206" spans="1:65" s="2" customFormat="1" ht="24.2" customHeight="1">
      <c r="A206" s="31"/>
      <c r="B206" s="143"/>
      <c r="C206" s="144" t="s">
        <v>424</v>
      </c>
      <c r="D206" s="144" t="s">
        <v>132</v>
      </c>
      <c r="E206" s="145" t="s">
        <v>425</v>
      </c>
      <c r="F206" s="146" t="s">
        <v>426</v>
      </c>
      <c r="G206" s="147" t="s">
        <v>328</v>
      </c>
      <c r="H206" s="148">
        <v>4</v>
      </c>
      <c r="I206" s="149"/>
      <c r="J206" s="150">
        <f>ROUND(I206*H206,2)</f>
        <v>0</v>
      </c>
      <c r="K206" s="151"/>
      <c r="L206" s="32"/>
      <c r="M206" s="152" t="s">
        <v>1</v>
      </c>
      <c r="N206" s="153" t="s">
        <v>39</v>
      </c>
      <c r="O206" s="57"/>
      <c r="P206" s="154">
        <f>O206*H206</f>
        <v>0</v>
      </c>
      <c r="Q206" s="154">
        <v>0.12422</v>
      </c>
      <c r="R206" s="154">
        <f>Q206*H206</f>
        <v>0.49687999999999999</v>
      </c>
      <c r="S206" s="154">
        <v>0</v>
      </c>
      <c r="T206" s="155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56" t="s">
        <v>89</v>
      </c>
      <c r="AT206" s="156" t="s">
        <v>132</v>
      </c>
      <c r="AU206" s="156" t="s">
        <v>83</v>
      </c>
      <c r="AY206" s="16" t="s">
        <v>130</v>
      </c>
      <c r="BE206" s="157">
        <f>IF(N206="základní",J206,0)</f>
        <v>0</v>
      </c>
      <c r="BF206" s="157">
        <f>IF(N206="snížená",J206,0)</f>
        <v>0</v>
      </c>
      <c r="BG206" s="157">
        <f>IF(N206="zákl. přenesená",J206,0)</f>
        <v>0</v>
      </c>
      <c r="BH206" s="157">
        <f>IF(N206="sníž. přenesená",J206,0)</f>
        <v>0</v>
      </c>
      <c r="BI206" s="157">
        <f>IF(N206="nulová",J206,0)</f>
        <v>0</v>
      </c>
      <c r="BJ206" s="16" t="s">
        <v>79</v>
      </c>
      <c r="BK206" s="157">
        <f>ROUND(I206*H206,2)</f>
        <v>0</v>
      </c>
      <c r="BL206" s="16" t="s">
        <v>89</v>
      </c>
      <c r="BM206" s="156" t="s">
        <v>427</v>
      </c>
    </row>
    <row r="207" spans="1:65" s="13" customFormat="1" ht="11.25">
      <c r="B207" s="158"/>
      <c r="D207" s="159" t="s">
        <v>137</v>
      </c>
      <c r="E207" s="160" t="s">
        <v>1</v>
      </c>
      <c r="F207" s="161" t="s">
        <v>428</v>
      </c>
      <c r="H207" s="162">
        <v>4</v>
      </c>
      <c r="I207" s="163"/>
      <c r="L207" s="158"/>
      <c r="M207" s="164"/>
      <c r="N207" s="165"/>
      <c r="O207" s="165"/>
      <c r="P207" s="165"/>
      <c r="Q207" s="165"/>
      <c r="R207" s="165"/>
      <c r="S207" s="165"/>
      <c r="T207" s="166"/>
      <c r="AT207" s="160" t="s">
        <v>137</v>
      </c>
      <c r="AU207" s="160" t="s">
        <v>83</v>
      </c>
      <c r="AV207" s="13" t="s">
        <v>83</v>
      </c>
      <c r="AW207" s="13" t="s">
        <v>31</v>
      </c>
      <c r="AX207" s="13" t="s">
        <v>79</v>
      </c>
      <c r="AY207" s="160" t="s">
        <v>130</v>
      </c>
    </row>
    <row r="208" spans="1:65" s="2" customFormat="1" ht="21.75" customHeight="1">
      <c r="A208" s="31"/>
      <c r="B208" s="143"/>
      <c r="C208" s="175" t="s">
        <v>429</v>
      </c>
      <c r="D208" s="175" t="s">
        <v>153</v>
      </c>
      <c r="E208" s="176" t="s">
        <v>430</v>
      </c>
      <c r="F208" s="177" t="s">
        <v>431</v>
      </c>
      <c r="G208" s="178" t="s">
        <v>328</v>
      </c>
      <c r="H208" s="179">
        <v>4</v>
      </c>
      <c r="I208" s="180"/>
      <c r="J208" s="181">
        <f>ROUND(I208*H208,2)</f>
        <v>0</v>
      </c>
      <c r="K208" s="182"/>
      <c r="L208" s="183"/>
      <c r="M208" s="184" t="s">
        <v>1</v>
      </c>
      <c r="N208" s="185" t="s">
        <v>39</v>
      </c>
      <c r="O208" s="57"/>
      <c r="P208" s="154">
        <f>O208*H208</f>
        <v>0</v>
      </c>
      <c r="Q208" s="154">
        <v>6.7000000000000004E-2</v>
      </c>
      <c r="R208" s="154">
        <f>Q208*H208</f>
        <v>0.26800000000000002</v>
      </c>
      <c r="S208" s="154">
        <v>0</v>
      </c>
      <c r="T208" s="155">
        <f>S208*H208</f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56" t="s">
        <v>157</v>
      </c>
      <c r="AT208" s="156" t="s">
        <v>153</v>
      </c>
      <c r="AU208" s="156" t="s">
        <v>83</v>
      </c>
      <c r="AY208" s="16" t="s">
        <v>130</v>
      </c>
      <c r="BE208" s="157">
        <f>IF(N208="základní",J208,0)</f>
        <v>0</v>
      </c>
      <c r="BF208" s="157">
        <f>IF(N208="snížená",J208,0)</f>
        <v>0</v>
      </c>
      <c r="BG208" s="157">
        <f>IF(N208="zákl. přenesená",J208,0)</f>
        <v>0</v>
      </c>
      <c r="BH208" s="157">
        <f>IF(N208="sníž. přenesená",J208,0)</f>
        <v>0</v>
      </c>
      <c r="BI208" s="157">
        <f>IF(N208="nulová",J208,0)</f>
        <v>0</v>
      </c>
      <c r="BJ208" s="16" t="s">
        <v>79</v>
      </c>
      <c r="BK208" s="157">
        <f>ROUND(I208*H208,2)</f>
        <v>0</v>
      </c>
      <c r="BL208" s="16" t="s">
        <v>89</v>
      </c>
      <c r="BM208" s="156" t="s">
        <v>432</v>
      </c>
    </row>
    <row r="209" spans="1:65" s="13" customFormat="1" ht="11.25">
      <c r="B209" s="158"/>
      <c r="D209" s="159" t="s">
        <v>137</v>
      </c>
      <c r="E209" s="160" t="s">
        <v>1</v>
      </c>
      <c r="F209" s="161" t="s">
        <v>428</v>
      </c>
      <c r="H209" s="162">
        <v>4</v>
      </c>
      <c r="I209" s="163"/>
      <c r="L209" s="158"/>
      <c r="M209" s="164"/>
      <c r="N209" s="165"/>
      <c r="O209" s="165"/>
      <c r="P209" s="165"/>
      <c r="Q209" s="165"/>
      <c r="R209" s="165"/>
      <c r="S209" s="165"/>
      <c r="T209" s="166"/>
      <c r="AT209" s="160" t="s">
        <v>137</v>
      </c>
      <c r="AU209" s="160" t="s">
        <v>83</v>
      </c>
      <c r="AV209" s="13" t="s">
        <v>83</v>
      </c>
      <c r="AW209" s="13" t="s">
        <v>31</v>
      </c>
      <c r="AX209" s="13" t="s">
        <v>79</v>
      </c>
      <c r="AY209" s="160" t="s">
        <v>130</v>
      </c>
    </row>
    <row r="210" spans="1:65" s="2" customFormat="1" ht="24.2" customHeight="1">
      <c r="A210" s="31"/>
      <c r="B210" s="143"/>
      <c r="C210" s="144" t="s">
        <v>433</v>
      </c>
      <c r="D210" s="144" t="s">
        <v>132</v>
      </c>
      <c r="E210" s="145" t="s">
        <v>434</v>
      </c>
      <c r="F210" s="146" t="s">
        <v>435</v>
      </c>
      <c r="G210" s="147" t="s">
        <v>328</v>
      </c>
      <c r="H210" s="148">
        <v>4</v>
      </c>
      <c r="I210" s="149"/>
      <c r="J210" s="150">
        <f>ROUND(I210*H210,2)</f>
        <v>0</v>
      </c>
      <c r="K210" s="151"/>
      <c r="L210" s="32"/>
      <c r="M210" s="152" t="s">
        <v>1</v>
      </c>
      <c r="N210" s="153" t="s">
        <v>39</v>
      </c>
      <c r="O210" s="57"/>
      <c r="P210" s="154">
        <f>O210*H210</f>
        <v>0</v>
      </c>
      <c r="Q210" s="154">
        <v>2.972E-2</v>
      </c>
      <c r="R210" s="154">
        <f>Q210*H210</f>
        <v>0.11888</v>
      </c>
      <c r="S210" s="154">
        <v>0</v>
      </c>
      <c r="T210" s="155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56" t="s">
        <v>89</v>
      </c>
      <c r="AT210" s="156" t="s">
        <v>132</v>
      </c>
      <c r="AU210" s="156" t="s">
        <v>83</v>
      </c>
      <c r="AY210" s="16" t="s">
        <v>130</v>
      </c>
      <c r="BE210" s="157">
        <f>IF(N210="základní",J210,0)</f>
        <v>0</v>
      </c>
      <c r="BF210" s="157">
        <f>IF(N210="snížená",J210,0)</f>
        <v>0</v>
      </c>
      <c r="BG210" s="157">
        <f>IF(N210="zákl. přenesená",J210,0)</f>
        <v>0</v>
      </c>
      <c r="BH210" s="157">
        <f>IF(N210="sníž. přenesená",J210,0)</f>
        <v>0</v>
      </c>
      <c r="BI210" s="157">
        <f>IF(N210="nulová",J210,0)</f>
        <v>0</v>
      </c>
      <c r="BJ210" s="16" t="s">
        <v>79</v>
      </c>
      <c r="BK210" s="157">
        <f>ROUND(I210*H210,2)</f>
        <v>0</v>
      </c>
      <c r="BL210" s="16" t="s">
        <v>89</v>
      </c>
      <c r="BM210" s="156" t="s">
        <v>436</v>
      </c>
    </row>
    <row r="211" spans="1:65" s="13" customFormat="1" ht="11.25">
      <c r="B211" s="158"/>
      <c r="D211" s="159" t="s">
        <v>137</v>
      </c>
      <c r="E211" s="160" t="s">
        <v>1</v>
      </c>
      <c r="F211" s="161" t="s">
        <v>428</v>
      </c>
      <c r="H211" s="162">
        <v>4</v>
      </c>
      <c r="I211" s="163"/>
      <c r="L211" s="158"/>
      <c r="M211" s="164"/>
      <c r="N211" s="165"/>
      <c r="O211" s="165"/>
      <c r="P211" s="165"/>
      <c r="Q211" s="165"/>
      <c r="R211" s="165"/>
      <c r="S211" s="165"/>
      <c r="T211" s="166"/>
      <c r="AT211" s="160" t="s">
        <v>137</v>
      </c>
      <c r="AU211" s="160" t="s">
        <v>83</v>
      </c>
      <c r="AV211" s="13" t="s">
        <v>83</v>
      </c>
      <c r="AW211" s="13" t="s">
        <v>31</v>
      </c>
      <c r="AX211" s="13" t="s">
        <v>79</v>
      </c>
      <c r="AY211" s="160" t="s">
        <v>130</v>
      </c>
    </row>
    <row r="212" spans="1:65" s="2" customFormat="1" ht="21.75" customHeight="1">
      <c r="A212" s="31"/>
      <c r="B212" s="143"/>
      <c r="C212" s="175" t="s">
        <v>437</v>
      </c>
      <c r="D212" s="175" t="s">
        <v>153</v>
      </c>
      <c r="E212" s="176" t="s">
        <v>438</v>
      </c>
      <c r="F212" s="177" t="s">
        <v>439</v>
      </c>
      <c r="G212" s="178" t="s">
        <v>328</v>
      </c>
      <c r="H212" s="179">
        <v>4</v>
      </c>
      <c r="I212" s="180"/>
      <c r="J212" s="181">
        <f>ROUND(I212*H212,2)</f>
        <v>0</v>
      </c>
      <c r="K212" s="182"/>
      <c r="L212" s="183"/>
      <c r="M212" s="184" t="s">
        <v>1</v>
      </c>
      <c r="N212" s="185" t="s">
        <v>39</v>
      </c>
      <c r="O212" s="57"/>
      <c r="P212" s="154">
        <f>O212*H212</f>
        <v>0</v>
      </c>
      <c r="Q212" s="154">
        <v>5.8000000000000003E-2</v>
      </c>
      <c r="R212" s="154">
        <f>Q212*H212</f>
        <v>0.23200000000000001</v>
      </c>
      <c r="S212" s="154">
        <v>0</v>
      </c>
      <c r="T212" s="155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56" t="s">
        <v>157</v>
      </c>
      <c r="AT212" s="156" t="s">
        <v>153</v>
      </c>
      <c r="AU212" s="156" t="s">
        <v>83</v>
      </c>
      <c r="AY212" s="16" t="s">
        <v>130</v>
      </c>
      <c r="BE212" s="157">
        <f>IF(N212="základní",J212,0)</f>
        <v>0</v>
      </c>
      <c r="BF212" s="157">
        <f>IF(N212="snížená",J212,0)</f>
        <v>0</v>
      </c>
      <c r="BG212" s="157">
        <f>IF(N212="zákl. přenesená",J212,0)</f>
        <v>0</v>
      </c>
      <c r="BH212" s="157">
        <f>IF(N212="sníž. přenesená",J212,0)</f>
        <v>0</v>
      </c>
      <c r="BI212" s="157">
        <f>IF(N212="nulová",J212,0)</f>
        <v>0</v>
      </c>
      <c r="BJ212" s="16" t="s">
        <v>79</v>
      </c>
      <c r="BK212" s="157">
        <f>ROUND(I212*H212,2)</f>
        <v>0</v>
      </c>
      <c r="BL212" s="16" t="s">
        <v>89</v>
      </c>
      <c r="BM212" s="156" t="s">
        <v>440</v>
      </c>
    </row>
    <row r="213" spans="1:65" s="13" customFormat="1" ht="11.25">
      <c r="B213" s="158"/>
      <c r="D213" s="159" t="s">
        <v>137</v>
      </c>
      <c r="E213" s="160" t="s">
        <v>1</v>
      </c>
      <c r="F213" s="161" t="s">
        <v>428</v>
      </c>
      <c r="H213" s="162">
        <v>4</v>
      </c>
      <c r="I213" s="163"/>
      <c r="L213" s="158"/>
      <c r="M213" s="164"/>
      <c r="N213" s="165"/>
      <c r="O213" s="165"/>
      <c r="P213" s="165"/>
      <c r="Q213" s="165"/>
      <c r="R213" s="165"/>
      <c r="S213" s="165"/>
      <c r="T213" s="166"/>
      <c r="AT213" s="160" t="s">
        <v>137</v>
      </c>
      <c r="AU213" s="160" t="s">
        <v>83</v>
      </c>
      <c r="AV213" s="13" t="s">
        <v>83</v>
      </c>
      <c r="AW213" s="13" t="s">
        <v>31</v>
      </c>
      <c r="AX213" s="13" t="s">
        <v>79</v>
      </c>
      <c r="AY213" s="160" t="s">
        <v>130</v>
      </c>
    </row>
    <row r="214" spans="1:65" s="2" customFormat="1" ht="24.2" customHeight="1">
      <c r="A214" s="31"/>
      <c r="B214" s="143"/>
      <c r="C214" s="144" t="s">
        <v>441</v>
      </c>
      <c r="D214" s="144" t="s">
        <v>132</v>
      </c>
      <c r="E214" s="145" t="s">
        <v>442</v>
      </c>
      <c r="F214" s="146" t="s">
        <v>443</v>
      </c>
      <c r="G214" s="147" t="s">
        <v>328</v>
      </c>
      <c r="H214" s="148">
        <v>4</v>
      </c>
      <c r="I214" s="149"/>
      <c r="J214" s="150">
        <f>ROUND(I214*H214,2)</f>
        <v>0</v>
      </c>
      <c r="K214" s="151"/>
      <c r="L214" s="32"/>
      <c r="M214" s="152" t="s">
        <v>1</v>
      </c>
      <c r="N214" s="153" t="s">
        <v>39</v>
      </c>
      <c r="O214" s="57"/>
      <c r="P214" s="154">
        <f>O214*H214</f>
        <v>0</v>
      </c>
      <c r="Q214" s="154">
        <v>2.972E-2</v>
      </c>
      <c r="R214" s="154">
        <f>Q214*H214</f>
        <v>0.11888</v>
      </c>
      <c r="S214" s="154">
        <v>0</v>
      </c>
      <c r="T214" s="155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56" t="s">
        <v>89</v>
      </c>
      <c r="AT214" s="156" t="s">
        <v>132</v>
      </c>
      <c r="AU214" s="156" t="s">
        <v>83</v>
      </c>
      <c r="AY214" s="16" t="s">
        <v>130</v>
      </c>
      <c r="BE214" s="157">
        <f>IF(N214="základní",J214,0)</f>
        <v>0</v>
      </c>
      <c r="BF214" s="157">
        <f>IF(N214="snížená",J214,0)</f>
        <v>0</v>
      </c>
      <c r="BG214" s="157">
        <f>IF(N214="zákl. přenesená",J214,0)</f>
        <v>0</v>
      </c>
      <c r="BH214" s="157">
        <f>IF(N214="sníž. přenesená",J214,0)</f>
        <v>0</v>
      </c>
      <c r="BI214" s="157">
        <f>IF(N214="nulová",J214,0)</f>
        <v>0</v>
      </c>
      <c r="BJ214" s="16" t="s">
        <v>79</v>
      </c>
      <c r="BK214" s="157">
        <f>ROUND(I214*H214,2)</f>
        <v>0</v>
      </c>
      <c r="BL214" s="16" t="s">
        <v>89</v>
      </c>
      <c r="BM214" s="156" t="s">
        <v>444</v>
      </c>
    </row>
    <row r="215" spans="1:65" s="13" customFormat="1" ht="11.25">
      <c r="B215" s="158"/>
      <c r="D215" s="159" t="s">
        <v>137</v>
      </c>
      <c r="E215" s="160" t="s">
        <v>1</v>
      </c>
      <c r="F215" s="161" t="s">
        <v>428</v>
      </c>
      <c r="H215" s="162">
        <v>4</v>
      </c>
      <c r="I215" s="163"/>
      <c r="L215" s="158"/>
      <c r="M215" s="164"/>
      <c r="N215" s="165"/>
      <c r="O215" s="165"/>
      <c r="P215" s="165"/>
      <c r="Q215" s="165"/>
      <c r="R215" s="165"/>
      <c r="S215" s="165"/>
      <c r="T215" s="166"/>
      <c r="AT215" s="160" t="s">
        <v>137</v>
      </c>
      <c r="AU215" s="160" t="s">
        <v>83</v>
      </c>
      <c r="AV215" s="13" t="s">
        <v>83</v>
      </c>
      <c r="AW215" s="13" t="s">
        <v>31</v>
      </c>
      <c r="AX215" s="13" t="s">
        <v>79</v>
      </c>
      <c r="AY215" s="160" t="s">
        <v>130</v>
      </c>
    </row>
    <row r="216" spans="1:65" s="2" customFormat="1" ht="24.2" customHeight="1">
      <c r="A216" s="31"/>
      <c r="B216" s="143"/>
      <c r="C216" s="175" t="s">
        <v>445</v>
      </c>
      <c r="D216" s="175" t="s">
        <v>153</v>
      </c>
      <c r="E216" s="176" t="s">
        <v>446</v>
      </c>
      <c r="F216" s="177" t="s">
        <v>447</v>
      </c>
      <c r="G216" s="178" t="s">
        <v>328</v>
      </c>
      <c r="H216" s="179">
        <v>4</v>
      </c>
      <c r="I216" s="180"/>
      <c r="J216" s="181">
        <f>ROUND(I216*H216,2)</f>
        <v>0</v>
      </c>
      <c r="K216" s="182"/>
      <c r="L216" s="183"/>
      <c r="M216" s="184" t="s">
        <v>1</v>
      </c>
      <c r="N216" s="185" t="s">
        <v>39</v>
      </c>
      <c r="O216" s="57"/>
      <c r="P216" s="154">
        <f>O216*H216</f>
        <v>0</v>
      </c>
      <c r="Q216" s="154">
        <v>0.04</v>
      </c>
      <c r="R216" s="154">
        <f>Q216*H216</f>
        <v>0.16</v>
      </c>
      <c r="S216" s="154">
        <v>0</v>
      </c>
      <c r="T216" s="155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56" t="s">
        <v>157</v>
      </c>
      <c r="AT216" s="156" t="s">
        <v>153</v>
      </c>
      <c r="AU216" s="156" t="s">
        <v>83</v>
      </c>
      <c r="AY216" s="16" t="s">
        <v>130</v>
      </c>
      <c r="BE216" s="157">
        <f>IF(N216="základní",J216,0)</f>
        <v>0</v>
      </c>
      <c r="BF216" s="157">
        <f>IF(N216="snížená",J216,0)</f>
        <v>0</v>
      </c>
      <c r="BG216" s="157">
        <f>IF(N216="zákl. přenesená",J216,0)</f>
        <v>0</v>
      </c>
      <c r="BH216" s="157">
        <f>IF(N216="sníž. přenesená",J216,0)</f>
        <v>0</v>
      </c>
      <c r="BI216" s="157">
        <f>IF(N216="nulová",J216,0)</f>
        <v>0</v>
      </c>
      <c r="BJ216" s="16" t="s">
        <v>79</v>
      </c>
      <c r="BK216" s="157">
        <f>ROUND(I216*H216,2)</f>
        <v>0</v>
      </c>
      <c r="BL216" s="16" t="s">
        <v>89</v>
      </c>
      <c r="BM216" s="156" t="s">
        <v>448</v>
      </c>
    </row>
    <row r="217" spans="1:65" s="13" customFormat="1" ht="11.25">
      <c r="B217" s="158"/>
      <c r="D217" s="159" t="s">
        <v>137</v>
      </c>
      <c r="E217" s="160" t="s">
        <v>1</v>
      </c>
      <c r="F217" s="161" t="s">
        <v>428</v>
      </c>
      <c r="H217" s="162">
        <v>4</v>
      </c>
      <c r="I217" s="163"/>
      <c r="L217" s="158"/>
      <c r="M217" s="164"/>
      <c r="N217" s="165"/>
      <c r="O217" s="165"/>
      <c r="P217" s="165"/>
      <c r="Q217" s="165"/>
      <c r="R217" s="165"/>
      <c r="S217" s="165"/>
      <c r="T217" s="166"/>
      <c r="AT217" s="160" t="s">
        <v>137</v>
      </c>
      <c r="AU217" s="160" t="s">
        <v>83</v>
      </c>
      <c r="AV217" s="13" t="s">
        <v>83</v>
      </c>
      <c r="AW217" s="13" t="s">
        <v>31</v>
      </c>
      <c r="AX217" s="13" t="s">
        <v>79</v>
      </c>
      <c r="AY217" s="160" t="s">
        <v>130</v>
      </c>
    </row>
    <row r="218" spans="1:65" s="2" customFormat="1" ht="24.2" customHeight="1">
      <c r="A218" s="31"/>
      <c r="B218" s="143"/>
      <c r="C218" s="144" t="s">
        <v>449</v>
      </c>
      <c r="D218" s="144" t="s">
        <v>132</v>
      </c>
      <c r="E218" s="145" t="s">
        <v>450</v>
      </c>
      <c r="F218" s="146" t="s">
        <v>451</v>
      </c>
      <c r="G218" s="147" t="s">
        <v>328</v>
      </c>
      <c r="H218" s="148">
        <v>4</v>
      </c>
      <c r="I218" s="149"/>
      <c r="J218" s="150">
        <f>ROUND(I218*H218,2)</f>
        <v>0</v>
      </c>
      <c r="K218" s="151"/>
      <c r="L218" s="32"/>
      <c r="M218" s="152" t="s">
        <v>1</v>
      </c>
      <c r="N218" s="153" t="s">
        <v>39</v>
      </c>
      <c r="O218" s="57"/>
      <c r="P218" s="154">
        <f>O218*H218</f>
        <v>0</v>
      </c>
      <c r="Q218" s="154">
        <v>2.972E-2</v>
      </c>
      <c r="R218" s="154">
        <f>Q218*H218</f>
        <v>0.11888</v>
      </c>
      <c r="S218" s="154">
        <v>0</v>
      </c>
      <c r="T218" s="155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56" t="s">
        <v>89</v>
      </c>
      <c r="AT218" s="156" t="s">
        <v>132</v>
      </c>
      <c r="AU218" s="156" t="s">
        <v>83</v>
      </c>
      <c r="AY218" s="16" t="s">
        <v>130</v>
      </c>
      <c r="BE218" s="157">
        <f>IF(N218="základní",J218,0)</f>
        <v>0</v>
      </c>
      <c r="BF218" s="157">
        <f>IF(N218="snížená",J218,0)</f>
        <v>0</v>
      </c>
      <c r="BG218" s="157">
        <f>IF(N218="zákl. přenesená",J218,0)</f>
        <v>0</v>
      </c>
      <c r="BH218" s="157">
        <f>IF(N218="sníž. přenesená",J218,0)</f>
        <v>0</v>
      </c>
      <c r="BI218" s="157">
        <f>IF(N218="nulová",J218,0)</f>
        <v>0</v>
      </c>
      <c r="BJ218" s="16" t="s">
        <v>79</v>
      </c>
      <c r="BK218" s="157">
        <f>ROUND(I218*H218,2)</f>
        <v>0</v>
      </c>
      <c r="BL218" s="16" t="s">
        <v>89</v>
      </c>
      <c r="BM218" s="156" t="s">
        <v>452</v>
      </c>
    </row>
    <row r="219" spans="1:65" s="13" customFormat="1" ht="11.25">
      <c r="B219" s="158"/>
      <c r="D219" s="159" t="s">
        <v>137</v>
      </c>
      <c r="E219" s="160" t="s">
        <v>1</v>
      </c>
      <c r="F219" s="161" t="s">
        <v>428</v>
      </c>
      <c r="H219" s="162">
        <v>4</v>
      </c>
      <c r="I219" s="163"/>
      <c r="L219" s="158"/>
      <c r="M219" s="164"/>
      <c r="N219" s="165"/>
      <c r="O219" s="165"/>
      <c r="P219" s="165"/>
      <c r="Q219" s="165"/>
      <c r="R219" s="165"/>
      <c r="S219" s="165"/>
      <c r="T219" s="166"/>
      <c r="AT219" s="160" t="s">
        <v>137</v>
      </c>
      <c r="AU219" s="160" t="s">
        <v>83</v>
      </c>
      <c r="AV219" s="13" t="s">
        <v>83</v>
      </c>
      <c r="AW219" s="13" t="s">
        <v>31</v>
      </c>
      <c r="AX219" s="13" t="s">
        <v>79</v>
      </c>
      <c r="AY219" s="160" t="s">
        <v>130</v>
      </c>
    </row>
    <row r="220" spans="1:65" s="2" customFormat="1" ht="24.2" customHeight="1">
      <c r="A220" s="31"/>
      <c r="B220" s="143"/>
      <c r="C220" s="175" t="s">
        <v>453</v>
      </c>
      <c r="D220" s="175" t="s">
        <v>153</v>
      </c>
      <c r="E220" s="176" t="s">
        <v>454</v>
      </c>
      <c r="F220" s="177" t="s">
        <v>455</v>
      </c>
      <c r="G220" s="178" t="s">
        <v>328</v>
      </c>
      <c r="H220" s="179">
        <v>4</v>
      </c>
      <c r="I220" s="180"/>
      <c r="J220" s="181">
        <f>ROUND(I220*H220,2)</f>
        <v>0</v>
      </c>
      <c r="K220" s="182"/>
      <c r="L220" s="183"/>
      <c r="M220" s="184" t="s">
        <v>1</v>
      </c>
      <c r="N220" s="185" t="s">
        <v>39</v>
      </c>
      <c r="O220" s="57"/>
      <c r="P220" s="154">
        <f>O220*H220</f>
        <v>0</v>
      </c>
      <c r="Q220" s="154">
        <v>5.7000000000000002E-2</v>
      </c>
      <c r="R220" s="154">
        <f>Q220*H220</f>
        <v>0.22800000000000001</v>
      </c>
      <c r="S220" s="154">
        <v>0</v>
      </c>
      <c r="T220" s="155">
        <f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56" t="s">
        <v>157</v>
      </c>
      <c r="AT220" s="156" t="s">
        <v>153</v>
      </c>
      <c r="AU220" s="156" t="s">
        <v>83</v>
      </c>
      <c r="AY220" s="16" t="s">
        <v>130</v>
      </c>
      <c r="BE220" s="157">
        <f>IF(N220="základní",J220,0)</f>
        <v>0</v>
      </c>
      <c r="BF220" s="157">
        <f>IF(N220="snížená",J220,0)</f>
        <v>0</v>
      </c>
      <c r="BG220" s="157">
        <f>IF(N220="zákl. přenesená",J220,0)</f>
        <v>0</v>
      </c>
      <c r="BH220" s="157">
        <f>IF(N220="sníž. přenesená",J220,0)</f>
        <v>0</v>
      </c>
      <c r="BI220" s="157">
        <f>IF(N220="nulová",J220,0)</f>
        <v>0</v>
      </c>
      <c r="BJ220" s="16" t="s">
        <v>79</v>
      </c>
      <c r="BK220" s="157">
        <f>ROUND(I220*H220,2)</f>
        <v>0</v>
      </c>
      <c r="BL220" s="16" t="s">
        <v>89</v>
      </c>
      <c r="BM220" s="156" t="s">
        <v>456</v>
      </c>
    </row>
    <row r="221" spans="1:65" s="13" customFormat="1" ht="11.25">
      <c r="B221" s="158"/>
      <c r="D221" s="159" t="s">
        <v>137</v>
      </c>
      <c r="E221" s="160" t="s">
        <v>1</v>
      </c>
      <c r="F221" s="161" t="s">
        <v>428</v>
      </c>
      <c r="H221" s="162">
        <v>4</v>
      </c>
      <c r="I221" s="163"/>
      <c r="L221" s="158"/>
      <c r="M221" s="164"/>
      <c r="N221" s="165"/>
      <c r="O221" s="165"/>
      <c r="P221" s="165"/>
      <c r="Q221" s="165"/>
      <c r="R221" s="165"/>
      <c r="S221" s="165"/>
      <c r="T221" s="166"/>
      <c r="AT221" s="160" t="s">
        <v>137</v>
      </c>
      <c r="AU221" s="160" t="s">
        <v>83</v>
      </c>
      <c r="AV221" s="13" t="s">
        <v>83</v>
      </c>
      <c r="AW221" s="13" t="s">
        <v>31</v>
      </c>
      <c r="AX221" s="13" t="s">
        <v>79</v>
      </c>
      <c r="AY221" s="160" t="s">
        <v>130</v>
      </c>
    </row>
    <row r="222" spans="1:65" s="2" customFormat="1" ht="24.2" customHeight="1">
      <c r="A222" s="31"/>
      <c r="B222" s="143"/>
      <c r="C222" s="144" t="s">
        <v>457</v>
      </c>
      <c r="D222" s="144" t="s">
        <v>132</v>
      </c>
      <c r="E222" s="145" t="s">
        <v>458</v>
      </c>
      <c r="F222" s="146" t="s">
        <v>459</v>
      </c>
      <c r="G222" s="147" t="s">
        <v>328</v>
      </c>
      <c r="H222" s="148">
        <v>4</v>
      </c>
      <c r="I222" s="149"/>
      <c r="J222" s="150">
        <f>ROUND(I222*H222,2)</f>
        <v>0</v>
      </c>
      <c r="K222" s="151"/>
      <c r="L222" s="32"/>
      <c r="M222" s="152" t="s">
        <v>1</v>
      </c>
      <c r="N222" s="153" t="s">
        <v>39</v>
      </c>
      <c r="O222" s="57"/>
      <c r="P222" s="154">
        <f>O222*H222</f>
        <v>0</v>
      </c>
      <c r="Q222" s="154">
        <v>2.972E-2</v>
      </c>
      <c r="R222" s="154">
        <f>Q222*H222</f>
        <v>0.11888</v>
      </c>
      <c r="S222" s="154">
        <v>0</v>
      </c>
      <c r="T222" s="155">
        <f>S222*H222</f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56" t="s">
        <v>89</v>
      </c>
      <c r="AT222" s="156" t="s">
        <v>132</v>
      </c>
      <c r="AU222" s="156" t="s">
        <v>83</v>
      </c>
      <c r="AY222" s="16" t="s">
        <v>130</v>
      </c>
      <c r="BE222" s="157">
        <f>IF(N222="základní",J222,0)</f>
        <v>0</v>
      </c>
      <c r="BF222" s="157">
        <f>IF(N222="snížená",J222,0)</f>
        <v>0</v>
      </c>
      <c r="BG222" s="157">
        <f>IF(N222="zákl. přenesená",J222,0)</f>
        <v>0</v>
      </c>
      <c r="BH222" s="157">
        <f>IF(N222="sníž. přenesená",J222,0)</f>
        <v>0</v>
      </c>
      <c r="BI222" s="157">
        <f>IF(N222="nulová",J222,0)</f>
        <v>0</v>
      </c>
      <c r="BJ222" s="16" t="s">
        <v>79</v>
      </c>
      <c r="BK222" s="157">
        <f>ROUND(I222*H222,2)</f>
        <v>0</v>
      </c>
      <c r="BL222" s="16" t="s">
        <v>89</v>
      </c>
      <c r="BM222" s="156" t="s">
        <v>460</v>
      </c>
    </row>
    <row r="223" spans="1:65" s="13" customFormat="1" ht="11.25">
      <c r="B223" s="158"/>
      <c r="D223" s="159" t="s">
        <v>137</v>
      </c>
      <c r="E223" s="160" t="s">
        <v>1</v>
      </c>
      <c r="F223" s="161" t="s">
        <v>428</v>
      </c>
      <c r="H223" s="162">
        <v>4</v>
      </c>
      <c r="I223" s="163"/>
      <c r="L223" s="158"/>
      <c r="M223" s="164"/>
      <c r="N223" s="165"/>
      <c r="O223" s="165"/>
      <c r="P223" s="165"/>
      <c r="Q223" s="165"/>
      <c r="R223" s="165"/>
      <c r="S223" s="165"/>
      <c r="T223" s="166"/>
      <c r="AT223" s="160" t="s">
        <v>137</v>
      </c>
      <c r="AU223" s="160" t="s">
        <v>83</v>
      </c>
      <c r="AV223" s="13" t="s">
        <v>83</v>
      </c>
      <c r="AW223" s="13" t="s">
        <v>31</v>
      </c>
      <c r="AX223" s="13" t="s">
        <v>79</v>
      </c>
      <c r="AY223" s="160" t="s">
        <v>130</v>
      </c>
    </row>
    <row r="224" spans="1:65" s="2" customFormat="1" ht="24.2" customHeight="1">
      <c r="A224" s="31"/>
      <c r="B224" s="143"/>
      <c r="C224" s="175" t="s">
        <v>461</v>
      </c>
      <c r="D224" s="175" t="s">
        <v>153</v>
      </c>
      <c r="E224" s="176" t="s">
        <v>462</v>
      </c>
      <c r="F224" s="177" t="s">
        <v>463</v>
      </c>
      <c r="G224" s="178" t="s">
        <v>328</v>
      </c>
      <c r="H224" s="179">
        <v>4</v>
      </c>
      <c r="I224" s="180"/>
      <c r="J224" s="181">
        <f>ROUND(I224*H224,2)</f>
        <v>0</v>
      </c>
      <c r="K224" s="182"/>
      <c r="L224" s="183"/>
      <c r="M224" s="184" t="s">
        <v>1</v>
      </c>
      <c r="N224" s="185" t="s">
        <v>39</v>
      </c>
      <c r="O224" s="57"/>
      <c r="P224" s="154">
        <f>O224*H224</f>
        <v>0</v>
      </c>
      <c r="Q224" s="154">
        <v>0.09</v>
      </c>
      <c r="R224" s="154">
        <f>Q224*H224</f>
        <v>0.36</v>
      </c>
      <c r="S224" s="154">
        <v>0</v>
      </c>
      <c r="T224" s="155">
        <f>S224*H224</f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56" t="s">
        <v>157</v>
      </c>
      <c r="AT224" s="156" t="s">
        <v>153</v>
      </c>
      <c r="AU224" s="156" t="s">
        <v>83</v>
      </c>
      <c r="AY224" s="16" t="s">
        <v>130</v>
      </c>
      <c r="BE224" s="157">
        <f>IF(N224="základní",J224,0)</f>
        <v>0</v>
      </c>
      <c r="BF224" s="157">
        <f>IF(N224="snížená",J224,0)</f>
        <v>0</v>
      </c>
      <c r="BG224" s="157">
        <f>IF(N224="zákl. přenesená",J224,0)</f>
        <v>0</v>
      </c>
      <c r="BH224" s="157">
        <f>IF(N224="sníž. přenesená",J224,0)</f>
        <v>0</v>
      </c>
      <c r="BI224" s="157">
        <f>IF(N224="nulová",J224,0)</f>
        <v>0</v>
      </c>
      <c r="BJ224" s="16" t="s">
        <v>79</v>
      </c>
      <c r="BK224" s="157">
        <f>ROUND(I224*H224,2)</f>
        <v>0</v>
      </c>
      <c r="BL224" s="16" t="s">
        <v>89</v>
      </c>
      <c r="BM224" s="156" t="s">
        <v>464</v>
      </c>
    </row>
    <row r="225" spans="1:65" s="13" customFormat="1" ht="11.25">
      <c r="B225" s="158"/>
      <c r="D225" s="159" t="s">
        <v>137</v>
      </c>
      <c r="E225" s="160" t="s">
        <v>1</v>
      </c>
      <c r="F225" s="161" t="s">
        <v>428</v>
      </c>
      <c r="H225" s="162">
        <v>4</v>
      </c>
      <c r="I225" s="163"/>
      <c r="L225" s="158"/>
      <c r="M225" s="164"/>
      <c r="N225" s="165"/>
      <c r="O225" s="165"/>
      <c r="P225" s="165"/>
      <c r="Q225" s="165"/>
      <c r="R225" s="165"/>
      <c r="S225" s="165"/>
      <c r="T225" s="166"/>
      <c r="AT225" s="160" t="s">
        <v>137</v>
      </c>
      <c r="AU225" s="160" t="s">
        <v>83</v>
      </c>
      <c r="AV225" s="13" t="s">
        <v>83</v>
      </c>
      <c r="AW225" s="13" t="s">
        <v>31</v>
      </c>
      <c r="AX225" s="13" t="s">
        <v>79</v>
      </c>
      <c r="AY225" s="160" t="s">
        <v>130</v>
      </c>
    </row>
    <row r="226" spans="1:65" s="2" customFormat="1" ht="24.2" customHeight="1">
      <c r="A226" s="31"/>
      <c r="B226" s="143"/>
      <c r="C226" s="144" t="s">
        <v>465</v>
      </c>
      <c r="D226" s="144" t="s">
        <v>132</v>
      </c>
      <c r="E226" s="145" t="s">
        <v>466</v>
      </c>
      <c r="F226" s="146" t="s">
        <v>467</v>
      </c>
      <c r="G226" s="147" t="s">
        <v>328</v>
      </c>
      <c r="H226" s="148">
        <v>4</v>
      </c>
      <c r="I226" s="149"/>
      <c r="J226" s="150">
        <f>ROUND(I226*H226,2)</f>
        <v>0</v>
      </c>
      <c r="K226" s="151"/>
      <c r="L226" s="32"/>
      <c r="M226" s="152" t="s">
        <v>1</v>
      </c>
      <c r="N226" s="153" t="s">
        <v>39</v>
      </c>
      <c r="O226" s="57"/>
      <c r="P226" s="154">
        <f>O226*H226</f>
        <v>0</v>
      </c>
      <c r="Q226" s="154">
        <v>0.21734000000000001</v>
      </c>
      <c r="R226" s="154">
        <f>Q226*H226</f>
        <v>0.86936000000000002</v>
      </c>
      <c r="S226" s="154">
        <v>0</v>
      </c>
      <c r="T226" s="155">
        <f>S226*H226</f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56" t="s">
        <v>89</v>
      </c>
      <c r="AT226" s="156" t="s">
        <v>132</v>
      </c>
      <c r="AU226" s="156" t="s">
        <v>83</v>
      </c>
      <c r="AY226" s="16" t="s">
        <v>130</v>
      </c>
      <c r="BE226" s="157">
        <f>IF(N226="základní",J226,0)</f>
        <v>0</v>
      </c>
      <c r="BF226" s="157">
        <f>IF(N226="snížená",J226,0)</f>
        <v>0</v>
      </c>
      <c r="BG226" s="157">
        <f>IF(N226="zákl. přenesená",J226,0)</f>
        <v>0</v>
      </c>
      <c r="BH226" s="157">
        <f>IF(N226="sníž. přenesená",J226,0)</f>
        <v>0</v>
      </c>
      <c r="BI226" s="157">
        <f>IF(N226="nulová",J226,0)</f>
        <v>0</v>
      </c>
      <c r="BJ226" s="16" t="s">
        <v>79</v>
      </c>
      <c r="BK226" s="157">
        <f>ROUND(I226*H226,2)</f>
        <v>0</v>
      </c>
      <c r="BL226" s="16" t="s">
        <v>89</v>
      </c>
      <c r="BM226" s="156" t="s">
        <v>468</v>
      </c>
    </row>
    <row r="227" spans="1:65" s="13" customFormat="1" ht="11.25">
      <c r="B227" s="158"/>
      <c r="D227" s="159" t="s">
        <v>137</v>
      </c>
      <c r="E227" s="160" t="s">
        <v>1</v>
      </c>
      <c r="F227" s="161" t="s">
        <v>428</v>
      </c>
      <c r="H227" s="162">
        <v>4</v>
      </c>
      <c r="I227" s="163"/>
      <c r="L227" s="158"/>
      <c r="M227" s="164"/>
      <c r="N227" s="165"/>
      <c r="O227" s="165"/>
      <c r="P227" s="165"/>
      <c r="Q227" s="165"/>
      <c r="R227" s="165"/>
      <c r="S227" s="165"/>
      <c r="T227" s="166"/>
      <c r="AT227" s="160" t="s">
        <v>137</v>
      </c>
      <c r="AU227" s="160" t="s">
        <v>83</v>
      </c>
      <c r="AV227" s="13" t="s">
        <v>83</v>
      </c>
      <c r="AW227" s="13" t="s">
        <v>31</v>
      </c>
      <c r="AX227" s="13" t="s">
        <v>79</v>
      </c>
      <c r="AY227" s="160" t="s">
        <v>130</v>
      </c>
    </row>
    <row r="228" spans="1:65" s="2" customFormat="1" ht="24.2" customHeight="1">
      <c r="A228" s="31"/>
      <c r="B228" s="143"/>
      <c r="C228" s="175" t="s">
        <v>469</v>
      </c>
      <c r="D228" s="175" t="s">
        <v>153</v>
      </c>
      <c r="E228" s="176" t="s">
        <v>470</v>
      </c>
      <c r="F228" s="177" t="s">
        <v>471</v>
      </c>
      <c r="G228" s="178" t="s">
        <v>328</v>
      </c>
      <c r="H228" s="179">
        <v>4</v>
      </c>
      <c r="I228" s="180"/>
      <c r="J228" s="181">
        <f>ROUND(I228*H228,2)</f>
        <v>0</v>
      </c>
      <c r="K228" s="182"/>
      <c r="L228" s="183"/>
      <c r="M228" s="184" t="s">
        <v>1</v>
      </c>
      <c r="N228" s="185" t="s">
        <v>39</v>
      </c>
      <c r="O228" s="57"/>
      <c r="P228" s="154">
        <f>O228*H228</f>
        <v>0</v>
      </c>
      <c r="Q228" s="154">
        <v>3.0000000000000001E-3</v>
      </c>
      <c r="R228" s="154">
        <f>Q228*H228</f>
        <v>1.2E-2</v>
      </c>
      <c r="S228" s="154">
        <v>0</v>
      </c>
      <c r="T228" s="155">
        <f>S228*H228</f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56" t="s">
        <v>157</v>
      </c>
      <c r="AT228" s="156" t="s">
        <v>153</v>
      </c>
      <c r="AU228" s="156" t="s">
        <v>83</v>
      </c>
      <c r="AY228" s="16" t="s">
        <v>130</v>
      </c>
      <c r="BE228" s="157">
        <f>IF(N228="základní",J228,0)</f>
        <v>0</v>
      </c>
      <c r="BF228" s="157">
        <f>IF(N228="snížená",J228,0)</f>
        <v>0</v>
      </c>
      <c r="BG228" s="157">
        <f>IF(N228="zákl. přenesená",J228,0)</f>
        <v>0</v>
      </c>
      <c r="BH228" s="157">
        <f>IF(N228="sníž. přenesená",J228,0)</f>
        <v>0</v>
      </c>
      <c r="BI228" s="157">
        <f>IF(N228="nulová",J228,0)</f>
        <v>0</v>
      </c>
      <c r="BJ228" s="16" t="s">
        <v>79</v>
      </c>
      <c r="BK228" s="157">
        <f>ROUND(I228*H228,2)</f>
        <v>0</v>
      </c>
      <c r="BL228" s="16" t="s">
        <v>89</v>
      </c>
      <c r="BM228" s="156" t="s">
        <v>472</v>
      </c>
    </row>
    <row r="229" spans="1:65" s="13" customFormat="1" ht="11.25">
      <c r="B229" s="158"/>
      <c r="D229" s="159" t="s">
        <v>137</v>
      </c>
      <c r="E229" s="160" t="s">
        <v>1</v>
      </c>
      <c r="F229" s="161" t="s">
        <v>428</v>
      </c>
      <c r="H229" s="162">
        <v>4</v>
      </c>
      <c r="I229" s="163"/>
      <c r="L229" s="158"/>
      <c r="M229" s="164"/>
      <c r="N229" s="165"/>
      <c r="O229" s="165"/>
      <c r="P229" s="165"/>
      <c r="Q229" s="165"/>
      <c r="R229" s="165"/>
      <c r="S229" s="165"/>
      <c r="T229" s="166"/>
      <c r="AT229" s="160" t="s">
        <v>137</v>
      </c>
      <c r="AU229" s="160" t="s">
        <v>83</v>
      </c>
      <c r="AV229" s="13" t="s">
        <v>83</v>
      </c>
      <c r="AW229" s="13" t="s">
        <v>31</v>
      </c>
      <c r="AX229" s="13" t="s">
        <v>79</v>
      </c>
      <c r="AY229" s="160" t="s">
        <v>130</v>
      </c>
    </row>
    <row r="230" spans="1:65" s="2" customFormat="1" ht="21.75" customHeight="1">
      <c r="A230" s="31"/>
      <c r="B230" s="143"/>
      <c r="C230" s="175" t="s">
        <v>473</v>
      </c>
      <c r="D230" s="175" t="s">
        <v>153</v>
      </c>
      <c r="E230" s="176" t="s">
        <v>474</v>
      </c>
      <c r="F230" s="177" t="s">
        <v>475</v>
      </c>
      <c r="G230" s="178" t="s">
        <v>328</v>
      </c>
      <c r="H230" s="179">
        <v>4</v>
      </c>
      <c r="I230" s="180"/>
      <c r="J230" s="181">
        <f>ROUND(I230*H230,2)</f>
        <v>0</v>
      </c>
      <c r="K230" s="182"/>
      <c r="L230" s="183"/>
      <c r="M230" s="184" t="s">
        <v>1</v>
      </c>
      <c r="N230" s="185" t="s">
        <v>39</v>
      </c>
      <c r="O230" s="57"/>
      <c r="P230" s="154">
        <f>O230*H230</f>
        <v>0</v>
      </c>
      <c r="Q230" s="154">
        <v>7.3999999999999996E-2</v>
      </c>
      <c r="R230" s="154">
        <f>Q230*H230</f>
        <v>0.29599999999999999</v>
      </c>
      <c r="S230" s="154">
        <v>0</v>
      </c>
      <c r="T230" s="155">
        <f>S230*H230</f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56" t="s">
        <v>157</v>
      </c>
      <c r="AT230" s="156" t="s">
        <v>153</v>
      </c>
      <c r="AU230" s="156" t="s">
        <v>83</v>
      </c>
      <c r="AY230" s="16" t="s">
        <v>130</v>
      </c>
      <c r="BE230" s="157">
        <f>IF(N230="základní",J230,0)</f>
        <v>0</v>
      </c>
      <c r="BF230" s="157">
        <f>IF(N230="snížená",J230,0)</f>
        <v>0</v>
      </c>
      <c r="BG230" s="157">
        <f>IF(N230="zákl. přenesená",J230,0)</f>
        <v>0</v>
      </c>
      <c r="BH230" s="157">
        <f>IF(N230="sníž. přenesená",J230,0)</f>
        <v>0</v>
      </c>
      <c r="BI230" s="157">
        <f>IF(N230="nulová",J230,0)</f>
        <v>0</v>
      </c>
      <c r="BJ230" s="16" t="s">
        <v>79</v>
      </c>
      <c r="BK230" s="157">
        <f>ROUND(I230*H230,2)</f>
        <v>0</v>
      </c>
      <c r="BL230" s="16" t="s">
        <v>89</v>
      </c>
      <c r="BM230" s="156" t="s">
        <v>476</v>
      </c>
    </row>
    <row r="231" spans="1:65" s="13" customFormat="1" ht="11.25">
      <c r="B231" s="158"/>
      <c r="D231" s="159" t="s">
        <v>137</v>
      </c>
      <c r="E231" s="160" t="s">
        <v>1</v>
      </c>
      <c r="F231" s="161" t="s">
        <v>428</v>
      </c>
      <c r="H231" s="162">
        <v>4</v>
      </c>
      <c r="I231" s="163"/>
      <c r="L231" s="158"/>
      <c r="M231" s="164"/>
      <c r="N231" s="165"/>
      <c r="O231" s="165"/>
      <c r="P231" s="165"/>
      <c r="Q231" s="165"/>
      <c r="R231" s="165"/>
      <c r="S231" s="165"/>
      <c r="T231" s="166"/>
      <c r="AT231" s="160" t="s">
        <v>137</v>
      </c>
      <c r="AU231" s="160" t="s">
        <v>83</v>
      </c>
      <c r="AV231" s="13" t="s">
        <v>83</v>
      </c>
      <c r="AW231" s="13" t="s">
        <v>31</v>
      </c>
      <c r="AX231" s="13" t="s">
        <v>79</v>
      </c>
      <c r="AY231" s="160" t="s">
        <v>130</v>
      </c>
    </row>
    <row r="232" spans="1:65" s="2" customFormat="1" ht="24.2" customHeight="1">
      <c r="A232" s="31"/>
      <c r="B232" s="143"/>
      <c r="C232" s="144" t="s">
        <v>477</v>
      </c>
      <c r="D232" s="144" t="s">
        <v>132</v>
      </c>
      <c r="E232" s="145" t="s">
        <v>478</v>
      </c>
      <c r="F232" s="146" t="s">
        <v>479</v>
      </c>
      <c r="G232" s="147" t="s">
        <v>141</v>
      </c>
      <c r="H232" s="148">
        <v>2</v>
      </c>
      <c r="I232" s="149"/>
      <c r="J232" s="150">
        <f>ROUND(I232*H232,2)</f>
        <v>0</v>
      </c>
      <c r="K232" s="151"/>
      <c r="L232" s="32"/>
      <c r="M232" s="152" t="s">
        <v>1</v>
      </c>
      <c r="N232" s="153" t="s">
        <v>39</v>
      </c>
      <c r="O232" s="57"/>
      <c r="P232" s="154">
        <f>O232*H232</f>
        <v>0</v>
      </c>
      <c r="Q232" s="154">
        <v>0</v>
      </c>
      <c r="R232" s="154">
        <f>Q232*H232</f>
        <v>0</v>
      </c>
      <c r="S232" s="154">
        <v>0</v>
      </c>
      <c r="T232" s="155">
        <f>S232*H232</f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56" t="s">
        <v>89</v>
      </c>
      <c r="AT232" s="156" t="s">
        <v>132</v>
      </c>
      <c r="AU232" s="156" t="s">
        <v>83</v>
      </c>
      <c r="AY232" s="16" t="s">
        <v>130</v>
      </c>
      <c r="BE232" s="157">
        <f>IF(N232="základní",J232,0)</f>
        <v>0</v>
      </c>
      <c r="BF232" s="157">
        <f>IF(N232="snížená",J232,0)</f>
        <v>0</v>
      </c>
      <c r="BG232" s="157">
        <f>IF(N232="zákl. přenesená",J232,0)</f>
        <v>0</v>
      </c>
      <c r="BH232" s="157">
        <f>IF(N232="sníž. přenesená",J232,0)</f>
        <v>0</v>
      </c>
      <c r="BI232" s="157">
        <f>IF(N232="nulová",J232,0)</f>
        <v>0</v>
      </c>
      <c r="BJ232" s="16" t="s">
        <v>79</v>
      </c>
      <c r="BK232" s="157">
        <f>ROUND(I232*H232,2)</f>
        <v>0</v>
      </c>
      <c r="BL232" s="16" t="s">
        <v>89</v>
      </c>
      <c r="BM232" s="156" t="s">
        <v>480</v>
      </c>
    </row>
    <row r="233" spans="1:65" s="13" customFormat="1" ht="11.25">
      <c r="B233" s="158"/>
      <c r="D233" s="159" t="s">
        <v>137</v>
      </c>
      <c r="E233" s="160" t="s">
        <v>1</v>
      </c>
      <c r="F233" s="161" t="s">
        <v>481</v>
      </c>
      <c r="H233" s="162">
        <v>2</v>
      </c>
      <c r="I233" s="163"/>
      <c r="L233" s="158"/>
      <c r="M233" s="164"/>
      <c r="N233" s="165"/>
      <c r="O233" s="165"/>
      <c r="P233" s="165"/>
      <c r="Q233" s="165"/>
      <c r="R233" s="165"/>
      <c r="S233" s="165"/>
      <c r="T233" s="166"/>
      <c r="AT233" s="160" t="s">
        <v>137</v>
      </c>
      <c r="AU233" s="160" t="s">
        <v>83</v>
      </c>
      <c r="AV233" s="13" t="s">
        <v>83</v>
      </c>
      <c r="AW233" s="13" t="s">
        <v>31</v>
      </c>
      <c r="AX233" s="13" t="s">
        <v>79</v>
      </c>
      <c r="AY233" s="160" t="s">
        <v>130</v>
      </c>
    </row>
    <row r="234" spans="1:65" s="12" customFormat="1" ht="22.9" customHeight="1">
      <c r="B234" s="130"/>
      <c r="D234" s="131" t="s">
        <v>73</v>
      </c>
      <c r="E234" s="141" t="s">
        <v>172</v>
      </c>
      <c r="F234" s="141" t="s">
        <v>482</v>
      </c>
      <c r="I234" s="133"/>
      <c r="J234" s="142">
        <f>BK234</f>
        <v>0</v>
      </c>
      <c r="L234" s="130"/>
      <c r="M234" s="135"/>
      <c r="N234" s="136"/>
      <c r="O234" s="136"/>
      <c r="P234" s="137">
        <f>P235</f>
        <v>0</v>
      </c>
      <c r="Q234" s="136"/>
      <c r="R234" s="137">
        <f>R235</f>
        <v>0</v>
      </c>
      <c r="S234" s="136"/>
      <c r="T234" s="138">
        <f>T235</f>
        <v>0</v>
      </c>
      <c r="AR234" s="131" t="s">
        <v>79</v>
      </c>
      <c r="AT234" s="139" t="s">
        <v>73</v>
      </c>
      <c r="AU234" s="139" t="s">
        <v>79</v>
      </c>
      <c r="AY234" s="131" t="s">
        <v>130</v>
      </c>
      <c r="BK234" s="140">
        <f>BK235</f>
        <v>0</v>
      </c>
    </row>
    <row r="235" spans="1:65" s="2" customFormat="1" ht="16.5" customHeight="1">
      <c r="A235" s="31"/>
      <c r="B235" s="143"/>
      <c r="C235" s="144" t="s">
        <v>483</v>
      </c>
      <c r="D235" s="144" t="s">
        <v>132</v>
      </c>
      <c r="E235" s="145" t="s">
        <v>484</v>
      </c>
      <c r="F235" s="146" t="s">
        <v>485</v>
      </c>
      <c r="G235" s="147" t="s">
        <v>199</v>
      </c>
      <c r="H235" s="148">
        <v>8</v>
      </c>
      <c r="I235" s="149"/>
      <c r="J235" s="150">
        <f>ROUND(I235*H235,2)</f>
        <v>0</v>
      </c>
      <c r="K235" s="151"/>
      <c r="L235" s="32"/>
      <c r="M235" s="152" t="s">
        <v>1</v>
      </c>
      <c r="N235" s="153" t="s">
        <v>39</v>
      </c>
      <c r="O235" s="57"/>
      <c r="P235" s="154">
        <f>O235*H235</f>
        <v>0</v>
      </c>
      <c r="Q235" s="154">
        <v>0</v>
      </c>
      <c r="R235" s="154">
        <f>Q235*H235</f>
        <v>0</v>
      </c>
      <c r="S235" s="154">
        <v>0</v>
      </c>
      <c r="T235" s="155">
        <f>S235*H235</f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56" t="s">
        <v>89</v>
      </c>
      <c r="AT235" s="156" t="s">
        <v>132</v>
      </c>
      <c r="AU235" s="156" t="s">
        <v>83</v>
      </c>
      <c r="AY235" s="16" t="s">
        <v>130</v>
      </c>
      <c r="BE235" s="157">
        <f>IF(N235="základní",J235,0)</f>
        <v>0</v>
      </c>
      <c r="BF235" s="157">
        <f>IF(N235="snížená",J235,0)</f>
        <v>0</v>
      </c>
      <c r="BG235" s="157">
        <f>IF(N235="zákl. přenesená",J235,0)</f>
        <v>0</v>
      </c>
      <c r="BH235" s="157">
        <f>IF(N235="sníž. přenesená",J235,0)</f>
        <v>0</v>
      </c>
      <c r="BI235" s="157">
        <f>IF(N235="nulová",J235,0)</f>
        <v>0</v>
      </c>
      <c r="BJ235" s="16" t="s">
        <v>79</v>
      </c>
      <c r="BK235" s="157">
        <f>ROUND(I235*H235,2)</f>
        <v>0</v>
      </c>
      <c r="BL235" s="16" t="s">
        <v>89</v>
      </c>
      <c r="BM235" s="156" t="s">
        <v>486</v>
      </c>
    </row>
    <row r="236" spans="1:65" s="12" customFormat="1" ht="22.9" customHeight="1">
      <c r="B236" s="130"/>
      <c r="D236" s="131" t="s">
        <v>73</v>
      </c>
      <c r="E236" s="141" t="s">
        <v>487</v>
      </c>
      <c r="F236" s="141" t="s">
        <v>488</v>
      </c>
      <c r="I236" s="133"/>
      <c r="J236" s="142">
        <f>BK236</f>
        <v>0</v>
      </c>
      <c r="L236" s="130"/>
      <c r="M236" s="135"/>
      <c r="N236" s="136"/>
      <c r="O236" s="136"/>
      <c r="P236" s="137">
        <f>SUM(P237:P248)</f>
        <v>0</v>
      </c>
      <c r="Q236" s="136"/>
      <c r="R236" s="137">
        <f>SUM(R237:R248)</f>
        <v>0</v>
      </c>
      <c r="S236" s="136"/>
      <c r="T236" s="138">
        <f>SUM(T237:T248)</f>
        <v>0</v>
      </c>
      <c r="AR236" s="131" t="s">
        <v>79</v>
      </c>
      <c r="AT236" s="139" t="s">
        <v>73</v>
      </c>
      <c r="AU236" s="139" t="s">
        <v>79</v>
      </c>
      <c r="AY236" s="131" t="s">
        <v>130</v>
      </c>
      <c r="BK236" s="140">
        <f>SUM(BK237:BK248)</f>
        <v>0</v>
      </c>
    </row>
    <row r="237" spans="1:65" s="2" customFormat="1" ht="21.75" customHeight="1">
      <c r="A237" s="31"/>
      <c r="B237" s="143"/>
      <c r="C237" s="144" t="s">
        <v>489</v>
      </c>
      <c r="D237" s="144" t="s">
        <v>132</v>
      </c>
      <c r="E237" s="145" t="s">
        <v>490</v>
      </c>
      <c r="F237" s="146" t="s">
        <v>491</v>
      </c>
      <c r="G237" s="147" t="s">
        <v>156</v>
      </c>
      <c r="H237" s="148">
        <v>2.7839999999999998</v>
      </c>
      <c r="I237" s="149"/>
      <c r="J237" s="150">
        <f>ROUND(I237*H237,2)</f>
        <v>0</v>
      </c>
      <c r="K237" s="151"/>
      <c r="L237" s="32"/>
      <c r="M237" s="152" t="s">
        <v>1</v>
      </c>
      <c r="N237" s="153" t="s">
        <v>39</v>
      </c>
      <c r="O237" s="57"/>
      <c r="P237" s="154">
        <f>O237*H237</f>
        <v>0</v>
      </c>
      <c r="Q237" s="154">
        <v>0</v>
      </c>
      <c r="R237" s="154">
        <f>Q237*H237</f>
        <v>0</v>
      </c>
      <c r="S237" s="154">
        <v>0</v>
      </c>
      <c r="T237" s="155">
        <f>S237*H237</f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56" t="s">
        <v>89</v>
      </c>
      <c r="AT237" s="156" t="s">
        <v>132</v>
      </c>
      <c r="AU237" s="156" t="s">
        <v>83</v>
      </c>
      <c r="AY237" s="16" t="s">
        <v>130</v>
      </c>
      <c r="BE237" s="157">
        <f>IF(N237="základní",J237,0)</f>
        <v>0</v>
      </c>
      <c r="BF237" s="157">
        <f>IF(N237="snížená",J237,0)</f>
        <v>0</v>
      </c>
      <c r="BG237" s="157">
        <f>IF(N237="zákl. přenesená",J237,0)</f>
        <v>0</v>
      </c>
      <c r="BH237" s="157">
        <f>IF(N237="sníž. přenesená",J237,0)</f>
        <v>0</v>
      </c>
      <c r="BI237" s="157">
        <f>IF(N237="nulová",J237,0)</f>
        <v>0</v>
      </c>
      <c r="BJ237" s="16" t="s">
        <v>79</v>
      </c>
      <c r="BK237" s="157">
        <f>ROUND(I237*H237,2)</f>
        <v>0</v>
      </c>
      <c r="BL237" s="16" t="s">
        <v>89</v>
      </c>
      <c r="BM237" s="156" t="s">
        <v>492</v>
      </c>
    </row>
    <row r="238" spans="1:65" s="13" customFormat="1" ht="11.25">
      <c r="B238" s="158"/>
      <c r="D238" s="159" t="s">
        <v>137</v>
      </c>
      <c r="E238" s="160" t="s">
        <v>1</v>
      </c>
      <c r="F238" s="161" t="s">
        <v>493</v>
      </c>
      <c r="H238" s="162">
        <v>2.7839999999999998</v>
      </c>
      <c r="I238" s="163"/>
      <c r="L238" s="158"/>
      <c r="M238" s="164"/>
      <c r="N238" s="165"/>
      <c r="O238" s="165"/>
      <c r="P238" s="165"/>
      <c r="Q238" s="165"/>
      <c r="R238" s="165"/>
      <c r="S238" s="165"/>
      <c r="T238" s="166"/>
      <c r="AT238" s="160" t="s">
        <v>137</v>
      </c>
      <c r="AU238" s="160" t="s">
        <v>83</v>
      </c>
      <c r="AV238" s="13" t="s">
        <v>83</v>
      </c>
      <c r="AW238" s="13" t="s">
        <v>31</v>
      </c>
      <c r="AX238" s="13" t="s">
        <v>79</v>
      </c>
      <c r="AY238" s="160" t="s">
        <v>130</v>
      </c>
    </row>
    <row r="239" spans="1:65" s="2" customFormat="1" ht="24.2" customHeight="1">
      <c r="A239" s="31"/>
      <c r="B239" s="143"/>
      <c r="C239" s="144" t="s">
        <v>494</v>
      </c>
      <c r="D239" s="144" t="s">
        <v>132</v>
      </c>
      <c r="E239" s="145" t="s">
        <v>495</v>
      </c>
      <c r="F239" s="146" t="s">
        <v>496</v>
      </c>
      <c r="G239" s="147" t="s">
        <v>156</v>
      </c>
      <c r="H239" s="148">
        <v>5.5679999999999996</v>
      </c>
      <c r="I239" s="149"/>
      <c r="J239" s="150">
        <f>ROUND(I239*H239,2)</f>
        <v>0</v>
      </c>
      <c r="K239" s="151"/>
      <c r="L239" s="32"/>
      <c r="M239" s="152" t="s">
        <v>1</v>
      </c>
      <c r="N239" s="153" t="s">
        <v>39</v>
      </c>
      <c r="O239" s="57"/>
      <c r="P239" s="154">
        <f>O239*H239</f>
        <v>0</v>
      </c>
      <c r="Q239" s="154">
        <v>0</v>
      </c>
      <c r="R239" s="154">
        <f>Q239*H239</f>
        <v>0</v>
      </c>
      <c r="S239" s="154">
        <v>0</v>
      </c>
      <c r="T239" s="155">
        <f>S239*H239</f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56" t="s">
        <v>89</v>
      </c>
      <c r="AT239" s="156" t="s">
        <v>132</v>
      </c>
      <c r="AU239" s="156" t="s">
        <v>83</v>
      </c>
      <c r="AY239" s="16" t="s">
        <v>130</v>
      </c>
      <c r="BE239" s="157">
        <f>IF(N239="základní",J239,0)</f>
        <v>0</v>
      </c>
      <c r="BF239" s="157">
        <f>IF(N239="snížená",J239,0)</f>
        <v>0</v>
      </c>
      <c r="BG239" s="157">
        <f>IF(N239="zákl. přenesená",J239,0)</f>
        <v>0</v>
      </c>
      <c r="BH239" s="157">
        <f>IF(N239="sníž. přenesená",J239,0)</f>
        <v>0</v>
      </c>
      <c r="BI239" s="157">
        <f>IF(N239="nulová",J239,0)</f>
        <v>0</v>
      </c>
      <c r="BJ239" s="16" t="s">
        <v>79</v>
      </c>
      <c r="BK239" s="157">
        <f>ROUND(I239*H239,2)</f>
        <v>0</v>
      </c>
      <c r="BL239" s="16" t="s">
        <v>89</v>
      </c>
      <c r="BM239" s="156" t="s">
        <v>497</v>
      </c>
    </row>
    <row r="240" spans="1:65" s="13" customFormat="1" ht="11.25">
      <c r="B240" s="158"/>
      <c r="D240" s="159" t="s">
        <v>137</v>
      </c>
      <c r="E240" s="160" t="s">
        <v>1</v>
      </c>
      <c r="F240" s="161" t="s">
        <v>498</v>
      </c>
      <c r="H240" s="162">
        <v>5.5679999999999996</v>
      </c>
      <c r="I240" s="163"/>
      <c r="L240" s="158"/>
      <c r="M240" s="164"/>
      <c r="N240" s="165"/>
      <c r="O240" s="165"/>
      <c r="P240" s="165"/>
      <c r="Q240" s="165"/>
      <c r="R240" s="165"/>
      <c r="S240" s="165"/>
      <c r="T240" s="166"/>
      <c r="AT240" s="160" t="s">
        <v>137</v>
      </c>
      <c r="AU240" s="160" t="s">
        <v>83</v>
      </c>
      <c r="AV240" s="13" t="s">
        <v>83</v>
      </c>
      <c r="AW240" s="13" t="s">
        <v>31</v>
      </c>
      <c r="AX240" s="13" t="s">
        <v>79</v>
      </c>
      <c r="AY240" s="160" t="s">
        <v>130</v>
      </c>
    </row>
    <row r="241" spans="1:65" s="2" customFormat="1" ht="21.75" customHeight="1">
      <c r="A241" s="31"/>
      <c r="B241" s="143"/>
      <c r="C241" s="144" t="s">
        <v>499</v>
      </c>
      <c r="D241" s="144" t="s">
        <v>132</v>
      </c>
      <c r="E241" s="145" t="s">
        <v>500</v>
      </c>
      <c r="F241" s="146" t="s">
        <v>501</v>
      </c>
      <c r="G241" s="147" t="s">
        <v>156</v>
      </c>
      <c r="H241" s="148">
        <v>1.496</v>
      </c>
      <c r="I241" s="149"/>
      <c r="J241" s="150">
        <f>ROUND(I241*H241,2)</f>
        <v>0</v>
      </c>
      <c r="K241" s="151"/>
      <c r="L241" s="32"/>
      <c r="M241" s="152" t="s">
        <v>1</v>
      </c>
      <c r="N241" s="153" t="s">
        <v>39</v>
      </c>
      <c r="O241" s="57"/>
      <c r="P241" s="154">
        <f>O241*H241</f>
        <v>0</v>
      </c>
      <c r="Q241" s="154">
        <v>0</v>
      </c>
      <c r="R241" s="154">
        <f>Q241*H241</f>
        <v>0</v>
      </c>
      <c r="S241" s="154">
        <v>0</v>
      </c>
      <c r="T241" s="155">
        <f>S241*H241</f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56" t="s">
        <v>89</v>
      </c>
      <c r="AT241" s="156" t="s">
        <v>132</v>
      </c>
      <c r="AU241" s="156" t="s">
        <v>83</v>
      </c>
      <c r="AY241" s="16" t="s">
        <v>130</v>
      </c>
      <c r="BE241" s="157">
        <f>IF(N241="základní",J241,0)</f>
        <v>0</v>
      </c>
      <c r="BF241" s="157">
        <f>IF(N241="snížená",J241,0)</f>
        <v>0</v>
      </c>
      <c r="BG241" s="157">
        <f>IF(N241="zákl. přenesená",J241,0)</f>
        <v>0</v>
      </c>
      <c r="BH241" s="157">
        <f>IF(N241="sníž. přenesená",J241,0)</f>
        <v>0</v>
      </c>
      <c r="BI241" s="157">
        <f>IF(N241="nulová",J241,0)</f>
        <v>0</v>
      </c>
      <c r="BJ241" s="16" t="s">
        <v>79</v>
      </c>
      <c r="BK241" s="157">
        <f>ROUND(I241*H241,2)</f>
        <v>0</v>
      </c>
      <c r="BL241" s="16" t="s">
        <v>89</v>
      </c>
      <c r="BM241" s="156" t="s">
        <v>502</v>
      </c>
    </row>
    <row r="242" spans="1:65" s="13" customFormat="1" ht="11.25">
      <c r="B242" s="158"/>
      <c r="D242" s="159" t="s">
        <v>137</v>
      </c>
      <c r="E242" s="160" t="s">
        <v>1</v>
      </c>
      <c r="F242" s="161" t="s">
        <v>503</v>
      </c>
      <c r="H242" s="162">
        <v>1.496</v>
      </c>
      <c r="I242" s="163"/>
      <c r="L242" s="158"/>
      <c r="M242" s="164"/>
      <c r="N242" s="165"/>
      <c r="O242" s="165"/>
      <c r="P242" s="165"/>
      <c r="Q242" s="165"/>
      <c r="R242" s="165"/>
      <c r="S242" s="165"/>
      <c r="T242" s="166"/>
      <c r="AT242" s="160" t="s">
        <v>137</v>
      </c>
      <c r="AU242" s="160" t="s">
        <v>83</v>
      </c>
      <c r="AV242" s="13" t="s">
        <v>83</v>
      </c>
      <c r="AW242" s="13" t="s">
        <v>31</v>
      </c>
      <c r="AX242" s="13" t="s">
        <v>79</v>
      </c>
      <c r="AY242" s="160" t="s">
        <v>130</v>
      </c>
    </row>
    <row r="243" spans="1:65" s="2" customFormat="1" ht="24.2" customHeight="1">
      <c r="A243" s="31"/>
      <c r="B243" s="143"/>
      <c r="C243" s="144" t="s">
        <v>504</v>
      </c>
      <c r="D243" s="144" t="s">
        <v>132</v>
      </c>
      <c r="E243" s="145" t="s">
        <v>505</v>
      </c>
      <c r="F243" s="146" t="s">
        <v>506</v>
      </c>
      <c r="G243" s="147" t="s">
        <v>156</v>
      </c>
      <c r="H243" s="148">
        <v>2.992</v>
      </c>
      <c r="I243" s="149"/>
      <c r="J243" s="150">
        <f>ROUND(I243*H243,2)</f>
        <v>0</v>
      </c>
      <c r="K243" s="151"/>
      <c r="L243" s="32"/>
      <c r="M243" s="152" t="s">
        <v>1</v>
      </c>
      <c r="N243" s="153" t="s">
        <v>39</v>
      </c>
      <c r="O243" s="57"/>
      <c r="P243" s="154">
        <f>O243*H243</f>
        <v>0</v>
      </c>
      <c r="Q243" s="154">
        <v>0</v>
      </c>
      <c r="R243" s="154">
        <f>Q243*H243</f>
        <v>0</v>
      </c>
      <c r="S243" s="154">
        <v>0</v>
      </c>
      <c r="T243" s="155">
        <f>S243*H243</f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56" t="s">
        <v>89</v>
      </c>
      <c r="AT243" s="156" t="s">
        <v>132</v>
      </c>
      <c r="AU243" s="156" t="s">
        <v>83</v>
      </c>
      <c r="AY243" s="16" t="s">
        <v>130</v>
      </c>
      <c r="BE243" s="157">
        <f>IF(N243="základní",J243,0)</f>
        <v>0</v>
      </c>
      <c r="BF243" s="157">
        <f>IF(N243="snížená",J243,0)</f>
        <v>0</v>
      </c>
      <c r="BG243" s="157">
        <f>IF(N243="zákl. přenesená",J243,0)</f>
        <v>0</v>
      </c>
      <c r="BH243" s="157">
        <f>IF(N243="sníž. přenesená",J243,0)</f>
        <v>0</v>
      </c>
      <c r="BI243" s="157">
        <f>IF(N243="nulová",J243,0)</f>
        <v>0</v>
      </c>
      <c r="BJ243" s="16" t="s">
        <v>79</v>
      </c>
      <c r="BK243" s="157">
        <f>ROUND(I243*H243,2)</f>
        <v>0</v>
      </c>
      <c r="BL243" s="16" t="s">
        <v>89</v>
      </c>
      <c r="BM243" s="156" t="s">
        <v>507</v>
      </c>
    </row>
    <row r="244" spans="1:65" s="13" customFormat="1" ht="11.25">
      <c r="B244" s="158"/>
      <c r="D244" s="159" t="s">
        <v>137</v>
      </c>
      <c r="E244" s="160" t="s">
        <v>1</v>
      </c>
      <c r="F244" s="161" t="s">
        <v>508</v>
      </c>
      <c r="H244" s="162">
        <v>2.992</v>
      </c>
      <c r="I244" s="163"/>
      <c r="L244" s="158"/>
      <c r="M244" s="164"/>
      <c r="N244" s="165"/>
      <c r="O244" s="165"/>
      <c r="P244" s="165"/>
      <c r="Q244" s="165"/>
      <c r="R244" s="165"/>
      <c r="S244" s="165"/>
      <c r="T244" s="166"/>
      <c r="AT244" s="160" t="s">
        <v>137</v>
      </c>
      <c r="AU244" s="160" t="s">
        <v>83</v>
      </c>
      <c r="AV244" s="13" t="s">
        <v>83</v>
      </c>
      <c r="AW244" s="13" t="s">
        <v>31</v>
      </c>
      <c r="AX244" s="13" t="s">
        <v>79</v>
      </c>
      <c r="AY244" s="160" t="s">
        <v>130</v>
      </c>
    </row>
    <row r="245" spans="1:65" s="2" customFormat="1" ht="44.25" customHeight="1">
      <c r="A245" s="31"/>
      <c r="B245" s="143"/>
      <c r="C245" s="144" t="s">
        <v>509</v>
      </c>
      <c r="D245" s="144" t="s">
        <v>132</v>
      </c>
      <c r="E245" s="145" t="s">
        <v>510</v>
      </c>
      <c r="F245" s="146" t="s">
        <v>511</v>
      </c>
      <c r="G245" s="147" t="s">
        <v>156</v>
      </c>
      <c r="H245" s="148">
        <v>2.7839999999999998</v>
      </c>
      <c r="I245" s="149"/>
      <c r="J245" s="150">
        <f>ROUND(I245*H245,2)</f>
        <v>0</v>
      </c>
      <c r="K245" s="151"/>
      <c r="L245" s="32"/>
      <c r="M245" s="152" t="s">
        <v>1</v>
      </c>
      <c r="N245" s="153" t="s">
        <v>39</v>
      </c>
      <c r="O245" s="57"/>
      <c r="P245" s="154">
        <f>O245*H245</f>
        <v>0</v>
      </c>
      <c r="Q245" s="154">
        <v>0</v>
      </c>
      <c r="R245" s="154">
        <f>Q245*H245</f>
        <v>0</v>
      </c>
      <c r="S245" s="154">
        <v>0</v>
      </c>
      <c r="T245" s="155">
        <f>S245*H245</f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56" t="s">
        <v>89</v>
      </c>
      <c r="AT245" s="156" t="s">
        <v>132</v>
      </c>
      <c r="AU245" s="156" t="s">
        <v>83</v>
      </c>
      <c r="AY245" s="16" t="s">
        <v>130</v>
      </c>
      <c r="BE245" s="157">
        <f>IF(N245="základní",J245,0)</f>
        <v>0</v>
      </c>
      <c r="BF245" s="157">
        <f>IF(N245="snížená",J245,0)</f>
        <v>0</v>
      </c>
      <c r="BG245" s="157">
        <f>IF(N245="zákl. přenesená",J245,0)</f>
        <v>0</v>
      </c>
      <c r="BH245" s="157">
        <f>IF(N245="sníž. přenesená",J245,0)</f>
        <v>0</v>
      </c>
      <c r="BI245" s="157">
        <f>IF(N245="nulová",J245,0)</f>
        <v>0</v>
      </c>
      <c r="BJ245" s="16" t="s">
        <v>79</v>
      </c>
      <c r="BK245" s="157">
        <f>ROUND(I245*H245,2)</f>
        <v>0</v>
      </c>
      <c r="BL245" s="16" t="s">
        <v>89</v>
      </c>
      <c r="BM245" s="156" t="s">
        <v>512</v>
      </c>
    </row>
    <row r="246" spans="1:65" s="13" customFormat="1" ht="11.25">
      <c r="B246" s="158"/>
      <c r="D246" s="159" t="s">
        <v>137</v>
      </c>
      <c r="E246" s="160" t="s">
        <v>1</v>
      </c>
      <c r="F246" s="161" t="s">
        <v>493</v>
      </c>
      <c r="H246" s="162">
        <v>2.7839999999999998</v>
      </c>
      <c r="I246" s="163"/>
      <c r="L246" s="158"/>
      <c r="M246" s="164"/>
      <c r="N246" s="165"/>
      <c r="O246" s="165"/>
      <c r="P246" s="165"/>
      <c r="Q246" s="165"/>
      <c r="R246" s="165"/>
      <c r="S246" s="165"/>
      <c r="T246" s="166"/>
      <c r="AT246" s="160" t="s">
        <v>137</v>
      </c>
      <c r="AU246" s="160" t="s">
        <v>83</v>
      </c>
      <c r="AV246" s="13" t="s">
        <v>83</v>
      </c>
      <c r="AW246" s="13" t="s">
        <v>31</v>
      </c>
      <c r="AX246" s="13" t="s">
        <v>79</v>
      </c>
      <c r="AY246" s="160" t="s">
        <v>130</v>
      </c>
    </row>
    <row r="247" spans="1:65" s="2" customFormat="1" ht="44.25" customHeight="1">
      <c r="A247" s="31"/>
      <c r="B247" s="143"/>
      <c r="C247" s="144" t="s">
        <v>513</v>
      </c>
      <c r="D247" s="144" t="s">
        <v>132</v>
      </c>
      <c r="E247" s="145" t="s">
        <v>514</v>
      </c>
      <c r="F247" s="146" t="s">
        <v>515</v>
      </c>
      <c r="G247" s="147" t="s">
        <v>156</v>
      </c>
      <c r="H247" s="148">
        <v>1.496</v>
      </c>
      <c r="I247" s="149"/>
      <c r="J247" s="150">
        <f>ROUND(I247*H247,2)</f>
        <v>0</v>
      </c>
      <c r="K247" s="151"/>
      <c r="L247" s="32"/>
      <c r="M247" s="152" t="s">
        <v>1</v>
      </c>
      <c r="N247" s="153" t="s">
        <v>39</v>
      </c>
      <c r="O247" s="57"/>
      <c r="P247" s="154">
        <f>O247*H247</f>
        <v>0</v>
      </c>
      <c r="Q247" s="154">
        <v>0</v>
      </c>
      <c r="R247" s="154">
        <f>Q247*H247</f>
        <v>0</v>
      </c>
      <c r="S247" s="154">
        <v>0</v>
      </c>
      <c r="T247" s="155">
        <f>S247*H247</f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56" t="s">
        <v>89</v>
      </c>
      <c r="AT247" s="156" t="s">
        <v>132</v>
      </c>
      <c r="AU247" s="156" t="s">
        <v>83</v>
      </c>
      <c r="AY247" s="16" t="s">
        <v>130</v>
      </c>
      <c r="BE247" s="157">
        <f>IF(N247="základní",J247,0)</f>
        <v>0</v>
      </c>
      <c r="BF247" s="157">
        <f>IF(N247="snížená",J247,0)</f>
        <v>0</v>
      </c>
      <c r="BG247" s="157">
        <f>IF(N247="zákl. přenesená",J247,0)</f>
        <v>0</v>
      </c>
      <c r="BH247" s="157">
        <f>IF(N247="sníž. přenesená",J247,0)</f>
        <v>0</v>
      </c>
      <c r="BI247" s="157">
        <f>IF(N247="nulová",J247,0)</f>
        <v>0</v>
      </c>
      <c r="BJ247" s="16" t="s">
        <v>79</v>
      </c>
      <c r="BK247" s="157">
        <f>ROUND(I247*H247,2)</f>
        <v>0</v>
      </c>
      <c r="BL247" s="16" t="s">
        <v>89</v>
      </c>
      <c r="BM247" s="156" t="s">
        <v>516</v>
      </c>
    </row>
    <row r="248" spans="1:65" s="13" customFormat="1" ht="11.25">
      <c r="B248" s="158"/>
      <c r="D248" s="159" t="s">
        <v>137</v>
      </c>
      <c r="E248" s="160" t="s">
        <v>1</v>
      </c>
      <c r="F248" s="161" t="s">
        <v>503</v>
      </c>
      <c r="H248" s="162">
        <v>1.496</v>
      </c>
      <c r="I248" s="163"/>
      <c r="L248" s="158"/>
      <c r="M248" s="164"/>
      <c r="N248" s="165"/>
      <c r="O248" s="165"/>
      <c r="P248" s="165"/>
      <c r="Q248" s="165"/>
      <c r="R248" s="165"/>
      <c r="S248" s="165"/>
      <c r="T248" s="166"/>
      <c r="AT248" s="160" t="s">
        <v>137</v>
      </c>
      <c r="AU248" s="160" t="s">
        <v>83</v>
      </c>
      <c r="AV248" s="13" t="s">
        <v>83</v>
      </c>
      <c r="AW248" s="13" t="s">
        <v>31</v>
      </c>
      <c r="AX248" s="13" t="s">
        <v>79</v>
      </c>
      <c r="AY248" s="160" t="s">
        <v>130</v>
      </c>
    </row>
    <row r="249" spans="1:65" s="12" customFormat="1" ht="22.9" customHeight="1">
      <c r="B249" s="130"/>
      <c r="D249" s="131" t="s">
        <v>73</v>
      </c>
      <c r="E249" s="141" t="s">
        <v>277</v>
      </c>
      <c r="F249" s="141" t="s">
        <v>278</v>
      </c>
      <c r="I249" s="133"/>
      <c r="J249" s="142">
        <f>BK249</f>
        <v>0</v>
      </c>
      <c r="L249" s="130"/>
      <c r="M249" s="135"/>
      <c r="N249" s="136"/>
      <c r="O249" s="136"/>
      <c r="P249" s="137">
        <f>P250</f>
        <v>0</v>
      </c>
      <c r="Q249" s="136"/>
      <c r="R249" s="137">
        <f>R250</f>
        <v>0</v>
      </c>
      <c r="S249" s="136"/>
      <c r="T249" s="138">
        <f>T250</f>
        <v>0</v>
      </c>
      <c r="AR249" s="131" t="s">
        <v>79</v>
      </c>
      <c r="AT249" s="139" t="s">
        <v>73</v>
      </c>
      <c r="AU249" s="139" t="s">
        <v>79</v>
      </c>
      <c r="AY249" s="131" t="s">
        <v>130</v>
      </c>
      <c r="BK249" s="140">
        <f>BK250</f>
        <v>0</v>
      </c>
    </row>
    <row r="250" spans="1:65" s="2" customFormat="1" ht="24.2" customHeight="1">
      <c r="A250" s="31"/>
      <c r="B250" s="143"/>
      <c r="C250" s="144" t="s">
        <v>517</v>
      </c>
      <c r="D250" s="144" t="s">
        <v>132</v>
      </c>
      <c r="E250" s="145" t="s">
        <v>518</v>
      </c>
      <c r="F250" s="146" t="s">
        <v>519</v>
      </c>
      <c r="G250" s="147" t="s">
        <v>156</v>
      </c>
      <c r="H250" s="148">
        <v>21.402999999999999</v>
      </c>
      <c r="I250" s="149"/>
      <c r="J250" s="150">
        <f>ROUND(I250*H250,2)</f>
        <v>0</v>
      </c>
      <c r="K250" s="151"/>
      <c r="L250" s="32"/>
      <c r="M250" s="186" t="s">
        <v>1</v>
      </c>
      <c r="N250" s="187" t="s">
        <v>39</v>
      </c>
      <c r="O250" s="188"/>
      <c r="P250" s="189">
        <f>O250*H250</f>
        <v>0</v>
      </c>
      <c r="Q250" s="189">
        <v>0</v>
      </c>
      <c r="R250" s="189">
        <f>Q250*H250</f>
        <v>0</v>
      </c>
      <c r="S250" s="189">
        <v>0</v>
      </c>
      <c r="T250" s="190">
        <f>S250*H250</f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56" t="s">
        <v>89</v>
      </c>
      <c r="AT250" s="156" t="s">
        <v>132</v>
      </c>
      <c r="AU250" s="156" t="s">
        <v>83</v>
      </c>
      <c r="AY250" s="16" t="s">
        <v>130</v>
      </c>
      <c r="BE250" s="157">
        <f>IF(N250="základní",J250,0)</f>
        <v>0</v>
      </c>
      <c r="BF250" s="157">
        <f>IF(N250="snížená",J250,0)</f>
        <v>0</v>
      </c>
      <c r="BG250" s="157">
        <f>IF(N250="zákl. přenesená",J250,0)</f>
        <v>0</v>
      </c>
      <c r="BH250" s="157">
        <f>IF(N250="sníž. přenesená",J250,0)</f>
        <v>0</v>
      </c>
      <c r="BI250" s="157">
        <f>IF(N250="nulová",J250,0)</f>
        <v>0</v>
      </c>
      <c r="BJ250" s="16" t="s">
        <v>79</v>
      </c>
      <c r="BK250" s="157">
        <f>ROUND(I250*H250,2)</f>
        <v>0</v>
      </c>
      <c r="BL250" s="16" t="s">
        <v>89</v>
      </c>
      <c r="BM250" s="156" t="s">
        <v>520</v>
      </c>
    </row>
    <row r="251" spans="1:65" s="2" customFormat="1" ht="6.95" customHeight="1">
      <c r="A251" s="31"/>
      <c r="B251" s="46"/>
      <c r="C251" s="47"/>
      <c r="D251" s="47"/>
      <c r="E251" s="47"/>
      <c r="F251" s="47"/>
      <c r="G251" s="47"/>
      <c r="H251" s="47"/>
      <c r="I251" s="47"/>
      <c r="J251" s="47"/>
      <c r="K251" s="47"/>
      <c r="L251" s="32"/>
      <c r="M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</row>
  </sheetData>
  <autoFilter ref="C124:K250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20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2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6" t="s">
        <v>88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1:46" s="1" customFormat="1" ht="24.95" customHeight="1">
      <c r="B4" s="19"/>
      <c r="D4" s="20" t="s">
        <v>101</v>
      </c>
      <c r="L4" s="19"/>
      <c r="M4" s="92" t="s">
        <v>10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16</v>
      </c>
      <c r="L6" s="19"/>
    </row>
    <row r="7" spans="1:46" s="1" customFormat="1" ht="16.5" customHeight="1">
      <c r="B7" s="19"/>
      <c r="E7" s="233" t="str">
        <f>'Rekapitulace stavby'!K6</f>
        <v>Parcely Z2 v obci Netřebice</v>
      </c>
      <c r="F7" s="234"/>
      <c r="G7" s="234"/>
      <c r="H7" s="234"/>
      <c r="L7" s="19"/>
    </row>
    <row r="8" spans="1:46" s="2" customFormat="1" ht="12" customHeight="1">
      <c r="A8" s="31"/>
      <c r="B8" s="32"/>
      <c r="C8" s="31"/>
      <c r="D8" s="26" t="s">
        <v>102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194" t="s">
        <v>521</v>
      </c>
      <c r="F9" s="235"/>
      <c r="G9" s="235"/>
      <c r="H9" s="235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18</v>
      </c>
      <c r="E11" s="31"/>
      <c r="F11" s="24" t="s">
        <v>1</v>
      </c>
      <c r="G11" s="31"/>
      <c r="H11" s="31"/>
      <c r="I11" s="26" t="s">
        <v>19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20</v>
      </c>
      <c r="E12" s="31"/>
      <c r="F12" s="24" t="s">
        <v>21</v>
      </c>
      <c r="G12" s="31"/>
      <c r="H12" s="31"/>
      <c r="I12" s="26" t="s">
        <v>22</v>
      </c>
      <c r="J12" s="54" t="str">
        <f>'Rekapitulace stavby'!AN8</f>
        <v>21. 4. 2025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24</v>
      </c>
      <c r="E14" s="31"/>
      <c r="F14" s="31"/>
      <c r="G14" s="31"/>
      <c r="H14" s="31"/>
      <c r="I14" s="26" t="s">
        <v>25</v>
      </c>
      <c r="J14" s="24" t="str">
        <f>IF('Rekapitulace stavby'!AN10="","",'Rekapitulace stavby'!AN10)</f>
        <v/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tr">
        <f>IF('Rekapitulace stavby'!E11="","",'Rekapitulace stavby'!E11)</f>
        <v>Obec Netřebice</v>
      </c>
      <c r="F15" s="31"/>
      <c r="G15" s="31"/>
      <c r="H15" s="31"/>
      <c r="I15" s="26" t="s">
        <v>27</v>
      </c>
      <c r="J15" s="24" t="str">
        <f>IF('Rekapitulace stavby'!AN11="","",'Rekapitulace stavby'!AN11)</f>
        <v/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25</v>
      </c>
      <c r="J17" s="27" t="str">
        <f>'Rekapitulace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36" t="str">
        <f>'Rekapitulace stavby'!E14</f>
        <v>Vyplň údaj</v>
      </c>
      <c r="F18" s="216"/>
      <c r="G18" s="216"/>
      <c r="H18" s="216"/>
      <c r="I18" s="26" t="s">
        <v>27</v>
      </c>
      <c r="J18" s="27" t="str">
        <f>'Rekapitulace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25</v>
      </c>
      <c r="J20" s="24" t="str">
        <f>IF('Rekapitulace stavby'!AN16="","",'Rekapitulace stavby'!AN16)</f>
        <v/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IF('Rekapitulace stavby'!E17="","",'Rekapitulace stavby'!E17)</f>
        <v xml:space="preserve"> </v>
      </c>
      <c r="F21" s="31"/>
      <c r="G21" s="31"/>
      <c r="H21" s="31"/>
      <c r="I21" s="26" t="s">
        <v>27</v>
      </c>
      <c r="J21" s="24" t="str">
        <f>IF('Rekapitulace stavby'!AN17="","",'Rekapitulace stavby'!AN17)</f>
        <v/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32</v>
      </c>
      <c r="E23" s="31"/>
      <c r="F23" s="31"/>
      <c r="G23" s="31"/>
      <c r="H23" s="31"/>
      <c r="I23" s="26" t="s">
        <v>25</v>
      </c>
      <c r="J23" s="24" t="s">
        <v>1</v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">
        <v>21</v>
      </c>
      <c r="F24" s="31"/>
      <c r="G24" s="31"/>
      <c r="H24" s="31"/>
      <c r="I24" s="26" t="s">
        <v>27</v>
      </c>
      <c r="J24" s="24" t="s">
        <v>1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33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3"/>
      <c r="B27" s="94"/>
      <c r="C27" s="93"/>
      <c r="D27" s="93"/>
      <c r="E27" s="221" t="s">
        <v>1</v>
      </c>
      <c r="F27" s="221"/>
      <c r="G27" s="221"/>
      <c r="H27" s="221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6" t="s">
        <v>34</v>
      </c>
      <c r="E30" s="31"/>
      <c r="F30" s="31"/>
      <c r="G30" s="31"/>
      <c r="H30" s="31"/>
      <c r="I30" s="31"/>
      <c r="J30" s="70">
        <f>ROUND(J131,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36</v>
      </c>
      <c r="G32" s="31"/>
      <c r="H32" s="31"/>
      <c r="I32" s="35" t="s">
        <v>35</v>
      </c>
      <c r="J32" s="35" t="s">
        <v>37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97" t="s">
        <v>38</v>
      </c>
      <c r="E33" s="26" t="s">
        <v>39</v>
      </c>
      <c r="F33" s="98">
        <f>ROUND((SUM(BE131:BE207)),  2)</f>
        <v>0</v>
      </c>
      <c r="G33" s="31"/>
      <c r="H33" s="31"/>
      <c r="I33" s="99">
        <v>0.21</v>
      </c>
      <c r="J33" s="98">
        <f>ROUND(((SUM(BE131:BE207))*I33),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40</v>
      </c>
      <c r="F34" s="98">
        <f>ROUND((SUM(BF131:BF207)),  2)</f>
        <v>0</v>
      </c>
      <c r="G34" s="31"/>
      <c r="H34" s="31"/>
      <c r="I34" s="99">
        <v>0.12</v>
      </c>
      <c r="J34" s="98">
        <f>ROUND(((SUM(BF131:BF207))*I34),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41</v>
      </c>
      <c r="F35" s="98">
        <f>ROUND((SUM(BG131:BG207)),  2)</f>
        <v>0</v>
      </c>
      <c r="G35" s="31"/>
      <c r="H35" s="31"/>
      <c r="I35" s="99">
        <v>0.21</v>
      </c>
      <c r="J35" s="98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42</v>
      </c>
      <c r="F36" s="98">
        <f>ROUND((SUM(BH131:BH207)),  2)</f>
        <v>0</v>
      </c>
      <c r="G36" s="31"/>
      <c r="H36" s="31"/>
      <c r="I36" s="99">
        <v>0.12</v>
      </c>
      <c r="J36" s="98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43</v>
      </c>
      <c r="F37" s="98">
        <f>ROUND((SUM(BI131:BI207)),  2)</f>
        <v>0</v>
      </c>
      <c r="G37" s="31"/>
      <c r="H37" s="31"/>
      <c r="I37" s="99">
        <v>0</v>
      </c>
      <c r="J37" s="98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0"/>
      <c r="D39" s="101" t="s">
        <v>44</v>
      </c>
      <c r="E39" s="59"/>
      <c r="F39" s="59"/>
      <c r="G39" s="102" t="s">
        <v>45</v>
      </c>
      <c r="H39" s="103" t="s">
        <v>46</v>
      </c>
      <c r="I39" s="59"/>
      <c r="J39" s="104">
        <f>SUM(J30:J37)</f>
        <v>0</v>
      </c>
      <c r="K39" s="105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1"/>
      <c r="D50" s="42" t="s">
        <v>47</v>
      </c>
      <c r="E50" s="43"/>
      <c r="F50" s="43"/>
      <c r="G50" s="42" t="s">
        <v>48</v>
      </c>
      <c r="H50" s="43"/>
      <c r="I50" s="43"/>
      <c r="J50" s="43"/>
      <c r="K50" s="43"/>
      <c r="L50" s="41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4" t="s">
        <v>49</v>
      </c>
      <c r="E61" s="34"/>
      <c r="F61" s="106" t="s">
        <v>50</v>
      </c>
      <c r="G61" s="44" t="s">
        <v>49</v>
      </c>
      <c r="H61" s="34"/>
      <c r="I61" s="34"/>
      <c r="J61" s="107" t="s">
        <v>50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2" t="s">
        <v>51</v>
      </c>
      <c r="E65" s="45"/>
      <c r="F65" s="45"/>
      <c r="G65" s="42" t="s">
        <v>52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4" t="s">
        <v>49</v>
      </c>
      <c r="E76" s="34"/>
      <c r="F76" s="106" t="s">
        <v>50</v>
      </c>
      <c r="G76" s="44" t="s">
        <v>49</v>
      </c>
      <c r="H76" s="34"/>
      <c r="I76" s="34"/>
      <c r="J76" s="107" t="s">
        <v>50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104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33" t="str">
        <f>E7</f>
        <v>Parcely Z2 v obci Netřebice</v>
      </c>
      <c r="F85" s="234"/>
      <c r="G85" s="234"/>
      <c r="H85" s="234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102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194" t="str">
        <f>E9</f>
        <v>3 - veřejné osvětlení</v>
      </c>
      <c r="F87" s="235"/>
      <c r="G87" s="235"/>
      <c r="H87" s="235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1"/>
      <c r="E89" s="31"/>
      <c r="F89" s="24" t="str">
        <f>F12</f>
        <v xml:space="preserve"> </v>
      </c>
      <c r="G89" s="31"/>
      <c r="H89" s="31"/>
      <c r="I89" s="26" t="s">
        <v>22</v>
      </c>
      <c r="J89" s="54" t="str">
        <f>IF(J12="","",J12)</f>
        <v>21. 4. 2025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1"/>
      <c r="E91" s="31"/>
      <c r="F91" s="24" t="str">
        <f>E15</f>
        <v>Obec Netřebice</v>
      </c>
      <c r="G91" s="31"/>
      <c r="H91" s="31"/>
      <c r="I91" s="26" t="s">
        <v>30</v>
      </c>
      <c r="J91" s="29" t="str">
        <f>E21</f>
        <v xml:space="preserve"> 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32</v>
      </c>
      <c r="J92" s="29" t="str">
        <f>E24</f>
        <v xml:space="preserve"> 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08" t="s">
        <v>105</v>
      </c>
      <c r="D94" s="100"/>
      <c r="E94" s="100"/>
      <c r="F94" s="100"/>
      <c r="G94" s="100"/>
      <c r="H94" s="100"/>
      <c r="I94" s="100"/>
      <c r="J94" s="109" t="s">
        <v>106</v>
      </c>
      <c r="K94" s="100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0" t="s">
        <v>107</v>
      </c>
      <c r="D96" s="31"/>
      <c r="E96" s="31"/>
      <c r="F96" s="31"/>
      <c r="G96" s="31"/>
      <c r="H96" s="31"/>
      <c r="I96" s="31"/>
      <c r="J96" s="70">
        <f>J131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108</v>
      </c>
    </row>
    <row r="97" spans="1:31" s="9" customFormat="1" ht="24.95" customHeight="1">
      <c r="B97" s="111"/>
      <c r="D97" s="112" t="s">
        <v>109</v>
      </c>
      <c r="E97" s="113"/>
      <c r="F97" s="113"/>
      <c r="G97" s="113"/>
      <c r="H97" s="113"/>
      <c r="I97" s="113"/>
      <c r="J97" s="114">
        <f>J132</f>
        <v>0</v>
      </c>
      <c r="L97" s="111"/>
    </row>
    <row r="98" spans="1:31" s="10" customFormat="1" ht="19.899999999999999" customHeight="1">
      <c r="B98" s="115"/>
      <c r="D98" s="116" t="s">
        <v>112</v>
      </c>
      <c r="E98" s="117"/>
      <c r="F98" s="117"/>
      <c r="G98" s="117"/>
      <c r="H98" s="117"/>
      <c r="I98" s="117"/>
      <c r="J98" s="118">
        <f>J133</f>
        <v>0</v>
      </c>
      <c r="L98" s="115"/>
    </row>
    <row r="99" spans="1:31" s="10" customFormat="1" ht="19.899999999999999" customHeight="1">
      <c r="B99" s="115"/>
      <c r="D99" s="116" t="s">
        <v>287</v>
      </c>
      <c r="E99" s="117"/>
      <c r="F99" s="117"/>
      <c r="G99" s="117"/>
      <c r="H99" s="117"/>
      <c r="I99" s="117"/>
      <c r="J99" s="118">
        <f>J134</f>
        <v>0</v>
      </c>
      <c r="L99" s="115"/>
    </row>
    <row r="100" spans="1:31" s="9" customFormat="1" ht="24.95" customHeight="1">
      <c r="B100" s="111"/>
      <c r="D100" s="112" t="s">
        <v>522</v>
      </c>
      <c r="E100" s="113"/>
      <c r="F100" s="113"/>
      <c r="G100" s="113"/>
      <c r="H100" s="113"/>
      <c r="I100" s="113"/>
      <c r="J100" s="114">
        <f>J136</f>
        <v>0</v>
      </c>
      <c r="L100" s="111"/>
    </row>
    <row r="101" spans="1:31" s="10" customFormat="1" ht="19.899999999999999" customHeight="1">
      <c r="B101" s="115"/>
      <c r="D101" s="116" t="s">
        <v>523</v>
      </c>
      <c r="E101" s="117"/>
      <c r="F101" s="117"/>
      <c r="G101" s="117"/>
      <c r="H101" s="117"/>
      <c r="I101" s="117"/>
      <c r="J101" s="118">
        <f>J137</f>
        <v>0</v>
      </c>
      <c r="L101" s="115"/>
    </row>
    <row r="102" spans="1:31" s="9" customFormat="1" ht="24.95" customHeight="1">
      <c r="B102" s="111"/>
      <c r="D102" s="112" t="s">
        <v>524</v>
      </c>
      <c r="E102" s="113"/>
      <c r="F102" s="113"/>
      <c r="G102" s="113"/>
      <c r="H102" s="113"/>
      <c r="I102" s="113"/>
      <c r="J102" s="114">
        <f>J139</f>
        <v>0</v>
      </c>
      <c r="L102" s="111"/>
    </row>
    <row r="103" spans="1:31" s="10" customFormat="1" ht="19.899999999999999" customHeight="1">
      <c r="B103" s="115"/>
      <c r="D103" s="116" t="s">
        <v>525</v>
      </c>
      <c r="E103" s="117"/>
      <c r="F103" s="117"/>
      <c r="G103" s="117"/>
      <c r="H103" s="117"/>
      <c r="I103" s="117"/>
      <c r="J103" s="118">
        <f>J140</f>
        <v>0</v>
      </c>
      <c r="L103" s="115"/>
    </row>
    <row r="104" spans="1:31" s="10" customFormat="1" ht="19.899999999999999" customHeight="1">
      <c r="B104" s="115"/>
      <c r="D104" s="116" t="s">
        <v>526</v>
      </c>
      <c r="E104" s="117"/>
      <c r="F104" s="117"/>
      <c r="G104" s="117"/>
      <c r="H104" s="117"/>
      <c r="I104" s="117"/>
      <c r="J104" s="118">
        <f>J163</f>
        <v>0</v>
      </c>
      <c r="L104" s="115"/>
    </row>
    <row r="105" spans="1:31" s="9" customFormat="1" ht="24.95" customHeight="1">
      <c r="B105" s="111"/>
      <c r="D105" s="112" t="s">
        <v>527</v>
      </c>
      <c r="E105" s="113"/>
      <c r="F105" s="113"/>
      <c r="G105" s="113"/>
      <c r="H105" s="113"/>
      <c r="I105" s="113"/>
      <c r="J105" s="114">
        <f>J192</f>
        <v>0</v>
      </c>
      <c r="L105" s="111"/>
    </row>
    <row r="106" spans="1:31" s="9" customFormat="1" ht="24.95" customHeight="1">
      <c r="B106" s="111"/>
      <c r="D106" s="112" t="s">
        <v>528</v>
      </c>
      <c r="E106" s="113"/>
      <c r="F106" s="113"/>
      <c r="G106" s="113"/>
      <c r="H106" s="113"/>
      <c r="I106" s="113"/>
      <c r="J106" s="114">
        <f>J194</f>
        <v>0</v>
      </c>
      <c r="L106" s="111"/>
    </row>
    <row r="107" spans="1:31" s="10" customFormat="1" ht="19.899999999999999" customHeight="1">
      <c r="B107" s="115"/>
      <c r="D107" s="116" t="s">
        <v>529</v>
      </c>
      <c r="E107" s="117"/>
      <c r="F107" s="117"/>
      <c r="G107" s="117"/>
      <c r="H107" s="117"/>
      <c r="I107" s="117"/>
      <c r="J107" s="118">
        <f>J195</f>
        <v>0</v>
      </c>
      <c r="L107" s="115"/>
    </row>
    <row r="108" spans="1:31" s="10" customFormat="1" ht="19.899999999999999" customHeight="1">
      <c r="B108" s="115"/>
      <c r="D108" s="116" t="s">
        <v>530</v>
      </c>
      <c r="E108" s="117"/>
      <c r="F108" s="117"/>
      <c r="G108" s="117"/>
      <c r="H108" s="117"/>
      <c r="I108" s="117"/>
      <c r="J108" s="118">
        <f>J198</f>
        <v>0</v>
      </c>
      <c r="L108" s="115"/>
    </row>
    <row r="109" spans="1:31" s="10" customFormat="1" ht="19.899999999999999" customHeight="1">
      <c r="B109" s="115"/>
      <c r="D109" s="116" t="s">
        <v>531</v>
      </c>
      <c r="E109" s="117"/>
      <c r="F109" s="117"/>
      <c r="G109" s="117"/>
      <c r="H109" s="117"/>
      <c r="I109" s="117"/>
      <c r="J109" s="118">
        <f>J200</f>
        <v>0</v>
      </c>
      <c r="L109" s="115"/>
    </row>
    <row r="110" spans="1:31" s="10" customFormat="1" ht="19.899999999999999" customHeight="1">
      <c r="B110" s="115"/>
      <c r="D110" s="116" t="s">
        <v>532</v>
      </c>
      <c r="E110" s="117"/>
      <c r="F110" s="117"/>
      <c r="G110" s="117"/>
      <c r="H110" s="117"/>
      <c r="I110" s="117"/>
      <c r="J110" s="118">
        <f>J204</f>
        <v>0</v>
      </c>
      <c r="L110" s="115"/>
    </row>
    <row r="111" spans="1:31" s="10" customFormat="1" ht="19.899999999999999" customHeight="1">
      <c r="B111" s="115"/>
      <c r="D111" s="116" t="s">
        <v>533</v>
      </c>
      <c r="E111" s="117"/>
      <c r="F111" s="117"/>
      <c r="G111" s="117"/>
      <c r="H111" s="117"/>
      <c r="I111" s="117"/>
      <c r="J111" s="118">
        <f>J206</f>
        <v>0</v>
      </c>
      <c r="L111" s="115"/>
    </row>
    <row r="112" spans="1:31" s="2" customFormat="1" ht="21.75" customHeight="1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6.95" customHeight="1">
      <c r="A113" s="31"/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7" spans="1:31" s="2" customFormat="1" ht="6.95" customHeight="1">
      <c r="A117" s="31"/>
      <c r="B117" s="48"/>
      <c r="C117" s="49"/>
      <c r="D117" s="49"/>
      <c r="E117" s="49"/>
      <c r="F117" s="49"/>
      <c r="G117" s="49"/>
      <c r="H117" s="49"/>
      <c r="I117" s="49"/>
      <c r="J117" s="49"/>
      <c r="K117" s="49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24.95" customHeight="1">
      <c r="A118" s="31"/>
      <c r="B118" s="32"/>
      <c r="C118" s="20" t="s">
        <v>115</v>
      </c>
      <c r="D118" s="31"/>
      <c r="E118" s="31"/>
      <c r="F118" s="31"/>
      <c r="G118" s="31"/>
      <c r="H118" s="31"/>
      <c r="I118" s="31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6.95" customHeight="1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>
      <c r="A120" s="31"/>
      <c r="B120" s="32"/>
      <c r="C120" s="26" t="s">
        <v>16</v>
      </c>
      <c r="D120" s="31"/>
      <c r="E120" s="31"/>
      <c r="F120" s="31"/>
      <c r="G120" s="31"/>
      <c r="H120" s="31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>
      <c r="A121" s="31"/>
      <c r="B121" s="32"/>
      <c r="C121" s="31"/>
      <c r="D121" s="31"/>
      <c r="E121" s="233" t="str">
        <f>E7</f>
        <v>Parcely Z2 v obci Netřebice</v>
      </c>
      <c r="F121" s="234"/>
      <c r="G121" s="234"/>
      <c r="H121" s="234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>
      <c r="A122" s="31"/>
      <c r="B122" s="32"/>
      <c r="C122" s="26" t="s">
        <v>102</v>
      </c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>
      <c r="A123" s="31"/>
      <c r="B123" s="32"/>
      <c r="C123" s="31"/>
      <c r="D123" s="31"/>
      <c r="E123" s="194" t="str">
        <f>E9</f>
        <v>3 - veřejné osvětlení</v>
      </c>
      <c r="F123" s="235"/>
      <c r="G123" s="235"/>
      <c r="H123" s="235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>
      <c r="A125" s="31"/>
      <c r="B125" s="32"/>
      <c r="C125" s="26" t="s">
        <v>20</v>
      </c>
      <c r="D125" s="31"/>
      <c r="E125" s="31"/>
      <c r="F125" s="24" t="str">
        <f>F12</f>
        <v xml:space="preserve"> </v>
      </c>
      <c r="G125" s="31"/>
      <c r="H125" s="31"/>
      <c r="I125" s="26" t="s">
        <v>22</v>
      </c>
      <c r="J125" s="54" t="str">
        <f>IF(J12="","",J12)</f>
        <v>21. 4. 2025</v>
      </c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5.2" customHeight="1">
      <c r="A127" s="31"/>
      <c r="B127" s="32"/>
      <c r="C127" s="26" t="s">
        <v>24</v>
      </c>
      <c r="D127" s="31"/>
      <c r="E127" s="31"/>
      <c r="F127" s="24" t="str">
        <f>E15</f>
        <v>Obec Netřebice</v>
      </c>
      <c r="G127" s="31"/>
      <c r="H127" s="31"/>
      <c r="I127" s="26" t="s">
        <v>30</v>
      </c>
      <c r="J127" s="29" t="str">
        <f>E21</f>
        <v xml:space="preserve"> </v>
      </c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5.2" customHeight="1">
      <c r="A128" s="31"/>
      <c r="B128" s="32"/>
      <c r="C128" s="26" t="s">
        <v>28</v>
      </c>
      <c r="D128" s="31"/>
      <c r="E128" s="31"/>
      <c r="F128" s="24" t="str">
        <f>IF(E18="","",E18)</f>
        <v>Vyplň údaj</v>
      </c>
      <c r="G128" s="31"/>
      <c r="H128" s="31"/>
      <c r="I128" s="26" t="s">
        <v>32</v>
      </c>
      <c r="J128" s="29" t="str">
        <f>E24</f>
        <v xml:space="preserve"> </v>
      </c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0.35" customHeight="1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11" customFormat="1" ht="29.25" customHeight="1">
      <c r="A130" s="119"/>
      <c r="B130" s="120"/>
      <c r="C130" s="121" t="s">
        <v>116</v>
      </c>
      <c r="D130" s="122" t="s">
        <v>59</v>
      </c>
      <c r="E130" s="122" t="s">
        <v>55</v>
      </c>
      <c r="F130" s="122" t="s">
        <v>56</v>
      </c>
      <c r="G130" s="122" t="s">
        <v>117</v>
      </c>
      <c r="H130" s="122" t="s">
        <v>118</v>
      </c>
      <c r="I130" s="122" t="s">
        <v>119</v>
      </c>
      <c r="J130" s="123" t="s">
        <v>106</v>
      </c>
      <c r="K130" s="124" t="s">
        <v>120</v>
      </c>
      <c r="L130" s="125"/>
      <c r="M130" s="61" t="s">
        <v>1</v>
      </c>
      <c r="N130" s="62" t="s">
        <v>38</v>
      </c>
      <c r="O130" s="62" t="s">
        <v>121</v>
      </c>
      <c r="P130" s="62" t="s">
        <v>122</v>
      </c>
      <c r="Q130" s="62" t="s">
        <v>123</v>
      </c>
      <c r="R130" s="62" t="s">
        <v>124</v>
      </c>
      <c r="S130" s="62" t="s">
        <v>125</v>
      </c>
      <c r="T130" s="63" t="s">
        <v>126</v>
      </c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</row>
    <row r="131" spans="1:65" s="2" customFormat="1" ht="22.9" customHeight="1">
      <c r="A131" s="31"/>
      <c r="B131" s="32"/>
      <c r="C131" s="68" t="s">
        <v>127</v>
      </c>
      <c r="D131" s="31"/>
      <c r="E131" s="31"/>
      <c r="F131" s="31"/>
      <c r="G131" s="31"/>
      <c r="H131" s="31"/>
      <c r="I131" s="31"/>
      <c r="J131" s="126">
        <f>BK131</f>
        <v>0</v>
      </c>
      <c r="K131" s="31"/>
      <c r="L131" s="32"/>
      <c r="M131" s="64"/>
      <c r="N131" s="55"/>
      <c r="O131" s="65"/>
      <c r="P131" s="127">
        <f>P132+P136+P139+P192+P194</f>
        <v>0</v>
      </c>
      <c r="Q131" s="65"/>
      <c r="R131" s="127">
        <f>R132+R136+R139+R192+R194</f>
        <v>0.58622920000000001</v>
      </c>
      <c r="S131" s="65"/>
      <c r="T131" s="128">
        <f>T132+T136+T139+T192+T194</f>
        <v>0.72780000000000011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6" t="s">
        <v>73</v>
      </c>
      <c r="AU131" s="16" t="s">
        <v>108</v>
      </c>
      <c r="BK131" s="129">
        <f>BK132+BK136+BK139+BK192+BK194</f>
        <v>0</v>
      </c>
    </row>
    <row r="132" spans="1:65" s="12" customFormat="1" ht="25.9" customHeight="1">
      <c r="B132" s="130"/>
      <c r="D132" s="131" t="s">
        <v>73</v>
      </c>
      <c r="E132" s="132" t="s">
        <v>128</v>
      </c>
      <c r="F132" s="132" t="s">
        <v>129</v>
      </c>
      <c r="I132" s="133"/>
      <c r="J132" s="134">
        <f>BK132</f>
        <v>0</v>
      </c>
      <c r="L132" s="130"/>
      <c r="M132" s="135"/>
      <c r="N132" s="136"/>
      <c r="O132" s="136"/>
      <c r="P132" s="137">
        <f>P133+P134</f>
        <v>0</v>
      </c>
      <c r="Q132" s="136"/>
      <c r="R132" s="137">
        <f>R133+R134</f>
        <v>0</v>
      </c>
      <c r="S132" s="136"/>
      <c r="T132" s="138">
        <f>T133+T134</f>
        <v>0</v>
      </c>
      <c r="AR132" s="131" t="s">
        <v>79</v>
      </c>
      <c r="AT132" s="139" t="s">
        <v>73</v>
      </c>
      <c r="AU132" s="139" t="s">
        <v>74</v>
      </c>
      <c r="AY132" s="131" t="s">
        <v>130</v>
      </c>
      <c r="BK132" s="140">
        <f>BK133+BK134</f>
        <v>0</v>
      </c>
    </row>
    <row r="133" spans="1:65" s="12" customFormat="1" ht="22.9" customHeight="1">
      <c r="B133" s="130"/>
      <c r="D133" s="131" t="s">
        <v>73</v>
      </c>
      <c r="E133" s="141" t="s">
        <v>92</v>
      </c>
      <c r="F133" s="141" t="s">
        <v>207</v>
      </c>
      <c r="I133" s="133"/>
      <c r="J133" s="142">
        <f>BK133</f>
        <v>0</v>
      </c>
      <c r="L133" s="130"/>
      <c r="M133" s="135"/>
      <c r="N133" s="136"/>
      <c r="O133" s="136"/>
      <c r="P133" s="137">
        <v>0</v>
      </c>
      <c r="Q133" s="136"/>
      <c r="R133" s="137">
        <v>0</v>
      </c>
      <c r="S133" s="136"/>
      <c r="T133" s="138">
        <v>0</v>
      </c>
      <c r="AR133" s="131" t="s">
        <v>79</v>
      </c>
      <c r="AT133" s="139" t="s">
        <v>73</v>
      </c>
      <c r="AU133" s="139" t="s">
        <v>79</v>
      </c>
      <c r="AY133" s="131" t="s">
        <v>130</v>
      </c>
      <c r="BK133" s="140">
        <v>0</v>
      </c>
    </row>
    <row r="134" spans="1:65" s="12" customFormat="1" ht="22.9" customHeight="1">
      <c r="B134" s="130"/>
      <c r="D134" s="131" t="s">
        <v>73</v>
      </c>
      <c r="E134" s="141" t="s">
        <v>172</v>
      </c>
      <c r="F134" s="141" t="s">
        <v>482</v>
      </c>
      <c r="I134" s="133"/>
      <c r="J134" s="142">
        <f>BK134</f>
        <v>0</v>
      </c>
      <c r="L134" s="130"/>
      <c r="M134" s="135"/>
      <c r="N134" s="136"/>
      <c r="O134" s="136"/>
      <c r="P134" s="137">
        <f>P135</f>
        <v>0</v>
      </c>
      <c r="Q134" s="136"/>
      <c r="R134" s="137">
        <f>R135</f>
        <v>0</v>
      </c>
      <c r="S134" s="136"/>
      <c r="T134" s="138">
        <f>T135</f>
        <v>0</v>
      </c>
      <c r="AR134" s="131" t="s">
        <v>79</v>
      </c>
      <c r="AT134" s="139" t="s">
        <v>73</v>
      </c>
      <c r="AU134" s="139" t="s">
        <v>79</v>
      </c>
      <c r="AY134" s="131" t="s">
        <v>130</v>
      </c>
      <c r="BK134" s="140">
        <f>BK135</f>
        <v>0</v>
      </c>
    </row>
    <row r="135" spans="1:65" s="2" customFormat="1" ht="24.2" customHeight="1">
      <c r="A135" s="31"/>
      <c r="B135" s="143"/>
      <c r="C135" s="144" t="s">
        <v>79</v>
      </c>
      <c r="D135" s="144" t="s">
        <v>132</v>
      </c>
      <c r="E135" s="145" t="s">
        <v>534</v>
      </c>
      <c r="F135" s="146" t="s">
        <v>535</v>
      </c>
      <c r="G135" s="147" t="s">
        <v>536</v>
      </c>
      <c r="H135" s="148">
        <v>8</v>
      </c>
      <c r="I135" s="149"/>
      <c r="J135" s="150">
        <f>ROUND(I135*H135,2)</f>
        <v>0</v>
      </c>
      <c r="K135" s="151"/>
      <c r="L135" s="32"/>
      <c r="M135" s="152" t="s">
        <v>1</v>
      </c>
      <c r="N135" s="153" t="s">
        <v>39</v>
      </c>
      <c r="O135" s="57"/>
      <c r="P135" s="154">
        <f>O135*H135</f>
        <v>0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56" t="s">
        <v>89</v>
      </c>
      <c r="AT135" s="156" t="s">
        <v>132</v>
      </c>
      <c r="AU135" s="156" t="s">
        <v>83</v>
      </c>
      <c r="AY135" s="16" t="s">
        <v>130</v>
      </c>
      <c r="BE135" s="157">
        <f>IF(N135="základní",J135,0)</f>
        <v>0</v>
      </c>
      <c r="BF135" s="157">
        <f>IF(N135="snížená",J135,0)</f>
        <v>0</v>
      </c>
      <c r="BG135" s="157">
        <f>IF(N135="zákl. přenesená",J135,0)</f>
        <v>0</v>
      </c>
      <c r="BH135" s="157">
        <f>IF(N135="sníž. přenesená",J135,0)</f>
        <v>0</v>
      </c>
      <c r="BI135" s="157">
        <f>IF(N135="nulová",J135,0)</f>
        <v>0</v>
      </c>
      <c r="BJ135" s="16" t="s">
        <v>79</v>
      </c>
      <c r="BK135" s="157">
        <f>ROUND(I135*H135,2)</f>
        <v>0</v>
      </c>
      <c r="BL135" s="16" t="s">
        <v>89</v>
      </c>
      <c r="BM135" s="156" t="s">
        <v>537</v>
      </c>
    </row>
    <row r="136" spans="1:65" s="12" customFormat="1" ht="25.9" customHeight="1">
      <c r="B136" s="130"/>
      <c r="D136" s="131" t="s">
        <v>73</v>
      </c>
      <c r="E136" s="132" t="s">
        <v>538</v>
      </c>
      <c r="F136" s="132" t="s">
        <v>539</v>
      </c>
      <c r="I136" s="133"/>
      <c r="J136" s="134">
        <f>BK136</f>
        <v>0</v>
      </c>
      <c r="L136" s="130"/>
      <c r="M136" s="135"/>
      <c r="N136" s="136"/>
      <c r="O136" s="136"/>
      <c r="P136" s="137">
        <f>P137</f>
        <v>0</v>
      </c>
      <c r="Q136" s="136"/>
      <c r="R136" s="137">
        <f>R137</f>
        <v>0</v>
      </c>
      <c r="S136" s="136"/>
      <c r="T136" s="138">
        <f>T137</f>
        <v>0</v>
      </c>
      <c r="AR136" s="131" t="s">
        <v>83</v>
      </c>
      <c r="AT136" s="139" t="s">
        <v>73</v>
      </c>
      <c r="AU136" s="139" t="s">
        <v>74</v>
      </c>
      <c r="AY136" s="131" t="s">
        <v>130</v>
      </c>
      <c r="BK136" s="140">
        <f>BK137</f>
        <v>0</v>
      </c>
    </row>
    <row r="137" spans="1:65" s="12" customFormat="1" ht="22.9" customHeight="1">
      <c r="B137" s="130"/>
      <c r="D137" s="131" t="s">
        <v>73</v>
      </c>
      <c r="E137" s="141" t="s">
        <v>540</v>
      </c>
      <c r="F137" s="141" t="s">
        <v>541</v>
      </c>
      <c r="I137" s="133"/>
      <c r="J137" s="142">
        <f>BK137</f>
        <v>0</v>
      </c>
      <c r="L137" s="130"/>
      <c r="M137" s="135"/>
      <c r="N137" s="136"/>
      <c r="O137" s="136"/>
      <c r="P137" s="137">
        <f>P138</f>
        <v>0</v>
      </c>
      <c r="Q137" s="136"/>
      <c r="R137" s="137">
        <f>R138</f>
        <v>0</v>
      </c>
      <c r="S137" s="136"/>
      <c r="T137" s="138">
        <f>T138</f>
        <v>0</v>
      </c>
      <c r="AR137" s="131" t="s">
        <v>83</v>
      </c>
      <c r="AT137" s="139" t="s">
        <v>73</v>
      </c>
      <c r="AU137" s="139" t="s">
        <v>79</v>
      </c>
      <c r="AY137" s="131" t="s">
        <v>130</v>
      </c>
      <c r="BK137" s="140">
        <f>BK138</f>
        <v>0</v>
      </c>
    </row>
    <row r="138" spans="1:65" s="2" customFormat="1" ht="24.2" customHeight="1">
      <c r="A138" s="31"/>
      <c r="B138" s="143"/>
      <c r="C138" s="144" t="s">
        <v>83</v>
      </c>
      <c r="D138" s="144" t="s">
        <v>132</v>
      </c>
      <c r="E138" s="145" t="s">
        <v>542</v>
      </c>
      <c r="F138" s="146" t="s">
        <v>543</v>
      </c>
      <c r="G138" s="147" t="s">
        <v>199</v>
      </c>
      <c r="H138" s="148">
        <v>282</v>
      </c>
      <c r="I138" s="149"/>
      <c r="J138" s="150">
        <f>ROUND(I138*H138,2)</f>
        <v>0</v>
      </c>
      <c r="K138" s="151"/>
      <c r="L138" s="32"/>
      <c r="M138" s="152" t="s">
        <v>1</v>
      </c>
      <c r="N138" s="153" t="s">
        <v>39</v>
      </c>
      <c r="O138" s="57"/>
      <c r="P138" s="154">
        <f>O138*H138</f>
        <v>0</v>
      </c>
      <c r="Q138" s="154">
        <v>0</v>
      </c>
      <c r="R138" s="154">
        <f>Q138*H138</f>
        <v>0</v>
      </c>
      <c r="S138" s="154">
        <v>0</v>
      </c>
      <c r="T138" s="155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56" t="s">
        <v>212</v>
      </c>
      <c r="AT138" s="156" t="s">
        <v>132</v>
      </c>
      <c r="AU138" s="156" t="s">
        <v>83</v>
      </c>
      <c r="AY138" s="16" t="s">
        <v>130</v>
      </c>
      <c r="BE138" s="157">
        <f>IF(N138="základní",J138,0)</f>
        <v>0</v>
      </c>
      <c r="BF138" s="157">
        <f>IF(N138="snížená",J138,0)</f>
        <v>0</v>
      </c>
      <c r="BG138" s="157">
        <f>IF(N138="zákl. přenesená",J138,0)</f>
        <v>0</v>
      </c>
      <c r="BH138" s="157">
        <f>IF(N138="sníž. přenesená",J138,0)</f>
        <v>0</v>
      </c>
      <c r="BI138" s="157">
        <f>IF(N138="nulová",J138,0)</f>
        <v>0</v>
      </c>
      <c r="BJ138" s="16" t="s">
        <v>79</v>
      </c>
      <c r="BK138" s="157">
        <f>ROUND(I138*H138,2)</f>
        <v>0</v>
      </c>
      <c r="BL138" s="16" t="s">
        <v>212</v>
      </c>
      <c r="BM138" s="156" t="s">
        <v>544</v>
      </c>
    </row>
    <row r="139" spans="1:65" s="12" customFormat="1" ht="25.9" customHeight="1">
      <c r="B139" s="130"/>
      <c r="D139" s="131" t="s">
        <v>73</v>
      </c>
      <c r="E139" s="132" t="s">
        <v>153</v>
      </c>
      <c r="F139" s="132" t="s">
        <v>545</v>
      </c>
      <c r="I139" s="133"/>
      <c r="J139" s="134">
        <f>BK139</f>
        <v>0</v>
      </c>
      <c r="L139" s="130"/>
      <c r="M139" s="135"/>
      <c r="N139" s="136"/>
      <c r="O139" s="136"/>
      <c r="P139" s="137">
        <f>P140+P163</f>
        <v>0</v>
      </c>
      <c r="Q139" s="136"/>
      <c r="R139" s="137">
        <f>R140+R163</f>
        <v>0.58622920000000001</v>
      </c>
      <c r="S139" s="136"/>
      <c r="T139" s="138">
        <f>T140+T163</f>
        <v>0.72780000000000011</v>
      </c>
      <c r="AR139" s="131" t="s">
        <v>86</v>
      </c>
      <c r="AT139" s="139" t="s">
        <v>73</v>
      </c>
      <c r="AU139" s="139" t="s">
        <v>74</v>
      </c>
      <c r="AY139" s="131" t="s">
        <v>130</v>
      </c>
      <c r="BK139" s="140">
        <f>BK140+BK163</f>
        <v>0</v>
      </c>
    </row>
    <row r="140" spans="1:65" s="12" customFormat="1" ht="22.9" customHeight="1">
      <c r="B140" s="130"/>
      <c r="D140" s="131" t="s">
        <v>73</v>
      </c>
      <c r="E140" s="141" t="s">
        <v>546</v>
      </c>
      <c r="F140" s="141" t="s">
        <v>547</v>
      </c>
      <c r="I140" s="133"/>
      <c r="J140" s="142">
        <f>BK140</f>
        <v>0</v>
      </c>
      <c r="L140" s="130"/>
      <c r="M140" s="135"/>
      <c r="N140" s="136"/>
      <c r="O140" s="136"/>
      <c r="P140" s="137">
        <f>SUM(P141:P162)</f>
        <v>0</v>
      </c>
      <c r="Q140" s="136"/>
      <c r="R140" s="137">
        <f>SUM(R141:R162)</f>
        <v>0.22982900000000001</v>
      </c>
      <c r="S140" s="136"/>
      <c r="T140" s="138">
        <f>SUM(T141:T162)</f>
        <v>0</v>
      </c>
      <c r="AR140" s="131" t="s">
        <v>86</v>
      </c>
      <c r="AT140" s="139" t="s">
        <v>73</v>
      </c>
      <c r="AU140" s="139" t="s">
        <v>79</v>
      </c>
      <c r="AY140" s="131" t="s">
        <v>130</v>
      </c>
      <c r="BK140" s="140">
        <f>SUM(BK141:BK162)</f>
        <v>0</v>
      </c>
    </row>
    <row r="141" spans="1:65" s="2" customFormat="1" ht="37.9" customHeight="1">
      <c r="A141" s="31"/>
      <c r="B141" s="143"/>
      <c r="C141" s="144" t="s">
        <v>86</v>
      </c>
      <c r="D141" s="144" t="s">
        <v>132</v>
      </c>
      <c r="E141" s="145" t="s">
        <v>548</v>
      </c>
      <c r="F141" s="146" t="s">
        <v>549</v>
      </c>
      <c r="G141" s="147" t="s">
        <v>328</v>
      </c>
      <c r="H141" s="148">
        <v>100</v>
      </c>
      <c r="I141" s="149"/>
      <c r="J141" s="150">
        <f t="shared" ref="J141:J162" si="0">ROUND(I141*H141,2)</f>
        <v>0</v>
      </c>
      <c r="K141" s="151"/>
      <c r="L141" s="32"/>
      <c r="M141" s="152" t="s">
        <v>1</v>
      </c>
      <c r="N141" s="153" t="s">
        <v>39</v>
      </c>
      <c r="O141" s="57"/>
      <c r="P141" s="154">
        <f t="shared" ref="P141:P162" si="1">O141*H141</f>
        <v>0</v>
      </c>
      <c r="Q141" s="154">
        <v>0</v>
      </c>
      <c r="R141" s="154">
        <f t="shared" ref="R141:R162" si="2">Q141*H141</f>
        <v>0</v>
      </c>
      <c r="S141" s="154">
        <v>0</v>
      </c>
      <c r="T141" s="155">
        <f t="shared" ref="T141:T162" si="3"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56" t="s">
        <v>550</v>
      </c>
      <c r="AT141" s="156" t="s">
        <v>132</v>
      </c>
      <c r="AU141" s="156" t="s">
        <v>83</v>
      </c>
      <c r="AY141" s="16" t="s">
        <v>130</v>
      </c>
      <c r="BE141" s="157">
        <f t="shared" ref="BE141:BE162" si="4">IF(N141="základní",J141,0)</f>
        <v>0</v>
      </c>
      <c r="BF141" s="157">
        <f t="shared" ref="BF141:BF162" si="5">IF(N141="snížená",J141,0)</f>
        <v>0</v>
      </c>
      <c r="BG141" s="157">
        <f t="shared" ref="BG141:BG162" si="6">IF(N141="zákl. přenesená",J141,0)</f>
        <v>0</v>
      </c>
      <c r="BH141" s="157">
        <f t="shared" ref="BH141:BH162" si="7">IF(N141="sníž. přenesená",J141,0)</f>
        <v>0</v>
      </c>
      <c r="BI141" s="157">
        <f t="shared" ref="BI141:BI162" si="8">IF(N141="nulová",J141,0)</f>
        <v>0</v>
      </c>
      <c r="BJ141" s="16" t="s">
        <v>79</v>
      </c>
      <c r="BK141" s="157">
        <f t="shared" ref="BK141:BK162" si="9">ROUND(I141*H141,2)</f>
        <v>0</v>
      </c>
      <c r="BL141" s="16" t="s">
        <v>550</v>
      </c>
      <c r="BM141" s="156" t="s">
        <v>551</v>
      </c>
    </row>
    <row r="142" spans="1:65" s="2" customFormat="1" ht="24.2" customHeight="1">
      <c r="A142" s="31"/>
      <c r="B142" s="143"/>
      <c r="C142" s="144" t="s">
        <v>89</v>
      </c>
      <c r="D142" s="144" t="s">
        <v>132</v>
      </c>
      <c r="E142" s="145" t="s">
        <v>552</v>
      </c>
      <c r="F142" s="146" t="s">
        <v>553</v>
      </c>
      <c r="G142" s="147" t="s">
        <v>328</v>
      </c>
      <c r="H142" s="148">
        <v>80</v>
      </c>
      <c r="I142" s="149"/>
      <c r="J142" s="150">
        <f t="shared" si="0"/>
        <v>0</v>
      </c>
      <c r="K142" s="151"/>
      <c r="L142" s="32"/>
      <c r="M142" s="152" t="s">
        <v>1</v>
      </c>
      <c r="N142" s="153" t="s">
        <v>39</v>
      </c>
      <c r="O142" s="57"/>
      <c r="P142" s="154">
        <f t="shared" si="1"/>
        <v>0</v>
      </c>
      <c r="Q142" s="154">
        <v>0</v>
      </c>
      <c r="R142" s="154">
        <f t="shared" si="2"/>
        <v>0</v>
      </c>
      <c r="S142" s="154">
        <v>0</v>
      </c>
      <c r="T142" s="155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56" t="s">
        <v>550</v>
      </c>
      <c r="AT142" s="156" t="s">
        <v>132</v>
      </c>
      <c r="AU142" s="156" t="s">
        <v>83</v>
      </c>
      <c r="AY142" s="16" t="s">
        <v>130</v>
      </c>
      <c r="BE142" s="157">
        <f t="shared" si="4"/>
        <v>0</v>
      </c>
      <c r="BF142" s="157">
        <f t="shared" si="5"/>
        <v>0</v>
      </c>
      <c r="BG142" s="157">
        <f t="shared" si="6"/>
        <v>0</v>
      </c>
      <c r="BH142" s="157">
        <f t="shared" si="7"/>
        <v>0</v>
      </c>
      <c r="BI142" s="157">
        <f t="shared" si="8"/>
        <v>0</v>
      </c>
      <c r="BJ142" s="16" t="s">
        <v>79</v>
      </c>
      <c r="BK142" s="157">
        <f t="shared" si="9"/>
        <v>0</v>
      </c>
      <c r="BL142" s="16" t="s">
        <v>550</v>
      </c>
      <c r="BM142" s="156" t="s">
        <v>554</v>
      </c>
    </row>
    <row r="143" spans="1:65" s="2" customFormat="1" ht="24.2" customHeight="1">
      <c r="A143" s="31"/>
      <c r="B143" s="143"/>
      <c r="C143" s="144" t="s">
        <v>92</v>
      </c>
      <c r="D143" s="144" t="s">
        <v>132</v>
      </c>
      <c r="E143" s="145" t="s">
        <v>555</v>
      </c>
      <c r="F143" s="146" t="s">
        <v>556</v>
      </c>
      <c r="G143" s="147" t="s">
        <v>328</v>
      </c>
      <c r="H143" s="148">
        <v>10</v>
      </c>
      <c r="I143" s="149"/>
      <c r="J143" s="150">
        <f t="shared" si="0"/>
        <v>0</v>
      </c>
      <c r="K143" s="151"/>
      <c r="L143" s="32"/>
      <c r="M143" s="152" t="s">
        <v>1</v>
      </c>
      <c r="N143" s="153" t="s">
        <v>39</v>
      </c>
      <c r="O143" s="57"/>
      <c r="P143" s="154">
        <f t="shared" si="1"/>
        <v>0</v>
      </c>
      <c r="Q143" s="154">
        <v>0</v>
      </c>
      <c r="R143" s="154">
        <f t="shared" si="2"/>
        <v>0</v>
      </c>
      <c r="S143" s="154">
        <v>0</v>
      </c>
      <c r="T143" s="155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56" t="s">
        <v>550</v>
      </c>
      <c r="AT143" s="156" t="s">
        <v>132</v>
      </c>
      <c r="AU143" s="156" t="s">
        <v>83</v>
      </c>
      <c r="AY143" s="16" t="s">
        <v>130</v>
      </c>
      <c r="BE143" s="157">
        <f t="shared" si="4"/>
        <v>0</v>
      </c>
      <c r="BF143" s="157">
        <f t="shared" si="5"/>
        <v>0</v>
      </c>
      <c r="BG143" s="157">
        <f t="shared" si="6"/>
        <v>0</v>
      </c>
      <c r="BH143" s="157">
        <f t="shared" si="7"/>
        <v>0</v>
      </c>
      <c r="BI143" s="157">
        <f t="shared" si="8"/>
        <v>0</v>
      </c>
      <c r="BJ143" s="16" t="s">
        <v>79</v>
      </c>
      <c r="BK143" s="157">
        <f t="shared" si="9"/>
        <v>0</v>
      </c>
      <c r="BL143" s="16" t="s">
        <v>550</v>
      </c>
      <c r="BM143" s="156" t="s">
        <v>557</v>
      </c>
    </row>
    <row r="144" spans="1:65" s="2" customFormat="1" ht="16.5" customHeight="1">
      <c r="A144" s="31"/>
      <c r="B144" s="143"/>
      <c r="C144" s="175" t="s">
        <v>95</v>
      </c>
      <c r="D144" s="175" t="s">
        <v>153</v>
      </c>
      <c r="E144" s="176" t="s">
        <v>558</v>
      </c>
      <c r="F144" s="177" t="s">
        <v>559</v>
      </c>
      <c r="G144" s="178" t="s">
        <v>560</v>
      </c>
      <c r="H144" s="179">
        <v>10</v>
      </c>
      <c r="I144" s="180"/>
      <c r="J144" s="181">
        <f t="shared" si="0"/>
        <v>0</v>
      </c>
      <c r="K144" s="182"/>
      <c r="L144" s="183"/>
      <c r="M144" s="184" t="s">
        <v>1</v>
      </c>
      <c r="N144" s="185" t="s">
        <v>39</v>
      </c>
      <c r="O144" s="57"/>
      <c r="P144" s="154">
        <f t="shared" si="1"/>
        <v>0</v>
      </c>
      <c r="Q144" s="154">
        <v>0</v>
      </c>
      <c r="R144" s="154">
        <f t="shared" si="2"/>
        <v>0</v>
      </c>
      <c r="S144" s="154">
        <v>0</v>
      </c>
      <c r="T144" s="155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56" t="s">
        <v>561</v>
      </c>
      <c r="AT144" s="156" t="s">
        <v>153</v>
      </c>
      <c r="AU144" s="156" t="s">
        <v>83</v>
      </c>
      <c r="AY144" s="16" t="s">
        <v>130</v>
      </c>
      <c r="BE144" s="157">
        <f t="shared" si="4"/>
        <v>0</v>
      </c>
      <c r="BF144" s="157">
        <f t="shared" si="5"/>
        <v>0</v>
      </c>
      <c r="BG144" s="157">
        <f t="shared" si="6"/>
        <v>0</v>
      </c>
      <c r="BH144" s="157">
        <f t="shared" si="7"/>
        <v>0</v>
      </c>
      <c r="BI144" s="157">
        <f t="shared" si="8"/>
        <v>0</v>
      </c>
      <c r="BJ144" s="16" t="s">
        <v>79</v>
      </c>
      <c r="BK144" s="157">
        <f t="shared" si="9"/>
        <v>0</v>
      </c>
      <c r="BL144" s="16" t="s">
        <v>561</v>
      </c>
      <c r="BM144" s="156" t="s">
        <v>562</v>
      </c>
    </row>
    <row r="145" spans="1:65" s="2" customFormat="1" ht="16.5" customHeight="1">
      <c r="A145" s="31"/>
      <c r="B145" s="143"/>
      <c r="C145" s="175" t="s">
        <v>98</v>
      </c>
      <c r="D145" s="175" t="s">
        <v>153</v>
      </c>
      <c r="E145" s="176" t="s">
        <v>563</v>
      </c>
      <c r="F145" s="177" t="s">
        <v>564</v>
      </c>
      <c r="G145" s="178" t="s">
        <v>560</v>
      </c>
      <c r="H145" s="179">
        <v>10</v>
      </c>
      <c r="I145" s="180"/>
      <c r="J145" s="181">
        <f t="shared" si="0"/>
        <v>0</v>
      </c>
      <c r="K145" s="182"/>
      <c r="L145" s="183"/>
      <c r="M145" s="184" t="s">
        <v>1</v>
      </c>
      <c r="N145" s="185" t="s">
        <v>39</v>
      </c>
      <c r="O145" s="57"/>
      <c r="P145" s="154">
        <f t="shared" si="1"/>
        <v>0</v>
      </c>
      <c r="Q145" s="154">
        <v>0</v>
      </c>
      <c r="R145" s="154">
        <f t="shared" si="2"/>
        <v>0</v>
      </c>
      <c r="S145" s="154">
        <v>0</v>
      </c>
      <c r="T145" s="155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56" t="s">
        <v>561</v>
      </c>
      <c r="AT145" s="156" t="s">
        <v>153</v>
      </c>
      <c r="AU145" s="156" t="s">
        <v>83</v>
      </c>
      <c r="AY145" s="16" t="s">
        <v>130</v>
      </c>
      <c r="BE145" s="157">
        <f t="shared" si="4"/>
        <v>0</v>
      </c>
      <c r="BF145" s="157">
        <f t="shared" si="5"/>
        <v>0</v>
      </c>
      <c r="BG145" s="157">
        <f t="shared" si="6"/>
        <v>0</v>
      </c>
      <c r="BH145" s="157">
        <f t="shared" si="7"/>
        <v>0</v>
      </c>
      <c r="BI145" s="157">
        <f t="shared" si="8"/>
        <v>0</v>
      </c>
      <c r="BJ145" s="16" t="s">
        <v>79</v>
      </c>
      <c r="BK145" s="157">
        <f t="shared" si="9"/>
        <v>0</v>
      </c>
      <c r="BL145" s="16" t="s">
        <v>561</v>
      </c>
      <c r="BM145" s="156" t="s">
        <v>565</v>
      </c>
    </row>
    <row r="146" spans="1:65" s="2" customFormat="1" ht="24.2" customHeight="1">
      <c r="A146" s="31"/>
      <c r="B146" s="143"/>
      <c r="C146" s="144" t="s">
        <v>157</v>
      </c>
      <c r="D146" s="144" t="s">
        <v>132</v>
      </c>
      <c r="E146" s="145" t="s">
        <v>566</v>
      </c>
      <c r="F146" s="146" t="s">
        <v>567</v>
      </c>
      <c r="G146" s="147" t="s">
        <v>328</v>
      </c>
      <c r="H146" s="148">
        <v>10</v>
      </c>
      <c r="I146" s="149"/>
      <c r="J146" s="150">
        <f t="shared" si="0"/>
        <v>0</v>
      </c>
      <c r="K146" s="151"/>
      <c r="L146" s="32"/>
      <c r="M146" s="152" t="s">
        <v>1</v>
      </c>
      <c r="N146" s="153" t="s">
        <v>39</v>
      </c>
      <c r="O146" s="57"/>
      <c r="P146" s="154">
        <f t="shared" si="1"/>
        <v>0</v>
      </c>
      <c r="Q146" s="154">
        <v>0</v>
      </c>
      <c r="R146" s="154">
        <f t="shared" si="2"/>
        <v>0</v>
      </c>
      <c r="S146" s="154">
        <v>0</v>
      </c>
      <c r="T146" s="155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56" t="s">
        <v>550</v>
      </c>
      <c r="AT146" s="156" t="s">
        <v>132</v>
      </c>
      <c r="AU146" s="156" t="s">
        <v>83</v>
      </c>
      <c r="AY146" s="16" t="s">
        <v>130</v>
      </c>
      <c r="BE146" s="157">
        <f t="shared" si="4"/>
        <v>0</v>
      </c>
      <c r="BF146" s="157">
        <f t="shared" si="5"/>
        <v>0</v>
      </c>
      <c r="BG146" s="157">
        <f t="shared" si="6"/>
        <v>0</v>
      </c>
      <c r="BH146" s="157">
        <f t="shared" si="7"/>
        <v>0</v>
      </c>
      <c r="BI146" s="157">
        <f t="shared" si="8"/>
        <v>0</v>
      </c>
      <c r="BJ146" s="16" t="s">
        <v>79</v>
      </c>
      <c r="BK146" s="157">
        <f t="shared" si="9"/>
        <v>0</v>
      </c>
      <c r="BL146" s="16" t="s">
        <v>550</v>
      </c>
      <c r="BM146" s="156" t="s">
        <v>568</v>
      </c>
    </row>
    <row r="147" spans="1:65" s="2" customFormat="1" ht="21.75" customHeight="1">
      <c r="A147" s="31"/>
      <c r="B147" s="143"/>
      <c r="C147" s="175" t="s">
        <v>172</v>
      </c>
      <c r="D147" s="175" t="s">
        <v>153</v>
      </c>
      <c r="E147" s="176" t="s">
        <v>569</v>
      </c>
      <c r="F147" s="177" t="s">
        <v>570</v>
      </c>
      <c r="G147" s="178" t="s">
        <v>560</v>
      </c>
      <c r="H147" s="179">
        <v>10</v>
      </c>
      <c r="I147" s="180"/>
      <c r="J147" s="181">
        <f t="shared" si="0"/>
        <v>0</v>
      </c>
      <c r="K147" s="182"/>
      <c r="L147" s="183"/>
      <c r="M147" s="184" t="s">
        <v>1</v>
      </c>
      <c r="N147" s="185" t="s">
        <v>39</v>
      </c>
      <c r="O147" s="57"/>
      <c r="P147" s="154">
        <f t="shared" si="1"/>
        <v>0</v>
      </c>
      <c r="Q147" s="154">
        <v>0</v>
      </c>
      <c r="R147" s="154">
        <f t="shared" si="2"/>
        <v>0</v>
      </c>
      <c r="S147" s="154">
        <v>0</v>
      </c>
      <c r="T147" s="155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56" t="s">
        <v>561</v>
      </c>
      <c r="AT147" s="156" t="s">
        <v>153</v>
      </c>
      <c r="AU147" s="156" t="s">
        <v>83</v>
      </c>
      <c r="AY147" s="16" t="s">
        <v>130</v>
      </c>
      <c r="BE147" s="157">
        <f t="shared" si="4"/>
        <v>0</v>
      </c>
      <c r="BF147" s="157">
        <f t="shared" si="5"/>
        <v>0</v>
      </c>
      <c r="BG147" s="157">
        <f t="shared" si="6"/>
        <v>0</v>
      </c>
      <c r="BH147" s="157">
        <f t="shared" si="7"/>
        <v>0</v>
      </c>
      <c r="BI147" s="157">
        <f t="shared" si="8"/>
        <v>0</v>
      </c>
      <c r="BJ147" s="16" t="s">
        <v>79</v>
      </c>
      <c r="BK147" s="157">
        <f t="shared" si="9"/>
        <v>0</v>
      </c>
      <c r="BL147" s="16" t="s">
        <v>561</v>
      </c>
      <c r="BM147" s="156" t="s">
        <v>571</v>
      </c>
    </row>
    <row r="148" spans="1:65" s="2" customFormat="1" ht="16.5" customHeight="1">
      <c r="A148" s="31"/>
      <c r="B148" s="143"/>
      <c r="C148" s="175" t="s">
        <v>181</v>
      </c>
      <c r="D148" s="175" t="s">
        <v>153</v>
      </c>
      <c r="E148" s="176" t="s">
        <v>572</v>
      </c>
      <c r="F148" s="177" t="s">
        <v>573</v>
      </c>
      <c r="G148" s="178" t="s">
        <v>560</v>
      </c>
      <c r="H148" s="179">
        <v>10</v>
      </c>
      <c r="I148" s="180"/>
      <c r="J148" s="181">
        <f t="shared" si="0"/>
        <v>0</v>
      </c>
      <c r="K148" s="182"/>
      <c r="L148" s="183"/>
      <c r="M148" s="184" t="s">
        <v>1</v>
      </c>
      <c r="N148" s="185" t="s">
        <v>39</v>
      </c>
      <c r="O148" s="57"/>
      <c r="P148" s="154">
        <f t="shared" si="1"/>
        <v>0</v>
      </c>
      <c r="Q148" s="154">
        <v>0</v>
      </c>
      <c r="R148" s="154">
        <f t="shared" si="2"/>
        <v>0</v>
      </c>
      <c r="S148" s="154">
        <v>0</v>
      </c>
      <c r="T148" s="155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56" t="s">
        <v>561</v>
      </c>
      <c r="AT148" s="156" t="s">
        <v>153</v>
      </c>
      <c r="AU148" s="156" t="s">
        <v>83</v>
      </c>
      <c r="AY148" s="16" t="s">
        <v>130</v>
      </c>
      <c r="BE148" s="157">
        <f t="shared" si="4"/>
        <v>0</v>
      </c>
      <c r="BF148" s="157">
        <f t="shared" si="5"/>
        <v>0</v>
      </c>
      <c r="BG148" s="157">
        <f t="shared" si="6"/>
        <v>0</v>
      </c>
      <c r="BH148" s="157">
        <f t="shared" si="7"/>
        <v>0</v>
      </c>
      <c r="BI148" s="157">
        <f t="shared" si="8"/>
        <v>0</v>
      </c>
      <c r="BJ148" s="16" t="s">
        <v>79</v>
      </c>
      <c r="BK148" s="157">
        <f t="shared" si="9"/>
        <v>0</v>
      </c>
      <c r="BL148" s="16" t="s">
        <v>561</v>
      </c>
      <c r="BM148" s="156" t="s">
        <v>574</v>
      </c>
    </row>
    <row r="149" spans="1:65" s="2" customFormat="1" ht="16.5" customHeight="1">
      <c r="A149" s="31"/>
      <c r="B149" s="143"/>
      <c r="C149" s="144" t="s">
        <v>186</v>
      </c>
      <c r="D149" s="144" t="s">
        <v>132</v>
      </c>
      <c r="E149" s="145" t="s">
        <v>575</v>
      </c>
      <c r="F149" s="146" t="s">
        <v>576</v>
      </c>
      <c r="G149" s="147" t="s">
        <v>328</v>
      </c>
      <c r="H149" s="148">
        <v>10</v>
      </c>
      <c r="I149" s="149"/>
      <c r="J149" s="150">
        <f t="shared" si="0"/>
        <v>0</v>
      </c>
      <c r="K149" s="151"/>
      <c r="L149" s="32"/>
      <c r="M149" s="152" t="s">
        <v>1</v>
      </c>
      <c r="N149" s="153" t="s">
        <v>39</v>
      </c>
      <c r="O149" s="57"/>
      <c r="P149" s="154">
        <f t="shared" si="1"/>
        <v>0</v>
      </c>
      <c r="Q149" s="154">
        <v>0</v>
      </c>
      <c r="R149" s="154">
        <f t="shared" si="2"/>
        <v>0</v>
      </c>
      <c r="S149" s="154">
        <v>0</v>
      </c>
      <c r="T149" s="155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56" t="s">
        <v>550</v>
      </c>
      <c r="AT149" s="156" t="s">
        <v>132</v>
      </c>
      <c r="AU149" s="156" t="s">
        <v>83</v>
      </c>
      <c r="AY149" s="16" t="s">
        <v>130</v>
      </c>
      <c r="BE149" s="157">
        <f t="shared" si="4"/>
        <v>0</v>
      </c>
      <c r="BF149" s="157">
        <f t="shared" si="5"/>
        <v>0</v>
      </c>
      <c r="BG149" s="157">
        <f t="shared" si="6"/>
        <v>0</v>
      </c>
      <c r="BH149" s="157">
        <f t="shared" si="7"/>
        <v>0</v>
      </c>
      <c r="BI149" s="157">
        <f t="shared" si="8"/>
        <v>0</v>
      </c>
      <c r="BJ149" s="16" t="s">
        <v>79</v>
      </c>
      <c r="BK149" s="157">
        <f t="shared" si="9"/>
        <v>0</v>
      </c>
      <c r="BL149" s="16" t="s">
        <v>550</v>
      </c>
      <c r="BM149" s="156" t="s">
        <v>577</v>
      </c>
    </row>
    <row r="150" spans="1:65" s="2" customFormat="1" ht="16.5" customHeight="1">
      <c r="A150" s="31"/>
      <c r="B150" s="143"/>
      <c r="C150" s="175" t="s">
        <v>8</v>
      </c>
      <c r="D150" s="175" t="s">
        <v>153</v>
      </c>
      <c r="E150" s="176" t="s">
        <v>578</v>
      </c>
      <c r="F150" s="177" t="s">
        <v>579</v>
      </c>
      <c r="G150" s="178" t="s">
        <v>560</v>
      </c>
      <c r="H150" s="179">
        <v>10</v>
      </c>
      <c r="I150" s="180"/>
      <c r="J150" s="181">
        <f t="shared" si="0"/>
        <v>0</v>
      </c>
      <c r="K150" s="182"/>
      <c r="L150" s="183"/>
      <c r="M150" s="184" t="s">
        <v>1</v>
      </c>
      <c r="N150" s="185" t="s">
        <v>39</v>
      </c>
      <c r="O150" s="57"/>
      <c r="P150" s="154">
        <f t="shared" si="1"/>
        <v>0</v>
      </c>
      <c r="Q150" s="154">
        <v>0</v>
      </c>
      <c r="R150" s="154">
        <f t="shared" si="2"/>
        <v>0</v>
      </c>
      <c r="S150" s="154">
        <v>0</v>
      </c>
      <c r="T150" s="155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56" t="s">
        <v>561</v>
      </c>
      <c r="AT150" s="156" t="s">
        <v>153</v>
      </c>
      <c r="AU150" s="156" t="s">
        <v>83</v>
      </c>
      <c r="AY150" s="16" t="s">
        <v>130</v>
      </c>
      <c r="BE150" s="157">
        <f t="shared" si="4"/>
        <v>0</v>
      </c>
      <c r="BF150" s="157">
        <f t="shared" si="5"/>
        <v>0</v>
      </c>
      <c r="BG150" s="157">
        <f t="shared" si="6"/>
        <v>0</v>
      </c>
      <c r="BH150" s="157">
        <f t="shared" si="7"/>
        <v>0</v>
      </c>
      <c r="BI150" s="157">
        <f t="shared" si="8"/>
        <v>0</v>
      </c>
      <c r="BJ150" s="16" t="s">
        <v>79</v>
      </c>
      <c r="BK150" s="157">
        <f t="shared" si="9"/>
        <v>0</v>
      </c>
      <c r="BL150" s="16" t="s">
        <v>561</v>
      </c>
      <c r="BM150" s="156" t="s">
        <v>580</v>
      </c>
    </row>
    <row r="151" spans="1:65" s="2" customFormat="1" ht="37.9" customHeight="1">
      <c r="A151" s="31"/>
      <c r="B151" s="143"/>
      <c r="C151" s="144" t="s">
        <v>196</v>
      </c>
      <c r="D151" s="144" t="s">
        <v>132</v>
      </c>
      <c r="E151" s="145" t="s">
        <v>581</v>
      </c>
      <c r="F151" s="146" t="s">
        <v>582</v>
      </c>
      <c r="G151" s="147" t="s">
        <v>199</v>
      </c>
      <c r="H151" s="148">
        <v>282</v>
      </c>
      <c r="I151" s="149"/>
      <c r="J151" s="150">
        <f t="shared" si="0"/>
        <v>0</v>
      </c>
      <c r="K151" s="151"/>
      <c r="L151" s="32"/>
      <c r="M151" s="152" t="s">
        <v>1</v>
      </c>
      <c r="N151" s="153" t="s">
        <v>39</v>
      </c>
      <c r="O151" s="57"/>
      <c r="P151" s="154">
        <f t="shared" si="1"/>
        <v>0</v>
      </c>
      <c r="Q151" s="154">
        <v>0</v>
      </c>
      <c r="R151" s="154">
        <f t="shared" si="2"/>
        <v>0</v>
      </c>
      <c r="S151" s="154">
        <v>0</v>
      </c>
      <c r="T151" s="155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56" t="s">
        <v>550</v>
      </c>
      <c r="AT151" s="156" t="s">
        <v>132</v>
      </c>
      <c r="AU151" s="156" t="s">
        <v>83</v>
      </c>
      <c r="AY151" s="16" t="s">
        <v>130</v>
      </c>
      <c r="BE151" s="157">
        <f t="shared" si="4"/>
        <v>0</v>
      </c>
      <c r="BF151" s="157">
        <f t="shared" si="5"/>
        <v>0</v>
      </c>
      <c r="BG151" s="157">
        <f t="shared" si="6"/>
        <v>0</v>
      </c>
      <c r="BH151" s="157">
        <f t="shared" si="7"/>
        <v>0</v>
      </c>
      <c r="BI151" s="157">
        <f t="shared" si="8"/>
        <v>0</v>
      </c>
      <c r="BJ151" s="16" t="s">
        <v>79</v>
      </c>
      <c r="BK151" s="157">
        <f t="shared" si="9"/>
        <v>0</v>
      </c>
      <c r="BL151" s="16" t="s">
        <v>550</v>
      </c>
      <c r="BM151" s="156" t="s">
        <v>583</v>
      </c>
    </row>
    <row r="152" spans="1:65" s="2" customFormat="1" ht="16.5" customHeight="1">
      <c r="A152" s="31"/>
      <c r="B152" s="143"/>
      <c r="C152" s="175" t="s">
        <v>202</v>
      </c>
      <c r="D152" s="175" t="s">
        <v>153</v>
      </c>
      <c r="E152" s="176" t="s">
        <v>584</v>
      </c>
      <c r="F152" s="177" t="s">
        <v>585</v>
      </c>
      <c r="G152" s="178" t="s">
        <v>169</v>
      </c>
      <c r="H152" s="179">
        <v>195.42599999999999</v>
      </c>
      <c r="I152" s="180"/>
      <c r="J152" s="181">
        <f t="shared" si="0"/>
        <v>0</v>
      </c>
      <c r="K152" s="182"/>
      <c r="L152" s="183"/>
      <c r="M152" s="184" t="s">
        <v>1</v>
      </c>
      <c r="N152" s="185" t="s">
        <v>39</v>
      </c>
      <c r="O152" s="57"/>
      <c r="P152" s="154">
        <f t="shared" si="1"/>
        <v>0</v>
      </c>
      <c r="Q152" s="154">
        <v>0</v>
      </c>
      <c r="R152" s="154">
        <f t="shared" si="2"/>
        <v>0</v>
      </c>
      <c r="S152" s="154">
        <v>0</v>
      </c>
      <c r="T152" s="155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56" t="s">
        <v>561</v>
      </c>
      <c r="AT152" s="156" t="s">
        <v>153</v>
      </c>
      <c r="AU152" s="156" t="s">
        <v>83</v>
      </c>
      <c r="AY152" s="16" t="s">
        <v>130</v>
      </c>
      <c r="BE152" s="157">
        <f t="shared" si="4"/>
        <v>0</v>
      </c>
      <c r="BF152" s="157">
        <f t="shared" si="5"/>
        <v>0</v>
      </c>
      <c r="BG152" s="157">
        <f t="shared" si="6"/>
        <v>0</v>
      </c>
      <c r="BH152" s="157">
        <f t="shared" si="7"/>
        <v>0</v>
      </c>
      <c r="BI152" s="157">
        <f t="shared" si="8"/>
        <v>0</v>
      </c>
      <c r="BJ152" s="16" t="s">
        <v>79</v>
      </c>
      <c r="BK152" s="157">
        <f t="shared" si="9"/>
        <v>0</v>
      </c>
      <c r="BL152" s="16" t="s">
        <v>561</v>
      </c>
      <c r="BM152" s="156" t="s">
        <v>586</v>
      </c>
    </row>
    <row r="153" spans="1:65" s="2" customFormat="1" ht="16.5" customHeight="1">
      <c r="A153" s="31"/>
      <c r="B153" s="143"/>
      <c r="C153" s="144" t="s">
        <v>208</v>
      </c>
      <c r="D153" s="144" t="s">
        <v>132</v>
      </c>
      <c r="E153" s="145" t="s">
        <v>587</v>
      </c>
      <c r="F153" s="146" t="s">
        <v>588</v>
      </c>
      <c r="G153" s="147" t="s">
        <v>328</v>
      </c>
      <c r="H153" s="148">
        <v>20</v>
      </c>
      <c r="I153" s="149"/>
      <c r="J153" s="150">
        <f t="shared" si="0"/>
        <v>0</v>
      </c>
      <c r="K153" s="151"/>
      <c r="L153" s="32"/>
      <c r="M153" s="152" t="s">
        <v>1</v>
      </c>
      <c r="N153" s="153" t="s">
        <v>39</v>
      </c>
      <c r="O153" s="57"/>
      <c r="P153" s="154">
        <f t="shared" si="1"/>
        <v>0</v>
      </c>
      <c r="Q153" s="154">
        <v>0</v>
      </c>
      <c r="R153" s="154">
        <f t="shared" si="2"/>
        <v>0</v>
      </c>
      <c r="S153" s="154">
        <v>0</v>
      </c>
      <c r="T153" s="155">
        <f t="shared" si="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56" t="s">
        <v>550</v>
      </c>
      <c r="AT153" s="156" t="s">
        <v>132</v>
      </c>
      <c r="AU153" s="156" t="s">
        <v>83</v>
      </c>
      <c r="AY153" s="16" t="s">
        <v>130</v>
      </c>
      <c r="BE153" s="157">
        <f t="shared" si="4"/>
        <v>0</v>
      </c>
      <c r="BF153" s="157">
        <f t="shared" si="5"/>
        <v>0</v>
      </c>
      <c r="BG153" s="157">
        <f t="shared" si="6"/>
        <v>0</v>
      </c>
      <c r="BH153" s="157">
        <f t="shared" si="7"/>
        <v>0</v>
      </c>
      <c r="BI153" s="157">
        <f t="shared" si="8"/>
        <v>0</v>
      </c>
      <c r="BJ153" s="16" t="s">
        <v>79</v>
      </c>
      <c r="BK153" s="157">
        <f t="shared" si="9"/>
        <v>0</v>
      </c>
      <c r="BL153" s="16" t="s">
        <v>550</v>
      </c>
      <c r="BM153" s="156" t="s">
        <v>589</v>
      </c>
    </row>
    <row r="154" spans="1:65" s="2" customFormat="1" ht="16.5" customHeight="1">
      <c r="A154" s="31"/>
      <c r="B154" s="143"/>
      <c r="C154" s="175" t="s">
        <v>212</v>
      </c>
      <c r="D154" s="175" t="s">
        <v>153</v>
      </c>
      <c r="E154" s="176" t="s">
        <v>590</v>
      </c>
      <c r="F154" s="177" t="s">
        <v>591</v>
      </c>
      <c r="G154" s="178" t="s">
        <v>328</v>
      </c>
      <c r="H154" s="179">
        <v>10</v>
      </c>
      <c r="I154" s="180"/>
      <c r="J154" s="181">
        <f t="shared" si="0"/>
        <v>0</v>
      </c>
      <c r="K154" s="182"/>
      <c r="L154" s="183"/>
      <c r="M154" s="184" t="s">
        <v>1</v>
      </c>
      <c r="N154" s="185" t="s">
        <v>39</v>
      </c>
      <c r="O154" s="57"/>
      <c r="P154" s="154">
        <f t="shared" si="1"/>
        <v>0</v>
      </c>
      <c r="Q154" s="154">
        <v>0</v>
      </c>
      <c r="R154" s="154">
        <f t="shared" si="2"/>
        <v>0</v>
      </c>
      <c r="S154" s="154">
        <v>0</v>
      </c>
      <c r="T154" s="155">
        <f t="shared" si="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56" t="s">
        <v>561</v>
      </c>
      <c r="AT154" s="156" t="s">
        <v>153</v>
      </c>
      <c r="AU154" s="156" t="s">
        <v>83</v>
      </c>
      <c r="AY154" s="16" t="s">
        <v>130</v>
      </c>
      <c r="BE154" s="157">
        <f t="shared" si="4"/>
        <v>0</v>
      </c>
      <c r="BF154" s="157">
        <f t="shared" si="5"/>
        <v>0</v>
      </c>
      <c r="BG154" s="157">
        <f t="shared" si="6"/>
        <v>0</v>
      </c>
      <c r="BH154" s="157">
        <f t="shared" si="7"/>
        <v>0</v>
      </c>
      <c r="BI154" s="157">
        <f t="shared" si="8"/>
        <v>0</v>
      </c>
      <c r="BJ154" s="16" t="s">
        <v>79</v>
      </c>
      <c r="BK154" s="157">
        <f t="shared" si="9"/>
        <v>0</v>
      </c>
      <c r="BL154" s="16" t="s">
        <v>561</v>
      </c>
      <c r="BM154" s="156" t="s">
        <v>592</v>
      </c>
    </row>
    <row r="155" spans="1:65" s="2" customFormat="1" ht="16.5" customHeight="1">
      <c r="A155" s="31"/>
      <c r="B155" s="143"/>
      <c r="C155" s="175" t="s">
        <v>218</v>
      </c>
      <c r="D155" s="175" t="s">
        <v>153</v>
      </c>
      <c r="E155" s="176" t="s">
        <v>593</v>
      </c>
      <c r="F155" s="177" t="s">
        <v>594</v>
      </c>
      <c r="G155" s="178" t="s">
        <v>328</v>
      </c>
      <c r="H155" s="179">
        <v>10</v>
      </c>
      <c r="I155" s="180"/>
      <c r="J155" s="181">
        <f t="shared" si="0"/>
        <v>0</v>
      </c>
      <c r="K155" s="182"/>
      <c r="L155" s="183"/>
      <c r="M155" s="184" t="s">
        <v>1</v>
      </c>
      <c r="N155" s="185" t="s">
        <v>39</v>
      </c>
      <c r="O155" s="57"/>
      <c r="P155" s="154">
        <f t="shared" si="1"/>
        <v>0</v>
      </c>
      <c r="Q155" s="154">
        <v>1.6000000000000001E-4</v>
      </c>
      <c r="R155" s="154">
        <f t="shared" si="2"/>
        <v>1.6000000000000001E-3</v>
      </c>
      <c r="S155" s="154">
        <v>0</v>
      </c>
      <c r="T155" s="155">
        <f t="shared" si="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56" t="s">
        <v>561</v>
      </c>
      <c r="AT155" s="156" t="s">
        <v>153</v>
      </c>
      <c r="AU155" s="156" t="s">
        <v>83</v>
      </c>
      <c r="AY155" s="16" t="s">
        <v>130</v>
      </c>
      <c r="BE155" s="157">
        <f t="shared" si="4"/>
        <v>0</v>
      </c>
      <c r="BF155" s="157">
        <f t="shared" si="5"/>
        <v>0</v>
      </c>
      <c r="BG155" s="157">
        <f t="shared" si="6"/>
        <v>0</v>
      </c>
      <c r="BH155" s="157">
        <f t="shared" si="7"/>
        <v>0</v>
      </c>
      <c r="BI155" s="157">
        <f t="shared" si="8"/>
        <v>0</v>
      </c>
      <c r="BJ155" s="16" t="s">
        <v>79</v>
      </c>
      <c r="BK155" s="157">
        <f t="shared" si="9"/>
        <v>0</v>
      </c>
      <c r="BL155" s="16" t="s">
        <v>561</v>
      </c>
      <c r="BM155" s="156" t="s">
        <v>595</v>
      </c>
    </row>
    <row r="156" spans="1:65" s="2" customFormat="1" ht="33" customHeight="1">
      <c r="A156" s="31"/>
      <c r="B156" s="143"/>
      <c r="C156" s="144" t="s">
        <v>224</v>
      </c>
      <c r="D156" s="144" t="s">
        <v>132</v>
      </c>
      <c r="E156" s="145" t="s">
        <v>596</v>
      </c>
      <c r="F156" s="146" t="s">
        <v>597</v>
      </c>
      <c r="G156" s="147" t="s">
        <v>328</v>
      </c>
      <c r="H156" s="148">
        <v>1</v>
      </c>
      <c r="I156" s="149"/>
      <c r="J156" s="150">
        <f t="shared" si="0"/>
        <v>0</v>
      </c>
      <c r="K156" s="151"/>
      <c r="L156" s="32"/>
      <c r="M156" s="152" t="s">
        <v>1</v>
      </c>
      <c r="N156" s="153" t="s">
        <v>39</v>
      </c>
      <c r="O156" s="57"/>
      <c r="P156" s="154">
        <f t="shared" si="1"/>
        <v>0</v>
      </c>
      <c r="Q156" s="154">
        <v>0</v>
      </c>
      <c r="R156" s="154">
        <f t="shared" si="2"/>
        <v>0</v>
      </c>
      <c r="S156" s="154">
        <v>0</v>
      </c>
      <c r="T156" s="155">
        <f t="shared" si="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56" t="s">
        <v>550</v>
      </c>
      <c r="AT156" s="156" t="s">
        <v>132</v>
      </c>
      <c r="AU156" s="156" t="s">
        <v>83</v>
      </c>
      <c r="AY156" s="16" t="s">
        <v>130</v>
      </c>
      <c r="BE156" s="157">
        <f t="shared" si="4"/>
        <v>0</v>
      </c>
      <c r="BF156" s="157">
        <f t="shared" si="5"/>
        <v>0</v>
      </c>
      <c r="BG156" s="157">
        <f t="shared" si="6"/>
        <v>0</v>
      </c>
      <c r="BH156" s="157">
        <f t="shared" si="7"/>
        <v>0</v>
      </c>
      <c r="BI156" s="157">
        <f t="shared" si="8"/>
        <v>0</v>
      </c>
      <c r="BJ156" s="16" t="s">
        <v>79</v>
      </c>
      <c r="BK156" s="157">
        <f t="shared" si="9"/>
        <v>0</v>
      </c>
      <c r="BL156" s="16" t="s">
        <v>550</v>
      </c>
      <c r="BM156" s="156" t="s">
        <v>598</v>
      </c>
    </row>
    <row r="157" spans="1:65" s="2" customFormat="1" ht="44.25" customHeight="1">
      <c r="A157" s="31"/>
      <c r="B157" s="143"/>
      <c r="C157" s="144" t="s">
        <v>230</v>
      </c>
      <c r="D157" s="144" t="s">
        <v>132</v>
      </c>
      <c r="E157" s="145" t="s">
        <v>599</v>
      </c>
      <c r="F157" s="146" t="s">
        <v>600</v>
      </c>
      <c r="G157" s="147" t="s">
        <v>199</v>
      </c>
      <c r="H157" s="148">
        <v>10</v>
      </c>
      <c r="I157" s="149"/>
      <c r="J157" s="150">
        <f t="shared" si="0"/>
        <v>0</v>
      </c>
      <c r="K157" s="151"/>
      <c r="L157" s="32"/>
      <c r="M157" s="152" t="s">
        <v>1</v>
      </c>
      <c r="N157" s="153" t="s">
        <v>39</v>
      </c>
      <c r="O157" s="57"/>
      <c r="P157" s="154">
        <f t="shared" si="1"/>
        <v>0</v>
      </c>
      <c r="Q157" s="154">
        <v>0</v>
      </c>
      <c r="R157" s="154">
        <f t="shared" si="2"/>
        <v>0</v>
      </c>
      <c r="S157" s="154">
        <v>0</v>
      </c>
      <c r="T157" s="155">
        <f t="shared" si="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56" t="s">
        <v>550</v>
      </c>
      <c r="AT157" s="156" t="s">
        <v>132</v>
      </c>
      <c r="AU157" s="156" t="s">
        <v>83</v>
      </c>
      <c r="AY157" s="16" t="s">
        <v>130</v>
      </c>
      <c r="BE157" s="157">
        <f t="shared" si="4"/>
        <v>0</v>
      </c>
      <c r="BF157" s="157">
        <f t="shared" si="5"/>
        <v>0</v>
      </c>
      <c r="BG157" s="157">
        <f t="shared" si="6"/>
        <v>0</v>
      </c>
      <c r="BH157" s="157">
        <f t="shared" si="7"/>
        <v>0</v>
      </c>
      <c r="BI157" s="157">
        <f t="shared" si="8"/>
        <v>0</v>
      </c>
      <c r="BJ157" s="16" t="s">
        <v>79</v>
      </c>
      <c r="BK157" s="157">
        <f t="shared" si="9"/>
        <v>0</v>
      </c>
      <c r="BL157" s="16" t="s">
        <v>550</v>
      </c>
      <c r="BM157" s="156" t="s">
        <v>601</v>
      </c>
    </row>
    <row r="158" spans="1:65" s="2" customFormat="1" ht="24.2" customHeight="1">
      <c r="A158" s="31"/>
      <c r="B158" s="143"/>
      <c r="C158" s="175" t="s">
        <v>235</v>
      </c>
      <c r="D158" s="175" t="s">
        <v>153</v>
      </c>
      <c r="E158" s="176" t="s">
        <v>602</v>
      </c>
      <c r="F158" s="177" t="s">
        <v>603</v>
      </c>
      <c r="G158" s="178" t="s">
        <v>199</v>
      </c>
      <c r="H158" s="179">
        <v>11.5</v>
      </c>
      <c r="I158" s="180"/>
      <c r="J158" s="181">
        <f t="shared" si="0"/>
        <v>0</v>
      </c>
      <c r="K158" s="182"/>
      <c r="L158" s="183"/>
      <c r="M158" s="184" t="s">
        <v>1</v>
      </c>
      <c r="N158" s="185" t="s">
        <v>39</v>
      </c>
      <c r="O158" s="57"/>
      <c r="P158" s="154">
        <f t="shared" si="1"/>
        <v>0</v>
      </c>
      <c r="Q158" s="154">
        <v>6.9999999999999994E-5</v>
      </c>
      <c r="R158" s="154">
        <f t="shared" si="2"/>
        <v>8.0499999999999994E-4</v>
      </c>
      <c r="S158" s="154">
        <v>0</v>
      </c>
      <c r="T158" s="155">
        <f t="shared" si="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56" t="s">
        <v>561</v>
      </c>
      <c r="AT158" s="156" t="s">
        <v>153</v>
      </c>
      <c r="AU158" s="156" t="s">
        <v>83</v>
      </c>
      <c r="AY158" s="16" t="s">
        <v>130</v>
      </c>
      <c r="BE158" s="157">
        <f t="shared" si="4"/>
        <v>0</v>
      </c>
      <c r="BF158" s="157">
        <f t="shared" si="5"/>
        <v>0</v>
      </c>
      <c r="BG158" s="157">
        <f t="shared" si="6"/>
        <v>0</v>
      </c>
      <c r="BH158" s="157">
        <f t="shared" si="7"/>
        <v>0</v>
      </c>
      <c r="BI158" s="157">
        <f t="shared" si="8"/>
        <v>0</v>
      </c>
      <c r="BJ158" s="16" t="s">
        <v>79</v>
      </c>
      <c r="BK158" s="157">
        <f t="shared" si="9"/>
        <v>0</v>
      </c>
      <c r="BL158" s="16" t="s">
        <v>561</v>
      </c>
      <c r="BM158" s="156" t="s">
        <v>604</v>
      </c>
    </row>
    <row r="159" spans="1:65" s="2" customFormat="1" ht="37.9" customHeight="1">
      <c r="A159" s="31"/>
      <c r="B159" s="143"/>
      <c r="C159" s="144" t="s">
        <v>7</v>
      </c>
      <c r="D159" s="144" t="s">
        <v>132</v>
      </c>
      <c r="E159" s="145" t="s">
        <v>605</v>
      </c>
      <c r="F159" s="146" t="s">
        <v>606</v>
      </c>
      <c r="G159" s="147" t="s">
        <v>199</v>
      </c>
      <c r="H159" s="148">
        <v>294</v>
      </c>
      <c r="I159" s="149"/>
      <c r="J159" s="150">
        <f t="shared" si="0"/>
        <v>0</v>
      </c>
      <c r="K159" s="151"/>
      <c r="L159" s="32"/>
      <c r="M159" s="152" t="s">
        <v>1</v>
      </c>
      <c r="N159" s="153" t="s">
        <v>39</v>
      </c>
      <c r="O159" s="57"/>
      <c r="P159" s="154">
        <f t="shared" si="1"/>
        <v>0</v>
      </c>
      <c r="Q159" s="154">
        <v>0</v>
      </c>
      <c r="R159" s="154">
        <f t="shared" si="2"/>
        <v>0</v>
      </c>
      <c r="S159" s="154">
        <v>0</v>
      </c>
      <c r="T159" s="155">
        <f t="shared" si="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56" t="s">
        <v>550</v>
      </c>
      <c r="AT159" s="156" t="s">
        <v>132</v>
      </c>
      <c r="AU159" s="156" t="s">
        <v>83</v>
      </c>
      <c r="AY159" s="16" t="s">
        <v>130</v>
      </c>
      <c r="BE159" s="157">
        <f t="shared" si="4"/>
        <v>0</v>
      </c>
      <c r="BF159" s="157">
        <f t="shared" si="5"/>
        <v>0</v>
      </c>
      <c r="BG159" s="157">
        <f t="shared" si="6"/>
        <v>0</v>
      </c>
      <c r="BH159" s="157">
        <f t="shared" si="7"/>
        <v>0</v>
      </c>
      <c r="BI159" s="157">
        <f t="shared" si="8"/>
        <v>0</v>
      </c>
      <c r="BJ159" s="16" t="s">
        <v>79</v>
      </c>
      <c r="BK159" s="157">
        <f t="shared" si="9"/>
        <v>0</v>
      </c>
      <c r="BL159" s="16" t="s">
        <v>550</v>
      </c>
      <c r="BM159" s="156" t="s">
        <v>607</v>
      </c>
    </row>
    <row r="160" spans="1:65" s="2" customFormat="1" ht="24.2" customHeight="1">
      <c r="A160" s="31"/>
      <c r="B160" s="143"/>
      <c r="C160" s="175" t="s">
        <v>244</v>
      </c>
      <c r="D160" s="175" t="s">
        <v>153</v>
      </c>
      <c r="E160" s="176" t="s">
        <v>608</v>
      </c>
      <c r="F160" s="177" t="s">
        <v>609</v>
      </c>
      <c r="G160" s="178" t="s">
        <v>199</v>
      </c>
      <c r="H160" s="179">
        <v>338.1</v>
      </c>
      <c r="I160" s="180"/>
      <c r="J160" s="181">
        <f t="shared" si="0"/>
        <v>0</v>
      </c>
      <c r="K160" s="182"/>
      <c r="L160" s="183"/>
      <c r="M160" s="184" t="s">
        <v>1</v>
      </c>
      <c r="N160" s="185" t="s">
        <v>39</v>
      </c>
      <c r="O160" s="57"/>
      <c r="P160" s="154">
        <f t="shared" si="1"/>
        <v>0</v>
      </c>
      <c r="Q160" s="154">
        <v>6.4000000000000005E-4</v>
      </c>
      <c r="R160" s="154">
        <f t="shared" si="2"/>
        <v>0.21638400000000002</v>
      </c>
      <c r="S160" s="154">
        <v>0</v>
      </c>
      <c r="T160" s="155">
        <f t="shared" si="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56" t="s">
        <v>561</v>
      </c>
      <c r="AT160" s="156" t="s">
        <v>153</v>
      </c>
      <c r="AU160" s="156" t="s">
        <v>83</v>
      </c>
      <c r="AY160" s="16" t="s">
        <v>130</v>
      </c>
      <c r="BE160" s="157">
        <f t="shared" si="4"/>
        <v>0</v>
      </c>
      <c r="BF160" s="157">
        <f t="shared" si="5"/>
        <v>0</v>
      </c>
      <c r="BG160" s="157">
        <f t="shared" si="6"/>
        <v>0</v>
      </c>
      <c r="BH160" s="157">
        <f t="shared" si="7"/>
        <v>0</v>
      </c>
      <c r="BI160" s="157">
        <f t="shared" si="8"/>
        <v>0</v>
      </c>
      <c r="BJ160" s="16" t="s">
        <v>79</v>
      </c>
      <c r="BK160" s="157">
        <f t="shared" si="9"/>
        <v>0</v>
      </c>
      <c r="BL160" s="16" t="s">
        <v>561</v>
      </c>
      <c r="BM160" s="156" t="s">
        <v>610</v>
      </c>
    </row>
    <row r="161" spans="1:65" s="2" customFormat="1" ht="37.9" customHeight="1">
      <c r="A161" s="31"/>
      <c r="B161" s="143"/>
      <c r="C161" s="144" t="s">
        <v>250</v>
      </c>
      <c r="D161" s="144" t="s">
        <v>132</v>
      </c>
      <c r="E161" s="145" t="s">
        <v>611</v>
      </c>
      <c r="F161" s="146" t="s">
        <v>612</v>
      </c>
      <c r="G161" s="147" t="s">
        <v>199</v>
      </c>
      <c r="H161" s="148">
        <v>60</v>
      </c>
      <c r="I161" s="149"/>
      <c r="J161" s="150">
        <f t="shared" si="0"/>
        <v>0</v>
      </c>
      <c r="K161" s="151"/>
      <c r="L161" s="32"/>
      <c r="M161" s="152" t="s">
        <v>1</v>
      </c>
      <c r="N161" s="153" t="s">
        <v>39</v>
      </c>
      <c r="O161" s="57"/>
      <c r="P161" s="154">
        <f t="shared" si="1"/>
        <v>0</v>
      </c>
      <c r="Q161" s="154">
        <v>0</v>
      </c>
      <c r="R161" s="154">
        <f t="shared" si="2"/>
        <v>0</v>
      </c>
      <c r="S161" s="154">
        <v>0</v>
      </c>
      <c r="T161" s="155">
        <f t="shared" si="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56" t="s">
        <v>550</v>
      </c>
      <c r="AT161" s="156" t="s">
        <v>132</v>
      </c>
      <c r="AU161" s="156" t="s">
        <v>83</v>
      </c>
      <c r="AY161" s="16" t="s">
        <v>130</v>
      </c>
      <c r="BE161" s="157">
        <f t="shared" si="4"/>
        <v>0</v>
      </c>
      <c r="BF161" s="157">
        <f t="shared" si="5"/>
        <v>0</v>
      </c>
      <c r="BG161" s="157">
        <f t="shared" si="6"/>
        <v>0</v>
      </c>
      <c r="BH161" s="157">
        <f t="shared" si="7"/>
        <v>0</v>
      </c>
      <c r="BI161" s="157">
        <f t="shared" si="8"/>
        <v>0</v>
      </c>
      <c r="BJ161" s="16" t="s">
        <v>79</v>
      </c>
      <c r="BK161" s="157">
        <f t="shared" si="9"/>
        <v>0</v>
      </c>
      <c r="BL161" s="16" t="s">
        <v>550</v>
      </c>
      <c r="BM161" s="156" t="s">
        <v>613</v>
      </c>
    </row>
    <row r="162" spans="1:65" s="2" customFormat="1" ht="24.2" customHeight="1">
      <c r="A162" s="31"/>
      <c r="B162" s="143"/>
      <c r="C162" s="175" t="s">
        <v>255</v>
      </c>
      <c r="D162" s="175" t="s">
        <v>153</v>
      </c>
      <c r="E162" s="176" t="s">
        <v>614</v>
      </c>
      <c r="F162" s="177" t="s">
        <v>615</v>
      </c>
      <c r="G162" s="178" t="s">
        <v>199</v>
      </c>
      <c r="H162" s="179">
        <v>69</v>
      </c>
      <c r="I162" s="180"/>
      <c r="J162" s="181">
        <f t="shared" si="0"/>
        <v>0</v>
      </c>
      <c r="K162" s="182"/>
      <c r="L162" s="183"/>
      <c r="M162" s="184" t="s">
        <v>1</v>
      </c>
      <c r="N162" s="185" t="s">
        <v>39</v>
      </c>
      <c r="O162" s="57"/>
      <c r="P162" s="154">
        <f t="shared" si="1"/>
        <v>0</v>
      </c>
      <c r="Q162" s="154">
        <v>1.6000000000000001E-4</v>
      </c>
      <c r="R162" s="154">
        <f t="shared" si="2"/>
        <v>1.1040000000000001E-2</v>
      </c>
      <c r="S162" s="154">
        <v>0</v>
      </c>
      <c r="T162" s="155">
        <f t="shared" si="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56" t="s">
        <v>561</v>
      </c>
      <c r="AT162" s="156" t="s">
        <v>153</v>
      </c>
      <c r="AU162" s="156" t="s">
        <v>83</v>
      </c>
      <c r="AY162" s="16" t="s">
        <v>130</v>
      </c>
      <c r="BE162" s="157">
        <f t="shared" si="4"/>
        <v>0</v>
      </c>
      <c r="BF162" s="157">
        <f t="shared" si="5"/>
        <v>0</v>
      </c>
      <c r="BG162" s="157">
        <f t="shared" si="6"/>
        <v>0</v>
      </c>
      <c r="BH162" s="157">
        <f t="shared" si="7"/>
        <v>0</v>
      </c>
      <c r="BI162" s="157">
        <f t="shared" si="8"/>
        <v>0</v>
      </c>
      <c r="BJ162" s="16" t="s">
        <v>79</v>
      </c>
      <c r="BK162" s="157">
        <f t="shared" si="9"/>
        <v>0</v>
      </c>
      <c r="BL162" s="16" t="s">
        <v>561</v>
      </c>
      <c r="BM162" s="156" t="s">
        <v>616</v>
      </c>
    </row>
    <row r="163" spans="1:65" s="12" customFormat="1" ht="22.9" customHeight="1">
      <c r="B163" s="130"/>
      <c r="D163" s="131" t="s">
        <v>73</v>
      </c>
      <c r="E163" s="141" t="s">
        <v>617</v>
      </c>
      <c r="F163" s="141" t="s">
        <v>618</v>
      </c>
      <c r="I163" s="133"/>
      <c r="J163" s="142">
        <f>BK163</f>
        <v>0</v>
      </c>
      <c r="L163" s="130"/>
      <c r="M163" s="135"/>
      <c r="N163" s="136"/>
      <c r="O163" s="136"/>
      <c r="P163" s="137">
        <f>SUM(P164:P191)</f>
        <v>0</v>
      </c>
      <c r="Q163" s="136"/>
      <c r="R163" s="137">
        <f>SUM(R164:R191)</f>
        <v>0.3564002</v>
      </c>
      <c r="S163" s="136"/>
      <c r="T163" s="138">
        <f>SUM(T164:T191)</f>
        <v>0.72780000000000011</v>
      </c>
      <c r="AR163" s="131" t="s">
        <v>86</v>
      </c>
      <c r="AT163" s="139" t="s">
        <v>73</v>
      </c>
      <c r="AU163" s="139" t="s">
        <v>79</v>
      </c>
      <c r="AY163" s="131" t="s">
        <v>130</v>
      </c>
      <c r="BK163" s="140">
        <f>SUM(BK164:BK191)</f>
        <v>0</v>
      </c>
    </row>
    <row r="164" spans="1:65" s="2" customFormat="1" ht="24.2" customHeight="1">
      <c r="A164" s="31"/>
      <c r="B164" s="143"/>
      <c r="C164" s="144" t="s">
        <v>260</v>
      </c>
      <c r="D164" s="144" t="s">
        <v>132</v>
      </c>
      <c r="E164" s="145" t="s">
        <v>619</v>
      </c>
      <c r="F164" s="146" t="s">
        <v>620</v>
      </c>
      <c r="G164" s="147" t="s">
        <v>621</v>
      </c>
      <c r="H164" s="148">
        <v>0.251</v>
      </c>
      <c r="I164" s="149"/>
      <c r="J164" s="150">
        <f t="shared" ref="J164:J191" si="10">ROUND(I164*H164,2)</f>
        <v>0</v>
      </c>
      <c r="K164" s="151"/>
      <c r="L164" s="32"/>
      <c r="M164" s="152" t="s">
        <v>1</v>
      </c>
      <c r="N164" s="153" t="s">
        <v>39</v>
      </c>
      <c r="O164" s="57"/>
      <c r="P164" s="154">
        <f t="shared" ref="P164:P191" si="11">O164*H164</f>
        <v>0</v>
      </c>
      <c r="Q164" s="154">
        <v>8.8000000000000005E-3</v>
      </c>
      <c r="R164" s="154">
        <f t="shared" ref="R164:R191" si="12">Q164*H164</f>
        <v>2.2088000000000003E-3</v>
      </c>
      <c r="S164" s="154">
        <v>0</v>
      </c>
      <c r="T164" s="155">
        <f t="shared" ref="T164:T191" si="13"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56" t="s">
        <v>550</v>
      </c>
      <c r="AT164" s="156" t="s">
        <v>132</v>
      </c>
      <c r="AU164" s="156" t="s">
        <v>83</v>
      </c>
      <c r="AY164" s="16" t="s">
        <v>130</v>
      </c>
      <c r="BE164" s="157">
        <f t="shared" ref="BE164:BE191" si="14">IF(N164="základní",J164,0)</f>
        <v>0</v>
      </c>
      <c r="BF164" s="157">
        <f t="shared" ref="BF164:BF191" si="15">IF(N164="snížená",J164,0)</f>
        <v>0</v>
      </c>
      <c r="BG164" s="157">
        <f t="shared" ref="BG164:BG191" si="16">IF(N164="zákl. přenesená",J164,0)</f>
        <v>0</v>
      </c>
      <c r="BH164" s="157">
        <f t="shared" ref="BH164:BH191" si="17">IF(N164="sníž. přenesená",J164,0)</f>
        <v>0</v>
      </c>
      <c r="BI164" s="157">
        <f t="shared" ref="BI164:BI191" si="18">IF(N164="nulová",J164,0)</f>
        <v>0</v>
      </c>
      <c r="BJ164" s="16" t="s">
        <v>79</v>
      </c>
      <c r="BK164" s="157">
        <f t="shared" ref="BK164:BK191" si="19">ROUND(I164*H164,2)</f>
        <v>0</v>
      </c>
      <c r="BL164" s="16" t="s">
        <v>550</v>
      </c>
      <c r="BM164" s="156" t="s">
        <v>622</v>
      </c>
    </row>
    <row r="165" spans="1:65" s="2" customFormat="1" ht="21.75" customHeight="1">
      <c r="A165" s="31"/>
      <c r="B165" s="143"/>
      <c r="C165" s="144" t="s">
        <v>266</v>
      </c>
      <c r="D165" s="144" t="s">
        <v>132</v>
      </c>
      <c r="E165" s="145" t="s">
        <v>623</v>
      </c>
      <c r="F165" s="146" t="s">
        <v>624</v>
      </c>
      <c r="G165" s="147" t="s">
        <v>621</v>
      </c>
      <c r="H165" s="148">
        <v>0.251</v>
      </c>
      <c r="I165" s="149"/>
      <c r="J165" s="150">
        <f t="shared" si="10"/>
        <v>0</v>
      </c>
      <c r="K165" s="151"/>
      <c r="L165" s="32"/>
      <c r="M165" s="152" t="s">
        <v>1</v>
      </c>
      <c r="N165" s="153" t="s">
        <v>39</v>
      </c>
      <c r="O165" s="57"/>
      <c r="P165" s="154">
        <f t="shared" si="11"/>
        <v>0</v>
      </c>
      <c r="Q165" s="154">
        <v>9.9000000000000008E-3</v>
      </c>
      <c r="R165" s="154">
        <f t="shared" si="12"/>
        <v>2.4849000000000004E-3</v>
      </c>
      <c r="S165" s="154">
        <v>0</v>
      </c>
      <c r="T165" s="155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56" t="s">
        <v>550</v>
      </c>
      <c r="AT165" s="156" t="s">
        <v>132</v>
      </c>
      <c r="AU165" s="156" t="s">
        <v>83</v>
      </c>
      <c r="AY165" s="16" t="s">
        <v>130</v>
      </c>
      <c r="BE165" s="157">
        <f t="shared" si="14"/>
        <v>0</v>
      </c>
      <c r="BF165" s="157">
        <f t="shared" si="15"/>
        <v>0</v>
      </c>
      <c r="BG165" s="157">
        <f t="shared" si="16"/>
        <v>0</v>
      </c>
      <c r="BH165" s="157">
        <f t="shared" si="17"/>
        <v>0</v>
      </c>
      <c r="BI165" s="157">
        <f t="shared" si="18"/>
        <v>0</v>
      </c>
      <c r="BJ165" s="16" t="s">
        <v>79</v>
      </c>
      <c r="BK165" s="157">
        <f t="shared" si="19"/>
        <v>0</v>
      </c>
      <c r="BL165" s="16" t="s">
        <v>550</v>
      </c>
      <c r="BM165" s="156" t="s">
        <v>625</v>
      </c>
    </row>
    <row r="166" spans="1:65" s="2" customFormat="1" ht="24.2" customHeight="1">
      <c r="A166" s="31"/>
      <c r="B166" s="143"/>
      <c r="C166" s="144" t="s">
        <v>272</v>
      </c>
      <c r="D166" s="144" t="s">
        <v>132</v>
      </c>
      <c r="E166" s="145" t="s">
        <v>626</v>
      </c>
      <c r="F166" s="146" t="s">
        <v>627</v>
      </c>
      <c r="G166" s="147" t="s">
        <v>141</v>
      </c>
      <c r="H166" s="148">
        <v>3.24</v>
      </c>
      <c r="I166" s="149"/>
      <c r="J166" s="150">
        <f t="shared" si="10"/>
        <v>0</v>
      </c>
      <c r="K166" s="151"/>
      <c r="L166" s="32"/>
      <c r="M166" s="152" t="s">
        <v>1</v>
      </c>
      <c r="N166" s="153" t="s">
        <v>39</v>
      </c>
      <c r="O166" s="57"/>
      <c r="P166" s="154">
        <f t="shared" si="11"/>
        <v>0</v>
      </c>
      <c r="Q166" s="154">
        <v>0</v>
      </c>
      <c r="R166" s="154">
        <f t="shared" si="12"/>
        <v>0</v>
      </c>
      <c r="S166" s="154">
        <v>0</v>
      </c>
      <c r="T166" s="155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56" t="s">
        <v>550</v>
      </c>
      <c r="AT166" s="156" t="s">
        <v>132</v>
      </c>
      <c r="AU166" s="156" t="s">
        <v>83</v>
      </c>
      <c r="AY166" s="16" t="s">
        <v>130</v>
      </c>
      <c r="BE166" s="157">
        <f t="shared" si="14"/>
        <v>0</v>
      </c>
      <c r="BF166" s="157">
        <f t="shared" si="15"/>
        <v>0</v>
      </c>
      <c r="BG166" s="157">
        <f t="shared" si="16"/>
        <v>0</v>
      </c>
      <c r="BH166" s="157">
        <f t="shared" si="17"/>
        <v>0</v>
      </c>
      <c r="BI166" s="157">
        <f t="shared" si="18"/>
        <v>0</v>
      </c>
      <c r="BJ166" s="16" t="s">
        <v>79</v>
      </c>
      <c r="BK166" s="157">
        <f t="shared" si="19"/>
        <v>0</v>
      </c>
      <c r="BL166" s="16" t="s">
        <v>550</v>
      </c>
      <c r="BM166" s="156" t="s">
        <v>628</v>
      </c>
    </row>
    <row r="167" spans="1:65" s="2" customFormat="1" ht="24.2" customHeight="1">
      <c r="A167" s="31"/>
      <c r="B167" s="143"/>
      <c r="C167" s="144" t="s">
        <v>279</v>
      </c>
      <c r="D167" s="144" t="s">
        <v>132</v>
      </c>
      <c r="E167" s="145" t="s">
        <v>629</v>
      </c>
      <c r="F167" s="146" t="s">
        <v>630</v>
      </c>
      <c r="G167" s="147" t="s">
        <v>199</v>
      </c>
      <c r="H167" s="148">
        <v>231</v>
      </c>
      <c r="I167" s="149"/>
      <c r="J167" s="150">
        <f t="shared" si="10"/>
        <v>0</v>
      </c>
      <c r="K167" s="151"/>
      <c r="L167" s="32"/>
      <c r="M167" s="152" t="s">
        <v>1</v>
      </c>
      <c r="N167" s="153" t="s">
        <v>39</v>
      </c>
      <c r="O167" s="57"/>
      <c r="P167" s="154">
        <f t="shared" si="11"/>
        <v>0</v>
      </c>
      <c r="Q167" s="154">
        <v>0</v>
      </c>
      <c r="R167" s="154">
        <f t="shared" si="12"/>
        <v>0</v>
      </c>
      <c r="S167" s="154">
        <v>0</v>
      </c>
      <c r="T167" s="155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56" t="s">
        <v>550</v>
      </c>
      <c r="AT167" s="156" t="s">
        <v>132</v>
      </c>
      <c r="AU167" s="156" t="s">
        <v>83</v>
      </c>
      <c r="AY167" s="16" t="s">
        <v>130</v>
      </c>
      <c r="BE167" s="157">
        <f t="shared" si="14"/>
        <v>0</v>
      </c>
      <c r="BF167" s="157">
        <f t="shared" si="15"/>
        <v>0</v>
      </c>
      <c r="BG167" s="157">
        <f t="shared" si="16"/>
        <v>0</v>
      </c>
      <c r="BH167" s="157">
        <f t="shared" si="17"/>
        <v>0</v>
      </c>
      <c r="BI167" s="157">
        <f t="shared" si="18"/>
        <v>0</v>
      </c>
      <c r="BJ167" s="16" t="s">
        <v>79</v>
      </c>
      <c r="BK167" s="157">
        <f t="shared" si="19"/>
        <v>0</v>
      </c>
      <c r="BL167" s="16" t="s">
        <v>550</v>
      </c>
      <c r="BM167" s="156" t="s">
        <v>631</v>
      </c>
    </row>
    <row r="168" spans="1:65" s="2" customFormat="1" ht="24.2" customHeight="1">
      <c r="A168" s="31"/>
      <c r="B168" s="143"/>
      <c r="C168" s="144" t="s">
        <v>397</v>
      </c>
      <c r="D168" s="144" t="s">
        <v>132</v>
      </c>
      <c r="E168" s="145" t="s">
        <v>632</v>
      </c>
      <c r="F168" s="146" t="s">
        <v>633</v>
      </c>
      <c r="G168" s="147" t="s">
        <v>199</v>
      </c>
      <c r="H168" s="148">
        <v>20</v>
      </c>
      <c r="I168" s="149"/>
      <c r="J168" s="150">
        <f t="shared" si="10"/>
        <v>0</v>
      </c>
      <c r="K168" s="151"/>
      <c r="L168" s="32"/>
      <c r="M168" s="152" t="s">
        <v>1</v>
      </c>
      <c r="N168" s="153" t="s">
        <v>39</v>
      </c>
      <c r="O168" s="57"/>
      <c r="P168" s="154">
        <f t="shared" si="11"/>
        <v>0</v>
      </c>
      <c r="Q168" s="154">
        <v>0</v>
      </c>
      <c r="R168" s="154">
        <f t="shared" si="12"/>
        <v>0</v>
      </c>
      <c r="S168" s="154">
        <v>0</v>
      </c>
      <c r="T168" s="155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56" t="s">
        <v>550</v>
      </c>
      <c r="AT168" s="156" t="s">
        <v>132</v>
      </c>
      <c r="AU168" s="156" t="s">
        <v>83</v>
      </c>
      <c r="AY168" s="16" t="s">
        <v>130</v>
      </c>
      <c r="BE168" s="157">
        <f t="shared" si="14"/>
        <v>0</v>
      </c>
      <c r="BF168" s="157">
        <f t="shared" si="15"/>
        <v>0</v>
      </c>
      <c r="BG168" s="157">
        <f t="shared" si="16"/>
        <v>0</v>
      </c>
      <c r="BH168" s="157">
        <f t="shared" si="17"/>
        <v>0</v>
      </c>
      <c r="BI168" s="157">
        <f t="shared" si="18"/>
        <v>0</v>
      </c>
      <c r="BJ168" s="16" t="s">
        <v>79</v>
      </c>
      <c r="BK168" s="157">
        <f t="shared" si="19"/>
        <v>0</v>
      </c>
      <c r="BL168" s="16" t="s">
        <v>550</v>
      </c>
      <c r="BM168" s="156" t="s">
        <v>634</v>
      </c>
    </row>
    <row r="169" spans="1:65" s="2" customFormat="1" ht="37.9" customHeight="1">
      <c r="A169" s="31"/>
      <c r="B169" s="143"/>
      <c r="C169" s="144" t="s">
        <v>401</v>
      </c>
      <c r="D169" s="144" t="s">
        <v>132</v>
      </c>
      <c r="E169" s="145" t="s">
        <v>635</v>
      </c>
      <c r="F169" s="146" t="s">
        <v>636</v>
      </c>
      <c r="G169" s="147" t="s">
        <v>141</v>
      </c>
      <c r="H169" s="148">
        <v>8.5</v>
      </c>
      <c r="I169" s="149"/>
      <c r="J169" s="150">
        <f t="shared" si="10"/>
        <v>0</v>
      </c>
      <c r="K169" s="151"/>
      <c r="L169" s="32"/>
      <c r="M169" s="152" t="s">
        <v>1</v>
      </c>
      <c r="N169" s="153" t="s">
        <v>39</v>
      </c>
      <c r="O169" s="57"/>
      <c r="P169" s="154">
        <f t="shared" si="11"/>
        <v>0</v>
      </c>
      <c r="Q169" s="154">
        <v>0</v>
      </c>
      <c r="R169" s="154">
        <f t="shared" si="12"/>
        <v>0</v>
      </c>
      <c r="S169" s="154">
        <v>0</v>
      </c>
      <c r="T169" s="155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56" t="s">
        <v>550</v>
      </c>
      <c r="AT169" s="156" t="s">
        <v>132</v>
      </c>
      <c r="AU169" s="156" t="s">
        <v>83</v>
      </c>
      <c r="AY169" s="16" t="s">
        <v>130</v>
      </c>
      <c r="BE169" s="157">
        <f t="shared" si="14"/>
        <v>0</v>
      </c>
      <c r="BF169" s="157">
        <f t="shared" si="15"/>
        <v>0</v>
      </c>
      <c r="BG169" s="157">
        <f t="shared" si="16"/>
        <v>0</v>
      </c>
      <c r="BH169" s="157">
        <f t="shared" si="17"/>
        <v>0</v>
      </c>
      <c r="BI169" s="157">
        <f t="shared" si="18"/>
        <v>0</v>
      </c>
      <c r="BJ169" s="16" t="s">
        <v>79</v>
      </c>
      <c r="BK169" s="157">
        <f t="shared" si="19"/>
        <v>0</v>
      </c>
      <c r="BL169" s="16" t="s">
        <v>550</v>
      </c>
      <c r="BM169" s="156" t="s">
        <v>637</v>
      </c>
    </row>
    <row r="170" spans="1:65" s="2" customFormat="1" ht="37.9" customHeight="1">
      <c r="A170" s="31"/>
      <c r="B170" s="143"/>
      <c r="C170" s="144" t="s">
        <v>406</v>
      </c>
      <c r="D170" s="144" t="s">
        <v>132</v>
      </c>
      <c r="E170" s="145" t="s">
        <v>638</v>
      </c>
      <c r="F170" s="146" t="s">
        <v>639</v>
      </c>
      <c r="G170" s="147" t="s">
        <v>141</v>
      </c>
      <c r="H170" s="148">
        <v>17</v>
      </c>
      <c r="I170" s="149"/>
      <c r="J170" s="150">
        <f t="shared" si="10"/>
        <v>0</v>
      </c>
      <c r="K170" s="151"/>
      <c r="L170" s="32"/>
      <c r="M170" s="152" t="s">
        <v>1</v>
      </c>
      <c r="N170" s="153" t="s">
        <v>39</v>
      </c>
      <c r="O170" s="57"/>
      <c r="P170" s="154">
        <f t="shared" si="11"/>
        <v>0</v>
      </c>
      <c r="Q170" s="154">
        <v>0</v>
      </c>
      <c r="R170" s="154">
        <f t="shared" si="12"/>
        <v>0</v>
      </c>
      <c r="S170" s="154">
        <v>0</v>
      </c>
      <c r="T170" s="155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56" t="s">
        <v>550</v>
      </c>
      <c r="AT170" s="156" t="s">
        <v>132</v>
      </c>
      <c r="AU170" s="156" t="s">
        <v>83</v>
      </c>
      <c r="AY170" s="16" t="s">
        <v>130</v>
      </c>
      <c r="BE170" s="157">
        <f t="shared" si="14"/>
        <v>0</v>
      </c>
      <c r="BF170" s="157">
        <f t="shared" si="15"/>
        <v>0</v>
      </c>
      <c r="BG170" s="157">
        <f t="shared" si="16"/>
        <v>0</v>
      </c>
      <c r="BH170" s="157">
        <f t="shared" si="17"/>
        <v>0</v>
      </c>
      <c r="BI170" s="157">
        <f t="shared" si="18"/>
        <v>0</v>
      </c>
      <c r="BJ170" s="16" t="s">
        <v>79</v>
      </c>
      <c r="BK170" s="157">
        <f t="shared" si="19"/>
        <v>0</v>
      </c>
      <c r="BL170" s="16" t="s">
        <v>550</v>
      </c>
      <c r="BM170" s="156" t="s">
        <v>640</v>
      </c>
    </row>
    <row r="171" spans="1:65" s="2" customFormat="1" ht="24.2" customHeight="1">
      <c r="A171" s="31"/>
      <c r="B171" s="143"/>
      <c r="C171" s="144" t="s">
        <v>411</v>
      </c>
      <c r="D171" s="144" t="s">
        <v>132</v>
      </c>
      <c r="E171" s="145" t="s">
        <v>641</v>
      </c>
      <c r="F171" s="146" t="s">
        <v>642</v>
      </c>
      <c r="G171" s="147" t="s">
        <v>156</v>
      </c>
      <c r="H171" s="148">
        <v>29</v>
      </c>
      <c r="I171" s="149"/>
      <c r="J171" s="150">
        <f t="shared" si="10"/>
        <v>0</v>
      </c>
      <c r="K171" s="151"/>
      <c r="L171" s="32"/>
      <c r="M171" s="152" t="s">
        <v>1</v>
      </c>
      <c r="N171" s="153" t="s">
        <v>39</v>
      </c>
      <c r="O171" s="57"/>
      <c r="P171" s="154">
        <f t="shared" si="11"/>
        <v>0</v>
      </c>
      <c r="Q171" s="154">
        <v>0</v>
      </c>
      <c r="R171" s="154">
        <f t="shared" si="12"/>
        <v>0</v>
      </c>
      <c r="S171" s="154">
        <v>0</v>
      </c>
      <c r="T171" s="155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56" t="s">
        <v>550</v>
      </c>
      <c r="AT171" s="156" t="s">
        <v>132</v>
      </c>
      <c r="AU171" s="156" t="s">
        <v>83</v>
      </c>
      <c r="AY171" s="16" t="s">
        <v>130</v>
      </c>
      <c r="BE171" s="157">
        <f t="shared" si="14"/>
        <v>0</v>
      </c>
      <c r="BF171" s="157">
        <f t="shared" si="15"/>
        <v>0</v>
      </c>
      <c r="BG171" s="157">
        <f t="shared" si="16"/>
        <v>0</v>
      </c>
      <c r="BH171" s="157">
        <f t="shared" si="17"/>
        <v>0</v>
      </c>
      <c r="BI171" s="157">
        <f t="shared" si="18"/>
        <v>0</v>
      </c>
      <c r="BJ171" s="16" t="s">
        <v>79</v>
      </c>
      <c r="BK171" s="157">
        <f t="shared" si="19"/>
        <v>0</v>
      </c>
      <c r="BL171" s="16" t="s">
        <v>550</v>
      </c>
      <c r="BM171" s="156" t="s">
        <v>643</v>
      </c>
    </row>
    <row r="172" spans="1:65" s="2" customFormat="1" ht="24.2" customHeight="1">
      <c r="A172" s="31"/>
      <c r="B172" s="143"/>
      <c r="C172" s="144" t="s">
        <v>416</v>
      </c>
      <c r="D172" s="144" t="s">
        <v>132</v>
      </c>
      <c r="E172" s="145" t="s">
        <v>644</v>
      </c>
      <c r="F172" s="146" t="s">
        <v>645</v>
      </c>
      <c r="G172" s="147" t="s">
        <v>199</v>
      </c>
      <c r="H172" s="148">
        <v>231</v>
      </c>
      <c r="I172" s="149"/>
      <c r="J172" s="150">
        <f t="shared" si="10"/>
        <v>0</v>
      </c>
      <c r="K172" s="151"/>
      <c r="L172" s="32"/>
      <c r="M172" s="152" t="s">
        <v>1</v>
      </c>
      <c r="N172" s="153" t="s">
        <v>39</v>
      </c>
      <c r="O172" s="57"/>
      <c r="P172" s="154">
        <f t="shared" si="11"/>
        <v>0</v>
      </c>
      <c r="Q172" s="154">
        <v>0</v>
      </c>
      <c r="R172" s="154">
        <f t="shared" si="12"/>
        <v>0</v>
      </c>
      <c r="S172" s="154">
        <v>0</v>
      </c>
      <c r="T172" s="155">
        <f t="shared" si="1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56" t="s">
        <v>550</v>
      </c>
      <c r="AT172" s="156" t="s">
        <v>132</v>
      </c>
      <c r="AU172" s="156" t="s">
        <v>83</v>
      </c>
      <c r="AY172" s="16" t="s">
        <v>130</v>
      </c>
      <c r="BE172" s="157">
        <f t="shared" si="14"/>
        <v>0</v>
      </c>
      <c r="BF172" s="157">
        <f t="shared" si="15"/>
        <v>0</v>
      </c>
      <c r="BG172" s="157">
        <f t="shared" si="16"/>
        <v>0</v>
      </c>
      <c r="BH172" s="157">
        <f t="shared" si="17"/>
        <v>0</v>
      </c>
      <c r="BI172" s="157">
        <f t="shared" si="18"/>
        <v>0</v>
      </c>
      <c r="BJ172" s="16" t="s">
        <v>79</v>
      </c>
      <c r="BK172" s="157">
        <f t="shared" si="19"/>
        <v>0</v>
      </c>
      <c r="BL172" s="16" t="s">
        <v>550</v>
      </c>
      <c r="BM172" s="156" t="s">
        <v>646</v>
      </c>
    </row>
    <row r="173" spans="1:65" s="2" customFormat="1" ht="24.2" customHeight="1">
      <c r="A173" s="31"/>
      <c r="B173" s="143"/>
      <c r="C173" s="144" t="s">
        <v>420</v>
      </c>
      <c r="D173" s="144" t="s">
        <v>132</v>
      </c>
      <c r="E173" s="145" t="s">
        <v>647</v>
      </c>
      <c r="F173" s="146" t="s">
        <v>648</v>
      </c>
      <c r="G173" s="147" t="s">
        <v>199</v>
      </c>
      <c r="H173" s="148">
        <v>20</v>
      </c>
      <c r="I173" s="149"/>
      <c r="J173" s="150">
        <f t="shared" si="10"/>
        <v>0</v>
      </c>
      <c r="K173" s="151"/>
      <c r="L173" s="32"/>
      <c r="M173" s="152" t="s">
        <v>1</v>
      </c>
      <c r="N173" s="153" t="s">
        <v>39</v>
      </c>
      <c r="O173" s="57"/>
      <c r="P173" s="154">
        <f t="shared" si="11"/>
        <v>0</v>
      </c>
      <c r="Q173" s="154">
        <v>0</v>
      </c>
      <c r="R173" s="154">
        <f t="shared" si="12"/>
        <v>0</v>
      </c>
      <c r="S173" s="154">
        <v>0</v>
      </c>
      <c r="T173" s="155">
        <f t="shared" si="1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56" t="s">
        <v>550</v>
      </c>
      <c r="AT173" s="156" t="s">
        <v>132</v>
      </c>
      <c r="AU173" s="156" t="s">
        <v>83</v>
      </c>
      <c r="AY173" s="16" t="s">
        <v>130</v>
      </c>
      <c r="BE173" s="157">
        <f t="shared" si="14"/>
        <v>0</v>
      </c>
      <c r="BF173" s="157">
        <f t="shared" si="15"/>
        <v>0</v>
      </c>
      <c r="BG173" s="157">
        <f t="shared" si="16"/>
        <v>0</v>
      </c>
      <c r="BH173" s="157">
        <f t="shared" si="17"/>
        <v>0</v>
      </c>
      <c r="BI173" s="157">
        <f t="shared" si="18"/>
        <v>0</v>
      </c>
      <c r="BJ173" s="16" t="s">
        <v>79</v>
      </c>
      <c r="BK173" s="157">
        <f t="shared" si="19"/>
        <v>0</v>
      </c>
      <c r="BL173" s="16" t="s">
        <v>550</v>
      </c>
      <c r="BM173" s="156" t="s">
        <v>649</v>
      </c>
    </row>
    <row r="174" spans="1:65" s="2" customFormat="1" ht="44.25" customHeight="1">
      <c r="A174" s="31"/>
      <c r="B174" s="143"/>
      <c r="C174" s="144" t="s">
        <v>424</v>
      </c>
      <c r="D174" s="144" t="s">
        <v>132</v>
      </c>
      <c r="E174" s="145" t="s">
        <v>650</v>
      </c>
      <c r="F174" s="146" t="s">
        <v>651</v>
      </c>
      <c r="G174" s="147" t="s">
        <v>199</v>
      </c>
      <c r="H174" s="148">
        <v>10</v>
      </c>
      <c r="I174" s="149"/>
      <c r="J174" s="150">
        <f t="shared" si="10"/>
        <v>0</v>
      </c>
      <c r="K174" s="151"/>
      <c r="L174" s="32"/>
      <c r="M174" s="152" t="s">
        <v>1</v>
      </c>
      <c r="N174" s="153" t="s">
        <v>39</v>
      </c>
      <c r="O174" s="57"/>
      <c r="P174" s="154">
        <f t="shared" si="11"/>
        <v>0</v>
      </c>
      <c r="Q174" s="154">
        <v>2.7000000000000001E-3</v>
      </c>
      <c r="R174" s="154">
        <f t="shared" si="12"/>
        <v>2.7000000000000003E-2</v>
      </c>
      <c r="S174" s="154">
        <v>0</v>
      </c>
      <c r="T174" s="155">
        <f t="shared" si="1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56" t="s">
        <v>550</v>
      </c>
      <c r="AT174" s="156" t="s">
        <v>132</v>
      </c>
      <c r="AU174" s="156" t="s">
        <v>83</v>
      </c>
      <c r="AY174" s="16" t="s">
        <v>130</v>
      </c>
      <c r="BE174" s="157">
        <f t="shared" si="14"/>
        <v>0</v>
      </c>
      <c r="BF174" s="157">
        <f t="shared" si="15"/>
        <v>0</v>
      </c>
      <c r="BG174" s="157">
        <f t="shared" si="16"/>
        <v>0</v>
      </c>
      <c r="BH174" s="157">
        <f t="shared" si="17"/>
        <v>0</v>
      </c>
      <c r="BI174" s="157">
        <f t="shared" si="18"/>
        <v>0</v>
      </c>
      <c r="BJ174" s="16" t="s">
        <v>79</v>
      </c>
      <c r="BK174" s="157">
        <f t="shared" si="19"/>
        <v>0</v>
      </c>
      <c r="BL174" s="16" t="s">
        <v>550</v>
      </c>
      <c r="BM174" s="156" t="s">
        <v>652</v>
      </c>
    </row>
    <row r="175" spans="1:65" s="2" customFormat="1" ht="24.2" customHeight="1">
      <c r="A175" s="31"/>
      <c r="B175" s="143"/>
      <c r="C175" s="144" t="s">
        <v>429</v>
      </c>
      <c r="D175" s="144" t="s">
        <v>132</v>
      </c>
      <c r="E175" s="145" t="s">
        <v>653</v>
      </c>
      <c r="F175" s="146" t="s">
        <v>654</v>
      </c>
      <c r="G175" s="147" t="s">
        <v>328</v>
      </c>
      <c r="H175" s="148">
        <v>1</v>
      </c>
      <c r="I175" s="149"/>
      <c r="J175" s="150">
        <f t="shared" si="10"/>
        <v>0</v>
      </c>
      <c r="K175" s="151"/>
      <c r="L175" s="32"/>
      <c r="M175" s="152" t="s">
        <v>1</v>
      </c>
      <c r="N175" s="153" t="s">
        <v>39</v>
      </c>
      <c r="O175" s="57"/>
      <c r="P175" s="154">
        <f t="shared" si="11"/>
        <v>0</v>
      </c>
      <c r="Q175" s="154">
        <v>0</v>
      </c>
      <c r="R175" s="154">
        <f t="shared" si="12"/>
        <v>0</v>
      </c>
      <c r="S175" s="154">
        <v>0</v>
      </c>
      <c r="T175" s="155">
        <f t="shared" si="1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56" t="s">
        <v>550</v>
      </c>
      <c r="AT175" s="156" t="s">
        <v>132</v>
      </c>
      <c r="AU175" s="156" t="s">
        <v>83</v>
      </c>
      <c r="AY175" s="16" t="s">
        <v>130</v>
      </c>
      <c r="BE175" s="157">
        <f t="shared" si="14"/>
        <v>0</v>
      </c>
      <c r="BF175" s="157">
        <f t="shared" si="15"/>
        <v>0</v>
      </c>
      <c r="BG175" s="157">
        <f t="shared" si="16"/>
        <v>0</v>
      </c>
      <c r="BH175" s="157">
        <f t="shared" si="17"/>
        <v>0</v>
      </c>
      <c r="BI175" s="157">
        <f t="shared" si="18"/>
        <v>0</v>
      </c>
      <c r="BJ175" s="16" t="s">
        <v>79</v>
      </c>
      <c r="BK175" s="157">
        <f t="shared" si="19"/>
        <v>0</v>
      </c>
      <c r="BL175" s="16" t="s">
        <v>550</v>
      </c>
      <c r="BM175" s="156" t="s">
        <v>655</v>
      </c>
    </row>
    <row r="176" spans="1:65" s="2" customFormat="1" ht="37.9" customHeight="1">
      <c r="A176" s="31"/>
      <c r="B176" s="143"/>
      <c r="C176" s="144" t="s">
        <v>433</v>
      </c>
      <c r="D176" s="144" t="s">
        <v>132</v>
      </c>
      <c r="E176" s="145" t="s">
        <v>656</v>
      </c>
      <c r="F176" s="146" t="s">
        <v>657</v>
      </c>
      <c r="G176" s="147" t="s">
        <v>328</v>
      </c>
      <c r="H176" s="148">
        <v>1</v>
      </c>
      <c r="I176" s="149"/>
      <c r="J176" s="150">
        <f t="shared" si="10"/>
        <v>0</v>
      </c>
      <c r="K176" s="151"/>
      <c r="L176" s="32"/>
      <c r="M176" s="152" t="s">
        <v>1</v>
      </c>
      <c r="N176" s="153" t="s">
        <v>39</v>
      </c>
      <c r="O176" s="57"/>
      <c r="P176" s="154">
        <f t="shared" si="11"/>
        <v>0</v>
      </c>
      <c r="Q176" s="154">
        <v>0</v>
      </c>
      <c r="R176" s="154">
        <f t="shared" si="12"/>
        <v>0</v>
      </c>
      <c r="S176" s="154">
        <v>0</v>
      </c>
      <c r="T176" s="155">
        <f t="shared" si="1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56" t="s">
        <v>550</v>
      </c>
      <c r="AT176" s="156" t="s">
        <v>132</v>
      </c>
      <c r="AU176" s="156" t="s">
        <v>83</v>
      </c>
      <c r="AY176" s="16" t="s">
        <v>130</v>
      </c>
      <c r="BE176" s="157">
        <f t="shared" si="14"/>
        <v>0</v>
      </c>
      <c r="BF176" s="157">
        <f t="shared" si="15"/>
        <v>0</v>
      </c>
      <c r="BG176" s="157">
        <f t="shared" si="16"/>
        <v>0</v>
      </c>
      <c r="BH176" s="157">
        <f t="shared" si="17"/>
        <v>0</v>
      </c>
      <c r="BI176" s="157">
        <f t="shared" si="18"/>
        <v>0</v>
      </c>
      <c r="BJ176" s="16" t="s">
        <v>79</v>
      </c>
      <c r="BK176" s="157">
        <f t="shared" si="19"/>
        <v>0</v>
      </c>
      <c r="BL176" s="16" t="s">
        <v>550</v>
      </c>
      <c r="BM176" s="156" t="s">
        <v>658</v>
      </c>
    </row>
    <row r="177" spans="1:65" s="2" customFormat="1" ht="24.2" customHeight="1">
      <c r="A177" s="31"/>
      <c r="B177" s="143"/>
      <c r="C177" s="144" t="s">
        <v>437</v>
      </c>
      <c r="D177" s="144" t="s">
        <v>132</v>
      </c>
      <c r="E177" s="145" t="s">
        <v>659</v>
      </c>
      <c r="F177" s="146" t="s">
        <v>660</v>
      </c>
      <c r="G177" s="147" t="s">
        <v>141</v>
      </c>
      <c r="H177" s="148">
        <v>3.24</v>
      </c>
      <c r="I177" s="149"/>
      <c r="J177" s="150">
        <f t="shared" si="10"/>
        <v>0</v>
      </c>
      <c r="K177" s="151"/>
      <c r="L177" s="32"/>
      <c r="M177" s="152" t="s">
        <v>1</v>
      </c>
      <c r="N177" s="153" t="s">
        <v>39</v>
      </c>
      <c r="O177" s="57"/>
      <c r="P177" s="154">
        <f t="shared" si="11"/>
        <v>0</v>
      </c>
      <c r="Q177" s="154">
        <v>0</v>
      </c>
      <c r="R177" s="154">
        <f t="shared" si="12"/>
        <v>0</v>
      </c>
      <c r="S177" s="154">
        <v>0</v>
      </c>
      <c r="T177" s="155">
        <f t="shared" si="1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56" t="s">
        <v>550</v>
      </c>
      <c r="AT177" s="156" t="s">
        <v>132</v>
      </c>
      <c r="AU177" s="156" t="s">
        <v>83</v>
      </c>
      <c r="AY177" s="16" t="s">
        <v>130</v>
      </c>
      <c r="BE177" s="157">
        <f t="shared" si="14"/>
        <v>0</v>
      </c>
      <c r="BF177" s="157">
        <f t="shared" si="15"/>
        <v>0</v>
      </c>
      <c r="BG177" s="157">
        <f t="shared" si="16"/>
        <v>0</v>
      </c>
      <c r="BH177" s="157">
        <f t="shared" si="17"/>
        <v>0</v>
      </c>
      <c r="BI177" s="157">
        <f t="shared" si="18"/>
        <v>0</v>
      </c>
      <c r="BJ177" s="16" t="s">
        <v>79</v>
      </c>
      <c r="BK177" s="157">
        <f t="shared" si="19"/>
        <v>0</v>
      </c>
      <c r="BL177" s="16" t="s">
        <v>550</v>
      </c>
      <c r="BM177" s="156" t="s">
        <v>661</v>
      </c>
    </row>
    <row r="178" spans="1:65" s="2" customFormat="1" ht="24.2" customHeight="1">
      <c r="A178" s="31"/>
      <c r="B178" s="143"/>
      <c r="C178" s="144" t="s">
        <v>441</v>
      </c>
      <c r="D178" s="144" t="s">
        <v>132</v>
      </c>
      <c r="E178" s="145" t="s">
        <v>662</v>
      </c>
      <c r="F178" s="146" t="s">
        <v>663</v>
      </c>
      <c r="G178" s="147" t="s">
        <v>135</v>
      </c>
      <c r="H178" s="148">
        <v>10</v>
      </c>
      <c r="I178" s="149"/>
      <c r="J178" s="150">
        <f t="shared" si="10"/>
        <v>0</v>
      </c>
      <c r="K178" s="151"/>
      <c r="L178" s="32"/>
      <c r="M178" s="152" t="s">
        <v>1</v>
      </c>
      <c r="N178" s="153" t="s">
        <v>39</v>
      </c>
      <c r="O178" s="57"/>
      <c r="P178" s="154">
        <f t="shared" si="11"/>
        <v>0</v>
      </c>
      <c r="Q178" s="154">
        <v>1.7430000000000001E-2</v>
      </c>
      <c r="R178" s="154">
        <f t="shared" si="12"/>
        <v>0.17430000000000001</v>
      </c>
      <c r="S178" s="154">
        <v>0</v>
      </c>
      <c r="T178" s="155">
        <f t="shared" si="1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56" t="s">
        <v>550</v>
      </c>
      <c r="AT178" s="156" t="s">
        <v>132</v>
      </c>
      <c r="AU178" s="156" t="s">
        <v>83</v>
      </c>
      <c r="AY178" s="16" t="s">
        <v>130</v>
      </c>
      <c r="BE178" s="157">
        <f t="shared" si="14"/>
        <v>0</v>
      </c>
      <c r="BF178" s="157">
        <f t="shared" si="15"/>
        <v>0</v>
      </c>
      <c r="BG178" s="157">
        <f t="shared" si="16"/>
        <v>0</v>
      </c>
      <c r="BH178" s="157">
        <f t="shared" si="17"/>
        <v>0</v>
      </c>
      <c r="BI178" s="157">
        <f t="shared" si="18"/>
        <v>0</v>
      </c>
      <c r="BJ178" s="16" t="s">
        <v>79</v>
      </c>
      <c r="BK178" s="157">
        <f t="shared" si="19"/>
        <v>0</v>
      </c>
      <c r="BL178" s="16" t="s">
        <v>550</v>
      </c>
      <c r="BM178" s="156" t="s">
        <v>664</v>
      </c>
    </row>
    <row r="179" spans="1:65" s="2" customFormat="1" ht="16.5" customHeight="1">
      <c r="A179" s="31"/>
      <c r="B179" s="143"/>
      <c r="C179" s="175" t="s">
        <v>445</v>
      </c>
      <c r="D179" s="175" t="s">
        <v>153</v>
      </c>
      <c r="E179" s="176" t="s">
        <v>665</v>
      </c>
      <c r="F179" s="177" t="s">
        <v>666</v>
      </c>
      <c r="G179" s="178" t="s">
        <v>560</v>
      </c>
      <c r="H179" s="179">
        <v>10</v>
      </c>
      <c r="I179" s="180"/>
      <c r="J179" s="181">
        <f t="shared" si="10"/>
        <v>0</v>
      </c>
      <c r="K179" s="182"/>
      <c r="L179" s="183"/>
      <c r="M179" s="184" t="s">
        <v>1</v>
      </c>
      <c r="N179" s="185" t="s">
        <v>39</v>
      </c>
      <c r="O179" s="57"/>
      <c r="P179" s="154">
        <f t="shared" si="11"/>
        <v>0</v>
      </c>
      <c r="Q179" s="154">
        <v>0</v>
      </c>
      <c r="R179" s="154">
        <f t="shared" si="12"/>
        <v>0</v>
      </c>
      <c r="S179" s="154">
        <v>0</v>
      </c>
      <c r="T179" s="155">
        <f t="shared" si="1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56" t="s">
        <v>667</v>
      </c>
      <c r="AT179" s="156" t="s">
        <v>153</v>
      </c>
      <c r="AU179" s="156" t="s">
        <v>83</v>
      </c>
      <c r="AY179" s="16" t="s">
        <v>130</v>
      </c>
      <c r="BE179" s="157">
        <f t="shared" si="14"/>
        <v>0</v>
      </c>
      <c r="BF179" s="157">
        <f t="shared" si="15"/>
        <v>0</v>
      </c>
      <c r="BG179" s="157">
        <f t="shared" si="16"/>
        <v>0</v>
      </c>
      <c r="BH179" s="157">
        <f t="shared" si="17"/>
        <v>0</v>
      </c>
      <c r="BI179" s="157">
        <f t="shared" si="18"/>
        <v>0</v>
      </c>
      <c r="BJ179" s="16" t="s">
        <v>79</v>
      </c>
      <c r="BK179" s="157">
        <f t="shared" si="19"/>
        <v>0</v>
      </c>
      <c r="BL179" s="16" t="s">
        <v>550</v>
      </c>
      <c r="BM179" s="156" t="s">
        <v>668</v>
      </c>
    </row>
    <row r="180" spans="1:65" s="2" customFormat="1" ht="24.2" customHeight="1">
      <c r="A180" s="31"/>
      <c r="B180" s="143"/>
      <c r="C180" s="144" t="s">
        <v>449</v>
      </c>
      <c r="D180" s="144" t="s">
        <v>132</v>
      </c>
      <c r="E180" s="145" t="s">
        <v>669</v>
      </c>
      <c r="F180" s="146" t="s">
        <v>670</v>
      </c>
      <c r="G180" s="147" t="s">
        <v>199</v>
      </c>
      <c r="H180" s="148">
        <v>251</v>
      </c>
      <c r="I180" s="149"/>
      <c r="J180" s="150">
        <f t="shared" si="10"/>
        <v>0</v>
      </c>
      <c r="K180" s="151"/>
      <c r="L180" s="32"/>
      <c r="M180" s="152" t="s">
        <v>1</v>
      </c>
      <c r="N180" s="153" t="s">
        <v>39</v>
      </c>
      <c r="O180" s="57"/>
      <c r="P180" s="154">
        <f t="shared" si="11"/>
        <v>0</v>
      </c>
      <c r="Q180" s="154">
        <v>0</v>
      </c>
      <c r="R180" s="154">
        <f t="shared" si="12"/>
        <v>0</v>
      </c>
      <c r="S180" s="154">
        <v>0</v>
      </c>
      <c r="T180" s="155">
        <f t="shared" si="1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56" t="s">
        <v>550</v>
      </c>
      <c r="AT180" s="156" t="s">
        <v>132</v>
      </c>
      <c r="AU180" s="156" t="s">
        <v>83</v>
      </c>
      <c r="AY180" s="16" t="s">
        <v>130</v>
      </c>
      <c r="BE180" s="157">
        <f t="shared" si="14"/>
        <v>0</v>
      </c>
      <c r="BF180" s="157">
        <f t="shared" si="15"/>
        <v>0</v>
      </c>
      <c r="BG180" s="157">
        <f t="shared" si="16"/>
        <v>0</v>
      </c>
      <c r="BH180" s="157">
        <f t="shared" si="17"/>
        <v>0</v>
      </c>
      <c r="BI180" s="157">
        <f t="shared" si="18"/>
        <v>0</v>
      </c>
      <c r="BJ180" s="16" t="s">
        <v>79</v>
      </c>
      <c r="BK180" s="157">
        <f t="shared" si="19"/>
        <v>0</v>
      </c>
      <c r="BL180" s="16" t="s">
        <v>550</v>
      </c>
      <c r="BM180" s="156" t="s">
        <v>671</v>
      </c>
    </row>
    <row r="181" spans="1:65" s="2" customFormat="1" ht="16.5" customHeight="1">
      <c r="A181" s="31"/>
      <c r="B181" s="143"/>
      <c r="C181" s="144" t="s">
        <v>453</v>
      </c>
      <c r="D181" s="144" t="s">
        <v>132</v>
      </c>
      <c r="E181" s="145" t="s">
        <v>672</v>
      </c>
      <c r="F181" s="146" t="s">
        <v>673</v>
      </c>
      <c r="G181" s="147" t="s">
        <v>199</v>
      </c>
      <c r="H181" s="148">
        <v>251</v>
      </c>
      <c r="I181" s="149"/>
      <c r="J181" s="150">
        <f t="shared" si="10"/>
        <v>0</v>
      </c>
      <c r="K181" s="151"/>
      <c r="L181" s="32"/>
      <c r="M181" s="152" t="s">
        <v>1</v>
      </c>
      <c r="N181" s="153" t="s">
        <v>39</v>
      </c>
      <c r="O181" s="57"/>
      <c r="P181" s="154">
        <f t="shared" si="11"/>
        <v>0</v>
      </c>
      <c r="Q181" s="154">
        <v>9.0000000000000006E-5</v>
      </c>
      <c r="R181" s="154">
        <f t="shared" si="12"/>
        <v>2.2590000000000002E-2</v>
      </c>
      <c r="S181" s="154">
        <v>0</v>
      </c>
      <c r="T181" s="155">
        <f t="shared" si="1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56" t="s">
        <v>550</v>
      </c>
      <c r="AT181" s="156" t="s">
        <v>132</v>
      </c>
      <c r="AU181" s="156" t="s">
        <v>83</v>
      </c>
      <c r="AY181" s="16" t="s">
        <v>130</v>
      </c>
      <c r="BE181" s="157">
        <f t="shared" si="14"/>
        <v>0</v>
      </c>
      <c r="BF181" s="157">
        <f t="shared" si="15"/>
        <v>0</v>
      </c>
      <c r="BG181" s="157">
        <f t="shared" si="16"/>
        <v>0</v>
      </c>
      <c r="BH181" s="157">
        <f t="shared" si="17"/>
        <v>0</v>
      </c>
      <c r="BI181" s="157">
        <f t="shared" si="18"/>
        <v>0</v>
      </c>
      <c r="BJ181" s="16" t="s">
        <v>79</v>
      </c>
      <c r="BK181" s="157">
        <f t="shared" si="19"/>
        <v>0</v>
      </c>
      <c r="BL181" s="16" t="s">
        <v>550</v>
      </c>
      <c r="BM181" s="156" t="s">
        <v>674</v>
      </c>
    </row>
    <row r="182" spans="1:65" s="2" customFormat="1" ht="24.2" customHeight="1">
      <c r="A182" s="31"/>
      <c r="B182" s="143"/>
      <c r="C182" s="144" t="s">
        <v>457</v>
      </c>
      <c r="D182" s="144" t="s">
        <v>132</v>
      </c>
      <c r="E182" s="145" t="s">
        <v>675</v>
      </c>
      <c r="F182" s="146" t="s">
        <v>676</v>
      </c>
      <c r="G182" s="147" t="s">
        <v>199</v>
      </c>
      <c r="H182" s="148">
        <v>251</v>
      </c>
      <c r="I182" s="149"/>
      <c r="J182" s="150">
        <f t="shared" si="10"/>
        <v>0</v>
      </c>
      <c r="K182" s="151"/>
      <c r="L182" s="32"/>
      <c r="M182" s="152" t="s">
        <v>1</v>
      </c>
      <c r="N182" s="153" t="s">
        <v>39</v>
      </c>
      <c r="O182" s="57"/>
      <c r="P182" s="154">
        <f t="shared" si="11"/>
        <v>0</v>
      </c>
      <c r="Q182" s="154">
        <v>0</v>
      </c>
      <c r="R182" s="154">
        <f t="shared" si="12"/>
        <v>0</v>
      </c>
      <c r="S182" s="154">
        <v>0</v>
      </c>
      <c r="T182" s="155">
        <f t="shared" si="1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56" t="s">
        <v>550</v>
      </c>
      <c r="AT182" s="156" t="s">
        <v>132</v>
      </c>
      <c r="AU182" s="156" t="s">
        <v>83</v>
      </c>
      <c r="AY182" s="16" t="s">
        <v>130</v>
      </c>
      <c r="BE182" s="157">
        <f t="shared" si="14"/>
        <v>0</v>
      </c>
      <c r="BF182" s="157">
        <f t="shared" si="15"/>
        <v>0</v>
      </c>
      <c r="BG182" s="157">
        <f t="shared" si="16"/>
        <v>0</v>
      </c>
      <c r="BH182" s="157">
        <f t="shared" si="17"/>
        <v>0</v>
      </c>
      <c r="BI182" s="157">
        <f t="shared" si="18"/>
        <v>0</v>
      </c>
      <c r="BJ182" s="16" t="s">
        <v>79</v>
      </c>
      <c r="BK182" s="157">
        <f t="shared" si="19"/>
        <v>0</v>
      </c>
      <c r="BL182" s="16" t="s">
        <v>550</v>
      </c>
      <c r="BM182" s="156" t="s">
        <v>677</v>
      </c>
    </row>
    <row r="183" spans="1:65" s="2" customFormat="1" ht="24.2" customHeight="1">
      <c r="A183" s="31"/>
      <c r="B183" s="143"/>
      <c r="C183" s="175" t="s">
        <v>461</v>
      </c>
      <c r="D183" s="175" t="s">
        <v>153</v>
      </c>
      <c r="E183" s="176" t="s">
        <v>678</v>
      </c>
      <c r="F183" s="177" t="s">
        <v>679</v>
      </c>
      <c r="G183" s="178" t="s">
        <v>199</v>
      </c>
      <c r="H183" s="179">
        <v>263.55</v>
      </c>
      <c r="I183" s="180"/>
      <c r="J183" s="181">
        <f t="shared" si="10"/>
        <v>0</v>
      </c>
      <c r="K183" s="182"/>
      <c r="L183" s="183"/>
      <c r="M183" s="184" t="s">
        <v>1</v>
      </c>
      <c r="N183" s="185" t="s">
        <v>39</v>
      </c>
      <c r="O183" s="57"/>
      <c r="P183" s="154">
        <f t="shared" si="11"/>
        <v>0</v>
      </c>
      <c r="Q183" s="154">
        <v>4.2999999999999999E-4</v>
      </c>
      <c r="R183" s="154">
        <f t="shared" si="12"/>
        <v>0.1133265</v>
      </c>
      <c r="S183" s="154">
        <v>0</v>
      </c>
      <c r="T183" s="155">
        <f t="shared" si="1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56" t="s">
        <v>561</v>
      </c>
      <c r="AT183" s="156" t="s">
        <v>153</v>
      </c>
      <c r="AU183" s="156" t="s">
        <v>83</v>
      </c>
      <c r="AY183" s="16" t="s">
        <v>130</v>
      </c>
      <c r="BE183" s="157">
        <f t="shared" si="14"/>
        <v>0</v>
      </c>
      <c r="BF183" s="157">
        <f t="shared" si="15"/>
        <v>0</v>
      </c>
      <c r="BG183" s="157">
        <f t="shared" si="16"/>
        <v>0</v>
      </c>
      <c r="BH183" s="157">
        <f t="shared" si="17"/>
        <v>0</v>
      </c>
      <c r="BI183" s="157">
        <f t="shared" si="18"/>
        <v>0</v>
      </c>
      <c r="BJ183" s="16" t="s">
        <v>79</v>
      </c>
      <c r="BK183" s="157">
        <f t="shared" si="19"/>
        <v>0</v>
      </c>
      <c r="BL183" s="16" t="s">
        <v>561</v>
      </c>
      <c r="BM183" s="156" t="s">
        <v>680</v>
      </c>
    </row>
    <row r="184" spans="1:65" s="2" customFormat="1" ht="24.2" customHeight="1">
      <c r="A184" s="31"/>
      <c r="B184" s="143"/>
      <c r="C184" s="144" t="s">
        <v>465</v>
      </c>
      <c r="D184" s="144" t="s">
        <v>132</v>
      </c>
      <c r="E184" s="145" t="s">
        <v>681</v>
      </c>
      <c r="F184" s="146" t="s">
        <v>682</v>
      </c>
      <c r="G184" s="147" t="s">
        <v>199</v>
      </c>
      <c r="H184" s="148">
        <v>20</v>
      </c>
      <c r="I184" s="149"/>
      <c r="J184" s="150">
        <f t="shared" si="10"/>
        <v>0</v>
      </c>
      <c r="K184" s="151"/>
      <c r="L184" s="32"/>
      <c r="M184" s="152" t="s">
        <v>1</v>
      </c>
      <c r="N184" s="153" t="s">
        <v>39</v>
      </c>
      <c r="O184" s="57"/>
      <c r="P184" s="154">
        <f t="shared" si="11"/>
        <v>0</v>
      </c>
      <c r="Q184" s="154">
        <v>0</v>
      </c>
      <c r="R184" s="154">
        <f t="shared" si="12"/>
        <v>0</v>
      </c>
      <c r="S184" s="154">
        <v>0</v>
      </c>
      <c r="T184" s="155">
        <f t="shared" si="1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56" t="s">
        <v>550</v>
      </c>
      <c r="AT184" s="156" t="s">
        <v>132</v>
      </c>
      <c r="AU184" s="156" t="s">
        <v>83</v>
      </c>
      <c r="AY184" s="16" t="s">
        <v>130</v>
      </c>
      <c r="BE184" s="157">
        <f t="shared" si="14"/>
        <v>0</v>
      </c>
      <c r="BF184" s="157">
        <f t="shared" si="15"/>
        <v>0</v>
      </c>
      <c r="BG184" s="157">
        <f t="shared" si="16"/>
        <v>0</v>
      </c>
      <c r="BH184" s="157">
        <f t="shared" si="17"/>
        <v>0</v>
      </c>
      <c r="BI184" s="157">
        <f t="shared" si="18"/>
        <v>0</v>
      </c>
      <c r="BJ184" s="16" t="s">
        <v>79</v>
      </c>
      <c r="BK184" s="157">
        <f t="shared" si="19"/>
        <v>0</v>
      </c>
      <c r="BL184" s="16" t="s">
        <v>550</v>
      </c>
      <c r="BM184" s="156" t="s">
        <v>683</v>
      </c>
    </row>
    <row r="185" spans="1:65" s="2" customFormat="1" ht="33" customHeight="1">
      <c r="A185" s="31"/>
      <c r="B185" s="143"/>
      <c r="C185" s="175" t="s">
        <v>469</v>
      </c>
      <c r="D185" s="175" t="s">
        <v>153</v>
      </c>
      <c r="E185" s="176" t="s">
        <v>684</v>
      </c>
      <c r="F185" s="177" t="s">
        <v>685</v>
      </c>
      <c r="G185" s="178" t="s">
        <v>199</v>
      </c>
      <c r="H185" s="179">
        <v>21</v>
      </c>
      <c r="I185" s="180"/>
      <c r="J185" s="181">
        <f t="shared" si="10"/>
        <v>0</v>
      </c>
      <c r="K185" s="182"/>
      <c r="L185" s="183"/>
      <c r="M185" s="184" t="s">
        <v>1</v>
      </c>
      <c r="N185" s="185" t="s">
        <v>39</v>
      </c>
      <c r="O185" s="57"/>
      <c r="P185" s="154">
        <f t="shared" si="11"/>
        <v>0</v>
      </c>
      <c r="Q185" s="154">
        <v>6.8999999999999997E-4</v>
      </c>
      <c r="R185" s="154">
        <f t="shared" si="12"/>
        <v>1.4489999999999999E-2</v>
      </c>
      <c r="S185" s="154">
        <v>0</v>
      </c>
      <c r="T185" s="155">
        <f t="shared" si="1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56" t="s">
        <v>561</v>
      </c>
      <c r="AT185" s="156" t="s">
        <v>153</v>
      </c>
      <c r="AU185" s="156" t="s">
        <v>83</v>
      </c>
      <c r="AY185" s="16" t="s">
        <v>130</v>
      </c>
      <c r="BE185" s="157">
        <f t="shared" si="14"/>
        <v>0</v>
      </c>
      <c r="BF185" s="157">
        <f t="shared" si="15"/>
        <v>0</v>
      </c>
      <c r="BG185" s="157">
        <f t="shared" si="16"/>
        <v>0</v>
      </c>
      <c r="BH185" s="157">
        <f t="shared" si="17"/>
        <v>0</v>
      </c>
      <c r="BI185" s="157">
        <f t="shared" si="18"/>
        <v>0</v>
      </c>
      <c r="BJ185" s="16" t="s">
        <v>79</v>
      </c>
      <c r="BK185" s="157">
        <f t="shared" si="19"/>
        <v>0</v>
      </c>
      <c r="BL185" s="16" t="s">
        <v>561</v>
      </c>
      <c r="BM185" s="156" t="s">
        <v>686</v>
      </c>
    </row>
    <row r="186" spans="1:65" s="2" customFormat="1" ht="16.5" customHeight="1">
      <c r="A186" s="31"/>
      <c r="B186" s="143"/>
      <c r="C186" s="144" t="s">
        <v>473</v>
      </c>
      <c r="D186" s="144" t="s">
        <v>132</v>
      </c>
      <c r="E186" s="145" t="s">
        <v>687</v>
      </c>
      <c r="F186" s="146" t="s">
        <v>688</v>
      </c>
      <c r="G186" s="147" t="s">
        <v>141</v>
      </c>
      <c r="H186" s="148">
        <v>0.32400000000000001</v>
      </c>
      <c r="I186" s="149"/>
      <c r="J186" s="150">
        <f t="shared" si="10"/>
        <v>0</v>
      </c>
      <c r="K186" s="151"/>
      <c r="L186" s="32"/>
      <c r="M186" s="152" t="s">
        <v>1</v>
      </c>
      <c r="N186" s="153" t="s">
        <v>39</v>
      </c>
      <c r="O186" s="57"/>
      <c r="P186" s="154">
        <f t="shared" si="11"/>
        <v>0</v>
      </c>
      <c r="Q186" s="154">
        <v>0</v>
      </c>
      <c r="R186" s="154">
        <f t="shared" si="12"/>
        <v>0</v>
      </c>
      <c r="S186" s="154">
        <v>2.2000000000000002</v>
      </c>
      <c r="T186" s="155">
        <f t="shared" si="13"/>
        <v>0.7128000000000001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56" t="s">
        <v>550</v>
      </c>
      <c r="AT186" s="156" t="s">
        <v>132</v>
      </c>
      <c r="AU186" s="156" t="s">
        <v>83</v>
      </c>
      <c r="AY186" s="16" t="s">
        <v>130</v>
      </c>
      <c r="BE186" s="157">
        <f t="shared" si="14"/>
        <v>0</v>
      </c>
      <c r="BF186" s="157">
        <f t="shared" si="15"/>
        <v>0</v>
      </c>
      <c r="BG186" s="157">
        <f t="shared" si="16"/>
        <v>0</v>
      </c>
      <c r="BH186" s="157">
        <f t="shared" si="17"/>
        <v>0</v>
      </c>
      <c r="BI186" s="157">
        <f t="shared" si="18"/>
        <v>0</v>
      </c>
      <c r="BJ186" s="16" t="s">
        <v>79</v>
      </c>
      <c r="BK186" s="157">
        <f t="shared" si="19"/>
        <v>0</v>
      </c>
      <c r="BL186" s="16" t="s">
        <v>550</v>
      </c>
      <c r="BM186" s="156" t="s">
        <v>689</v>
      </c>
    </row>
    <row r="187" spans="1:65" s="2" customFormat="1" ht="33" customHeight="1">
      <c r="A187" s="31"/>
      <c r="B187" s="143"/>
      <c r="C187" s="144" t="s">
        <v>477</v>
      </c>
      <c r="D187" s="144" t="s">
        <v>132</v>
      </c>
      <c r="E187" s="145" t="s">
        <v>690</v>
      </c>
      <c r="F187" s="146" t="s">
        <v>691</v>
      </c>
      <c r="G187" s="147" t="s">
        <v>328</v>
      </c>
      <c r="H187" s="148">
        <v>1</v>
      </c>
      <c r="I187" s="149"/>
      <c r="J187" s="150">
        <f t="shared" si="10"/>
        <v>0</v>
      </c>
      <c r="K187" s="151"/>
      <c r="L187" s="32"/>
      <c r="M187" s="152" t="s">
        <v>1</v>
      </c>
      <c r="N187" s="153" t="s">
        <v>39</v>
      </c>
      <c r="O187" s="57"/>
      <c r="P187" s="154">
        <f t="shared" si="11"/>
        <v>0</v>
      </c>
      <c r="Q187" s="154">
        <v>0</v>
      </c>
      <c r="R187" s="154">
        <f t="shared" si="12"/>
        <v>0</v>
      </c>
      <c r="S187" s="154">
        <v>1.4999999999999999E-2</v>
      </c>
      <c r="T187" s="155">
        <f t="shared" si="13"/>
        <v>1.4999999999999999E-2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56" t="s">
        <v>550</v>
      </c>
      <c r="AT187" s="156" t="s">
        <v>132</v>
      </c>
      <c r="AU187" s="156" t="s">
        <v>83</v>
      </c>
      <c r="AY187" s="16" t="s">
        <v>130</v>
      </c>
      <c r="BE187" s="157">
        <f t="shared" si="14"/>
        <v>0</v>
      </c>
      <c r="BF187" s="157">
        <f t="shared" si="15"/>
        <v>0</v>
      </c>
      <c r="BG187" s="157">
        <f t="shared" si="16"/>
        <v>0</v>
      </c>
      <c r="BH187" s="157">
        <f t="shared" si="17"/>
        <v>0</v>
      </c>
      <c r="BI187" s="157">
        <f t="shared" si="18"/>
        <v>0</v>
      </c>
      <c r="BJ187" s="16" t="s">
        <v>79</v>
      </c>
      <c r="BK187" s="157">
        <f t="shared" si="19"/>
        <v>0</v>
      </c>
      <c r="BL187" s="16" t="s">
        <v>550</v>
      </c>
      <c r="BM187" s="156" t="s">
        <v>692</v>
      </c>
    </row>
    <row r="188" spans="1:65" s="2" customFormat="1" ht="24.2" customHeight="1">
      <c r="A188" s="31"/>
      <c r="B188" s="143"/>
      <c r="C188" s="144" t="s">
        <v>483</v>
      </c>
      <c r="D188" s="144" t="s">
        <v>132</v>
      </c>
      <c r="E188" s="145" t="s">
        <v>693</v>
      </c>
      <c r="F188" s="146" t="s">
        <v>694</v>
      </c>
      <c r="G188" s="147" t="s">
        <v>156</v>
      </c>
      <c r="H188" s="148">
        <v>0.64800000000000002</v>
      </c>
      <c r="I188" s="149"/>
      <c r="J188" s="150">
        <f t="shared" si="10"/>
        <v>0</v>
      </c>
      <c r="K188" s="151"/>
      <c r="L188" s="32"/>
      <c r="M188" s="152" t="s">
        <v>1</v>
      </c>
      <c r="N188" s="153" t="s">
        <v>39</v>
      </c>
      <c r="O188" s="57"/>
      <c r="P188" s="154">
        <f t="shared" si="11"/>
        <v>0</v>
      </c>
      <c r="Q188" s="154">
        <v>0</v>
      </c>
      <c r="R188" s="154">
        <f t="shared" si="12"/>
        <v>0</v>
      </c>
      <c r="S188" s="154">
        <v>0</v>
      </c>
      <c r="T188" s="155">
        <f t="shared" si="1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56" t="s">
        <v>550</v>
      </c>
      <c r="AT188" s="156" t="s">
        <v>132</v>
      </c>
      <c r="AU188" s="156" t="s">
        <v>83</v>
      </c>
      <c r="AY188" s="16" t="s">
        <v>130</v>
      </c>
      <c r="BE188" s="157">
        <f t="shared" si="14"/>
        <v>0</v>
      </c>
      <c r="BF188" s="157">
        <f t="shared" si="15"/>
        <v>0</v>
      </c>
      <c r="BG188" s="157">
        <f t="shared" si="16"/>
        <v>0</v>
      </c>
      <c r="BH188" s="157">
        <f t="shared" si="17"/>
        <v>0</v>
      </c>
      <c r="BI188" s="157">
        <f t="shared" si="18"/>
        <v>0</v>
      </c>
      <c r="BJ188" s="16" t="s">
        <v>79</v>
      </c>
      <c r="BK188" s="157">
        <f t="shared" si="19"/>
        <v>0</v>
      </c>
      <c r="BL188" s="16" t="s">
        <v>550</v>
      </c>
      <c r="BM188" s="156" t="s">
        <v>695</v>
      </c>
    </row>
    <row r="189" spans="1:65" s="2" customFormat="1" ht="24.2" customHeight="1">
      <c r="A189" s="31"/>
      <c r="B189" s="143"/>
      <c r="C189" s="144" t="s">
        <v>489</v>
      </c>
      <c r="D189" s="144" t="s">
        <v>132</v>
      </c>
      <c r="E189" s="145" t="s">
        <v>696</v>
      </c>
      <c r="F189" s="146" t="s">
        <v>697</v>
      </c>
      <c r="G189" s="147" t="s">
        <v>156</v>
      </c>
      <c r="H189" s="148">
        <v>0.64800000000000002</v>
      </c>
      <c r="I189" s="149"/>
      <c r="J189" s="150">
        <f t="shared" si="10"/>
        <v>0</v>
      </c>
      <c r="K189" s="151"/>
      <c r="L189" s="32"/>
      <c r="M189" s="152" t="s">
        <v>1</v>
      </c>
      <c r="N189" s="153" t="s">
        <v>39</v>
      </c>
      <c r="O189" s="57"/>
      <c r="P189" s="154">
        <f t="shared" si="11"/>
        <v>0</v>
      </c>
      <c r="Q189" s="154">
        <v>0</v>
      </c>
      <c r="R189" s="154">
        <f t="shared" si="12"/>
        <v>0</v>
      </c>
      <c r="S189" s="154">
        <v>0</v>
      </c>
      <c r="T189" s="155">
        <f t="shared" si="1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56" t="s">
        <v>550</v>
      </c>
      <c r="AT189" s="156" t="s">
        <v>132</v>
      </c>
      <c r="AU189" s="156" t="s">
        <v>83</v>
      </c>
      <c r="AY189" s="16" t="s">
        <v>130</v>
      </c>
      <c r="BE189" s="157">
        <f t="shared" si="14"/>
        <v>0</v>
      </c>
      <c r="BF189" s="157">
        <f t="shared" si="15"/>
        <v>0</v>
      </c>
      <c r="BG189" s="157">
        <f t="shared" si="16"/>
        <v>0</v>
      </c>
      <c r="BH189" s="157">
        <f t="shared" si="17"/>
        <v>0</v>
      </c>
      <c r="BI189" s="157">
        <f t="shared" si="18"/>
        <v>0</v>
      </c>
      <c r="BJ189" s="16" t="s">
        <v>79</v>
      </c>
      <c r="BK189" s="157">
        <f t="shared" si="19"/>
        <v>0</v>
      </c>
      <c r="BL189" s="16" t="s">
        <v>550</v>
      </c>
      <c r="BM189" s="156" t="s">
        <v>698</v>
      </c>
    </row>
    <row r="190" spans="1:65" s="2" customFormat="1" ht="44.25" customHeight="1">
      <c r="A190" s="31"/>
      <c r="B190" s="143"/>
      <c r="C190" s="144" t="s">
        <v>494</v>
      </c>
      <c r="D190" s="144" t="s">
        <v>132</v>
      </c>
      <c r="E190" s="145" t="s">
        <v>699</v>
      </c>
      <c r="F190" s="146" t="s">
        <v>700</v>
      </c>
      <c r="G190" s="147" t="s">
        <v>156</v>
      </c>
      <c r="H190" s="148">
        <v>0.55100000000000005</v>
      </c>
      <c r="I190" s="149"/>
      <c r="J190" s="150">
        <f t="shared" si="10"/>
        <v>0</v>
      </c>
      <c r="K190" s="151"/>
      <c r="L190" s="32"/>
      <c r="M190" s="152" t="s">
        <v>1</v>
      </c>
      <c r="N190" s="153" t="s">
        <v>39</v>
      </c>
      <c r="O190" s="57"/>
      <c r="P190" s="154">
        <f t="shared" si="11"/>
        <v>0</v>
      </c>
      <c r="Q190" s="154">
        <v>0</v>
      </c>
      <c r="R190" s="154">
        <f t="shared" si="12"/>
        <v>0</v>
      </c>
      <c r="S190" s="154">
        <v>0</v>
      </c>
      <c r="T190" s="155">
        <f t="shared" si="1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56" t="s">
        <v>550</v>
      </c>
      <c r="AT190" s="156" t="s">
        <v>132</v>
      </c>
      <c r="AU190" s="156" t="s">
        <v>83</v>
      </c>
      <c r="AY190" s="16" t="s">
        <v>130</v>
      </c>
      <c r="BE190" s="157">
        <f t="shared" si="14"/>
        <v>0</v>
      </c>
      <c r="BF190" s="157">
        <f t="shared" si="15"/>
        <v>0</v>
      </c>
      <c r="BG190" s="157">
        <f t="shared" si="16"/>
        <v>0</v>
      </c>
      <c r="BH190" s="157">
        <f t="shared" si="17"/>
        <v>0</v>
      </c>
      <c r="BI190" s="157">
        <f t="shared" si="18"/>
        <v>0</v>
      </c>
      <c r="BJ190" s="16" t="s">
        <v>79</v>
      </c>
      <c r="BK190" s="157">
        <f t="shared" si="19"/>
        <v>0</v>
      </c>
      <c r="BL190" s="16" t="s">
        <v>550</v>
      </c>
      <c r="BM190" s="156" t="s">
        <v>701</v>
      </c>
    </row>
    <row r="191" spans="1:65" s="2" customFormat="1" ht="16.5" customHeight="1">
      <c r="A191" s="31"/>
      <c r="B191" s="143"/>
      <c r="C191" s="144" t="s">
        <v>499</v>
      </c>
      <c r="D191" s="144" t="s">
        <v>132</v>
      </c>
      <c r="E191" s="145" t="s">
        <v>702</v>
      </c>
      <c r="F191" s="146" t="s">
        <v>703</v>
      </c>
      <c r="G191" s="147" t="s">
        <v>560</v>
      </c>
      <c r="H191" s="148">
        <v>10</v>
      </c>
      <c r="I191" s="149"/>
      <c r="J191" s="150">
        <f t="shared" si="10"/>
        <v>0</v>
      </c>
      <c r="K191" s="151"/>
      <c r="L191" s="32"/>
      <c r="M191" s="152" t="s">
        <v>1</v>
      </c>
      <c r="N191" s="153" t="s">
        <v>39</v>
      </c>
      <c r="O191" s="57"/>
      <c r="P191" s="154">
        <f t="shared" si="11"/>
        <v>0</v>
      </c>
      <c r="Q191" s="154">
        <v>0</v>
      </c>
      <c r="R191" s="154">
        <f t="shared" si="12"/>
        <v>0</v>
      </c>
      <c r="S191" s="154">
        <v>0</v>
      </c>
      <c r="T191" s="155">
        <f t="shared" si="1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56" t="s">
        <v>550</v>
      </c>
      <c r="AT191" s="156" t="s">
        <v>132</v>
      </c>
      <c r="AU191" s="156" t="s">
        <v>83</v>
      </c>
      <c r="AY191" s="16" t="s">
        <v>130</v>
      </c>
      <c r="BE191" s="157">
        <f t="shared" si="14"/>
        <v>0</v>
      </c>
      <c r="BF191" s="157">
        <f t="shared" si="15"/>
        <v>0</v>
      </c>
      <c r="BG191" s="157">
        <f t="shared" si="16"/>
        <v>0</v>
      </c>
      <c r="BH191" s="157">
        <f t="shared" si="17"/>
        <v>0</v>
      </c>
      <c r="BI191" s="157">
        <f t="shared" si="18"/>
        <v>0</v>
      </c>
      <c r="BJ191" s="16" t="s">
        <v>79</v>
      </c>
      <c r="BK191" s="157">
        <f t="shared" si="19"/>
        <v>0</v>
      </c>
      <c r="BL191" s="16" t="s">
        <v>550</v>
      </c>
      <c r="BM191" s="156" t="s">
        <v>704</v>
      </c>
    </row>
    <row r="192" spans="1:65" s="12" customFormat="1" ht="25.9" customHeight="1">
      <c r="B192" s="130"/>
      <c r="D192" s="131" t="s">
        <v>73</v>
      </c>
      <c r="E192" s="132" t="s">
        <v>705</v>
      </c>
      <c r="F192" s="132" t="s">
        <v>706</v>
      </c>
      <c r="I192" s="133"/>
      <c r="J192" s="134">
        <f>BK192</f>
        <v>0</v>
      </c>
      <c r="L192" s="130"/>
      <c r="M192" s="135"/>
      <c r="N192" s="136"/>
      <c r="O192" s="136"/>
      <c r="P192" s="137">
        <f>P193</f>
        <v>0</v>
      </c>
      <c r="Q192" s="136"/>
      <c r="R192" s="137">
        <f>R193</f>
        <v>0</v>
      </c>
      <c r="S192" s="136"/>
      <c r="T192" s="138">
        <f>T193</f>
        <v>0</v>
      </c>
      <c r="AR192" s="131" t="s">
        <v>89</v>
      </c>
      <c r="AT192" s="139" t="s">
        <v>73</v>
      </c>
      <c r="AU192" s="139" t="s">
        <v>74</v>
      </c>
      <c r="AY192" s="131" t="s">
        <v>130</v>
      </c>
      <c r="BK192" s="140">
        <f>BK193</f>
        <v>0</v>
      </c>
    </row>
    <row r="193" spans="1:65" s="2" customFormat="1" ht="16.5" customHeight="1">
      <c r="A193" s="31"/>
      <c r="B193" s="143"/>
      <c r="C193" s="144" t="s">
        <v>504</v>
      </c>
      <c r="D193" s="144" t="s">
        <v>132</v>
      </c>
      <c r="E193" s="145" t="s">
        <v>707</v>
      </c>
      <c r="F193" s="146" t="s">
        <v>708</v>
      </c>
      <c r="G193" s="147" t="s">
        <v>536</v>
      </c>
      <c r="H193" s="148">
        <v>32</v>
      </c>
      <c r="I193" s="149"/>
      <c r="J193" s="150">
        <f>ROUND(I193*H193,2)</f>
        <v>0</v>
      </c>
      <c r="K193" s="151"/>
      <c r="L193" s="32"/>
      <c r="M193" s="152" t="s">
        <v>1</v>
      </c>
      <c r="N193" s="153" t="s">
        <v>39</v>
      </c>
      <c r="O193" s="57"/>
      <c r="P193" s="154">
        <f>O193*H193</f>
        <v>0</v>
      </c>
      <c r="Q193" s="154">
        <v>0</v>
      </c>
      <c r="R193" s="154">
        <f>Q193*H193</f>
        <v>0</v>
      </c>
      <c r="S193" s="154">
        <v>0</v>
      </c>
      <c r="T193" s="155">
        <f>S193*H193</f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56" t="s">
        <v>709</v>
      </c>
      <c r="AT193" s="156" t="s">
        <v>132</v>
      </c>
      <c r="AU193" s="156" t="s">
        <v>79</v>
      </c>
      <c r="AY193" s="16" t="s">
        <v>130</v>
      </c>
      <c r="BE193" s="157">
        <f>IF(N193="základní",J193,0)</f>
        <v>0</v>
      </c>
      <c r="BF193" s="157">
        <f>IF(N193="snížená",J193,0)</f>
        <v>0</v>
      </c>
      <c r="BG193" s="157">
        <f>IF(N193="zákl. přenesená",J193,0)</f>
        <v>0</v>
      </c>
      <c r="BH193" s="157">
        <f>IF(N193="sníž. přenesená",J193,0)</f>
        <v>0</v>
      </c>
      <c r="BI193" s="157">
        <f>IF(N193="nulová",J193,0)</f>
        <v>0</v>
      </c>
      <c r="BJ193" s="16" t="s">
        <v>79</v>
      </c>
      <c r="BK193" s="157">
        <f>ROUND(I193*H193,2)</f>
        <v>0</v>
      </c>
      <c r="BL193" s="16" t="s">
        <v>709</v>
      </c>
      <c r="BM193" s="156" t="s">
        <v>710</v>
      </c>
    </row>
    <row r="194" spans="1:65" s="12" customFormat="1" ht="25.9" customHeight="1">
      <c r="B194" s="130"/>
      <c r="D194" s="131" t="s">
        <v>73</v>
      </c>
      <c r="E194" s="132" t="s">
        <v>711</v>
      </c>
      <c r="F194" s="132" t="s">
        <v>712</v>
      </c>
      <c r="I194" s="133"/>
      <c r="J194" s="134">
        <f>BK194</f>
        <v>0</v>
      </c>
      <c r="L194" s="130"/>
      <c r="M194" s="135"/>
      <c r="N194" s="136"/>
      <c r="O194" s="136"/>
      <c r="P194" s="137">
        <f>P195+P198+P200+P204+P206</f>
        <v>0</v>
      </c>
      <c r="Q194" s="136"/>
      <c r="R194" s="137">
        <f>R195+R198+R200+R204+R206</f>
        <v>0</v>
      </c>
      <c r="S194" s="136"/>
      <c r="T194" s="138">
        <f>T195+T198+T200+T204+T206</f>
        <v>0</v>
      </c>
      <c r="AR194" s="131" t="s">
        <v>92</v>
      </c>
      <c r="AT194" s="139" t="s">
        <v>73</v>
      </c>
      <c r="AU194" s="139" t="s">
        <v>74</v>
      </c>
      <c r="AY194" s="131" t="s">
        <v>130</v>
      </c>
      <c r="BK194" s="140">
        <f>BK195+BK198+BK200+BK204+BK206</f>
        <v>0</v>
      </c>
    </row>
    <row r="195" spans="1:65" s="12" customFormat="1" ht="22.9" customHeight="1">
      <c r="B195" s="130"/>
      <c r="D195" s="131" t="s">
        <v>73</v>
      </c>
      <c r="E195" s="141" t="s">
        <v>713</v>
      </c>
      <c r="F195" s="141" t="s">
        <v>714</v>
      </c>
      <c r="I195" s="133"/>
      <c r="J195" s="142">
        <f>BK195</f>
        <v>0</v>
      </c>
      <c r="L195" s="130"/>
      <c r="M195" s="135"/>
      <c r="N195" s="136"/>
      <c r="O195" s="136"/>
      <c r="P195" s="137">
        <f>SUM(P196:P197)</f>
        <v>0</v>
      </c>
      <c r="Q195" s="136"/>
      <c r="R195" s="137">
        <f>SUM(R196:R197)</f>
        <v>0</v>
      </c>
      <c r="S195" s="136"/>
      <c r="T195" s="138">
        <f>SUM(T196:T197)</f>
        <v>0</v>
      </c>
      <c r="AR195" s="131" t="s">
        <v>92</v>
      </c>
      <c r="AT195" s="139" t="s">
        <v>73</v>
      </c>
      <c r="AU195" s="139" t="s">
        <v>79</v>
      </c>
      <c r="AY195" s="131" t="s">
        <v>130</v>
      </c>
      <c r="BK195" s="140">
        <f>SUM(BK196:BK197)</f>
        <v>0</v>
      </c>
    </row>
    <row r="196" spans="1:65" s="2" customFormat="1" ht="16.5" customHeight="1">
      <c r="A196" s="31"/>
      <c r="B196" s="143"/>
      <c r="C196" s="144" t="s">
        <v>509</v>
      </c>
      <c r="D196" s="144" t="s">
        <v>132</v>
      </c>
      <c r="E196" s="145" t="s">
        <v>715</v>
      </c>
      <c r="F196" s="146" t="s">
        <v>716</v>
      </c>
      <c r="G196" s="147" t="s">
        <v>205</v>
      </c>
      <c r="H196" s="148">
        <v>1</v>
      </c>
      <c r="I196" s="149"/>
      <c r="J196" s="150">
        <f>ROUND(I196*H196,2)</f>
        <v>0</v>
      </c>
      <c r="K196" s="151"/>
      <c r="L196" s="32"/>
      <c r="M196" s="152" t="s">
        <v>1</v>
      </c>
      <c r="N196" s="153" t="s">
        <v>39</v>
      </c>
      <c r="O196" s="57"/>
      <c r="P196" s="154">
        <f>O196*H196</f>
        <v>0</v>
      </c>
      <c r="Q196" s="154">
        <v>0</v>
      </c>
      <c r="R196" s="154">
        <f>Q196*H196</f>
        <v>0</v>
      </c>
      <c r="S196" s="154">
        <v>0</v>
      </c>
      <c r="T196" s="155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56" t="s">
        <v>717</v>
      </c>
      <c r="AT196" s="156" t="s">
        <v>132</v>
      </c>
      <c r="AU196" s="156" t="s">
        <v>83</v>
      </c>
      <c r="AY196" s="16" t="s">
        <v>130</v>
      </c>
      <c r="BE196" s="157">
        <f>IF(N196="základní",J196,0)</f>
        <v>0</v>
      </c>
      <c r="BF196" s="157">
        <f>IF(N196="snížená",J196,0)</f>
        <v>0</v>
      </c>
      <c r="BG196" s="157">
        <f>IF(N196="zákl. přenesená",J196,0)</f>
        <v>0</v>
      </c>
      <c r="BH196" s="157">
        <f>IF(N196="sníž. přenesená",J196,0)</f>
        <v>0</v>
      </c>
      <c r="BI196" s="157">
        <f>IF(N196="nulová",J196,0)</f>
        <v>0</v>
      </c>
      <c r="BJ196" s="16" t="s">
        <v>79</v>
      </c>
      <c r="BK196" s="157">
        <f>ROUND(I196*H196,2)</f>
        <v>0</v>
      </c>
      <c r="BL196" s="16" t="s">
        <v>717</v>
      </c>
      <c r="BM196" s="156" t="s">
        <v>718</v>
      </c>
    </row>
    <row r="197" spans="1:65" s="2" customFormat="1" ht="24.2" customHeight="1">
      <c r="A197" s="31"/>
      <c r="B197" s="143"/>
      <c r="C197" s="144" t="s">
        <v>513</v>
      </c>
      <c r="D197" s="144" t="s">
        <v>132</v>
      </c>
      <c r="E197" s="145" t="s">
        <v>719</v>
      </c>
      <c r="F197" s="146" t="s">
        <v>720</v>
      </c>
      <c r="G197" s="147" t="s">
        <v>199</v>
      </c>
      <c r="H197" s="148">
        <v>251</v>
      </c>
      <c r="I197" s="149"/>
      <c r="J197" s="150">
        <f>ROUND(I197*H197,2)</f>
        <v>0</v>
      </c>
      <c r="K197" s="151"/>
      <c r="L197" s="32"/>
      <c r="M197" s="152" t="s">
        <v>1</v>
      </c>
      <c r="N197" s="153" t="s">
        <v>39</v>
      </c>
      <c r="O197" s="57"/>
      <c r="P197" s="154">
        <f>O197*H197</f>
        <v>0</v>
      </c>
      <c r="Q197" s="154">
        <v>0</v>
      </c>
      <c r="R197" s="154">
        <f>Q197*H197</f>
        <v>0</v>
      </c>
      <c r="S197" s="154">
        <v>0</v>
      </c>
      <c r="T197" s="155">
        <f>S197*H197</f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56" t="s">
        <v>717</v>
      </c>
      <c r="AT197" s="156" t="s">
        <v>132</v>
      </c>
      <c r="AU197" s="156" t="s">
        <v>83</v>
      </c>
      <c r="AY197" s="16" t="s">
        <v>130</v>
      </c>
      <c r="BE197" s="157">
        <f>IF(N197="základní",J197,0)</f>
        <v>0</v>
      </c>
      <c r="BF197" s="157">
        <f>IF(N197="snížená",J197,0)</f>
        <v>0</v>
      </c>
      <c r="BG197" s="157">
        <f>IF(N197="zákl. přenesená",J197,0)</f>
        <v>0</v>
      </c>
      <c r="BH197" s="157">
        <f>IF(N197="sníž. přenesená",J197,0)</f>
        <v>0</v>
      </c>
      <c r="BI197" s="157">
        <f>IF(N197="nulová",J197,0)</f>
        <v>0</v>
      </c>
      <c r="BJ197" s="16" t="s">
        <v>79</v>
      </c>
      <c r="BK197" s="157">
        <f>ROUND(I197*H197,2)</f>
        <v>0</v>
      </c>
      <c r="BL197" s="16" t="s">
        <v>717</v>
      </c>
      <c r="BM197" s="156" t="s">
        <v>721</v>
      </c>
    </row>
    <row r="198" spans="1:65" s="12" customFormat="1" ht="22.9" customHeight="1">
      <c r="B198" s="130"/>
      <c r="D198" s="131" t="s">
        <v>73</v>
      </c>
      <c r="E198" s="141" t="s">
        <v>722</v>
      </c>
      <c r="F198" s="141" t="s">
        <v>723</v>
      </c>
      <c r="I198" s="133"/>
      <c r="J198" s="142">
        <f>BK198</f>
        <v>0</v>
      </c>
      <c r="L198" s="130"/>
      <c r="M198" s="135"/>
      <c r="N198" s="136"/>
      <c r="O198" s="136"/>
      <c r="P198" s="137">
        <f>P199</f>
        <v>0</v>
      </c>
      <c r="Q198" s="136"/>
      <c r="R198" s="137">
        <f>R199</f>
        <v>0</v>
      </c>
      <c r="S198" s="136"/>
      <c r="T198" s="138">
        <f>T199</f>
        <v>0</v>
      </c>
      <c r="AR198" s="131" t="s">
        <v>92</v>
      </c>
      <c r="AT198" s="139" t="s">
        <v>73</v>
      </c>
      <c r="AU198" s="139" t="s">
        <v>79</v>
      </c>
      <c r="AY198" s="131" t="s">
        <v>130</v>
      </c>
      <c r="BK198" s="140">
        <f>BK199</f>
        <v>0</v>
      </c>
    </row>
    <row r="199" spans="1:65" s="2" customFormat="1" ht="16.5" customHeight="1">
      <c r="A199" s="31"/>
      <c r="B199" s="143"/>
      <c r="C199" s="144" t="s">
        <v>517</v>
      </c>
      <c r="D199" s="144" t="s">
        <v>132</v>
      </c>
      <c r="E199" s="145" t="s">
        <v>724</v>
      </c>
      <c r="F199" s="146" t="s">
        <v>725</v>
      </c>
      <c r="G199" s="147" t="s">
        <v>205</v>
      </c>
      <c r="H199" s="148">
        <v>1</v>
      </c>
      <c r="I199" s="149"/>
      <c r="J199" s="150">
        <f>ROUND(I199*H199,2)</f>
        <v>0</v>
      </c>
      <c r="K199" s="151"/>
      <c r="L199" s="32"/>
      <c r="M199" s="152" t="s">
        <v>1</v>
      </c>
      <c r="N199" s="153" t="s">
        <v>39</v>
      </c>
      <c r="O199" s="57"/>
      <c r="P199" s="154">
        <f>O199*H199</f>
        <v>0</v>
      </c>
      <c r="Q199" s="154">
        <v>0</v>
      </c>
      <c r="R199" s="154">
        <f>Q199*H199</f>
        <v>0</v>
      </c>
      <c r="S199" s="154">
        <v>0</v>
      </c>
      <c r="T199" s="155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56" t="s">
        <v>717</v>
      </c>
      <c r="AT199" s="156" t="s">
        <v>132</v>
      </c>
      <c r="AU199" s="156" t="s">
        <v>83</v>
      </c>
      <c r="AY199" s="16" t="s">
        <v>130</v>
      </c>
      <c r="BE199" s="157">
        <f>IF(N199="základní",J199,0)</f>
        <v>0</v>
      </c>
      <c r="BF199" s="157">
        <f>IF(N199="snížená",J199,0)</f>
        <v>0</v>
      </c>
      <c r="BG199" s="157">
        <f>IF(N199="zákl. přenesená",J199,0)</f>
        <v>0</v>
      </c>
      <c r="BH199" s="157">
        <f>IF(N199="sníž. přenesená",J199,0)</f>
        <v>0</v>
      </c>
      <c r="BI199" s="157">
        <f>IF(N199="nulová",J199,0)</f>
        <v>0</v>
      </c>
      <c r="BJ199" s="16" t="s">
        <v>79</v>
      </c>
      <c r="BK199" s="157">
        <f>ROUND(I199*H199,2)</f>
        <v>0</v>
      </c>
      <c r="BL199" s="16" t="s">
        <v>717</v>
      </c>
      <c r="BM199" s="156" t="s">
        <v>726</v>
      </c>
    </row>
    <row r="200" spans="1:65" s="12" customFormat="1" ht="22.9" customHeight="1">
      <c r="B200" s="130"/>
      <c r="D200" s="131" t="s">
        <v>73</v>
      </c>
      <c r="E200" s="141" t="s">
        <v>727</v>
      </c>
      <c r="F200" s="141" t="s">
        <v>728</v>
      </c>
      <c r="I200" s="133"/>
      <c r="J200" s="142">
        <f>BK200</f>
        <v>0</v>
      </c>
      <c r="L200" s="130"/>
      <c r="M200" s="135"/>
      <c r="N200" s="136"/>
      <c r="O200" s="136"/>
      <c r="P200" s="137">
        <f>SUM(P201:P203)</f>
        <v>0</v>
      </c>
      <c r="Q200" s="136"/>
      <c r="R200" s="137">
        <f>SUM(R201:R203)</f>
        <v>0</v>
      </c>
      <c r="S200" s="136"/>
      <c r="T200" s="138">
        <f>SUM(T201:T203)</f>
        <v>0</v>
      </c>
      <c r="AR200" s="131" t="s">
        <v>92</v>
      </c>
      <c r="AT200" s="139" t="s">
        <v>73</v>
      </c>
      <c r="AU200" s="139" t="s">
        <v>79</v>
      </c>
      <c r="AY200" s="131" t="s">
        <v>130</v>
      </c>
      <c r="BK200" s="140">
        <f>SUM(BK201:BK203)</f>
        <v>0</v>
      </c>
    </row>
    <row r="201" spans="1:65" s="2" customFormat="1" ht="16.5" customHeight="1">
      <c r="A201" s="31"/>
      <c r="B201" s="143"/>
      <c r="C201" s="144" t="s">
        <v>729</v>
      </c>
      <c r="D201" s="144" t="s">
        <v>132</v>
      </c>
      <c r="E201" s="145" t="s">
        <v>730</v>
      </c>
      <c r="F201" s="146" t="s">
        <v>731</v>
      </c>
      <c r="G201" s="147" t="s">
        <v>205</v>
      </c>
      <c r="H201" s="148">
        <v>1</v>
      </c>
      <c r="I201" s="149"/>
      <c r="J201" s="150">
        <f>ROUND(I201*H201,2)</f>
        <v>0</v>
      </c>
      <c r="K201" s="151"/>
      <c r="L201" s="32"/>
      <c r="M201" s="152" t="s">
        <v>1</v>
      </c>
      <c r="N201" s="153" t="s">
        <v>39</v>
      </c>
      <c r="O201" s="57"/>
      <c r="P201" s="154">
        <f>O201*H201</f>
        <v>0</v>
      </c>
      <c r="Q201" s="154">
        <v>0</v>
      </c>
      <c r="R201" s="154">
        <f>Q201*H201</f>
        <v>0</v>
      </c>
      <c r="S201" s="154">
        <v>0</v>
      </c>
      <c r="T201" s="155">
        <f>S201*H201</f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56" t="s">
        <v>717</v>
      </c>
      <c r="AT201" s="156" t="s">
        <v>132</v>
      </c>
      <c r="AU201" s="156" t="s">
        <v>83</v>
      </c>
      <c r="AY201" s="16" t="s">
        <v>130</v>
      </c>
      <c r="BE201" s="157">
        <f>IF(N201="základní",J201,0)</f>
        <v>0</v>
      </c>
      <c r="BF201" s="157">
        <f>IF(N201="snížená",J201,0)</f>
        <v>0</v>
      </c>
      <c r="BG201" s="157">
        <f>IF(N201="zákl. přenesená",J201,0)</f>
        <v>0</v>
      </c>
      <c r="BH201" s="157">
        <f>IF(N201="sníž. přenesená",J201,0)</f>
        <v>0</v>
      </c>
      <c r="BI201" s="157">
        <f>IF(N201="nulová",J201,0)</f>
        <v>0</v>
      </c>
      <c r="BJ201" s="16" t="s">
        <v>79</v>
      </c>
      <c r="BK201" s="157">
        <f>ROUND(I201*H201,2)</f>
        <v>0</v>
      </c>
      <c r="BL201" s="16" t="s">
        <v>717</v>
      </c>
      <c r="BM201" s="156" t="s">
        <v>732</v>
      </c>
    </row>
    <row r="202" spans="1:65" s="2" customFormat="1" ht="16.5" customHeight="1">
      <c r="A202" s="31"/>
      <c r="B202" s="143"/>
      <c r="C202" s="144" t="s">
        <v>733</v>
      </c>
      <c r="D202" s="144" t="s">
        <v>132</v>
      </c>
      <c r="E202" s="145" t="s">
        <v>734</v>
      </c>
      <c r="F202" s="146" t="s">
        <v>735</v>
      </c>
      <c r="G202" s="147" t="s">
        <v>205</v>
      </c>
      <c r="H202" s="148">
        <v>1</v>
      </c>
      <c r="I202" s="149"/>
      <c r="J202" s="150">
        <f>ROUND(I202*H202,2)</f>
        <v>0</v>
      </c>
      <c r="K202" s="151"/>
      <c r="L202" s="32"/>
      <c r="M202" s="152" t="s">
        <v>1</v>
      </c>
      <c r="N202" s="153" t="s">
        <v>39</v>
      </c>
      <c r="O202" s="57"/>
      <c r="P202" s="154">
        <f>O202*H202</f>
        <v>0</v>
      </c>
      <c r="Q202" s="154">
        <v>0</v>
      </c>
      <c r="R202" s="154">
        <f>Q202*H202</f>
        <v>0</v>
      </c>
      <c r="S202" s="154">
        <v>0</v>
      </c>
      <c r="T202" s="155">
        <f>S202*H202</f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56" t="s">
        <v>717</v>
      </c>
      <c r="AT202" s="156" t="s">
        <v>132</v>
      </c>
      <c r="AU202" s="156" t="s">
        <v>83</v>
      </c>
      <c r="AY202" s="16" t="s">
        <v>130</v>
      </c>
      <c r="BE202" s="157">
        <f>IF(N202="základní",J202,0)</f>
        <v>0</v>
      </c>
      <c r="BF202" s="157">
        <f>IF(N202="snížená",J202,0)</f>
        <v>0</v>
      </c>
      <c r="BG202" s="157">
        <f>IF(N202="zákl. přenesená",J202,0)</f>
        <v>0</v>
      </c>
      <c r="BH202" s="157">
        <f>IF(N202="sníž. přenesená",J202,0)</f>
        <v>0</v>
      </c>
      <c r="BI202" s="157">
        <f>IF(N202="nulová",J202,0)</f>
        <v>0</v>
      </c>
      <c r="BJ202" s="16" t="s">
        <v>79</v>
      </c>
      <c r="BK202" s="157">
        <f>ROUND(I202*H202,2)</f>
        <v>0</v>
      </c>
      <c r="BL202" s="16" t="s">
        <v>717</v>
      </c>
      <c r="BM202" s="156" t="s">
        <v>736</v>
      </c>
    </row>
    <row r="203" spans="1:65" s="2" customFormat="1" ht="33" customHeight="1">
      <c r="A203" s="31"/>
      <c r="B203" s="143"/>
      <c r="C203" s="144" t="s">
        <v>737</v>
      </c>
      <c r="D203" s="144" t="s">
        <v>132</v>
      </c>
      <c r="E203" s="145" t="s">
        <v>738</v>
      </c>
      <c r="F203" s="146" t="s">
        <v>739</v>
      </c>
      <c r="G203" s="147" t="s">
        <v>205</v>
      </c>
      <c r="H203" s="148">
        <v>1</v>
      </c>
      <c r="I203" s="149"/>
      <c r="J203" s="150">
        <f>ROUND(I203*H203,2)</f>
        <v>0</v>
      </c>
      <c r="K203" s="151"/>
      <c r="L203" s="32"/>
      <c r="M203" s="152" t="s">
        <v>1</v>
      </c>
      <c r="N203" s="153" t="s">
        <v>39</v>
      </c>
      <c r="O203" s="57"/>
      <c r="P203" s="154">
        <f>O203*H203</f>
        <v>0</v>
      </c>
      <c r="Q203" s="154">
        <v>0</v>
      </c>
      <c r="R203" s="154">
        <f>Q203*H203</f>
        <v>0</v>
      </c>
      <c r="S203" s="154">
        <v>0</v>
      </c>
      <c r="T203" s="155">
        <f>S203*H203</f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56" t="s">
        <v>717</v>
      </c>
      <c r="AT203" s="156" t="s">
        <v>132</v>
      </c>
      <c r="AU203" s="156" t="s">
        <v>83</v>
      </c>
      <c r="AY203" s="16" t="s">
        <v>130</v>
      </c>
      <c r="BE203" s="157">
        <f>IF(N203="základní",J203,0)</f>
        <v>0</v>
      </c>
      <c r="BF203" s="157">
        <f>IF(N203="snížená",J203,0)</f>
        <v>0</v>
      </c>
      <c r="BG203" s="157">
        <f>IF(N203="zákl. přenesená",J203,0)</f>
        <v>0</v>
      </c>
      <c r="BH203" s="157">
        <f>IF(N203="sníž. přenesená",J203,0)</f>
        <v>0</v>
      </c>
      <c r="BI203" s="157">
        <f>IF(N203="nulová",J203,0)</f>
        <v>0</v>
      </c>
      <c r="BJ203" s="16" t="s">
        <v>79</v>
      </c>
      <c r="BK203" s="157">
        <f>ROUND(I203*H203,2)</f>
        <v>0</v>
      </c>
      <c r="BL203" s="16" t="s">
        <v>717</v>
      </c>
      <c r="BM203" s="156" t="s">
        <v>740</v>
      </c>
    </row>
    <row r="204" spans="1:65" s="12" customFormat="1" ht="22.9" customHeight="1">
      <c r="B204" s="130"/>
      <c r="D204" s="131" t="s">
        <v>73</v>
      </c>
      <c r="E204" s="141" t="s">
        <v>741</v>
      </c>
      <c r="F204" s="141" t="s">
        <v>742</v>
      </c>
      <c r="I204" s="133"/>
      <c r="J204" s="142">
        <f>BK204</f>
        <v>0</v>
      </c>
      <c r="L204" s="130"/>
      <c r="M204" s="135"/>
      <c r="N204" s="136"/>
      <c r="O204" s="136"/>
      <c r="P204" s="137">
        <f>P205</f>
        <v>0</v>
      </c>
      <c r="Q204" s="136"/>
      <c r="R204" s="137">
        <f>R205</f>
        <v>0</v>
      </c>
      <c r="S204" s="136"/>
      <c r="T204" s="138">
        <f>T205</f>
        <v>0</v>
      </c>
      <c r="AR204" s="131" t="s">
        <v>92</v>
      </c>
      <c r="AT204" s="139" t="s">
        <v>73</v>
      </c>
      <c r="AU204" s="139" t="s">
        <v>79</v>
      </c>
      <c r="AY204" s="131" t="s">
        <v>130</v>
      </c>
      <c r="BK204" s="140">
        <f>BK205</f>
        <v>0</v>
      </c>
    </row>
    <row r="205" spans="1:65" s="2" customFormat="1" ht="21.75" customHeight="1">
      <c r="A205" s="31"/>
      <c r="B205" s="143"/>
      <c r="C205" s="144" t="s">
        <v>743</v>
      </c>
      <c r="D205" s="144" t="s">
        <v>132</v>
      </c>
      <c r="E205" s="145" t="s">
        <v>744</v>
      </c>
      <c r="F205" s="146" t="s">
        <v>745</v>
      </c>
      <c r="G205" s="147" t="s">
        <v>205</v>
      </c>
      <c r="H205" s="148">
        <v>1</v>
      </c>
      <c r="I205" s="149"/>
      <c r="J205" s="150">
        <f>ROUND(I205*H205,2)</f>
        <v>0</v>
      </c>
      <c r="K205" s="151"/>
      <c r="L205" s="32"/>
      <c r="M205" s="152" t="s">
        <v>1</v>
      </c>
      <c r="N205" s="153" t="s">
        <v>39</v>
      </c>
      <c r="O205" s="57"/>
      <c r="P205" s="154">
        <f>O205*H205</f>
        <v>0</v>
      </c>
      <c r="Q205" s="154">
        <v>0</v>
      </c>
      <c r="R205" s="154">
        <f>Q205*H205</f>
        <v>0</v>
      </c>
      <c r="S205" s="154">
        <v>0</v>
      </c>
      <c r="T205" s="155">
        <f>S205*H205</f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56" t="s">
        <v>717</v>
      </c>
      <c r="AT205" s="156" t="s">
        <v>132</v>
      </c>
      <c r="AU205" s="156" t="s">
        <v>83</v>
      </c>
      <c r="AY205" s="16" t="s">
        <v>130</v>
      </c>
      <c r="BE205" s="157">
        <f>IF(N205="základní",J205,0)</f>
        <v>0</v>
      </c>
      <c r="BF205" s="157">
        <f>IF(N205="snížená",J205,0)</f>
        <v>0</v>
      </c>
      <c r="BG205" s="157">
        <f>IF(N205="zákl. přenesená",J205,0)</f>
        <v>0</v>
      </c>
      <c r="BH205" s="157">
        <f>IF(N205="sníž. přenesená",J205,0)</f>
        <v>0</v>
      </c>
      <c r="BI205" s="157">
        <f>IF(N205="nulová",J205,0)</f>
        <v>0</v>
      </c>
      <c r="BJ205" s="16" t="s">
        <v>79</v>
      </c>
      <c r="BK205" s="157">
        <f>ROUND(I205*H205,2)</f>
        <v>0</v>
      </c>
      <c r="BL205" s="16" t="s">
        <v>717</v>
      </c>
      <c r="BM205" s="156" t="s">
        <v>746</v>
      </c>
    </row>
    <row r="206" spans="1:65" s="12" customFormat="1" ht="22.9" customHeight="1">
      <c r="B206" s="130"/>
      <c r="D206" s="131" t="s">
        <v>73</v>
      </c>
      <c r="E206" s="141" t="s">
        <v>747</v>
      </c>
      <c r="F206" s="141" t="s">
        <v>748</v>
      </c>
      <c r="I206" s="133"/>
      <c r="J206" s="142">
        <f>BK206</f>
        <v>0</v>
      </c>
      <c r="L206" s="130"/>
      <c r="M206" s="135"/>
      <c r="N206" s="136"/>
      <c r="O206" s="136"/>
      <c r="P206" s="137">
        <f>P207</f>
        <v>0</v>
      </c>
      <c r="Q206" s="136"/>
      <c r="R206" s="137">
        <f>R207</f>
        <v>0</v>
      </c>
      <c r="S206" s="136"/>
      <c r="T206" s="138">
        <f>T207</f>
        <v>0</v>
      </c>
      <c r="AR206" s="131" t="s">
        <v>92</v>
      </c>
      <c r="AT206" s="139" t="s">
        <v>73</v>
      </c>
      <c r="AU206" s="139" t="s">
        <v>79</v>
      </c>
      <c r="AY206" s="131" t="s">
        <v>130</v>
      </c>
      <c r="BK206" s="140">
        <f>BK207</f>
        <v>0</v>
      </c>
    </row>
    <row r="207" spans="1:65" s="2" customFormat="1" ht="37.9" customHeight="1">
      <c r="A207" s="31"/>
      <c r="B207" s="143"/>
      <c r="C207" s="144" t="s">
        <v>749</v>
      </c>
      <c r="D207" s="144" t="s">
        <v>132</v>
      </c>
      <c r="E207" s="145" t="s">
        <v>750</v>
      </c>
      <c r="F207" s="146" t="s">
        <v>751</v>
      </c>
      <c r="G207" s="147" t="s">
        <v>205</v>
      </c>
      <c r="H207" s="148">
        <v>1</v>
      </c>
      <c r="I207" s="149"/>
      <c r="J207" s="150">
        <f>ROUND(I207*H207,2)</f>
        <v>0</v>
      </c>
      <c r="K207" s="151"/>
      <c r="L207" s="32"/>
      <c r="M207" s="186" t="s">
        <v>1</v>
      </c>
      <c r="N207" s="187" t="s">
        <v>39</v>
      </c>
      <c r="O207" s="188"/>
      <c r="P207" s="189">
        <f>O207*H207</f>
        <v>0</v>
      </c>
      <c r="Q207" s="189">
        <v>0</v>
      </c>
      <c r="R207" s="189">
        <f>Q207*H207</f>
        <v>0</v>
      </c>
      <c r="S207" s="189">
        <v>0</v>
      </c>
      <c r="T207" s="190">
        <f>S207*H207</f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56" t="s">
        <v>717</v>
      </c>
      <c r="AT207" s="156" t="s">
        <v>132</v>
      </c>
      <c r="AU207" s="156" t="s">
        <v>83</v>
      </c>
      <c r="AY207" s="16" t="s">
        <v>130</v>
      </c>
      <c r="BE207" s="157">
        <f>IF(N207="základní",J207,0)</f>
        <v>0</v>
      </c>
      <c r="BF207" s="157">
        <f>IF(N207="snížená",J207,0)</f>
        <v>0</v>
      </c>
      <c r="BG207" s="157">
        <f>IF(N207="zákl. přenesená",J207,0)</f>
        <v>0</v>
      </c>
      <c r="BH207" s="157">
        <f>IF(N207="sníž. přenesená",J207,0)</f>
        <v>0</v>
      </c>
      <c r="BI207" s="157">
        <f>IF(N207="nulová",J207,0)</f>
        <v>0</v>
      </c>
      <c r="BJ207" s="16" t="s">
        <v>79</v>
      </c>
      <c r="BK207" s="157">
        <f>ROUND(I207*H207,2)</f>
        <v>0</v>
      </c>
      <c r="BL207" s="16" t="s">
        <v>717</v>
      </c>
      <c r="BM207" s="156" t="s">
        <v>752</v>
      </c>
    </row>
    <row r="208" spans="1:65" s="2" customFormat="1" ht="6.95" customHeight="1">
      <c r="A208" s="31"/>
      <c r="B208" s="46"/>
      <c r="C208" s="47"/>
      <c r="D208" s="47"/>
      <c r="E208" s="47"/>
      <c r="F208" s="47"/>
      <c r="G208" s="47"/>
      <c r="H208" s="47"/>
      <c r="I208" s="47"/>
      <c r="J208" s="47"/>
      <c r="K208" s="47"/>
      <c r="L208" s="32"/>
      <c r="M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</row>
  </sheetData>
  <autoFilter ref="C130:K207" xr:uid="{00000000-0009-0000-0000-000003000000}"/>
  <mergeCells count="9">
    <mergeCell ref="E87:H87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22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2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6" t="s">
        <v>91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1:46" s="1" customFormat="1" ht="24.95" customHeight="1">
      <c r="B4" s="19"/>
      <c r="D4" s="20" t="s">
        <v>101</v>
      </c>
      <c r="L4" s="19"/>
      <c r="M4" s="92" t="s">
        <v>10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16</v>
      </c>
      <c r="L6" s="19"/>
    </row>
    <row r="7" spans="1:46" s="1" customFormat="1" ht="16.5" customHeight="1">
      <c r="B7" s="19"/>
      <c r="E7" s="233" t="str">
        <f>'Rekapitulace stavby'!K6</f>
        <v>Parcely Z2 v obci Netřebice</v>
      </c>
      <c r="F7" s="234"/>
      <c r="G7" s="234"/>
      <c r="H7" s="234"/>
      <c r="L7" s="19"/>
    </row>
    <row r="8" spans="1:46" s="2" customFormat="1" ht="12" customHeight="1">
      <c r="A8" s="31"/>
      <c r="B8" s="32"/>
      <c r="C8" s="31"/>
      <c r="D8" s="26" t="s">
        <v>102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194" t="s">
        <v>753</v>
      </c>
      <c r="F9" s="235"/>
      <c r="G9" s="235"/>
      <c r="H9" s="235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18</v>
      </c>
      <c r="E11" s="31"/>
      <c r="F11" s="24" t="s">
        <v>1</v>
      </c>
      <c r="G11" s="31"/>
      <c r="H11" s="31"/>
      <c r="I11" s="26" t="s">
        <v>19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20</v>
      </c>
      <c r="E12" s="31"/>
      <c r="F12" s="24" t="s">
        <v>21</v>
      </c>
      <c r="G12" s="31"/>
      <c r="H12" s="31"/>
      <c r="I12" s="26" t="s">
        <v>22</v>
      </c>
      <c r="J12" s="54" t="str">
        <f>'Rekapitulace stavby'!AN8</f>
        <v>21. 4. 2025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24</v>
      </c>
      <c r="E14" s="31"/>
      <c r="F14" s="31"/>
      <c r="G14" s="31"/>
      <c r="H14" s="31"/>
      <c r="I14" s="26" t="s">
        <v>25</v>
      </c>
      <c r="J14" s="24" t="str">
        <f>IF('Rekapitulace stavby'!AN10="","",'Rekapitulace stavby'!AN10)</f>
        <v/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tr">
        <f>IF('Rekapitulace stavby'!E11="","",'Rekapitulace stavby'!E11)</f>
        <v>Obec Netřebice</v>
      </c>
      <c r="F15" s="31"/>
      <c r="G15" s="31"/>
      <c r="H15" s="31"/>
      <c r="I15" s="26" t="s">
        <v>27</v>
      </c>
      <c r="J15" s="24" t="str">
        <f>IF('Rekapitulace stavby'!AN11="","",'Rekapitulace stavby'!AN11)</f>
        <v/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25</v>
      </c>
      <c r="J17" s="27" t="str">
        <f>'Rekapitulace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36" t="str">
        <f>'Rekapitulace stavby'!E14</f>
        <v>Vyplň údaj</v>
      </c>
      <c r="F18" s="216"/>
      <c r="G18" s="216"/>
      <c r="H18" s="216"/>
      <c r="I18" s="26" t="s">
        <v>27</v>
      </c>
      <c r="J18" s="27" t="str">
        <f>'Rekapitulace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25</v>
      </c>
      <c r="J20" s="24" t="str">
        <f>IF('Rekapitulace stavby'!AN16="","",'Rekapitulace stavby'!AN16)</f>
        <v/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IF('Rekapitulace stavby'!E17="","",'Rekapitulace stavby'!E17)</f>
        <v xml:space="preserve"> </v>
      </c>
      <c r="F21" s="31"/>
      <c r="G21" s="31"/>
      <c r="H21" s="31"/>
      <c r="I21" s="26" t="s">
        <v>27</v>
      </c>
      <c r="J21" s="24" t="str">
        <f>IF('Rekapitulace stavby'!AN17="","",'Rekapitulace stavby'!AN17)</f>
        <v/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32</v>
      </c>
      <c r="E23" s="31"/>
      <c r="F23" s="31"/>
      <c r="G23" s="31"/>
      <c r="H23" s="31"/>
      <c r="I23" s="26" t="s">
        <v>25</v>
      </c>
      <c r="J23" s="24" t="str">
        <f>IF('Rekapitulace stavby'!AN19="","",'Rekapitulace stavby'!AN19)</f>
        <v/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IF('Rekapitulace stavby'!E20="","",'Rekapitulace stavby'!E20)</f>
        <v xml:space="preserve"> </v>
      </c>
      <c r="F24" s="31"/>
      <c r="G24" s="31"/>
      <c r="H24" s="31"/>
      <c r="I24" s="26" t="s">
        <v>27</v>
      </c>
      <c r="J24" s="24" t="str">
        <f>IF('Rekapitulace stavby'!AN20="","",'Rekapitulace stavby'!AN20)</f>
        <v/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33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3"/>
      <c r="B27" s="94"/>
      <c r="C27" s="93"/>
      <c r="D27" s="93"/>
      <c r="E27" s="221" t="s">
        <v>1</v>
      </c>
      <c r="F27" s="221"/>
      <c r="G27" s="221"/>
      <c r="H27" s="221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6" t="s">
        <v>34</v>
      </c>
      <c r="E30" s="31"/>
      <c r="F30" s="31"/>
      <c r="G30" s="31"/>
      <c r="H30" s="31"/>
      <c r="I30" s="31"/>
      <c r="J30" s="70">
        <f>ROUND(J124,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36</v>
      </c>
      <c r="G32" s="31"/>
      <c r="H32" s="31"/>
      <c r="I32" s="35" t="s">
        <v>35</v>
      </c>
      <c r="J32" s="35" t="s">
        <v>37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97" t="s">
        <v>38</v>
      </c>
      <c r="E33" s="26" t="s">
        <v>39</v>
      </c>
      <c r="F33" s="98">
        <f>ROUND((SUM(BE124:BE223)),  2)</f>
        <v>0</v>
      </c>
      <c r="G33" s="31"/>
      <c r="H33" s="31"/>
      <c r="I33" s="99">
        <v>0.21</v>
      </c>
      <c r="J33" s="98">
        <f>ROUND(((SUM(BE124:BE223))*I33),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40</v>
      </c>
      <c r="F34" s="98">
        <f>ROUND((SUM(BF124:BF223)),  2)</f>
        <v>0</v>
      </c>
      <c r="G34" s="31"/>
      <c r="H34" s="31"/>
      <c r="I34" s="99">
        <v>0.12</v>
      </c>
      <c r="J34" s="98">
        <f>ROUND(((SUM(BF124:BF223))*I34),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41</v>
      </c>
      <c r="F35" s="98">
        <f>ROUND((SUM(BG124:BG223)),  2)</f>
        <v>0</v>
      </c>
      <c r="G35" s="31"/>
      <c r="H35" s="31"/>
      <c r="I35" s="99">
        <v>0.21</v>
      </c>
      <c r="J35" s="98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42</v>
      </c>
      <c r="F36" s="98">
        <f>ROUND((SUM(BH124:BH223)),  2)</f>
        <v>0</v>
      </c>
      <c r="G36" s="31"/>
      <c r="H36" s="31"/>
      <c r="I36" s="99">
        <v>0.12</v>
      </c>
      <c r="J36" s="98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43</v>
      </c>
      <c r="F37" s="98">
        <f>ROUND((SUM(BI124:BI223)),  2)</f>
        <v>0</v>
      </c>
      <c r="G37" s="31"/>
      <c r="H37" s="31"/>
      <c r="I37" s="99">
        <v>0</v>
      </c>
      <c r="J37" s="98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0"/>
      <c r="D39" s="101" t="s">
        <v>44</v>
      </c>
      <c r="E39" s="59"/>
      <c r="F39" s="59"/>
      <c r="G39" s="102" t="s">
        <v>45</v>
      </c>
      <c r="H39" s="103" t="s">
        <v>46</v>
      </c>
      <c r="I39" s="59"/>
      <c r="J39" s="104">
        <f>SUM(J30:J37)</f>
        <v>0</v>
      </c>
      <c r="K39" s="105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1"/>
      <c r="D50" s="42" t="s">
        <v>47</v>
      </c>
      <c r="E50" s="43"/>
      <c r="F50" s="43"/>
      <c r="G50" s="42" t="s">
        <v>48</v>
      </c>
      <c r="H50" s="43"/>
      <c r="I50" s="43"/>
      <c r="J50" s="43"/>
      <c r="K50" s="43"/>
      <c r="L50" s="41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4" t="s">
        <v>49</v>
      </c>
      <c r="E61" s="34"/>
      <c r="F61" s="106" t="s">
        <v>50</v>
      </c>
      <c r="G61" s="44" t="s">
        <v>49</v>
      </c>
      <c r="H61" s="34"/>
      <c r="I61" s="34"/>
      <c r="J61" s="107" t="s">
        <v>50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2" t="s">
        <v>51</v>
      </c>
      <c r="E65" s="45"/>
      <c r="F65" s="45"/>
      <c r="G65" s="42" t="s">
        <v>52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4" t="s">
        <v>49</v>
      </c>
      <c r="E76" s="34"/>
      <c r="F76" s="106" t="s">
        <v>50</v>
      </c>
      <c r="G76" s="44" t="s">
        <v>49</v>
      </c>
      <c r="H76" s="34"/>
      <c r="I76" s="34"/>
      <c r="J76" s="107" t="s">
        <v>50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104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33" t="str">
        <f>E7</f>
        <v>Parcely Z2 v obci Netřebice</v>
      </c>
      <c r="F85" s="234"/>
      <c r="G85" s="234"/>
      <c r="H85" s="234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102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194" t="str">
        <f>E9</f>
        <v>4 - vodovod a přípojky</v>
      </c>
      <c r="F87" s="235"/>
      <c r="G87" s="235"/>
      <c r="H87" s="235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1"/>
      <c r="E89" s="31"/>
      <c r="F89" s="24" t="str">
        <f>F12</f>
        <v xml:space="preserve"> </v>
      </c>
      <c r="G89" s="31"/>
      <c r="H89" s="31"/>
      <c r="I89" s="26" t="s">
        <v>22</v>
      </c>
      <c r="J89" s="54" t="str">
        <f>IF(J12="","",J12)</f>
        <v>21. 4. 2025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1"/>
      <c r="E91" s="31"/>
      <c r="F91" s="24" t="str">
        <f>E15</f>
        <v>Obec Netřebice</v>
      </c>
      <c r="G91" s="31"/>
      <c r="H91" s="31"/>
      <c r="I91" s="26" t="s">
        <v>30</v>
      </c>
      <c r="J91" s="29" t="str">
        <f>E21</f>
        <v xml:space="preserve"> 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32</v>
      </c>
      <c r="J92" s="29" t="str">
        <f>E24</f>
        <v xml:space="preserve"> 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08" t="s">
        <v>105</v>
      </c>
      <c r="D94" s="100"/>
      <c r="E94" s="100"/>
      <c r="F94" s="100"/>
      <c r="G94" s="100"/>
      <c r="H94" s="100"/>
      <c r="I94" s="100"/>
      <c r="J94" s="109" t="s">
        <v>106</v>
      </c>
      <c r="K94" s="100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0" t="s">
        <v>107</v>
      </c>
      <c r="D96" s="31"/>
      <c r="E96" s="31"/>
      <c r="F96" s="31"/>
      <c r="G96" s="31"/>
      <c r="H96" s="31"/>
      <c r="I96" s="31"/>
      <c r="J96" s="70">
        <f>J124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108</v>
      </c>
    </row>
    <row r="97" spans="1:31" s="9" customFormat="1" ht="24.95" customHeight="1">
      <c r="B97" s="111"/>
      <c r="D97" s="112" t="s">
        <v>109</v>
      </c>
      <c r="E97" s="113"/>
      <c r="F97" s="113"/>
      <c r="G97" s="113"/>
      <c r="H97" s="113"/>
      <c r="I97" s="113"/>
      <c r="J97" s="114">
        <f>J125</f>
        <v>0</v>
      </c>
      <c r="L97" s="111"/>
    </row>
    <row r="98" spans="1:31" s="10" customFormat="1" ht="19.899999999999999" customHeight="1">
      <c r="B98" s="115"/>
      <c r="D98" s="116" t="s">
        <v>110</v>
      </c>
      <c r="E98" s="117"/>
      <c r="F98" s="117"/>
      <c r="G98" s="117"/>
      <c r="H98" s="117"/>
      <c r="I98" s="117"/>
      <c r="J98" s="118">
        <f>J126</f>
        <v>0</v>
      </c>
      <c r="L98" s="115"/>
    </row>
    <row r="99" spans="1:31" s="10" customFormat="1" ht="19.899999999999999" customHeight="1">
      <c r="B99" s="115"/>
      <c r="D99" s="116" t="s">
        <v>285</v>
      </c>
      <c r="E99" s="117"/>
      <c r="F99" s="117"/>
      <c r="G99" s="117"/>
      <c r="H99" s="117"/>
      <c r="I99" s="117"/>
      <c r="J99" s="118">
        <f>J151</f>
        <v>0</v>
      </c>
      <c r="L99" s="115"/>
    </row>
    <row r="100" spans="1:31" s="10" customFormat="1" ht="19.899999999999999" customHeight="1">
      <c r="B100" s="115"/>
      <c r="D100" s="116" t="s">
        <v>112</v>
      </c>
      <c r="E100" s="117"/>
      <c r="F100" s="117"/>
      <c r="G100" s="117"/>
      <c r="H100" s="117"/>
      <c r="I100" s="117"/>
      <c r="J100" s="118">
        <f>J156</f>
        <v>0</v>
      </c>
      <c r="L100" s="115"/>
    </row>
    <row r="101" spans="1:31" s="10" customFormat="1" ht="19.899999999999999" customHeight="1">
      <c r="B101" s="115"/>
      <c r="D101" s="116" t="s">
        <v>754</v>
      </c>
      <c r="E101" s="117"/>
      <c r="F101" s="117"/>
      <c r="G101" s="117"/>
      <c r="H101" s="117"/>
      <c r="I101" s="117"/>
      <c r="J101" s="118">
        <f>J161</f>
        <v>0</v>
      </c>
      <c r="L101" s="115"/>
    </row>
    <row r="102" spans="1:31" s="10" customFormat="1" ht="19.899999999999999" customHeight="1">
      <c r="B102" s="115"/>
      <c r="D102" s="116" t="s">
        <v>287</v>
      </c>
      <c r="E102" s="117"/>
      <c r="F102" s="117"/>
      <c r="G102" s="117"/>
      <c r="H102" s="117"/>
      <c r="I102" s="117"/>
      <c r="J102" s="118">
        <f>J207</f>
        <v>0</v>
      </c>
      <c r="L102" s="115"/>
    </row>
    <row r="103" spans="1:31" s="10" customFormat="1" ht="19.899999999999999" customHeight="1">
      <c r="B103" s="115"/>
      <c r="D103" s="116" t="s">
        <v>288</v>
      </c>
      <c r="E103" s="117"/>
      <c r="F103" s="117"/>
      <c r="G103" s="117"/>
      <c r="H103" s="117"/>
      <c r="I103" s="117"/>
      <c r="J103" s="118">
        <f>J209</f>
        <v>0</v>
      </c>
      <c r="L103" s="115"/>
    </row>
    <row r="104" spans="1:31" s="10" customFormat="1" ht="19.899999999999999" customHeight="1">
      <c r="B104" s="115"/>
      <c r="D104" s="116" t="s">
        <v>114</v>
      </c>
      <c r="E104" s="117"/>
      <c r="F104" s="117"/>
      <c r="G104" s="117"/>
      <c r="H104" s="117"/>
      <c r="I104" s="117"/>
      <c r="J104" s="118">
        <f>J222</f>
        <v>0</v>
      </c>
      <c r="L104" s="115"/>
    </row>
    <row r="105" spans="1:31" s="2" customFormat="1" ht="21.75" customHeight="1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4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5" customHeight="1">
      <c r="A106" s="31"/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10" spans="1:31" s="2" customFormat="1" ht="6.95" customHeight="1">
      <c r="A110" s="31"/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24.95" customHeight="1">
      <c r="A111" s="31"/>
      <c r="B111" s="32"/>
      <c r="C111" s="20" t="s">
        <v>115</v>
      </c>
      <c r="D111" s="31"/>
      <c r="E111" s="31"/>
      <c r="F111" s="31"/>
      <c r="G111" s="31"/>
      <c r="H111" s="31"/>
      <c r="I111" s="31"/>
      <c r="J111" s="31"/>
      <c r="K111" s="31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6.95" customHeight="1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16</v>
      </c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1"/>
      <c r="D114" s="31"/>
      <c r="E114" s="233" t="str">
        <f>E7</f>
        <v>Parcely Z2 v obci Netřebice</v>
      </c>
      <c r="F114" s="234"/>
      <c r="G114" s="234"/>
      <c r="H114" s="234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102</v>
      </c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6.5" customHeight="1">
      <c r="A116" s="31"/>
      <c r="B116" s="32"/>
      <c r="C116" s="31"/>
      <c r="D116" s="31"/>
      <c r="E116" s="194" t="str">
        <f>E9</f>
        <v>4 - vodovod a přípojky</v>
      </c>
      <c r="F116" s="235"/>
      <c r="G116" s="235"/>
      <c r="H116" s="235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2" customHeight="1">
      <c r="A118" s="31"/>
      <c r="B118" s="32"/>
      <c r="C118" s="26" t="s">
        <v>20</v>
      </c>
      <c r="D118" s="31"/>
      <c r="E118" s="31"/>
      <c r="F118" s="24" t="str">
        <f>F12</f>
        <v xml:space="preserve"> </v>
      </c>
      <c r="G118" s="31"/>
      <c r="H118" s="31"/>
      <c r="I118" s="26" t="s">
        <v>22</v>
      </c>
      <c r="J118" s="54" t="str">
        <f>IF(J12="","",J12)</f>
        <v>21. 4. 2025</v>
      </c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6.95" customHeight="1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2" customHeight="1">
      <c r="A120" s="31"/>
      <c r="B120" s="32"/>
      <c r="C120" s="26" t="s">
        <v>24</v>
      </c>
      <c r="D120" s="31"/>
      <c r="E120" s="31"/>
      <c r="F120" s="24" t="str">
        <f>E15</f>
        <v>Obec Netřebice</v>
      </c>
      <c r="G120" s="31"/>
      <c r="H120" s="31"/>
      <c r="I120" s="26" t="s">
        <v>30</v>
      </c>
      <c r="J120" s="29" t="str">
        <f>E21</f>
        <v xml:space="preserve"> </v>
      </c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5.2" customHeight="1">
      <c r="A121" s="31"/>
      <c r="B121" s="32"/>
      <c r="C121" s="26" t="s">
        <v>28</v>
      </c>
      <c r="D121" s="31"/>
      <c r="E121" s="31"/>
      <c r="F121" s="24" t="str">
        <f>IF(E18="","",E18)</f>
        <v>Vyplň údaj</v>
      </c>
      <c r="G121" s="31"/>
      <c r="H121" s="31"/>
      <c r="I121" s="26" t="s">
        <v>32</v>
      </c>
      <c r="J121" s="29" t="str">
        <f>E24</f>
        <v xml:space="preserve"> </v>
      </c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0.35" customHeight="1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11" customFormat="1" ht="29.25" customHeight="1">
      <c r="A123" s="119"/>
      <c r="B123" s="120"/>
      <c r="C123" s="121" t="s">
        <v>116</v>
      </c>
      <c r="D123" s="122" t="s">
        <v>59</v>
      </c>
      <c r="E123" s="122" t="s">
        <v>55</v>
      </c>
      <c r="F123" s="122" t="s">
        <v>56</v>
      </c>
      <c r="G123" s="122" t="s">
        <v>117</v>
      </c>
      <c r="H123" s="122" t="s">
        <v>118</v>
      </c>
      <c r="I123" s="122" t="s">
        <v>119</v>
      </c>
      <c r="J123" s="123" t="s">
        <v>106</v>
      </c>
      <c r="K123" s="124" t="s">
        <v>120</v>
      </c>
      <c r="L123" s="125"/>
      <c r="M123" s="61" t="s">
        <v>1</v>
      </c>
      <c r="N123" s="62" t="s">
        <v>38</v>
      </c>
      <c r="O123" s="62" t="s">
        <v>121</v>
      </c>
      <c r="P123" s="62" t="s">
        <v>122</v>
      </c>
      <c r="Q123" s="62" t="s">
        <v>123</v>
      </c>
      <c r="R123" s="62" t="s">
        <v>124</v>
      </c>
      <c r="S123" s="62" t="s">
        <v>125</v>
      </c>
      <c r="T123" s="63" t="s">
        <v>126</v>
      </c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</row>
    <row r="124" spans="1:65" s="2" customFormat="1" ht="22.9" customHeight="1">
      <c r="A124" s="31"/>
      <c r="B124" s="32"/>
      <c r="C124" s="68" t="s">
        <v>127</v>
      </c>
      <c r="D124" s="31"/>
      <c r="E124" s="31"/>
      <c r="F124" s="31"/>
      <c r="G124" s="31"/>
      <c r="H124" s="31"/>
      <c r="I124" s="31"/>
      <c r="J124" s="126">
        <f>BK124</f>
        <v>0</v>
      </c>
      <c r="K124" s="31"/>
      <c r="L124" s="32"/>
      <c r="M124" s="64"/>
      <c r="N124" s="55"/>
      <c r="O124" s="65"/>
      <c r="P124" s="127">
        <f>P125</f>
        <v>0</v>
      </c>
      <c r="Q124" s="65"/>
      <c r="R124" s="127">
        <f>R125</f>
        <v>13.7737117</v>
      </c>
      <c r="S124" s="65"/>
      <c r="T124" s="128">
        <f>T125</f>
        <v>138.51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T124" s="16" t="s">
        <v>73</v>
      </c>
      <c r="AU124" s="16" t="s">
        <v>108</v>
      </c>
      <c r="BK124" s="129">
        <f>BK125</f>
        <v>0</v>
      </c>
    </row>
    <row r="125" spans="1:65" s="12" customFormat="1" ht="25.9" customHeight="1">
      <c r="B125" s="130"/>
      <c r="D125" s="131" t="s">
        <v>73</v>
      </c>
      <c r="E125" s="132" t="s">
        <v>128</v>
      </c>
      <c r="F125" s="132" t="s">
        <v>129</v>
      </c>
      <c r="I125" s="133"/>
      <c r="J125" s="134">
        <f>BK125</f>
        <v>0</v>
      </c>
      <c r="L125" s="130"/>
      <c r="M125" s="135"/>
      <c r="N125" s="136"/>
      <c r="O125" s="136"/>
      <c r="P125" s="137">
        <f>P126+P151+P156+P161+P207+P209+P222</f>
        <v>0</v>
      </c>
      <c r="Q125" s="136"/>
      <c r="R125" s="137">
        <f>R126+R151+R156+R161+R207+R209+R222</f>
        <v>13.7737117</v>
      </c>
      <c r="S125" s="136"/>
      <c r="T125" s="138">
        <f>T126+T151+T156+T161+T207+T209+T222</f>
        <v>138.51</v>
      </c>
      <c r="AR125" s="131" t="s">
        <v>79</v>
      </c>
      <c r="AT125" s="139" t="s">
        <v>73</v>
      </c>
      <c r="AU125" s="139" t="s">
        <v>74</v>
      </c>
      <c r="AY125" s="131" t="s">
        <v>130</v>
      </c>
      <c r="BK125" s="140">
        <f>BK126+BK151+BK156+BK161+BK207+BK209+BK222</f>
        <v>0</v>
      </c>
    </row>
    <row r="126" spans="1:65" s="12" customFormat="1" ht="22.9" customHeight="1">
      <c r="B126" s="130"/>
      <c r="D126" s="131" t="s">
        <v>73</v>
      </c>
      <c r="E126" s="141" t="s">
        <v>79</v>
      </c>
      <c r="F126" s="141" t="s">
        <v>131</v>
      </c>
      <c r="I126" s="133"/>
      <c r="J126" s="142">
        <f>BK126</f>
        <v>0</v>
      </c>
      <c r="L126" s="130"/>
      <c r="M126" s="135"/>
      <c r="N126" s="136"/>
      <c r="O126" s="136"/>
      <c r="P126" s="137">
        <f>SUM(P127:P150)</f>
        <v>0</v>
      </c>
      <c r="Q126" s="136"/>
      <c r="R126" s="137">
        <f>SUM(R127:R150)</f>
        <v>0</v>
      </c>
      <c r="S126" s="136"/>
      <c r="T126" s="138">
        <f>SUM(T127:T150)</f>
        <v>138.51</v>
      </c>
      <c r="AR126" s="131" t="s">
        <v>79</v>
      </c>
      <c r="AT126" s="139" t="s">
        <v>73</v>
      </c>
      <c r="AU126" s="139" t="s">
        <v>79</v>
      </c>
      <c r="AY126" s="131" t="s">
        <v>130</v>
      </c>
      <c r="BK126" s="140">
        <f>SUM(BK127:BK150)</f>
        <v>0</v>
      </c>
    </row>
    <row r="127" spans="1:65" s="2" customFormat="1" ht="33" customHeight="1">
      <c r="A127" s="31"/>
      <c r="B127" s="143"/>
      <c r="C127" s="144" t="s">
        <v>79</v>
      </c>
      <c r="D127" s="144" t="s">
        <v>132</v>
      </c>
      <c r="E127" s="145" t="s">
        <v>289</v>
      </c>
      <c r="F127" s="146" t="s">
        <v>290</v>
      </c>
      <c r="G127" s="147" t="s">
        <v>135</v>
      </c>
      <c r="H127" s="148">
        <v>162</v>
      </c>
      <c r="I127" s="149"/>
      <c r="J127" s="150">
        <f>ROUND(I127*H127,2)</f>
        <v>0</v>
      </c>
      <c r="K127" s="151"/>
      <c r="L127" s="32"/>
      <c r="M127" s="152" t="s">
        <v>1</v>
      </c>
      <c r="N127" s="153" t="s">
        <v>39</v>
      </c>
      <c r="O127" s="57"/>
      <c r="P127" s="154">
        <f>O127*H127</f>
        <v>0</v>
      </c>
      <c r="Q127" s="154">
        <v>0</v>
      </c>
      <c r="R127" s="154">
        <f>Q127*H127</f>
        <v>0</v>
      </c>
      <c r="S127" s="154">
        <v>0.57999999999999996</v>
      </c>
      <c r="T127" s="155">
        <f>S127*H127</f>
        <v>93.96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56" t="s">
        <v>89</v>
      </c>
      <c r="AT127" s="156" t="s">
        <v>132</v>
      </c>
      <c r="AU127" s="156" t="s">
        <v>83</v>
      </c>
      <c r="AY127" s="16" t="s">
        <v>130</v>
      </c>
      <c r="BE127" s="157">
        <f>IF(N127="základní",J127,0)</f>
        <v>0</v>
      </c>
      <c r="BF127" s="157">
        <f>IF(N127="snížená",J127,0)</f>
        <v>0</v>
      </c>
      <c r="BG127" s="157">
        <f>IF(N127="zákl. přenesená",J127,0)</f>
        <v>0</v>
      </c>
      <c r="BH127" s="157">
        <f>IF(N127="sníž. přenesená",J127,0)</f>
        <v>0</v>
      </c>
      <c r="BI127" s="157">
        <f>IF(N127="nulová",J127,0)</f>
        <v>0</v>
      </c>
      <c r="BJ127" s="16" t="s">
        <v>79</v>
      </c>
      <c r="BK127" s="157">
        <f>ROUND(I127*H127,2)</f>
        <v>0</v>
      </c>
      <c r="BL127" s="16" t="s">
        <v>89</v>
      </c>
      <c r="BM127" s="156" t="s">
        <v>755</v>
      </c>
    </row>
    <row r="128" spans="1:65" s="13" customFormat="1" ht="11.25">
      <c r="B128" s="158"/>
      <c r="D128" s="159" t="s">
        <v>137</v>
      </c>
      <c r="E128" s="160" t="s">
        <v>1</v>
      </c>
      <c r="F128" s="161" t="s">
        <v>756</v>
      </c>
      <c r="H128" s="162">
        <v>162</v>
      </c>
      <c r="I128" s="163"/>
      <c r="L128" s="158"/>
      <c r="M128" s="164"/>
      <c r="N128" s="165"/>
      <c r="O128" s="165"/>
      <c r="P128" s="165"/>
      <c r="Q128" s="165"/>
      <c r="R128" s="165"/>
      <c r="S128" s="165"/>
      <c r="T128" s="166"/>
      <c r="AT128" s="160" t="s">
        <v>137</v>
      </c>
      <c r="AU128" s="160" t="s">
        <v>83</v>
      </c>
      <c r="AV128" s="13" t="s">
        <v>83</v>
      </c>
      <c r="AW128" s="13" t="s">
        <v>31</v>
      </c>
      <c r="AX128" s="13" t="s">
        <v>79</v>
      </c>
      <c r="AY128" s="160" t="s">
        <v>130</v>
      </c>
    </row>
    <row r="129" spans="1:65" s="2" customFormat="1" ht="24.2" customHeight="1">
      <c r="A129" s="31"/>
      <c r="B129" s="143"/>
      <c r="C129" s="144" t="s">
        <v>83</v>
      </c>
      <c r="D129" s="144" t="s">
        <v>132</v>
      </c>
      <c r="E129" s="145" t="s">
        <v>293</v>
      </c>
      <c r="F129" s="146" t="s">
        <v>294</v>
      </c>
      <c r="G129" s="147" t="s">
        <v>135</v>
      </c>
      <c r="H129" s="148">
        <v>202.5</v>
      </c>
      <c r="I129" s="149"/>
      <c r="J129" s="150">
        <f>ROUND(I129*H129,2)</f>
        <v>0</v>
      </c>
      <c r="K129" s="151"/>
      <c r="L129" s="32"/>
      <c r="M129" s="152" t="s">
        <v>1</v>
      </c>
      <c r="N129" s="153" t="s">
        <v>39</v>
      </c>
      <c r="O129" s="57"/>
      <c r="P129" s="154">
        <f>O129*H129</f>
        <v>0</v>
      </c>
      <c r="Q129" s="154">
        <v>0</v>
      </c>
      <c r="R129" s="154">
        <f>Q129*H129</f>
        <v>0</v>
      </c>
      <c r="S129" s="154">
        <v>0.22</v>
      </c>
      <c r="T129" s="155">
        <f>S129*H129</f>
        <v>44.55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56" t="s">
        <v>89</v>
      </c>
      <c r="AT129" s="156" t="s">
        <v>132</v>
      </c>
      <c r="AU129" s="156" t="s">
        <v>83</v>
      </c>
      <c r="AY129" s="16" t="s">
        <v>130</v>
      </c>
      <c r="BE129" s="157">
        <f>IF(N129="základní",J129,0)</f>
        <v>0</v>
      </c>
      <c r="BF129" s="157">
        <f>IF(N129="snížená",J129,0)</f>
        <v>0</v>
      </c>
      <c r="BG129" s="157">
        <f>IF(N129="zákl. přenesená",J129,0)</f>
        <v>0</v>
      </c>
      <c r="BH129" s="157">
        <f>IF(N129="sníž. přenesená",J129,0)</f>
        <v>0</v>
      </c>
      <c r="BI129" s="157">
        <f>IF(N129="nulová",J129,0)</f>
        <v>0</v>
      </c>
      <c r="BJ129" s="16" t="s">
        <v>79</v>
      </c>
      <c r="BK129" s="157">
        <f>ROUND(I129*H129,2)</f>
        <v>0</v>
      </c>
      <c r="BL129" s="16" t="s">
        <v>89</v>
      </c>
      <c r="BM129" s="156" t="s">
        <v>757</v>
      </c>
    </row>
    <row r="130" spans="1:65" s="13" customFormat="1" ht="11.25">
      <c r="B130" s="158"/>
      <c r="D130" s="159" t="s">
        <v>137</v>
      </c>
      <c r="E130" s="160" t="s">
        <v>1</v>
      </c>
      <c r="F130" s="161" t="s">
        <v>758</v>
      </c>
      <c r="H130" s="162">
        <v>202.5</v>
      </c>
      <c r="I130" s="163"/>
      <c r="L130" s="158"/>
      <c r="M130" s="164"/>
      <c r="N130" s="165"/>
      <c r="O130" s="165"/>
      <c r="P130" s="165"/>
      <c r="Q130" s="165"/>
      <c r="R130" s="165"/>
      <c r="S130" s="165"/>
      <c r="T130" s="166"/>
      <c r="AT130" s="160" t="s">
        <v>137</v>
      </c>
      <c r="AU130" s="160" t="s">
        <v>83</v>
      </c>
      <c r="AV130" s="13" t="s">
        <v>83</v>
      </c>
      <c r="AW130" s="13" t="s">
        <v>31</v>
      </c>
      <c r="AX130" s="13" t="s">
        <v>79</v>
      </c>
      <c r="AY130" s="160" t="s">
        <v>130</v>
      </c>
    </row>
    <row r="131" spans="1:65" s="2" customFormat="1" ht="33" customHeight="1">
      <c r="A131" s="31"/>
      <c r="B131" s="143"/>
      <c r="C131" s="144" t="s">
        <v>86</v>
      </c>
      <c r="D131" s="144" t="s">
        <v>132</v>
      </c>
      <c r="E131" s="145" t="s">
        <v>297</v>
      </c>
      <c r="F131" s="146" t="s">
        <v>298</v>
      </c>
      <c r="G131" s="147" t="s">
        <v>141</v>
      </c>
      <c r="H131" s="148">
        <v>219</v>
      </c>
      <c r="I131" s="149"/>
      <c r="J131" s="150">
        <f>ROUND(I131*H131,2)</f>
        <v>0</v>
      </c>
      <c r="K131" s="151"/>
      <c r="L131" s="32"/>
      <c r="M131" s="152" t="s">
        <v>1</v>
      </c>
      <c r="N131" s="153" t="s">
        <v>39</v>
      </c>
      <c r="O131" s="57"/>
      <c r="P131" s="154">
        <f>O131*H131</f>
        <v>0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56" t="s">
        <v>89</v>
      </c>
      <c r="AT131" s="156" t="s">
        <v>132</v>
      </c>
      <c r="AU131" s="156" t="s">
        <v>83</v>
      </c>
      <c r="AY131" s="16" t="s">
        <v>130</v>
      </c>
      <c r="BE131" s="157">
        <f>IF(N131="základní",J131,0)</f>
        <v>0</v>
      </c>
      <c r="BF131" s="157">
        <f>IF(N131="snížená",J131,0)</f>
        <v>0</v>
      </c>
      <c r="BG131" s="157">
        <f>IF(N131="zákl. přenesená",J131,0)</f>
        <v>0</v>
      </c>
      <c r="BH131" s="157">
        <f>IF(N131="sníž. přenesená",J131,0)</f>
        <v>0</v>
      </c>
      <c r="BI131" s="157">
        <f>IF(N131="nulová",J131,0)</f>
        <v>0</v>
      </c>
      <c r="BJ131" s="16" t="s">
        <v>79</v>
      </c>
      <c r="BK131" s="157">
        <f>ROUND(I131*H131,2)</f>
        <v>0</v>
      </c>
      <c r="BL131" s="16" t="s">
        <v>89</v>
      </c>
      <c r="BM131" s="156" t="s">
        <v>759</v>
      </c>
    </row>
    <row r="132" spans="1:65" s="13" customFormat="1" ht="11.25">
      <c r="B132" s="158"/>
      <c r="D132" s="159" t="s">
        <v>137</v>
      </c>
      <c r="E132" s="160" t="s">
        <v>1</v>
      </c>
      <c r="F132" s="161" t="s">
        <v>760</v>
      </c>
      <c r="H132" s="162">
        <v>189</v>
      </c>
      <c r="I132" s="163"/>
      <c r="L132" s="158"/>
      <c r="M132" s="164"/>
      <c r="N132" s="165"/>
      <c r="O132" s="165"/>
      <c r="P132" s="165"/>
      <c r="Q132" s="165"/>
      <c r="R132" s="165"/>
      <c r="S132" s="165"/>
      <c r="T132" s="166"/>
      <c r="AT132" s="160" t="s">
        <v>137</v>
      </c>
      <c r="AU132" s="160" t="s">
        <v>83</v>
      </c>
      <c r="AV132" s="13" t="s">
        <v>83</v>
      </c>
      <c r="AW132" s="13" t="s">
        <v>31</v>
      </c>
      <c r="AX132" s="13" t="s">
        <v>74</v>
      </c>
      <c r="AY132" s="160" t="s">
        <v>130</v>
      </c>
    </row>
    <row r="133" spans="1:65" s="13" customFormat="1" ht="11.25">
      <c r="B133" s="158"/>
      <c r="D133" s="159" t="s">
        <v>137</v>
      </c>
      <c r="E133" s="160" t="s">
        <v>1</v>
      </c>
      <c r="F133" s="161" t="s">
        <v>761</v>
      </c>
      <c r="H133" s="162">
        <v>30</v>
      </c>
      <c r="I133" s="163"/>
      <c r="L133" s="158"/>
      <c r="M133" s="164"/>
      <c r="N133" s="165"/>
      <c r="O133" s="165"/>
      <c r="P133" s="165"/>
      <c r="Q133" s="165"/>
      <c r="R133" s="165"/>
      <c r="S133" s="165"/>
      <c r="T133" s="166"/>
      <c r="AT133" s="160" t="s">
        <v>137</v>
      </c>
      <c r="AU133" s="160" t="s">
        <v>83</v>
      </c>
      <c r="AV133" s="13" t="s">
        <v>83</v>
      </c>
      <c r="AW133" s="13" t="s">
        <v>31</v>
      </c>
      <c r="AX133" s="13" t="s">
        <v>74</v>
      </c>
      <c r="AY133" s="160" t="s">
        <v>130</v>
      </c>
    </row>
    <row r="134" spans="1:65" s="14" customFormat="1" ht="11.25">
      <c r="B134" s="167"/>
      <c r="D134" s="159" t="s">
        <v>137</v>
      </c>
      <c r="E134" s="168" t="s">
        <v>1</v>
      </c>
      <c r="F134" s="169" t="s">
        <v>145</v>
      </c>
      <c r="H134" s="170">
        <v>219</v>
      </c>
      <c r="I134" s="171"/>
      <c r="L134" s="167"/>
      <c r="M134" s="172"/>
      <c r="N134" s="173"/>
      <c r="O134" s="173"/>
      <c r="P134" s="173"/>
      <c r="Q134" s="173"/>
      <c r="R134" s="173"/>
      <c r="S134" s="173"/>
      <c r="T134" s="174"/>
      <c r="AT134" s="168" t="s">
        <v>137</v>
      </c>
      <c r="AU134" s="168" t="s">
        <v>83</v>
      </c>
      <c r="AV134" s="14" t="s">
        <v>89</v>
      </c>
      <c r="AW134" s="14" t="s">
        <v>31</v>
      </c>
      <c r="AX134" s="14" t="s">
        <v>79</v>
      </c>
      <c r="AY134" s="168" t="s">
        <v>130</v>
      </c>
    </row>
    <row r="135" spans="1:65" s="2" customFormat="1" ht="37.9" customHeight="1">
      <c r="A135" s="31"/>
      <c r="B135" s="143"/>
      <c r="C135" s="144" t="s">
        <v>89</v>
      </c>
      <c r="D135" s="144" t="s">
        <v>132</v>
      </c>
      <c r="E135" s="145" t="s">
        <v>302</v>
      </c>
      <c r="F135" s="146" t="s">
        <v>303</v>
      </c>
      <c r="G135" s="147" t="s">
        <v>141</v>
      </c>
      <c r="H135" s="148">
        <v>87.6</v>
      </c>
      <c r="I135" s="149"/>
      <c r="J135" s="150">
        <f>ROUND(I135*H135,2)</f>
        <v>0</v>
      </c>
      <c r="K135" s="151"/>
      <c r="L135" s="32"/>
      <c r="M135" s="152" t="s">
        <v>1</v>
      </c>
      <c r="N135" s="153" t="s">
        <v>39</v>
      </c>
      <c r="O135" s="57"/>
      <c r="P135" s="154">
        <f>O135*H135</f>
        <v>0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56" t="s">
        <v>89</v>
      </c>
      <c r="AT135" s="156" t="s">
        <v>132</v>
      </c>
      <c r="AU135" s="156" t="s">
        <v>83</v>
      </c>
      <c r="AY135" s="16" t="s">
        <v>130</v>
      </c>
      <c r="BE135" s="157">
        <f>IF(N135="základní",J135,0)</f>
        <v>0</v>
      </c>
      <c r="BF135" s="157">
        <f>IF(N135="snížená",J135,0)</f>
        <v>0</v>
      </c>
      <c r="BG135" s="157">
        <f>IF(N135="zákl. přenesená",J135,0)</f>
        <v>0</v>
      </c>
      <c r="BH135" s="157">
        <f>IF(N135="sníž. přenesená",J135,0)</f>
        <v>0</v>
      </c>
      <c r="BI135" s="157">
        <f>IF(N135="nulová",J135,0)</f>
        <v>0</v>
      </c>
      <c r="BJ135" s="16" t="s">
        <v>79</v>
      </c>
      <c r="BK135" s="157">
        <f>ROUND(I135*H135,2)</f>
        <v>0</v>
      </c>
      <c r="BL135" s="16" t="s">
        <v>89</v>
      </c>
      <c r="BM135" s="156" t="s">
        <v>762</v>
      </c>
    </row>
    <row r="136" spans="1:65" s="13" customFormat="1" ht="11.25">
      <c r="B136" s="158"/>
      <c r="D136" s="159" t="s">
        <v>137</v>
      </c>
      <c r="E136" s="160" t="s">
        <v>1</v>
      </c>
      <c r="F136" s="161" t="s">
        <v>763</v>
      </c>
      <c r="H136" s="162">
        <v>87.6</v>
      </c>
      <c r="I136" s="163"/>
      <c r="L136" s="158"/>
      <c r="M136" s="164"/>
      <c r="N136" s="165"/>
      <c r="O136" s="165"/>
      <c r="P136" s="165"/>
      <c r="Q136" s="165"/>
      <c r="R136" s="165"/>
      <c r="S136" s="165"/>
      <c r="T136" s="166"/>
      <c r="AT136" s="160" t="s">
        <v>137</v>
      </c>
      <c r="AU136" s="160" t="s">
        <v>83</v>
      </c>
      <c r="AV136" s="13" t="s">
        <v>83</v>
      </c>
      <c r="AW136" s="13" t="s">
        <v>31</v>
      </c>
      <c r="AX136" s="13" t="s">
        <v>79</v>
      </c>
      <c r="AY136" s="160" t="s">
        <v>130</v>
      </c>
    </row>
    <row r="137" spans="1:65" s="2" customFormat="1" ht="33" customHeight="1">
      <c r="A137" s="31"/>
      <c r="B137" s="143"/>
      <c r="C137" s="144" t="s">
        <v>92</v>
      </c>
      <c r="D137" s="144" t="s">
        <v>132</v>
      </c>
      <c r="E137" s="145" t="s">
        <v>306</v>
      </c>
      <c r="F137" s="146" t="s">
        <v>307</v>
      </c>
      <c r="G137" s="147" t="s">
        <v>156</v>
      </c>
      <c r="H137" s="148">
        <v>157.68</v>
      </c>
      <c r="I137" s="149"/>
      <c r="J137" s="150">
        <f>ROUND(I137*H137,2)</f>
        <v>0</v>
      </c>
      <c r="K137" s="151"/>
      <c r="L137" s="32"/>
      <c r="M137" s="152" t="s">
        <v>1</v>
      </c>
      <c r="N137" s="153" t="s">
        <v>39</v>
      </c>
      <c r="O137" s="57"/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56" t="s">
        <v>89</v>
      </c>
      <c r="AT137" s="156" t="s">
        <v>132</v>
      </c>
      <c r="AU137" s="156" t="s">
        <v>83</v>
      </c>
      <c r="AY137" s="16" t="s">
        <v>130</v>
      </c>
      <c r="BE137" s="157">
        <f>IF(N137="základní",J137,0)</f>
        <v>0</v>
      </c>
      <c r="BF137" s="157">
        <f>IF(N137="snížená",J137,0)</f>
        <v>0</v>
      </c>
      <c r="BG137" s="157">
        <f>IF(N137="zákl. přenesená",J137,0)</f>
        <v>0</v>
      </c>
      <c r="BH137" s="157">
        <f>IF(N137="sníž. přenesená",J137,0)</f>
        <v>0</v>
      </c>
      <c r="BI137" s="157">
        <f>IF(N137="nulová",J137,0)</f>
        <v>0</v>
      </c>
      <c r="BJ137" s="16" t="s">
        <v>79</v>
      </c>
      <c r="BK137" s="157">
        <f>ROUND(I137*H137,2)</f>
        <v>0</v>
      </c>
      <c r="BL137" s="16" t="s">
        <v>89</v>
      </c>
      <c r="BM137" s="156" t="s">
        <v>764</v>
      </c>
    </row>
    <row r="138" spans="1:65" s="13" customFormat="1" ht="11.25">
      <c r="B138" s="158"/>
      <c r="D138" s="159" t="s">
        <v>137</v>
      </c>
      <c r="E138" s="160" t="s">
        <v>1</v>
      </c>
      <c r="F138" s="161" t="s">
        <v>765</v>
      </c>
      <c r="H138" s="162">
        <v>157.68</v>
      </c>
      <c r="I138" s="163"/>
      <c r="L138" s="158"/>
      <c r="M138" s="164"/>
      <c r="N138" s="165"/>
      <c r="O138" s="165"/>
      <c r="P138" s="165"/>
      <c r="Q138" s="165"/>
      <c r="R138" s="165"/>
      <c r="S138" s="165"/>
      <c r="T138" s="166"/>
      <c r="AT138" s="160" t="s">
        <v>137</v>
      </c>
      <c r="AU138" s="160" t="s">
        <v>83</v>
      </c>
      <c r="AV138" s="13" t="s">
        <v>83</v>
      </c>
      <c r="AW138" s="13" t="s">
        <v>31</v>
      </c>
      <c r="AX138" s="13" t="s">
        <v>79</v>
      </c>
      <c r="AY138" s="160" t="s">
        <v>130</v>
      </c>
    </row>
    <row r="139" spans="1:65" s="2" customFormat="1" ht="16.5" customHeight="1">
      <c r="A139" s="31"/>
      <c r="B139" s="143"/>
      <c r="C139" s="144" t="s">
        <v>95</v>
      </c>
      <c r="D139" s="144" t="s">
        <v>132</v>
      </c>
      <c r="E139" s="145" t="s">
        <v>310</v>
      </c>
      <c r="F139" s="146" t="s">
        <v>311</v>
      </c>
      <c r="G139" s="147" t="s">
        <v>141</v>
      </c>
      <c r="H139" s="148">
        <v>87.6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39</v>
      </c>
      <c r="O139" s="57"/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56" t="s">
        <v>89</v>
      </c>
      <c r="AT139" s="156" t="s">
        <v>132</v>
      </c>
      <c r="AU139" s="156" t="s">
        <v>83</v>
      </c>
      <c r="AY139" s="16" t="s">
        <v>130</v>
      </c>
      <c r="BE139" s="157">
        <f>IF(N139="základní",J139,0)</f>
        <v>0</v>
      </c>
      <c r="BF139" s="157">
        <f>IF(N139="snížená",J139,0)</f>
        <v>0</v>
      </c>
      <c r="BG139" s="157">
        <f>IF(N139="zákl. přenesená",J139,0)</f>
        <v>0</v>
      </c>
      <c r="BH139" s="157">
        <f>IF(N139="sníž. přenesená",J139,0)</f>
        <v>0</v>
      </c>
      <c r="BI139" s="157">
        <f>IF(N139="nulová",J139,0)</f>
        <v>0</v>
      </c>
      <c r="BJ139" s="16" t="s">
        <v>79</v>
      </c>
      <c r="BK139" s="157">
        <f>ROUND(I139*H139,2)</f>
        <v>0</v>
      </c>
      <c r="BL139" s="16" t="s">
        <v>89</v>
      </c>
      <c r="BM139" s="156" t="s">
        <v>766</v>
      </c>
    </row>
    <row r="140" spans="1:65" s="13" customFormat="1" ht="11.25">
      <c r="B140" s="158"/>
      <c r="D140" s="159" t="s">
        <v>137</v>
      </c>
      <c r="E140" s="160" t="s">
        <v>1</v>
      </c>
      <c r="F140" s="161" t="s">
        <v>763</v>
      </c>
      <c r="H140" s="162">
        <v>87.6</v>
      </c>
      <c r="I140" s="163"/>
      <c r="L140" s="158"/>
      <c r="M140" s="164"/>
      <c r="N140" s="165"/>
      <c r="O140" s="165"/>
      <c r="P140" s="165"/>
      <c r="Q140" s="165"/>
      <c r="R140" s="165"/>
      <c r="S140" s="165"/>
      <c r="T140" s="166"/>
      <c r="AT140" s="160" t="s">
        <v>137</v>
      </c>
      <c r="AU140" s="160" t="s">
        <v>83</v>
      </c>
      <c r="AV140" s="13" t="s">
        <v>83</v>
      </c>
      <c r="AW140" s="13" t="s">
        <v>31</v>
      </c>
      <c r="AX140" s="13" t="s">
        <v>79</v>
      </c>
      <c r="AY140" s="160" t="s">
        <v>130</v>
      </c>
    </row>
    <row r="141" spans="1:65" s="2" customFormat="1" ht="24.2" customHeight="1">
      <c r="A141" s="31"/>
      <c r="B141" s="143"/>
      <c r="C141" s="144" t="s">
        <v>98</v>
      </c>
      <c r="D141" s="144" t="s">
        <v>132</v>
      </c>
      <c r="E141" s="145" t="s">
        <v>313</v>
      </c>
      <c r="F141" s="146" t="s">
        <v>314</v>
      </c>
      <c r="G141" s="147" t="s">
        <v>141</v>
      </c>
      <c r="H141" s="148">
        <v>138.96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39</v>
      </c>
      <c r="O141" s="57"/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56" t="s">
        <v>89</v>
      </c>
      <c r="AT141" s="156" t="s">
        <v>132</v>
      </c>
      <c r="AU141" s="156" t="s">
        <v>83</v>
      </c>
      <c r="AY141" s="16" t="s">
        <v>130</v>
      </c>
      <c r="BE141" s="157">
        <f>IF(N141="základní",J141,0)</f>
        <v>0</v>
      </c>
      <c r="BF141" s="157">
        <f>IF(N141="snížená",J141,0)</f>
        <v>0</v>
      </c>
      <c r="BG141" s="157">
        <f>IF(N141="zákl. přenesená",J141,0)</f>
        <v>0</v>
      </c>
      <c r="BH141" s="157">
        <f>IF(N141="sníž. přenesená",J141,0)</f>
        <v>0</v>
      </c>
      <c r="BI141" s="157">
        <f>IF(N141="nulová",J141,0)</f>
        <v>0</v>
      </c>
      <c r="BJ141" s="16" t="s">
        <v>79</v>
      </c>
      <c r="BK141" s="157">
        <f>ROUND(I141*H141,2)</f>
        <v>0</v>
      </c>
      <c r="BL141" s="16" t="s">
        <v>89</v>
      </c>
      <c r="BM141" s="156" t="s">
        <v>767</v>
      </c>
    </row>
    <row r="142" spans="1:65" s="13" customFormat="1" ht="11.25">
      <c r="B142" s="158"/>
      <c r="D142" s="159" t="s">
        <v>137</v>
      </c>
      <c r="E142" s="160" t="s">
        <v>1</v>
      </c>
      <c r="F142" s="161" t="s">
        <v>768</v>
      </c>
      <c r="H142" s="162">
        <v>18</v>
      </c>
      <c r="I142" s="163"/>
      <c r="L142" s="158"/>
      <c r="M142" s="164"/>
      <c r="N142" s="165"/>
      <c r="O142" s="165"/>
      <c r="P142" s="165"/>
      <c r="Q142" s="165"/>
      <c r="R142" s="165"/>
      <c r="S142" s="165"/>
      <c r="T142" s="166"/>
      <c r="AT142" s="160" t="s">
        <v>137</v>
      </c>
      <c r="AU142" s="160" t="s">
        <v>83</v>
      </c>
      <c r="AV142" s="13" t="s">
        <v>83</v>
      </c>
      <c r="AW142" s="13" t="s">
        <v>31</v>
      </c>
      <c r="AX142" s="13" t="s">
        <v>74</v>
      </c>
      <c r="AY142" s="160" t="s">
        <v>130</v>
      </c>
    </row>
    <row r="143" spans="1:65" s="13" customFormat="1" ht="11.25">
      <c r="B143" s="158"/>
      <c r="D143" s="159" t="s">
        <v>137</v>
      </c>
      <c r="E143" s="160" t="s">
        <v>1</v>
      </c>
      <c r="F143" s="161" t="s">
        <v>769</v>
      </c>
      <c r="H143" s="162">
        <v>120.96</v>
      </c>
      <c r="I143" s="163"/>
      <c r="L143" s="158"/>
      <c r="M143" s="164"/>
      <c r="N143" s="165"/>
      <c r="O143" s="165"/>
      <c r="P143" s="165"/>
      <c r="Q143" s="165"/>
      <c r="R143" s="165"/>
      <c r="S143" s="165"/>
      <c r="T143" s="166"/>
      <c r="AT143" s="160" t="s">
        <v>137</v>
      </c>
      <c r="AU143" s="160" t="s">
        <v>83</v>
      </c>
      <c r="AV143" s="13" t="s">
        <v>83</v>
      </c>
      <c r="AW143" s="13" t="s">
        <v>31</v>
      </c>
      <c r="AX143" s="13" t="s">
        <v>74</v>
      </c>
      <c r="AY143" s="160" t="s">
        <v>130</v>
      </c>
    </row>
    <row r="144" spans="1:65" s="14" customFormat="1" ht="11.25">
      <c r="B144" s="167"/>
      <c r="D144" s="159" t="s">
        <v>137</v>
      </c>
      <c r="E144" s="168" t="s">
        <v>1</v>
      </c>
      <c r="F144" s="169" t="s">
        <v>145</v>
      </c>
      <c r="H144" s="170">
        <v>138.96</v>
      </c>
      <c r="I144" s="171"/>
      <c r="L144" s="167"/>
      <c r="M144" s="172"/>
      <c r="N144" s="173"/>
      <c r="O144" s="173"/>
      <c r="P144" s="173"/>
      <c r="Q144" s="173"/>
      <c r="R144" s="173"/>
      <c r="S144" s="173"/>
      <c r="T144" s="174"/>
      <c r="AT144" s="168" t="s">
        <v>137</v>
      </c>
      <c r="AU144" s="168" t="s">
        <v>83</v>
      </c>
      <c r="AV144" s="14" t="s">
        <v>89</v>
      </c>
      <c r="AW144" s="14" t="s">
        <v>31</v>
      </c>
      <c r="AX144" s="14" t="s">
        <v>79</v>
      </c>
      <c r="AY144" s="168" t="s">
        <v>130</v>
      </c>
    </row>
    <row r="145" spans="1:65" s="2" customFormat="1" ht="24.2" customHeight="1">
      <c r="A145" s="31"/>
      <c r="B145" s="143"/>
      <c r="C145" s="144" t="s">
        <v>157</v>
      </c>
      <c r="D145" s="144" t="s">
        <v>132</v>
      </c>
      <c r="E145" s="145" t="s">
        <v>318</v>
      </c>
      <c r="F145" s="146" t="s">
        <v>319</v>
      </c>
      <c r="G145" s="147" t="s">
        <v>141</v>
      </c>
      <c r="H145" s="148">
        <v>65.7</v>
      </c>
      <c r="I145" s="149"/>
      <c r="J145" s="150">
        <f>ROUND(I145*H145,2)</f>
        <v>0</v>
      </c>
      <c r="K145" s="151"/>
      <c r="L145" s="32"/>
      <c r="M145" s="152" t="s">
        <v>1</v>
      </c>
      <c r="N145" s="153" t="s">
        <v>39</v>
      </c>
      <c r="O145" s="57"/>
      <c r="P145" s="154">
        <f>O145*H145</f>
        <v>0</v>
      </c>
      <c r="Q145" s="154">
        <v>0</v>
      </c>
      <c r="R145" s="154">
        <f>Q145*H145</f>
        <v>0</v>
      </c>
      <c r="S145" s="154">
        <v>0</v>
      </c>
      <c r="T145" s="155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56" t="s">
        <v>89</v>
      </c>
      <c r="AT145" s="156" t="s">
        <v>132</v>
      </c>
      <c r="AU145" s="156" t="s">
        <v>83</v>
      </c>
      <c r="AY145" s="16" t="s">
        <v>130</v>
      </c>
      <c r="BE145" s="157">
        <f>IF(N145="základní",J145,0)</f>
        <v>0</v>
      </c>
      <c r="BF145" s="157">
        <f>IF(N145="snížená",J145,0)</f>
        <v>0</v>
      </c>
      <c r="BG145" s="157">
        <f>IF(N145="zákl. přenesená",J145,0)</f>
        <v>0</v>
      </c>
      <c r="BH145" s="157">
        <f>IF(N145="sníž. přenesená",J145,0)</f>
        <v>0</v>
      </c>
      <c r="BI145" s="157">
        <f>IF(N145="nulová",J145,0)</f>
        <v>0</v>
      </c>
      <c r="BJ145" s="16" t="s">
        <v>79</v>
      </c>
      <c r="BK145" s="157">
        <f>ROUND(I145*H145,2)</f>
        <v>0</v>
      </c>
      <c r="BL145" s="16" t="s">
        <v>89</v>
      </c>
      <c r="BM145" s="156" t="s">
        <v>770</v>
      </c>
    </row>
    <row r="146" spans="1:65" s="13" customFormat="1" ht="11.25">
      <c r="B146" s="158"/>
      <c r="D146" s="159" t="s">
        <v>137</v>
      </c>
      <c r="E146" s="160" t="s">
        <v>1</v>
      </c>
      <c r="F146" s="161" t="s">
        <v>771</v>
      </c>
      <c r="H146" s="162">
        <v>9</v>
      </c>
      <c r="I146" s="163"/>
      <c r="L146" s="158"/>
      <c r="M146" s="164"/>
      <c r="N146" s="165"/>
      <c r="O146" s="165"/>
      <c r="P146" s="165"/>
      <c r="Q146" s="165"/>
      <c r="R146" s="165"/>
      <c r="S146" s="165"/>
      <c r="T146" s="166"/>
      <c r="AT146" s="160" t="s">
        <v>137</v>
      </c>
      <c r="AU146" s="160" t="s">
        <v>83</v>
      </c>
      <c r="AV146" s="13" t="s">
        <v>83</v>
      </c>
      <c r="AW146" s="13" t="s">
        <v>31</v>
      </c>
      <c r="AX146" s="13" t="s">
        <v>74</v>
      </c>
      <c r="AY146" s="160" t="s">
        <v>130</v>
      </c>
    </row>
    <row r="147" spans="1:65" s="13" customFormat="1" ht="11.25">
      <c r="B147" s="158"/>
      <c r="D147" s="159" t="s">
        <v>137</v>
      </c>
      <c r="E147" s="160" t="s">
        <v>1</v>
      </c>
      <c r="F147" s="161" t="s">
        <v>772</v>
      </c>
      <c r="H147" s="162">
        <v>56.7</v>
      </c>
      <c r="I147" s="163"/>
      <c r="L147" s="158"/>
      <c r="M147" s="164"/>
      <c r="N147" s="165"/>
      <c r="O147" s="165"/>
      <c r="P147" s="165"/>
      <c r="Q147" s="165"/>
      <c r="R147" s="165"/>
      <c r="S147" s="165"/>
      <c r="T147" s="166"/>
      <c r="AT147" s="160" t="s">
        <v>137</v>
      </c>
      <c r="AU147" s="160" t="s">
        <v>83</v>
      </c>
      <c r="AV147" s="13" t="s">
        <v>83</v>
      </c>
      <c r="AW147" s="13" t="s">
        <v>31</v>
      </c>
      <c r="AX147" s="13" t="s">
        <v>74</v>
      </c>
      <c r="AY147" s="160" t="s">
        <v>130</v>
      </c>
    </row>
    <row r="148" spans="1:65" s="14" customFormat="1" ht="11.25">
      <c r="B148" s="167"/>
      <c r="D148" s="159" t="s">
        <v>137</v>
      </c>
      <c r="E148" s="168" t="s">
        <v>1</v>
      </c>
      <c r="F148" s="169" t="s">
        <v>145</v>
      </c>
      <c r="H148" s="170">
        <v>65.7</v>
      </c>
      <c r="I148" s="171"/>
      <c r="L148" s="167"/>
      <c r="M148" s="172"/>
      <c r="N148" s="173"/>
      <c r="O148" s="173"/>
      <c r="P148" s="173"/>
      <c r="Q148" s="173"/>
      <c r="R148" s="173"/>
      <c r="S148" s="173"/>
      <c r="T148" s="174"/>
      <c r="AT148" s="168" t="s">
        <v>137</v>
      </c>
      <c r="AU148" s="168" t="s">
        <v>83</v>
      </c>
      <c r="AV148" s="14" t="s">
        <v>89</v>
      </c>
      <c r="AW148" s="14" t="s">
        <v>31</v>
      </c>
      <c r="AX148" s="14" t="s">
        <v>79</v>
      </c>
      <c r="AY148" s="168" t="s">
        <v>130</v>
      </c>
    </row>
    <row r="149" spans="1:65" s="2" customFormat="1" ht="16.5" customHeight="1">
      <c r="A149" s="31"/>
      <c r="B149" s="143"/>
      <c r="C149" s="175" t="s">
        <v>172</v>
      </c>
      <c r="D149" s="175" t="s">
        <v>153</v>
      </c>
      <c r="E149" s="176" t="s">
        <v>321</v>
      </c>
      <c r="F149" s="177" t="s">
        <v>322</v>
      </c>
      <c r="G149" s="178" t="s">
        <v>156</v>
      </c>
      <c r="H149" s="179">
        <v>122.85899999999999</v>
      </c>
      <c r="I149" s="180"/>
      <c r="J149" s="181">
        <f>ROUND(I149*H149,2)</f>
        <v>0</v>
      </c>
      <c r="K149" s="182"/>
      <c r="L149" s="183"/>
      <c r="M149" s="184" t="s">
        <v>1</v>
      </c>
      <c r="N149" s="185" t="s">
        <v>39</v>
      </c>
      <c r="O149" s="57"/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56" t="s">
        <v>157</v>
      </c>
      <c r="AT149" s="156" t="s">
        <v>153</v>
      </c>
      <c r="AU149" s="156" t="s">
        <v>83</v>
      </c>
      <c r="AY149" s="16" t="s">
        <v>130</v>
      </c>
      <c r="BE149" s="157">
        <f>IF(N149="základní",J149,0)</f>
        <v>0</v>
      </c>
      <c r="BF149" s="157">
        <f>IF(N149="snížená",J149,0)</f>
        <v>0</v>
      </c>
      <c r="BG149" s="157">
        <f>IF(N149="zákl. přenesená",J149,0)</f>
        <v>0</v>
      </c>
      <c r="BH149" s="157">
        <f>IF(N149="sníž. přenesená",J149,0)</f>
        <v>0</v>
      </c>
      <c r="BI149" s="157">
        <f>IF(N149="nulová",J149,0)</f>
        <v>0</v>
      </c>
      <c r="BJ149" s="16" t="s">
        <v>79</v>
      </c>
      <c r="BK149" s="157">
        <f>ROUND(I149*H149,2)</f>
        <v>0</v>
      </c>
      <c r="BL149" s="16" t="s">
        <v>89</v>
      </c>
      <c r="BM149" s="156" t="s">
        <v>773</v>
      </c>
    </row>
    <row r="150" spans="1:65" s="13" customFormat="1" ht="11.25">
      <c r="B150" s="158"/>
      <c r="D150" s="159" t="s">
        <v>137</v>
      </c>
      <c r="E150" s="160" t="s">
        <v>1</v>
      </c>
      <c r="F150" s="161" t="s">
        <v>774</v>
      </c>
      <c r="H150" s="162">
        <v>122.85899999999999</v>
      </c>
      <c r="I150" s="163"/>
      <c r="L150" s="158"/>
      <c r="M150" s="164"/>
      <c r="N150" s="165"/>
      <c r="O150" s="165"/>
      <c r="P150" s="165"/>
      <c r="Q150" s="165"/>
      <c r="R150" s="165"/>
      <c r="S150" s="165"/>
      <c r="T150" s="166"/>
      <c r="AT150" s="160" t="s">
        <v>137</v>
      </c>
      <c r="AU150" s="160" t="s">
        <v>83</v>
      </c>
      <c r="AV150" s="13" t="s">
        <v>83</v>
      </c>
      <c r="AW150" s="13" t="s">
        <v>31</v>
      </c>
      <c r="AX150" s="13" t="s">
        <v>79</v>
      </c>
      <c r="AY150" s="160" t="s">
        <v>130</v>
      </c>
    </row>
    <row r="151" spans="1:65" s="12" customFormat="1" ht="22.9" customHeight="1">
      <c r="B151" s="130"/>
      <c r="D151" s="131" t="s">
        <v>73</v>
      </c>
      <c r="E151" s="141" t="s">
        <v>89</v>
      </c>
      <c r="F151" s="141" t="s">
        <v>336</v>
      </c>
      <c r="I151" s="133"/>
      <c r="J151" s="142">
        <f>BK151</f>
        <v>0</v>
      </c>
      <c r="L151" s="130"/>
      <c r="M151" s="135"/>
      <c r="N151" s="136"/>
      <c r="O151" s="136"/>
      <c r="P151" s="137">
        <f>SUM(P152:P155)</f>
        <v>0</v>
      </c>
      <c r="Q151" s="136"/>
      <c r="R151" s="137">
        <f>SUM(R152:R155)</f>
        <v>0</v>
      </c>
      <c r="S151" s="136"/>
      <c r="T151" s="138">
        <f>SUM(T152:T155)</f>
        <v>0</v>
      </c>
      <c r="AR151" s="131" t="s">
        <v>79</v>
      </c>
      <c r="AT151" s="139" t="s">
        <v>73</v>
      </c>
      <c r="AU151" s="139" t="s">
        <v>79</v>
      </c>
      <c r="AY151" s="131" t="s">
        <v>130</v>
      </c>
      <c r="BK151" s="140">
        <f>SUM(BK152:BK155)</f>
        <v>0</v>
      </c>
    </row>
    <row r="152" spans="1:65" s="2" customFormat="1" ht="16.5" customHeight="1">
      <c r="A152" s="31"/>
      <c r="B152" s="143"/>
      <c r="C152" s="144" t="s">
        <v>181</v>
      </c>
      <c r="D152" s="144" t="s">
        <v>132</v>
      </c>
      <c r="E152" s="145" t="s">
        <v>337</v>
      </c>
      <c r="F152" s="146" t="s">
        <v>338</v>
      </c>
      <c r="G152" s="147" t="s">
        <v>141</v>
      </c>
      <c r="H152" s="148">
        <v>21.9</v>
      </c>
      <c r="I152" s="149"/>
      <c r="J152" s="150">
        <f>ROUND(I152*H152,2)</f>
        <v>0</v>
      </c>
      <c r="K152" s="151"/>
      <c r="L152" s="32"/>
      <c r="M152" s="152" t="s">
        <v>1</v>
      </c>
      <c r="N152" s="153" t="s">
        <v>39</v>
      </c>
      <c r="O152" s="57"/>
      <c r="P152" s="154">
        <f>O152*H152</f>
        <v>0</v>
      </c>
      <c r="Q152" s="154">
        <v>0</v>
      </c>
      <c r="R152" s="154">
        <f>Q152*H152</f>
        <v>0</v>
      </c>
      <c r="S152" s="154">
        <v>0</v>
      </c>
      <c r="T152" s="155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56" t="s">
        <v>89</v>
      </c>
      <c r="AT152" s="156" t="s">
        <v>132</v>
      </c>
      <c r="AU152" s="156" t="s">
        <v>83</v>
      </c>
      <c r="AY152" s="16" t="s">
        <v>130</v>
      </c>
      <c r="BE152" s="157">
        <f>IF(N152="základní",J152,0)</f>
        <v>0</v>
      </c>
      <c r="BF152" s="157">
        <f>IF(N152="snížená",J152,0)</f>
        <v>0</v>
      </c>
      <c r="BG152" s="157">
        <f>IF(N152="zákl. přenesená",J152,0)</f>
        <v>0</v>
      </c>
      <c r="BH152" s="157">
        <f>IF(N152="sníž. přenesená",J152,0)</f>
        <v>0</v>
      </c>
      <c r="BI152" s="157">
        <f>IF(N152="nulová",J152,0)</f>
        <v>0</v>
      </c>
      <c r="BJ152" s="16" t="s">
        <v>79</v>
      </c>
      <c r="BK152" s="157">
        <f>ROUND(I152*H152,2)</f>
        <v>0</v>
      </c>
      <c r="BL152" s="16" t="s">
        <v>89</v>
      </c>
      <c r="BM152" s="156" t="s">
        <v>775</v>
      </c>
    </row>
    <row r="153" spans="1:65" s="13" customFormat="1" ht="11.25">
      <c r="B153" s="158"/>
      <c r="D153" s="159" t="s">
        <v>137</v>
      </c>
      <c r="E153" s="160" t="s">
        <v>1</v>
      </c>
      <c r="F153" s="161" t="s">
        <v>776</v>
      </c>
      <c r="H153" s="162">
        <v>3</v>
      </c>
      <c r="I153" s="163"/>
      <c r="L153" s="158"/>
      <c r="M153" s="164"/>
      <c r="N153" s="165"/>
      <c r="O153" s="165"/>
      <c r="P153" s="165"/>
      <c r="Q153" s="165"/>
      <c r="R153" s="165"/>
      <c r="S153" s="165"/>
      <c r="T153" s="166"/>
      <c r="AT153" s="160" t="s">
        <v>137</v>
      </c>
      <c r="AU153" s="160" t="s">
        <v>83</v>
      </c>
      <c r="AV153" s="13" t="s">
        <v>83</v>
      </c>
      <c r="AW153" s="13" t="s">
        <v>31</v>
      </c>
      <c r="AX153" s="13" t="s">
        <v>74</v>
      </c>
      <c r="AY153" s="160" t="s">
        <v>130</v>
      </c>
    </row>
    <row r="154" spans="1:65" s="13" customFormat="1" ht="11.25">
      <c r="B154" s="158"/>
      <c r="D154" s="159" t="s">
        <v>137</v>
      </c>
      <c r="E154" s="160" t="s">
        <v>1</v>
      </c>
      <c r="F154" s="161" t="s">
        <v>777</v>
      </c>
      <c r="H154" s="162">
        <v>18.899999999999999</v>
      </c>
      <c r="I154" s="163"/>
      <c r="L154" s="158"/>
      <c r="M154" s="164"/>
      <c r="N154" s="165"/>
      <c r="O154" s="165"/>
      <c r="P154" s="165"/>
      <c r="Q154" s="165"/>
      <c r="R154" s="165"/>
      <c r="S154" s="165"/>
      <c r="T154" s="166"/>
      <c r="AT154" s="160" t="s">
        <v>137</v>
      </c>
      <c r="AU154" s="160" t="s">
        <v>83</v>
      </c>
      <c r="AV154" s="13" t="s">
        <v>83</v>
      </c>
      <c r="AW154" s="13" t="s">
        <v>31</v>
      </c>
      <c r="AX154" s="13" t="s">
        <v>74</v>
      </c>
      <c r="AY154" s="160" t="s">
        <v>130</v>
      </c>
    </row>
    <row r="155" spans="1:65" s="14" customFormat="1" ht="11.25">
      <c r="B155" s="167"/>
      <c r="D155" s="159" t="s">
        <v>137</v>
      </c>
      <c r="E155" s="168" t="s">
        <v>1</v>
      </c>
      <c r="F155" s="169" t="s">
        <v>145</v>
      </c>
      <c r="H155" s="170">
        <v>21.9</v>
      </c>
      <c r="I155" s="171"/>
      <c r="L155" s="167"/>
      <c r="M155" s="172"/>
      <c r="N155" s="173"/>
      <c r="O155" s="173"/>
      <c r="P155" s="173"/>
      <c r="Q155" s="173"/>
      <c r="R155" s="173"/>
      <c r="S155" s="173"/>
      <c r="T155" s="174"/>
      <c r="AT155" s="168" t="s">
        <v>137</v>
      </c>
      <c r="AU155" s="168" t="s">
        <v>83</v>
      </c>
      <c r="AV155" s="14" t="s">
        <v>89</v>
      </c>
      <c r="AW155" s="14" t="s">
        <v>31</v>
      </c>
      <c r="AX155" s="14" t="s">
        <v>79</v>
      </c>
      <c r="AY155" s="168" t="s">
        <v>130</v>
      </c>
    </row>
    <row r="156" spans="1:65" s="12" customFormat="1" ht="22.9" customHeight="1">
      <c r="B156" s="130"/>
      <c r="D156" s="131" t="s">
        <v>73</v>
      </c>
      <c r="E156" s="141" t="s">
        <v>92</v>
      </c>
      <c r="F156" s="141" t="s">
        <v>207</v>
      </c>
      <c r="I156" s="133"/>
      <c r="J156" s="142">
        <f>BK156</f>
        <v>0</v>
      </c>
      <c r="L156" s="130"/>
      <c r="M156" s="135"/>
      <c r="N156" s="136"/>
      <c r="O156" s="136"/>
      <c r="P156" s="137">
        <f>SUM(P157:P160)</f>
        <v>0</v>
      </c>
      <c r="Q156" s="136"/>
      <c r="R156" s="137">
        <f>SUM(R157:R160)</f>
        <v>0</v>
      </c>
      <c r="S156" s="136"/>
      <c r="T156" s="138">
        <f>SUM(T157:T160)</f>
        <v>0</v>
      </c>
      <c r="AR156" s="131" t="s">
        <v>79</v>
      </c>
      <c r="AT156" s="139" t="s">
        <v>73</v>
      </c>
      <c r="AU156" s="139" t="s">
        <v>79</v>
      </c>
      <c r="AY156" s="131" t="s">
        <v>130</v>
      </c>
      <c r="BK156" s="140">
        <f>SUM(BK157:BK160)</f>
        <v>0</v>
      </c>
    </row>
    <row r="157" spans="1:65" s="2" customFormat="1" ht="24.2" customHeight="1">
      <c r="A157" s="31"/>
      <c r="B157" s="143"/>
      <c r="C157" s="144" t="s">
        <v>186</v>
      </c>
      <c r="D157" s="144" t="s">
        <v>132</v>
      </c>
      <c r="E157" s="145" t="s">
        <v>342</v>
      </c>
      <c r="F157" s="146" t="s">
        <v>343</v>
      </c>
      <c r="G157" s="147" t="s">
        <v>135</v>
      </c>
      <c r="H157" s="148">
        <v>162</v>
      </c>
      <c r="I157" s="149"/>
      <c r="J157" s="150">
        <f>ROUND(I157*H157,2)</f>
        <v>0</v>
      </c>
      <c r="K157" s="151"/>
      <c r="L157" s="32"/>
      <c r="M157" s="152" t="s">
        <v>1</v>
      </c>
      <c r="N157" s="153" t="s">
        <v>39</v>
      </c>
      <c r="O157" s="57"/>
      <c r="P157" s="154">
        <f>O157*H157</f>
        <v>0</v>
      </c>
      <c r="Q157" s="154">
        <v>0</v>
      </c>
      <c r="R157" s="154">
        <f>Q157*H157</f>
        <v>0</v>
      </c>
      <c r="S157" s="154">
        <v>0</v>
      </c>
      <c r="T157" s="155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56" t="s">
        <v>89</v>
      </c>
      <c r="AT157" s="156" t="s">
        <v>132</v>
      </c>
      <c r="AU157" s="156" t="s">
        <v>83</v>
      </c>
      <c r="AY157" s="16" t="s">
        <v>130</v>
      </c>
      <c r="BE157" s="157">
        <f>IF(N157="základní",J157,0)</f>
        <v>0</v>
      </c>
      <c r="BF157" s="157">
        <f>IF(N157="snížená",J157,0)</f>
        <v>0</v>
      </c>
      <c r="BG157" s="157">
        <f>IF(N157="zákl. přenesená",J157,0)</f>
        <v>0</v>
      </c>
      <c r="BH157" s="157">
        <f>IF(N157="sníž. přenesená",J157,0)</f>
        <v>0</v>
      </c>
      <c r="BI157" s="157">
        <f>IF(N157="nulová",J157,0)</f>
        <v>0</v>
      </c>
      <c r="BJ157" s="16" t="s">
        <v>79</v>
      </c>
      <c r="BK157" s="157">
        <f>ROUND(I157*H157,2)</f>
        <v>0</v>
      </c>
      <c r="BL157" s="16" t="s">
        <v>89</v>
      </c>
      <c r="BM157" s="156" t="s">
        <v>778</v>
      </c>
    </row>
    <row r="158" spans="1:65" s="13" customFormat="1" ht="11.25">
      <c r="B158" s="158"/>
      <c r="D158" s="159" t="s">
        <v>137</v>
      </c>
      <c r="E158" s="160" t="s">
        <v>1</v>
      </c>
      <c r="F158" s="161" t="s">
        <v>756</v>
      </c>
      <c r="H158" s="162">
        <v>162</v>
      </c>
      <c r="I158" s="163"/>
      <c r="L158" s="158"/>
      <c r="M158" s="164"/>
      <c r="N158" s="165"/>
      <c r="O158" s="165"/>
      <c r="P158" s="165"/>
      <c r="Q158" s="165"/>
      <c r="R158" s="165"/>
      <c r="S158" s="165"/>
      <c r="T158" s="166"/>
      <c r="AT158" s="160" t="s">
        <v>137</v>
      </c>
      <c r="AU158" s="160" t="s">
        <v>83</v>
      </c>
      <c r="AV158" s="13" t="s">
        <v>83</v>
      </c>
      <c r="AW158" s="13" t="s">
        <v>31</v>
      </c>
      <c r="AX158" s="13" t="s">
        <v>79</v>
      </c>
      <c r="AY158" s="160" t="s">
        <v>130</v>
      </c>
    </row>
    <row r="159" spans="1:65" s="2" customFormat="1" ht="33" customHeight="1">
      <c r="A159" s="31"/>
      <c r="B159" s="143"/>
      <c r="C159" s="144" t="s">
        <v>8</v>
      </c>
      <c r="D159" s="144" t="s">
        <v>132</v>
      </c>
      <c r="E159" s="145" t="s">
        <v>345</v>
      </c>
      <c r="F159" s="146" t="s">
        <v>346</v>
      </c>
      <c r="G159" s="147" t="s">
        <v>135</v>
      </c>
      <c r="H159" s="148">
        <v>202.5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39</v>
      </c>
      <c r="O159" s="57"/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56" t="s">
        <v>89</v>
      </c>
      <c r="AT159" s="156" t="s">
        <v>132</v>
      </c>
      <c r="AU159" s="156" t="s">
        <v>83</v>
      </c>
      <c r="AY159" s="16" t="s">
        <v>130</v>
      </c>
      <c r="BE159" s="157">
        <f>IF(N159="základní",J159,0)</f>
        <v>0</v>
      </c>
      <c r="BF159" s="157">
        <f>IF(N159="snížená",J159,0)</f>
        <v>0</v>
      </c>
      <c r="BG159" s="157">
        <f>IF(N159="zákl. přenesená",J159,0)</f>
        <v>0</v>
      </c>
      <c r="BH159" s="157">
        <f>IF(N159="sníž. přenesená",J159,0)</f>
        <v>0</v>
      </c>
      <c r="BI159" s="157">
        <f>IF(N159="nulová",J159,0)</f>
        <v>0</v>
      </c>
      <c r="BJ159" s="16" t="s">
        <v>79</v>
      </c>
      <c r="BK159" s="157">
        <f>ROUND(I159*H159,2)</f>
        <v>0</v>
      </c>
      <c r="BL159" s="16" t="s">
        <v>89</v>
      </c>
      <c r="BM159" s="156" t="s">
        <v>779</v>
      </c>
    </row>
    <row r="160" spans="1:65" s="13" customFormat="1" ht="11.25">
      <c r="B160" s="158"/>
      <c r="D160" s="159" t="s">
        <v>137</v>
      </c>
      <c r="E160" s="160" t="s">
        <v>1</v>
      </c>
      <c r="F160" s="161" t="s">
        <v>758</v>
      </c>
      <c r="H160" s="162">
        <v>202.5</v>
      </c>
      <c r="I160" s="163"/>
      <c r="L160" s="158"/>
      <c r="M160" s="164"/>
      <c r="N160" s="165"/>
      <c r="O160" s="165"/>
      <c r="P160" s="165"/>
      <c r="Q160" s="165"/>
      <c r="R160" s="165"/>
      <c r="S160" s="165"/>
      <c r="T160" s="166"/>
      <c r="AT160" s="160" t="s">
        <v>137</v>
      </c>
      <c r="AU160" s="160" t="s">
        <v>83</v>
      </c>
      <c r="AV160" s="13" t="s">
        <v>83</v>
      </c>
      <c r="AW160" s="13" t="s">
        <v>31</v>
      </c>
      <c r="AX160" s="13" t="s">
        <v>79</v>
      </c>
      <c r="AY160" s="160" t="s">
        <v>130</v>
      </c>
    </row>
    <row r="161" spans="1:65" s="12" customFormat="1" ht="22.9" customHeight="1">
      <c r="B161" s="130"/>
      <c r="D161" s="131" t="s">
        <v>73</v>
      </c>
      <c r="E161" s="141" t="s">
        <v>157</v>
      </c>
      <c r="F161" s="141" t="s">
        <v>780</v>
      </c>
      <c r="I161" s="133"/>
      <c r="J161" s="142">
        <f>BK161</f>
        <v>0</v>
      </c>
      <c r="L161" s="130"/>
      <c r="M161" s="135"/>
      <c r="N161" s="136"/>
      <c r="O161" s="136"/>
      <c r="P161" s="137">
        <f>SUM(P162:P206)</f>
        <v>0</v>
      </c>
      <c r="Q161" s="136"/>
      <c r="R161" s="137">
        <f>SUM(R162:R206)</f>
        <v>13.7737117</v>
      </c>
      <c r="S161" s="136"/>
      <c r="T161" s="138">
        <f>SUM(T162:T206)</f>
        <v>0</v>
      </c>
      <c r="AR161" s="131" t="s">
        <v>79</v>
      </c>
      <c r="AT161" s="139" t="s">
        <v>73</v>
      </c>
      <c r="AU161" s="139" t="s">
        <v>79</v>
      </c>
      <c r="AY161" s="131" t="s">
        <v>130</v>
      </c>
      <c r="BK161" s="140">
        <f>SUM(BK162:BK206)</f>
        <v>0</v>
      </c>
    </row>
    <row r="162" spans="1:65" s="2" customFormat="1" ht="24.2" customHeight="1">
      <c r="A162" s="31"/>
      <c r="B162" s="143"/>
      <c r="C162" s="144" t="s">
        <v>196</v>
      </c>
      <c r="D162" s="144" t="s">
        <v>132</v>
      </c>
      <c r="E162" s="145" t="s">
        <v>781</v>
      </c>
      <c r="F162" s="146" t="s">
        <v>782</v>
      </c>
      <c r="G162" s="147" t="s">
        <v>328</v>
      </c>
      <c r="H162" s="148">
        <v>1</v>
      </c>
      <c r="I162" s="149"/>
      <c r="J162" s="150">
        <f t="shared" ref="J162:J170" si="0">ROUND(I162*H162,2)</f>
        <v>0</v>
      </c>
      <c r="K162" s="151"/>
      <c r="L162" s="32"/>
      <c r="M162" s="152" t="s">
        <v>1</v>
      </c>
      <c r="N162" s="153" t="s">
        <v>39</v>
      </c>
      <c r="O162" s="57"/>
      <c r="P162" s="154">
        <f t="shared" ref="P162:P170" si="1">O162*H162</f>
        <v>0</v>
      </c>
      <c r="Q162" s="154">
        <v>0</v>
      </c>
      <c r="R162" s="154">
        <f t="shared" ref="R162:R170" si="2">Q162*H162</f>
        <v>0</v>
      </c>
      <c r="S162" s="154">
        <v>0</v>
      </c>
      <c r="T162" s="155">
        <f t="shared" ref="T162:T170" si="3"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56" t="s">
        <v>89</v>
      </c>
      <c r="AT162" s="156" t="s">
        <v>132</v>
      </c>
      <c r="AU162" s="156" t="s">
        <v>83</v>
      </c>
      <c r="AY162" s="16" t="s">
        <v>130</v>
      </c>
      <c r="BE162" s="157">
        <f t="shared" ref="BE162:BE170" si="4">IF(N162="základní",J162,0)</f>
        <v>0</v>
      </c>
      <c r="BF162" s="157">
        <f t="shared" ref="BF162:BF170" si="5">IF(N162="snížená",J162,0)</f>
        <v>0</v>
      </c>
      <c r="BG162" s="157">
        <f t="shared" ref="BG162:BG170" si="6">IF(N162="zákl. přenesená",J162,0)</f>
        <v>0</v>
      </c>
      <c r="BH162" s="157">
        <f t="shared" ref="BH162:BH170" si="7">IF(N162="sníž. přenesená",J162,0)</f>
        <v>0</v>
      </c>
      <c r="BI162" s="157">
        <f t="shared" ref="BI162:BI170" si="8">IF(N162="nulová",J162,0)</f>
        <v>0</v>
      </c>
      <c r="BJ162" s="16" t="s">
        <v>79</v>
      </c>
      <c r="BK162" s="157">
        <f t="shared" ref="BK162:BK170" si="9">ROUND(I162*H162,2)</f>
        <v>0</v>
      </c>
      <c r="BL162" s="16" t="s">
        <v>89</v>
      </c>
      <c r="BM162" s="156" t="s">
        <v>783</v>
      </c>
    </row>
    <row r="163" spans="1:65" s="2" customFormat="1" ht="24.2" customHeight="1">
      <c r="A163" s="31"/>
      <c r="B163" s="143"/>
      <c r="C163" s="144" t="s">
        <v>202</v>
      </c>
      <c r="D163" s="144" t="s">
        <v>132</v>
      </c>
      <c r="E163" s="145" t="s">
        <v>784</v>
      </c>
      <c r="F163" s="146" t="s">
        <v>785</v>
      </c>
      <c r="G163" s="147" t="s">
        <v>328</v>
      </c>
      <c r="H163" s="148">
        <v>28</v>
      </c>
      <c r="I163" s="149"/>
      <c r="J163" s="150">
        <f t="shared" si="0"/>
        <v>0</v>
      </c>
      <c r="K163" s="151"/>
      <c r="L163" s="32"/>
      <c r="M163" s="152" t="s">
        <v>1</v>
      </c>
      <c r="N163" s="153" t="s">
        <v>39</v>
      </c>
      <c r="O163" s="57"/>
      <c r="P163" s="154">
        <f t="shared" si="1"/>
        <v>0</v>
      </c>
      <c r="Q163" s="154">
        <v>1.67E-3</v>
      </c>
      <c r="R163" s="154">
        <f t="shared" si="2"/>
        <v>4.6760000000000003E-2</v>
      </c>
      <c r="S163" s="154">
        <v>0</v>
      </c>
      <c r="T163" s="155">
        <f t="shared" si="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56" t="s">
        <v>89</v>
      </c>
      <c r="AT163" s="156" t="s">
        <v>132</v>
      </c>
      <c r="AU163" s="156" t="s">
        <v>83</v>
      </c>
      <c r="AY163" s="16" t="s">
        <v>130</v>
      </c>
      <c r="BE163" s="157">
        <f t="shared" si="4"/>
        <v>0</v>
      </c>
      <c r="BF163" s="157">
        <f t="shared" si="5"/>
        <v>0</v>
      </c>
      <c r="BG163" s="157">
        <f t="shared" si="6"/>
        <v>0</v>
      </c>
      <c r="BH163" s="157">
        <f t="shared" si="7"/>
        <v>0</v>
      </c>
      <c r="BI163" s="157">
        <f t="shared" si="8"/>
        <v>0</v>
      </c>
      <c r="BJ163" s="16" t="s">
        <v>79</v>
      </c>
      <c r="BK163" s="157">
        <f t="shared" si="9"/>
        <v>0</v>
      </c>
      <c r="BL163" s="16" t="s">
        <v>89</v>
      </c>
      <c r="BM163" s="156" t="s">
        <v>786</v>
      </c>
    </row>
    <row r="164" spans="1:65" s="2" customFormat="1" ht="24.2" customHeight="1">
      <c r="A164" s="31"/>
      <c r="B164" s="143"/>
      <c r="C164" s="175" t="s">
        <v>208</v>
      </c>
      <c r="D164" s="175" t="s">
        <v>153</v>
      </c>
      <c r="E164" s="176" t="s">
        <v>787</v>
      </c>
      <c r="F164" s="177" t="s">
        <v>788</v>
      </c>
      <c r="G164" s="178" t="s">
        <v>328</v>
      </c>
      <c r="H164" s="179">
        <v>5</v>
      </c>
      <c r="I164" s="180"/>
      <c r="J164" s="181">
        <f t="shared" si="0"/>
        <v>0</v>
      </c>
      <c r="K164" s="182"/>
      <c r="L164" s="183"/>
      <c r="M164" s="184" t="s">
        <v>1</v>
      </c>
      <c r="N164" s="185" t="s">
        <v>39</v>
      </c>
      <c r="O164" s="57"/>
      <c r="P164" s="154">
        <f t="shared" si="1"/>
        <v>0</v>
      </c>
      <c r="Q164" s="154">
        <v>8.9999999999999993E-3</v>
      </c>
      <c r="R164" s="154">
        <f t="shared" si="2"/>
        <v>4.4999999999999998E-2</v>
      </c>
      <c r="S164" s="154">
        <v>0</v>
      </c>
      <c r="T164" s="155">
        <f t="shared" si="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56" t="s">
        <v>157</v>
      </c>
      <c r="AT164" s="156" t="s">
        <v>153</v>
      </c>
      <c r="AU164" s="156" t="s">
        <v>83</v>
      </c>
      <c r="AY164" s="16" t="s">
        <v>130</v>
      </c>
      <c r="BE164" s="157">
        <f t="shared" si="4"/>
        <v>0</v>
      </c>
      <c r="BF164" s="157">
        <f t="shared" si="5"/>
        <v>0</v>
      </c>
      <c r="BG164" s="157">
        <f t="shared" si="6"/>
        <v>0</v>
      </c>
      <c r="BH164" s="157">
        <f t="shared" si="7"/>
        <v>0</v>
      </c>
      <c r="BI164" s="157">
        <f t="shared" si="8"/>
        <v>0</v>
      </c>
      <c r="BJ164" s="16" t="s">
        <v>79</v>
      </c>
      <c r="BK164" s="157">
        <f t="shared" si="9"/>
        <v>0</v>
      </c>
      <c r="BL164" s="16" t="s">
        <v>89</v>
      </c>
      <c r="BM164" s="156" t="s">
        <v>789</v>
      </c>
    </row>
    <row r="165" spans="1:65" s="2" customFormat="1" ht="24.2" customHeight="1">
      <c r="A165" s="31"/>
      <c r="B165" s="143"/>
      <c r="C165" s="175" t="s">
        <v>729</v>
      </c>
      <c r="D165" s="175" t="s">
        <v>153</v>
      </c>
      <c r="E165" s="176" t="s">
        <v>790</v>
      </c>
      <c r="F165" s="177" t="s">
        <v>791</v>
      </c>
      <c r="G165" s="178" t="s">
        <v>328</v>
      </c>
      <c r="H165" s="179">
        <v>18</v>
      </c>
      <c r="I165" s="180"/>
      <c r="J165" s="181">
        <f t="shared" si="0"/>
        <v>0</v>
      </c>
      <c r="K165" s="182"/>
      <c r="L165" s="183"/>
      <c r="M165" s="184" t="s">
        <v>1</v>
      </c>
      <c r="N165" s="185" t="s">
        <v>39</v>
      </c>
      <c r="O165" s="57"/>
      <c r="P165" s="154">
        <f t="shared" si="1"/>
        <v>0</v>
      </c>
      <c r="Q165" s="154">
        <v>3.2000000000000002E-3</v>
      </c>
      <c r="R165" s="154">
        <f t="shared" si="2"/>
        <v>5.7600000000000005E-2</v>
      </c>
      <c r="S165" s="154">
        <v>0</v>
      </c>
      <c r="T165" s="155">
        <f t="shared" si="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56" t="s">
        <v>157</v>
      </c>
      <c r="AT165" s="156" t="s">
        <v>153</v>
      </c>
      <c r="AU165" s="156" t="s">
        <v>83</v>
      </c>
      <c r="AY165" s="16" t="s">
        <v>130</v>
      </c>
      <c r="BE165" s="157">
        <f t="shared" si="4"/>
        <v>0</v>
      </c>
      <c r="BF165" s="157">
        <f t="shared" si="5"/>
        <v>0</v>
      </c>
      <c r="BG165" s="157">
        <f t="shared" si="6"/>
        <v>0</v>
      </c>
      <c r="BH165" s="157">
        <f t="shared" si="7"/>
        <v>0</v>
      </c>
      <c r="BI165" s="157">
        <f t="shared" si="8"/>
        <v>0</v>
      </c>
      <c r="BJ165" s="16" t="s">
        <v>79</v>
      </c>
      <c r="BK165" s="157">
        <f t="shared" si="9"/>
        <v>0</v>
      </c>
      <c r="BL165" s="16" t="s">
        <v>89</v>
      </c>
      <c r="BM165" s="156" t="s">
        <v>792</v>
      </c>
    </row>
    <row r="166" spans="1:65" s="2" customFormat="1" ht="24.2" customHeight="1">
      <c r="A166" s="31"/>
      <c r="B166" s="143"/>
      <c r="C166" s="175" t="s">
        <v>212</v>
      </c>
      <c r="D166" s="175" t="s">
        <v>153</v>
      </c>
      <c r="E166" s="176" t="s">
        <v>793</v>
      </c>
      <c r="F166" s="177" t="s">
        <v>794</v>
      </c>
      <c r="G166" s="178" t="s">
        <v>328</v>
      </c>
      <c r="H166" s="179">
        <v>5</v>
      </c>
      <c r="I166" s="180"/>
      <c r="J166" s="181">
        <f t="shared" si="0"/>
        <v>0</v>
      </c>
      <c r="K166" s="182"/>
      <c r="L166" s="183"/>
      <c r="M166" s="184" t="s">
        <v>1</v>
      </c>
      <c r="N166" s="185" t="s">
        <v>39</v>
      </c>
      <c r="O166" s="57"/>
      <c r="P166" s="154">
        <f t="shared" si="1"/>
        <v>0</v>
      </c>
      <c r="Q166" s="154">
        <v>7.3000000000000001E-3</v>
      </c>
      <c r="R166" s="154">
        <f t="shared" si="2"/>
        <v>3.6499999999999998E-2</v>
      </c>
      <c r="S166" s="154">
        <v>0</v>
      </c>
      <c r="T166" s="155">
        <f t="shared" si="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56" t="s">
        <v>157</v>
      </c>
      <c r="AT166" s="156" t="s">
        <v>153</v>
      </c>
      <c r="AU166" s="156" t="s">
        <v>83</v>
      </c>
      <c r="AY166" s="16" t="s">
        <v>130</v>
      </c>
      <c r="BE166" s="157">
        <f t="shared" si="4"/>
        <v>0</v>
      </c>
      <c r="BF166" s="157">
        <f t="shared" si="5"/>
        <v>0</v>
      </c>
      <c r="BG166" s="157">
        <f t="shared" si="6"/>
        <v>0</v>
      </c>
      <c r="BH166" s="157">
        <f t="shared" si="7"/>
        <v>0</v>
      </c>
      <c r="BI166" s="157">
        <f t="shared" si="8"/>
        <v>0</v>
      </c>
      <c r="BJ166" s="16" t="s">
        <v>79</v>
      </c>
      <c r="BK166" s="157">
        <f t="shared" si="9"/>
        <v>0</v>
      </c>
      <c r="BL166" s="16" t="s">
        <v>89</v>
      </c>
      <c r="BM166" s="156" t="s">
        <v>795</v>
      </c>
    </row>
    <row r="167" spans="1:65" s="2" customFormat="1" ht="24.2" customHeight="1">
      <c r="A167" s="31"/>
      <c r="B167" s="143"/>
      <c r="C167" s="144" t="s">
        <v>218</v>
      </c>
      <c r="D167" s="144" t="s">
        <v>132</v>
      </c>
      <c r="E167" s="145" t="s">
        <v>796</v>
      </c>
      <c r="F167" s="146" t="s">
        <v>797</v>
      </c>
      <c r="G167" s="147" t="s">
        <v>328</v>
      </c>
      <c r="H167" s="148">
        <v>4</v>
      </c>
      <c r="I167" s="149"/>
      <c r="J167" s="150">
        <f t="shared" si="0"/>
        <v>0</v>
      </c>
      <c r="K167" s="151"/>
      <c r="L167" s="32"/>
      <c r="M167" s="152" t="s">
        <v>1</v>
      </c>
      <c r="N167" s="153" t="s">
        <v>39</v>
      </c>
      <c r="O167" s="57"/>
      <c r="P167" s="154">
        <f t="shared" si="1"/>
        <v>0</v>
      </c>
      <c r="Q167" s="154">
        <v>1.7099999999999999E-3</v>
      </c>
      <c r="R167" s="154">
        <f t="shared" si="2"/>
        <v>6.8399999999999997E-3</v>
      </c>
      <c r="S167" s="154">
        <v>0</v>
      </c>
      <c r="T167" s="155">
        <f t="shared" si="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56" t="s">
        <v>89</v>
      </c>
      <c r="AT167" s="156" t="s">
        <v>132</v>
      </c>
      <c r="AU167" s="156" t="s">
        <v>83</v>
      </c>
      <c r="AY167" s="16" t="s">
        <v>130</v>
      </c>
      <c r="BE167" s="157">
        <f t="shared" si="4"/>
        <v>0</v>
      </c>
      <c r="BF167" s="157">
        <f t="shared" si="5"/>
        <v>0</v>
      </c>
      <c r="BG167" s="157">
        <f t="shared" si="6"/>
        <v>0</v>
      </c>
      <c r="BH167" s="157">
        <f t="shared" si="7"/>
        <v>0</v>
      </c>
      <c r="BI167" s="157">
        <f t="shared" si="8"/>
        <v>0</v>
      </c>
      <c r="BJ167" s="16" t="s">
        <v>79</v>
      </c>
      <c r="BK167" s="157">
        <f t="shared" si="9"/>
        <v>0</v>
      </c>
      <c r="BL167" s="16" t="s">
        <v>89</v>
      </c>
      <c r="BM167" s="156" t="s">
        <v>798</v>
      </c>
    </row>
    <row r="168" spans="1:65" s="2" customFormat="1" ht="24.2" customHeight="1">
      <c r="A168" s="31"/>
      <c r="B168" s="143"/>
      <c r="C168" s="175" t="s">
        <v>224</v>
      </c>
      <c r="D168" s="175" t="s">
        <v>153</v>
      </c>
      <c r="E168" s="176" t="s">
        <v>799</v>
      </c>
      <c r="F168" s="177" t="s">
        <v>800</v>
      </c>
      <c r="G168" s="178" t="s">
        <v>328</v>
      </c>
      <c r="H168" s="179">
        <v>3</v>
      </c>
      <c r="I168" s="180"/>
      <c r="J168" s="181">
        <f t="shared" si="0"/>
        <v>0</v>
      </c>
      <c r="K168" s="182"/>
      <c r="L168" s="183"/>
      <c r="M168" s="184" t="s">
        <v>1</v>
      </c>
      <c r="N168" s="185" t="s">
        <v>39</v>
      </c>
      <c r="O168" s="57"/>
      <c r="P168" s="154">
        <f t="shared" si="1"/>
        <v>0</v>
      </c>
      <c r="Q168" s="154">
        <v>1.49E-2</v>
      </c>
      <c r="R168" s="154">
        <f t="shared" si="2"/>
        <v>4.4700000000000004E-2</v>
      </c>
      <c r="S168" s="154">
        <v>0</v>
      </c>
      <c r="T168" s="155">
        <f t="shared" si="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56" t="s">
        <v>157</v>
      </c>
      <c r="AT168" s="156" t="s">
        <v>153</v>
      </c>
      <c r="AU168" s="156" t="s">
        <v>83</v>
      </c>
      <c r="AY168" s="16" t="s">
        <v>130</v>
      </c>
      <c r="BE168" s="157">
        <f t="shared" si="4"/>
        <v>0</v>
      </c>
      <c r="BF168" s="157">
        <f t="shared" si="5"/>
        <v>0</v>
      </c>
      <c r="BG168" s="157">
        <f t="shared" si="6"/>
        <v>0</v>
      </c>
      <c r="BH168" s="157">
        <f t="shared" si="7"/>
        <v>0</v>
      </c>
      <c r="BI168" s="157">
        <f t="shared" si="8"/>
        <v>0</v>
      </c>
      <c r="BJ168" s="16" t="s">
        <v>79</v>
      </c>
      <c r="BK168" s="157">
        <f t="shared" si="9"/>
        <v>0</v>
      </c>
      <c r="BL168" s="16" t="s">
        <v>89</v>
      </c>
      <c r="BM168" s="156" t="s">
        <v>801</v>
      </c>
    </row>
    <row r="169" spans="1:65" s="2" customFormat="1" ht="24.2" customHeight="1">
      <c r="A169" s="31"/>
      <c r="B169" s="143"/>
      <c r="C169" s="175" t="s">
        <v>230</v>
      </c>
      <c r="D169" s="175" t="s">
        <v>153</v>
      </c>
      <c r="E169" s="176" t="s">
        <v>802</v>
      </c>
      <c r="F169" s="177" t="s">
        <v>803</v>
      </c>
      <c r="G169" s="178" t="s">
        <v>328</v>
      </c>
      <c r="H169" s="179">
        <v>1</v>
      </c>
      <c r="I169" s="180"/>
      <c r="J169" s="181">
        <f t="shared" si="0"/>
        <v>0</v>
      </c>
      <c r="K169" s="182"/>
      <c r="L169" s="183"/>
      <c r="M169" s="184" t="s">
        <v>1</v>
      </c>
      <c r="N169" s="185" t="s">
        <v>39</v>
      </c>
      <c r="O169" s="57"/>
      <c r="P169" s="154">
        <f t="shared" si="1"/>
        <v>0</v>
      </c>
      <c r="Q169" s="154">
        <v>1.49E-2</v>
      </c>
      <c r="R169" s="154">
        <f t="shared" si="2"/>
        <v>1.49E-2</v>
      </c>
      <c r="S169" s="154">
        <v>0</v>
      </c>
      <c r="T169" s="155">
        <f t="shared" si="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56" t="s">
        <v>157</v>
      </c>
      <c r="AT169" s="156" t="s">
        <v>153</v>
      </c>
      <c r="AU169" s="156" t="s">
        <v>83</v>
      </c>
      <c r="AY169" s="16" t="s">
        <v>130</v>
      </c>
      <c r="BE169" s="157">
        <f t="shared" si="4"/>
        <v>0</v>
      </c>
      <c r="BF169" s="157">
        <f t="shared" si="5"/>
        <v>0</v>
      </c>
      <c r="BG169" s="157">
        <f t="shared" si="6"/>
        <v>0</v>
      </c>
      <c r="BH169" s="157">
        <f t="shared" si="7"/>
        <v>0</v>
      </c>
      <c r="BI169" s="157">
        <f t="shared" si="8"/>
        <v>0</v>
      </c>
      <c r="BJ169" s="16" t="s">
        <v>79</v>
      </c>
      <c r="BK169" s="157">
        <f t="shared" si="9"/>
        <v>0</v>
      </c>
      <c r="BL169" s="16" t="s">
        <v>89</v>
      </c>
      <c r="BM169" s="156" t="s">
        <v>804</v>
      </c>
    </row>
    <row r="170" spans="1:65" s="2" customFormat="1" ht="24.2" customHeight="1">
      <c r="A170" s="31"/>
      <c r="B170" s="143"/>
      <c r="C170" s="144" t="s">
        <v>235</v>
      </c>
      <c r="D170" s="144" t="s">
        <v>132</v>
      </c>
      <c r="E170" s="145" t="s">
        <v>805</v>
      </c>
      <c r="F170" s="146" t="s">
        <v>806</v>
      </c>
      <c r="G170" s="147" t="s">
        <v>199</v>
      </c>
      <c r="H170" s="148">
        <v>50</v>
      </c>
      <c r="I170" s="149"/>
      <c r="J170" s="150">
        <f t="shared" si="0"/>
        <v>0</v>
      </c>
      <c r="K170" s="151"/>
      <c r="L170" s="32"/>
      <c r="M170" s="152" t="s">
        <v>1</v>
      </c>
      <c r="N170" s="153" t="s">
        <v>39</v>
      </c>
      <c r="O170" s="57"/>
      <c r="P170" s="154">
        <f t="shared" si="1"/>
        <v>0</v>
      </c>
      <c r="Q170" s="154">
        <v>0</v>
      </c>
      <c r="R170" s="154">
        <f t="shared" si="2"/>
        <v>0</v>
      </c>
      <c r="S170" s="154">
        <v>0</v>
      </c>
      <c r="T170" s="155">
        <f t="shared" si="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56" t="s">
        <v>89</v>
      </c>
      <c r="AT170" s="156" t="s">
        <v>132</v>
      </c>
      <c r="AU170" s="156" t="s">
        <v>83</v>
      </c>
      <c r="AY170" s="16" t="s">
        <v>130</v>
      </c>
      <c r="BE170" s="157">
        <f t="shared" si="4"/>
        <v>0</v>
      </c>
      <c r="BF170" s="157">
        <f t="shared" si="5"/>
        <v>0</v>
      </c>
      <c r="BG170" s="157">
        <f t="shared" si="6"/>
        <v>0</v>
      </c>
      <c r="BH170" s="157">
        <f t="shared" si="7"/>
        <v>0</v>
      </c>
      <c r="BI170" s="157">
        <f t="shared" si="8"/>
        <v>0</v>
      </c>
      <c r="BJ170" s="16" t="s">
        <v>79</v>
      </c>
      <c r="BK170" s="157">
        <f t="shared" si="9"/>
        <v>0</v>
      </c>
      <c r="BL170" s="16" t="s">
        <v>89</v>
      </c>
      <c r="BM170" s="156" t="s">
        <v>807</v>
      </c>
    </row>
    <row r="171" spans="1:65" s="13" customFormat="1" ht="11.25">
      <c r="B171" s="158"/>
      <c r="D171" s="159" t="s">
        <v>137</v>
      </c>
      <c r="E171" s="160" t="s">
        <v>1</v>
      </c>
      <c r="F171" s="161" t="s">
        <v>808</v>
      </c>
      <c r="H171" s="162">
        <v>50</v>
      </c>
      <c r="I171" s="163"/>
      <c r="L171" s="158"/>
      <c r="M171" s="164"/>
      <c r="N171" s="165"/>
      <c r="O171" s="165"/>
      <c r="P171" s="165"/>
      <c r="Q171" s="165"/>
      <c r="R171" s="165"/>
      <c r="S171" s="165"/>
      <c r="T171" s="166"/>
      <c r="AT171" s="160" t="s">
        <v>137</v>
      </c>
      <c r="AU171" s="160" t="s">
        <v>83</v>
      </c>
      <c r="AV171" s="13" t="s">
        <v>83</v>
      </c>
      <c r="AW171" s="13" t="s">
        <v>31</v>
      </c>
      <c r="AX171" s="13" t="s">
        <v>79</v>
      </c>
      <c r="AY171" s="160" t="s">
        <v>130</v>
      </c>
    </row>
    <row r="172" spans="1:65" s="2" customFormat="1" ht="24.2" customHeight="1">
      <c r="A172" s="31"/>
      <c r="B172" s="143"/>
      <c r="C172" s="175" t="s">
        <v>7</v>
      </c>
      <c r="D172" s="175" t="s">
        <v>153</v>
      </c>
      <c r="E172" s="176" t="s">
        <v>809</v>
      </c>
      <c r="F172" s="177" t="s">
        <v>810</v>
      </c>
      <c r="G172" s="178" t="s">
        <v>199</v>
      </c>
      <c r="H172" s="179">
        <v>50.75</v>
      </c>
      <c r="I172" s="180"/>
      <c r="J172" s="181">
        <f>ROUND(I172*H172,2)</f>
        <v>0</v>
      </c>
      <c r="K172" s="182"/>
      <c r="L172" s="183"/>
      <c r="M172" s="184" t="s">
        <v>1</v>
      </c>
      <c r="N172" s="185" t="s">
        <v>39</v>
      </c>
      <c r="O172" s="57"/>
      <c r="P172" s="154">
        <f>O172*H172</f>
        <v>0</v>
      </c>
      <c r="Q172" s="154">
        <v>2.7E-4</v>
      </c>
      <c r="R172" s="154">
        <f>Q172*H172</f>
        <v>1.3702499999999999E-2</v>
      </c>
      <c r="S172" s="154">
        <v>0</v>
      </c>
      <c r="T172" s="155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56" t="s">
        <v>157</v>
      </c>
      <c r="AT172" s="156" t="s">
        <v>153</v>
      </c>
      <c r="AU172" s="156" t="s">
        <v>83</v>
      </c>
      <c r="AY172" s="16" t="s">
        <v>130</v>
      </c>
      <c r="BE172" s="157">
        <f>IF(N172="základní",J172,0)</f>
        <v>0</v>
      </c>
      <c r="BF172" s="157">
        <f>IF(N172="snížená",J172,0)</f>
        <v>0</v>
      </c>
      <c r="BG172" s="157">
        <f>IF(N172="zákl. přenesená",J172,0)</f>
        <v>0</v>
      </c>
      <c r="BH172" s="157">
        <f>IF(N172="sníž. přenesená",J172,0)</f>
        <v>0</v>
      </c>
      <c r="BI172" s="157">
        <f>IF(N172="nulová",J172,0)</f>
        <v>0</v>
      </c>
      <c r="BJ172" s="16" t="s">
        <v>79</v>
      </c>
      <c r="BK172" s="157">
        <f>ROUND(I172*H172,2)</f>
        <v>0</v>
      </c>
      <c r="BL172" s="16" t="s">
        <v>89</v>
      </c>
      <c r="BM172" s="156" t="s">
        <v>811</v>
      </c>
    </row>
    <row r="173" spans="1:65" s="13" customFormat="1" ht="11.25">
      <c r="B173" s="158"/>
      <c r="D173" s="159" t="s">
        <v>137</v>
      </c>
      <c r="E173" s="160" t="s">
        <v>1</v>
      </c>
      <c r="F173" s="161" t="s">
        <v>808</v>
      </c>
      <c r="H173" s="162">
        <v>50</v>
      </c>
      <c r="I173" s="163"/>
      <c r="L173" s="158"/>
      <c r="M173" s="164"/>
      <c r="N173" s="165"/>
      <c r="O173" s="165"/>
      <c r="P173" s="165"/>
      <c r="Q173" s="165"/>
      <c r="R173" s="165"/>
      <c r="S173" s="165"/>
      <c r="T173" s="166"/>
      <c r="AT173" s="160" t="s">
        <v>137</v>
      </c>
      <c r="AU173" s="160" t="s">
        <v>83</v>
      </c>
      <c r="AV173" s="13" t="s">
        <v>83</v>
      </c>
      <c r="AW173" s="13" t="s">
        <v>31</v>
      </c>
      <c r="AX173" s="13" t="s">
        <v>79</v>
      </c>
      <c r="AY173" s="160" t="s">
        <v>130</v>
      </c>
    </row>
    <row r="174" spans="1:65" s="13" customFormat="1" ht="11.25">
      <c r="B174" s="158"/>
      <c r="D174" s="159" t="s">
        <v>137</v>
      </c>
      <c r="F174" s="161" t="s">
        <v>812</v>
      </c>
      <c r="H174" s="162">
        <v>50.75</v>
      </c>
      <c r="I174" s="163"/>
      <c r="L174" s="158"/>
      <c r="M174" s="164"/>
      <c r="N174" s="165"/>
      <c r="O174" s="165"/>
      <c r="P174" s="165"/>
      <c r="Q174" s="165"/>
      <c r="R174" s="165"/>
      <c r="S174" s="165"/>
      <c r="T174" s="166"/>
      <c r="AT174" s="160" t="s">
        <v>137</v>
      </c>
      <c r="AU174" s="160" t="s">
        <v>83</v>
      </c>
      <c r="AV174" s="13" t="s">
        <v>83</v>
      </c>
      <c r="AW174" s="13" t="s">
        <v>3</v>
      </c>
      <c r="AX174" s="13" t="s">
        <v>79</v>
      </c>
      <c r="AY174" s="160" t="s">
        <v>130</v>
      </c>
    </row>
    <row r="175" spans="1:65" s="2" customFormat="1" ht="24.2" customHeight="1">
      <c r="A175" s="31"/>
      <c r="B175" s="143"/>
      <c r="C175" s="144" t="s">
        <v>244</v>
      </c>
      <c r="D175" s="144" t="s">
        <v>132</v>
      </c>
      <c r="E175" s="145" t="s">
        <v>813</v>
      </c>
      <c r="F175" s="146" t="s">
        <v>814</v>
      </c>
      <c r="G175" s="147" t="s">
        <v>199</v>
      </c>
      <c r="H175" s="148">
        <v>252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39</v>
      </c>
      <c r="O175" s="57"/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56" t="s">
        <v>89</v>
      </c>
      <c r="AT175" s="156" t="s">
        <v>132</v>
      </c>
      <c r="AU175" s="156" t="s">
        <v>83</v>
      </c>
      <c r="AY175" s="16" t="s">
        <v>130</v>
      </c>
      <c r="BE175" s="157">
        <f>IF(N175="základní",J175,0)</f>
        <v>0</v>
      </c>
      <c r="BF175" s="157">
        <f>IF(N175="snížená",J175,0)</f>
        <v>0</v>
      </c>
      <c r="BG175" s="157">
        <f>IF(N175="zákl. přenesená",J175,0)</f>
        <v>0</v>
      </c>
      <c r="BH175" s="157">
        <f>IF(N175="sníž. přenesená",J175,0)</f>
        <v>0</v>
      </c>
      <c r="BI175" s="157">
        <f>IF(N175="nulová",J175,0)</f>
        <v>0</v>
      </c>
      <c r="BJ175" s="16" t="s">
        <v>79</v>
      </c>
      <c r="BK175" s="157">
        <f>ROUND(I175*H175,2)</f>
        <v>0</v>
      </c>
      <c r="BL175" s="16" t="s">
        <v>89</v>
      </c>
      <c r="BM175" s="156" t="s">
        <v>815</v>
      </c>
    </row>
    <row r="176" spans="1:65" s="13" customFormat="1" ht="11.25">
      <c r="B176" s="158"/>
      <c r="D176" s="159" t="s">
        <v>137</v>
      </c>
      <c r="E176" s="160" t="s">
        <v>1</v>
      </c>
      <c r="F176" s="161" t="s">
        <v>816</v>
      </c>
      <c r="H176" s="162">
        <v>252</v>
      </c>
      <c r="I176" s="163"/>
      <c r="L176" s="158"/>
      <c r="M176" s="164"/>
      <c r="N176" s="165"/>
      <c r="O176" s="165"/>
      <c r="P176" s="165"/>
      <c r="Q176" s="165"/>
      <c r="R176" s="165"/>
      <c r="S176" s="165"/>
      <c r="T176" s="166"/>
      <c r="AT176" s="160" t="s">
        <v>137</v>
      </c>
      <c r="AU176" s="160" t="s">
        <v>83</v>
      </c>
      <c r="AV176" s="13" t="s">
        <v>83</v>
      </c>
      <c r="AW176" s="13" t="s">
        <v>31</v>
      </c>
      <c r="AX176" s="13" t="s">
        <v>79</v>
      </c>
      <c r="AY176" s="160" t="s">
        <v>130</v>
      </c>
    </row>
    <row r="177" spans="1:65" s="2" customFormat="1" ht="24.2" customHeight="1">
      <c r="A177" s="31"/>
      <c r="B177" s="143"/>
      <c r="C177" s="175" t="s">
        <v>250</v>
      </c>
      <c r="D177" s="175" t="s">
        <v>153</v>
      </c>
      <c r="E177" s="176" t="s">
        <v>817</v>
      </c>
      <c r="F177" s="177" t="s">
        <v>818</v>
      </c>
      <c r="G177" s="178" t="s">
        <v>199</v>
      </c>
      <c r="H177" s="179">
        <v>255.78</v>
      </c>
      <c r="I177" s="180"/>
      <c r="J177" s="181">
        <f>ROUND(I177*H177,2)</f>
        <v>0</v>
      </c>
      <c r="K177" s="182"/>
      <c r="L177" s="183"/>
      <c r="M177" s="184" t="s">
        <v>1</v>
      </c>
      <c r="N177" s="185" t="s">
        <v>39</v>
      </c>
      <c r="O177" s="57"/>
      <c r="P177" s="154">
        <f>O177*H177</f>
        <v>0</v>
      </c>
      <c r="Q177" s="154">
        <v>2.14E-3</v>
      </c>
      <c r="R177" s="154">
        <f>Q177*H177</f>
        <v>0.5473692</v>
      </c>
      <c r="S177" s="154">
        <v>0</v>
      </c>
      <c r="T177" s="155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56" t="s">
        <v>157</v>
      </c>
      <c r="AT177" s="156" t="s">
        <v>153</v>
      </c>
      <c r="AU177" s="156" t="s">
        <v>83</v>
      </c>
      <c r="AY177" s="16" t="s">
        <v>130</v>
      </c>
      <c r="BE177" s="157">
        <f>IF(N177="základní",J177,0)</f>
        <v>0</v>
      </c>
      <c r="BF177" s="157">
        <f>IF(N177="snížená",J177,0)</f>
        <v>0</v>
      </c>
      <c r="BG177" s="157">
        <f>IF(N177="zákl. přenesená",J177,0)</f>
        <v>0</v>
      </c>
      <c r="BH177" s="157">
        <f>IF(N177="sníž. přenesená",J177,0)</f>
        <v>0</v>
      </c>
      <c r="BI177" s="157">
        <f>IF(N177="nulová",J177,0)</f>
        <v>0</v>
      </c>
      <c r="BJ177" s="16" t="s">
        <v>79</v>
      </c>
      <c r="BK177" s="157">
        <f>ROUND(I177*H177,2)</f>
        <v>0</v>
      </c>
      <c r="BL177" s="16" t="s">
        <v>89</v>
      </c>
      <c r="BM177" s="156" t="s">
        <v>819</v>
      </c>
    </row>
    <row r="178" spans="1:65" s="13" customFormat="1" ht="11.25">
      <c r="B178" s="158"/>
      <c r="D178" s="159" t="s">
        <v>137</v>
      </c>
      <c r="E178" s="160" t="s">
        <v>1</v>
      </c>
      <c r="F178" s="161" t="s">
        <v>816</v>
      </c>
      <c r="H178" s="162">
        <v>252</v>
      </c>
      <c r="I178" s="163"/>
      <c r="L178" s="158"/>
      <c r="M178" s="164"/>
      <c r="N178" s="165"/>
      <c r="O178" s="165"/>
      <c r="P178" s="165"/>
      <c r="Q178" s="165"/>
      <c r="R178" s="165"/>
      <c r="S178" s="165"/>
      <c r="T178" s="166"/>
      <c r="AT178" s="160" t="s">
        <v>137</v>
      </c>
      <c r="AU178" s="160" t="s">
        <v>83</v>
      </c>
      <c r="AV178" s="13" t="s">
        <v>83</v>
      </c>
      <c r="AW178" s="13" t="s">
        <v>31</v>
      </c>
      <c r="AX178" s="13" t="s">
        <v>79</v>
      </c>
      <c r="AY178" s="160" t="s">
        <v>130</v>
      </c>
    </row>
    <row r="179" spans="1:65" s="13" customFormat="1" ht="11.25">
      <c r="B179" s="158"/>
      <c r="D179" s="159" t="s">
        <v>137</v>
      </c>
      <c r="F179" s="161" t="s">
        <v>820</v>
      </c>
      <c r="H179" s="162">
        <v>255.78</v>
      </c>
      <c r="I179" s="163"/>
      <c r="L179" s="158"/>
      <c r="M179" s="164"/>
      <c r="N179" s="165"/>
      <c r="O179" s="165"/>
      <c r="P179" s="165"/>
      <c r="Q179" s="165"/>
      <c r="R179" s="165"/>
      <c r="S179" s="165"/>
      <c r="T179" s="166"/>
      <c r="AT179" s="160" t="s">
        <v>137</v>
      </c>
      <c r="AU179" s="160" t="s">
        <v>83</v>
      </c>
      <c r="AV179" s="13" t="s">
        <v>83</v>
      </c>
      <c r="AW179" s="13" t="s">
        <v>3</v>
      </c>
      <c r="AX179" s="13" t="s">
        <v>79</v>
      </c>
      <c r="AY179" s="160" t="s">
        <v>130</v>
      </c>
    </row>
    <row r="180" spans="1:65" s="2" customFormat="1" ht="24.2" customHeight="1">
      <c r="A180" s="31"/>
      <c r="B180" s="143"/>
      <c r="C180" s="144" t="s">
        <v>255</v>
      </c>
      <c r="D180" s="144" t="s">
        <v>132</v>
      </c>
      <c r="E180" s="145" t="s">
        <v>821</v>
      </c>
      <c r="F180" s="146" t="s">
        <v>822</v>
      </c>
      <c r="G180" s="147" t="s">
        <v>328</v>
      </c>
      <c r="H180" s="148">
        <v>7</v>
      </c>
      <c r="I180" s="149"/>
      <c r="J180" s="150">
        <f t="shared" ref="J180:J194" si="10">ROUND(I180*H180,2)</f>
        <v>0</v>
      </c>
      <c r="K180" s="151"/>
      <c r="L180" s="32"/>
      <c r="M180" s="152" t="s">
        <v>1</v>
      </c>
      <c r="N180" s="153" t="s">
        <v>39</v>
      </c>
      <c r="O180" s="57"/>
      <c r="P180" s="154">
        <f t="shared" ref="P180:P194" si="11">O180*H180</f>
        <v>0</v>
      </c>
      <c r="Q180" s="154">
        <v>2.0000000000000001E-4</v>
      </c>
      <c r="R180" s="154">
        <f t="shared" ref="R180:R194" si="12">Q180*H180</f>
        <v>1.4E-3</v>
      </c>
      <c r="S180" s="154">
        <v>0</v>
      </c>
      <c r="T180" s="155">
        <f t="shared" ref="T180:T194" si="13"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56" t="s">
        <v>89</v>
      </c>
      <c r="AT180" s="156" t="s">
        <v>132</v>
      </c>
      <c r="AU180" s="156" t="s">
        <v>83</v>
      </c>
      <c r="AY180" s="16" t="s">
        <v>130</v>
      </c>
      <c r="BE180" s="157">
        <f t="shared" ref="BE180:BE194" si="14">IF(N180="základní",J180,0)</f>
        <v>0</v>
      </c>
      <c r="BF180" s="157">
        <f t="shared" ref="BF180:BF194" si="15">IF(N180="snížená",J180,0)</f>
        <v>0</v>
      </c>
      <c r="BG180" s="157">
        <f t="shared" ref="BG180:BG194" si="16">IF(N180="zákl. přenesená",J180,0)</f>
        <v>0</v>
      </c>
      <c r="BH180" s="157">
        <f t="shared" ref="BH180:BH194" si="17">IF(N180="sníž. přenesená",J180,0)</f>
        <v>0</v>
      </c>
      <c r="BI180" s="157">
        <f t="shared" ref="BI180:BI194" si="18">IF(N180="nulová",J180,0)</f>
        <v>0</v>
      </c>
      <c r="BJ180" s="16" t="s">
        <v>79</v>
      </c>
      <c r="BK180" s="157">
        <f t="shared" ref="BK180:BK194" si="19">ROUND(I180*H180,2)</f>
        <v>0</v>
      </c>
      <c r="BL180" s="16" t="s">
        <v>89</v>
      </c>
      <c r="BM180" s="156" t="s">
        <v>823</v>
      </c>
    </row>
    <row r="181" spans="1:65" s="2" customFormat="1" ht="24.2" customHeight="1">
      <c r="A181" s="31"/>
      <c r="B181" s="143"/>
      <c r="C181" s="175" t="s">
        <v>260</v>
      </c>
      <c r="D181" s="175" t="s">
        <v>153</v>
      </c>
      <c r="E181" s="176" t="s">
        <v>824</v>
      </c>
      <c r="F181" s="177" t="s">
        <v>825</v>
      </c>
      <c r="G181" s="178" t="s">
        <v>328</v>
      </c>
      <c r="H181" s="179">
        <v>7</v>
      </c>
      <c r="I181" s="180"/>
      <c r="J181" s="181">
        <f t="shared" si="10"/>
        <v>0</v>
      </c>
      <c r="K181" s="182"/>
      <c r="L181" s="183"/>
      <c r="M181" s="184" t="s">
        <v>1</v>
      </c>
      <c r="N181" s="185" t="s">
        <v>39</v>
      </c>
      <c r="O181" s="57"/>
      <c r="P181" s="154">
        <f t="shared" si="11"/>
        <v>0</v>
      </c>
      <c r="Q181" s="154">
        <v>2.5000000000000001E-3</v>
      </c>
      <c r="R181" s="154">
        <f t="shared" si="12"/>
        <v>1.7500000000000002E-2</v>
      </c>
      <c r="S181" s="154">
        <v>0</v>
      </c>
      <c r="T181" s="155">
        <f t="shared" si="1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56" t="s">
        <v>157</v>
      </c>
      <c r="AT181" s="156" t="s">
        <v>153</v>
      </c>
      <c r="AU181" s="156" t="s">
        <v>83</v>
      </c>
      <c r="AY181" s="16" t="s">
        <v>130</v>
      </c>
      <c r="BE181" s="157">
        <f t="shared" si="14"/>
        <v>0</v>
      </c>
      <c r="BF181" s="157">
        <f t="shared" si="15"/>
        <v>0</v>
      </c>
      <c r="BG181" s="157">
        <f t="shared" si="16"/>
        <v>0</v>
      </c>
      <c r="BH181" s="157">
        <f t="shared" si="17"/>
        <v>0</v>
      </c>
      <c r="BI181" s="157">
        <f t="shared" si="18"/>
        <v>0</v>
      </c>
      <c r="BJ181" s="16" t="s">
        <v>79</v>
      </c>
      <c r="BK181" s="157">
        <f t="shared" si="19"/>
        <v>0</v>
      </c>
      <c r="BL181" s="16" t="s">
        <v>89</v>
      </c>
      <c r="BM181" s="156" t="s">
        <v>826</v>
      </c>
    </row>
    <row r="182" spans="1:65" s="2" customFormat="1" ht="16.5" customHeight="1">
      <c r="A182" s="31"/>
      <c r="B182" s="143"/>
      <c r="C182" s="175" t="s">
        <v>266</v>
      </c>
      <c r="D182" s="175" t="s">
        <v>153</v>
      </c>
      <c r="E182" s="176" t="s">
        <v>827</v>
      </c>
      <c r="F182" s="177" t="s">
        <v>828</v>
      </c>
      <c r="G182" s="178" t="s">
        <v>328</v>
      </c>
      <c r="H182" s="179">
        <v>7</v>
      </c>
      <c r="I182" s="180"/>
      <c r="J182" s="181">
        <f t="shared" si="10"/>
        <v>0</v>
      </c>
      <c r="K182" s="182"/>
      <c r="L182" s="183"/>
      <c r="M182" s="184" t="s">
        <v>1</v>
      </c>
      <c r="N182" s="185" t="s">
        <v>39</v>
      </c>
      <c r="O182" s="57"/>
      <c r="P182" s="154">
        <f t="shared" si="11"/>
        <v>0</v>
      </c>
      <c r="Q182" s="154">
        <v>2.14E-3</v>
      </c>
      <c r="R182" s="154">
        <f t="shared" si="12"/>
        <v>1.498E-2</v>
      </c>
      <c r="S182" s="154">
        <v>0</v>
      </c>
      <c r="T182" s="155">
        <f t="shared" si="1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56" t="s">
        <v>157</v>
      </c>
      <c r="AT182" s="156" t="s">
        <v>153</v>
      </c>
      <c r="AU182" s="156" t="s">
        <v>83</v>
      </c>
      <c r="AY182" s="16" t="s">
        <v>130</v>
      </c>
      <c r="BE182" s="157">
        <f t="shared" si="14"/>
        <v>0</v>
      </c>
      <c r="BF182" s="157">
        <f t="shared" si="15"/>
        <v>0</v>
      </c>
      <c r="BG182" s="157">
        <f t="shared" si="16"/>
        <v>0</v>
      </c>
      <c r="BH182" s="157">
        <f t="shared" si="17"/>
        <v>0</v>
      </c>
      <c r="BI182" s="157">
        <f t="shared" si="18"/>
        <v>0</v>
      </c>
      <c r="BJ182" s="16" t="s">
        <v>79</v>
      </c>
      <c r="BK182" s="157">
        <f t="shared" si="19"/>
        <v>0</v>
      </c>
      <c r="BL182" s="16" t="s">
        <v>89</v>
      </c>
      <c r="BM182" s="156" t="s">
        <v>829</v>
      </c>
    </row>
    <row r="183" spans="1:65" s="2" customFormat="1" ht="16.5" customHeight="1">
      <c r="A183" s="31"/>
      <c r="B183" s="143"/>
      <c r="C183" s="144" t="s">
        <v>272</v>
      </c>
      <c r="D183" s="144" t="s">
        <v>132</v>
      </c>
      <c r="E183" s="145" t="s">
        <v>830</v>
      </c>
      <c r="F183" s="146" t="s">
        <v>831</v>
      </c>
      <c r="G183" s="147" t="s">
        <v>328</v>
      </c>
      <c r="H183" s="148">
        <v>7</v>
      </c>
      <c r="I183" s="149"/>
      <c r="J183" s="150">
        <f t="shared" si="10"/>
        <v>0</v>
      </c>
      <c r="K183" s="151"/>
      <c r="L183" s="32"/>
      <c r="M183" s="152" t="s">
        <v>1</v>
      </c>
      <c r="N183" s="153" t="s">
        <v>39</v>
      </c>
      <c r="O183" s="57"/>
      <c r="P183" s="154">
        <f t="shared" si="11"/>
        <v>0</v>
      </c>
      <c r="Q183" s="154">
        <v>8.8000000000000003E-4</v>
      </c>
      <c r="R183" s="154">
        <f t="shared" si="12"/>
        <v>6.1600000000000005E-3</v>
      </c>
      <c r="S183" s="154">
        <v>0</v>
      </c>
      <c r="T183" s="155">
        <f t="shared" si="1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56" t="s">
        <v>89</v>
      </c>
      <c r="AT183" s="156" t="s">
        <v>132</v>
      </c>
      <c r="AU183" s="156" t="s">
        <v>83</v>
      </c>
      <c r="AY183" s="16" t="s">
        <v>130</v>
      </c>
      <c r="BE183" s="157">
        <f t="shared" si="14"/>
        <v>0</v>
      </c>
      <c r="BF183" s="157">
        <f t="shared" si="15"/>
        <v>0</v>
      </c>
      <c r="BG183" s="157">
        <f t="shared" si="16"/>
        <v>0</v>
      </c>
      <c r="BH183" s="157">
        <f t="shared" si="17"/>
        <v>0</v>
      </c>
      <c r="BI183" s="157">
        <f t="shared" si="18"/>
        <v>0</v>
      </c>
      <c r="BJ183" s="16" t="s">
        <v>79</v>
      </c>
      <c r="BK183" s="157">
        <f t="shared" si="19"/>
        <v>0</v>
      </c>
      <c r="BL183" s="16" t="s">
        <v>89</v>
      </c>
      <c r="BM183" s="156" t="s">
        <v>832</v>
      </c>
    </row>
    <row r="184" spans="1:65" s="2" customFormat="1" ht="24.2" customHeight="1">
      <c r="A184" s="31"/>
      <c r="B184" s="143"/>
      <c r="C184" s="175" t="s">
        <v>279</v>
      </c>
      <c r="D184" s="175" t="s">
        <v>153</v>
      </c>
      <c r="E184" s="176" t="s">
        <v>833</v>
      </c>
      <c r="F184" s="177" t="s">
        <v>834</v>
      </c>
      <c r="G184" s="178" t="s">
        <v>328</v>
      </c>
      <c r="H184" s="179">
        <v>7</v>
      </c>
      <c r="I184" s="180"/>
      <c r="J184" s="181">
        <f t="shared" si="10"/>
        <v>0</v>
      </c>
      <c r="K184" s="182"/>
      <c r="L184" s="183"/>
      <c r="M184" s="184" t="s">
        <v>1</v>
      </c>
      <c r="N184" s="185" t="s">
        <v>39</v>
      </c>
      <c r="O184" s="57"/>
      <c r="P184" s="154">
        <f t="shared" si="11"/>
        <v>0</v>
      </c>
      <c r="Q184" s="154">
        <v>2E-3</v>
      </c>
      <c r="R184" s="154">
        <f t="shared" si="12"/>
        <v>1.4E-2</v>
      </c>
      <c r="S184" s="154">
        <v>0</v>
      </c>
      <c r="T184" s="155">
        <f t="shared" si="1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56" t="s">
        <v>157</v>
      </c>
      <c r="AT184" s="156" t="s">
        <v>153</v>
      </c>
      <c r="AU184" s="156" t="s">
        <v>83</v>
      </c>
      <c r="AY184" s="16" t="s">
        <v>130</v>
      </c>
      <c r="BE184" s="157">
        <f t="shared" si="14"/>
        <v>0</v>
      </c>
      <c r="BF184" s="157">
        <f t="shared" si="15"/>
        <v>0</v>
      </c>
      <c r="BG184" s="157">
        <f t="shared" si="16"/>
        <v>0</v>
      </c>
      <c r="BH184" s="157">
        <f t="shared" si="17"/>
        <v>0</v>
      </c>
      <c r="BI184" s="157">
        <f t="shared" si="18"/>
        <v>0</v>
      </c>
      <c r="BJ184" s="16" t="s">
        <v>79</v>
      </c>
      <c r="BK184" s="157">
        <f t="shared" si="19"/>
        <v>0</v>
      </c>
      <c r="BL184" s="16" t="s">
        <v>89</v>
      </c>
      <c r="BM184" s="156" t="s">
        <v>835</v>
      </c>
    </row>
    <row r="185" spans="1:65" s="2" customFormat="1" ht="21.75" customHeight="1">
      <c r="A185" s="31"/>
      <c r="B185" s="143"/>
      <c r="C185" s="144" t="s">
        <v>397</v>
      </c>
      <c r="D185" s="144" t="s">
        <v>132</v>
      </c>
      <c r="E185" s="145" t="s">
        <v>836</v>
      </c>
      <c r="F185" s="146" t="s">
        <v>837</v>
      </c>
      <c r="G185" s="147" t="s">
        <v>328</v>
      </c>
      <c r="H185" s="148">
        <v>15</v>
      </c>
      <c r="I185" s="149"/>
      <c r="J185" s="150">
        <f t="shared" si="10"/>
        <v>0</v>
      </c>
      <c r="K185" s="151"/>
      <c r="L185" s="32"/>
      <c r="M185" s="152" t="s">
        <v>1</v>
      </c>
      <c r="N185" s="153" t="s">
        <v>39</v>
      </c>
      <c r="O185" s="57"/>
      <c r="P185" s="154">
        <f t="shared" si="11"/>
        <v>0</v>
      </c>
      <c r="Q185" s="154">
        <v>1.6199999999999999E-3</v>
      </c>
      <c r="R185" s="154">
        <f t="shared" si="12"/>
        <v>2.4299999999999999E-2</v>
      </c>
      <c r="S185" s="154">
        <v>0</v>
      </c>
      <c r="T185" s="155">
        <f t="shared" si="1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56" t="s">
        <v>89</v>
      </c>
      <c r="AT185" s="156" t="s">
        <v>132</v>
      </c>
      <c r="AU185" s="156" t="s">
        <v>83</v>
      </c>
      <c r="AY185" s="16" t="s">
        <v>130</v>
      </c>
      <c r="BE185" s="157">
        <f t="shared" si="14"/>
        <v>0</v>
      </c>
      <c r="BF185" s="157">
        <f t="shared" si="15"/>
        <v>0</v>
      </c>
      <c r="BG185" s="157">
        <f t="shared" si="16"/>
        <v>0</v>
      </c>
      <c r="BH185" s="157">
        <f t="shared" si="17"/>
        <v>0</v>
      </c>
      <c r="BI185" s="157">
        <f t="shared" si="18"/>
        <v>0</v>
      </c>
      <c r="BJ185" s="16" t="s">
        <v>79</v>
      </c>
      <c r="BK185" s="157">
        <f t="shared" si="19"/>
        <v>0</v>
      </c>
      <c r="BL185" s="16" t="s">
        <v>89</v>
      </c>
      <c r="BM185" s="156" t="s">
        <v>838</v>
      </c>
    </row>
    <row r="186" spans="1:65" s="2" customFormat="1" ht="16.5" customHeight="1">
      <c r="A186" s="31"/>
      <c r="B186" s="143"/>
      <c r="C186" s="175" t="s">
        <v>401</v>
      </c>
      <c r="D186" s="175" t="s">
        <v>153</v>
      </c>
      <c r="E186" s="176" t="s">
        <v>839</v>
      </c>
      <c r="F186" s="177" t="s">
        <v>840</v>
      </c>
      <c r="G186" s="178" t="s">
        <v>328</v>
      </c>
      <c r="H186" s="179">
        <v>15</v>
      </c>
      <c r="I186" s="180"/>
      <c r="J186" s="181">
        <f t="shared" si="10"/>
        <v>0</v>
      </c>
      <c r="K186" s="182"/>
      <c r="L186" s="183"/>
      <c r="M186" s="184" t="s">
        <v>1</v>
      </c>
      <c r="N186" s="185" t="s">
        <v>39</v>
      </c>
      <c r="O186" s="57"/>
      <c r="P186" s="154">
        <f t="shared" si="11"/>
        <v>0</v>
      </c>
      <c r="Q186" s="154">
        <v>1.847E-2</v>
      </c>
      <c r="R186" s="154">
        <f t="shared" si="12"/>
        <v>0.27705000000000002</v>
      </c>
      <c r="S186" s="154">
        <v>0</v>
      </c>
      <c r="T186" s="155">
        <f t="shared" si="1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56" t="s">
        <v>157</v>
      </c>
      <c r="AT186" s="156" t="s">
        <v>153</v>
      </c>
      <c r="AU186" s="156" t="s">
        <v>83</v>
      </c>
      <c r="AY186" s="16" t="s">
        <v>130</v>
      </c>
      <c r="BE186" s="157">
        <f t="shared" si="14"/>
        <v>0</v>
      </c>
      <c r="BF186" s="157">
        <f t="shared" si="15"/>
        <v>0</v>
      </c>
      <c r="BG186" s="157">
        <f t="shared" si="16"/>
        <v>0</v>
      </c>
      <c r="BH186" s="157">
        <f t="shared" si="17"/>
        <v>0</v>
      </c>
      <c r="BI186" s="157">
        <f t="shared" si="18"/>
        <v>0</v>
      </c>
      <c r="BJ186" s="16" t="s">
        <v>79</v>
      </c>
      <c r="BK186" s="157">
        <f t="shared" si="19"/>
        <v>0</v>
      </c>
      <c r="BL186" s="16" t="s">
        <v>89</v>
      </c>
      <c r="BM186" s="156" t="s">
        <v>841</v>
      </c>
    </row>
    <row r="187" spans="1:65" s="2" customFormat="1" ht="21.75" customHeight="1">
      <c r="A187" s="31"/>
      <c r="B187" s="143"/>
      <c r="C187" s="175" t="s">
        <v>406</v>
      </c>
      <c r="D187" s="175" t="s">
        <v>153</v>
      </c>
      <c r="E187" s="176" t="s">
        <v>842</v>
      </c>
      <c r="F187" s="177" t="s">
        <v>843</v>
      </c>
      <c r="G187" s="178" t="s">
        <v>328</v>
      </c>
      <c r="H187" s="179">
        <v>15</v>
      </c>
      <c r="I187" s="180"/>
      <c r="J187" s="181">
        <f t="shared" si="10"/>
        <v>0</v>
      </c>
      <c r="K187" s="182"/>
      <c r="L187" s="183"/>
      <c r="M187" s="184" t="s">
        <v>1</v>
      </c>
      <c r="N187" s="185" t="s">
        <v>39</v>
      </c>
      <c r="O187" s="57"/>
      <c r="P187" s="154">
        <f t="shared" si="11"/>
        <v>0</v>
      </c>
      <c r="Q187" s="154">
        <v>3.5000000000000001E-3</v>
      </c>
      <c r="R187" s="154">
        <f t="shared" si="12"/>
        <v>5.2499999999999998E-2</v>
      </c>
      <c r="S187" s="154">
        <v>0</v>
      </c>
      <c r="T187" s="155">
        <f t="shared" si="1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56" t="s">
        <v>157</v>
      </c>
      <c r="AT187" s="156" t="s">
        <v>153</v>
      </c>
      <c r="AU187" s="156" t="s">
        <v>83</v>
      </c>
      <c r="AY187" s="16" t="s">
        <v>130</v>
      </c>
      <c r="BE187" s="157">
        <f t="shared" si="14"/>
        <v>0</v>
      </c>
      <c r="BF187" s="157">
        <f t="shared" si="15"/>
        <v>0</v>
      </c>
      <c r="BG187" s="157">
        <f t="shared" si="16"/>
        <v>0</v>
      </c>
      <c r="BH187" s="157">
        <f t="shared" si="17"/>
        <v>0</v>
      </c>
      <c r="BI187" s="157">
        <f t="shared" si="18"/>
        <v>0</v>
      </c>
      <c r="BJ187" s="16" t="s">
        <v>79</v>
      </c>
      <c r="BK187" s="157">
        <f t="shared" si="19"/>
        <v>0</v>
      </c>
      <c r="BL187" s="16" t="s">
        <v>89</v>
      </c>
      <c r="BM187" s="156" t="s">
        <v>844</v>
      </c>
    </row>
    <row r="188" spans="1:65" s="2" customFormat="1" ht="21.75" customHeight="1">
      <c r="A188" s="31"/>
      <c r="B188" s="143"/>
      <c r="C188" s="144" t="s">
        <v>513</v>
      </c>
      <c r="D188" s="144" t="s">
        <v>132</v>
      </c>
      <c r="E188" s="145" t="s">
        <v>845</v>
      </c>
      <c r="F188" s="146" t="s">
        <v>846</v>
      </c>
      <c r="G188" s="147" t="s">
        <v>328</v>
      </c>
      <c r="H188" s="148">
        <v>2</v>
      </c>
      <c r="I188" s="149"/>
      <c r="J188" s="150">
        <f t="shared" si="10"/>
        <v>0</v>
      </c>
      <c r="K188" s="151"/>
      <c r="L188" s="32"/>
      <c r="M188" s="152" t="s">
        <v>1</v>
      </c>
      <c r="N188" s="153" t="s">
        <v>39</v>
      </c>
      <c r="O188" s="57"/>
      <c r="P188" s="154">
        <f t="shared" si="11"/>
        <v>0</v>
      </c>
      <c r="Q188" s="154">
        <v>1.3600000000000001E-3</v>
      </c>
      <c r="R188" s="154">
        <f t="shared" si="12"/>
        <v>2.7200000000000002E-3</v>
      </c>
      <c r="S188" s="154">
        <v>0</v>
      </c>
      <c r="T188" s="155">
        <f t="shared" si="1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56" t="s">
        <v>89</v>
      </c>
      <c r="AT188" s="156" t="s">
        <v>132</v>
      </c>
      <c r="AU188" s="156" t="s">
        <v>83</v>
      </c>
      <c r="AY188" s="16" t="s">
        <v>130</v>
      </c>
      <c r="BE188" s="157">
        <f t="shared" si="14"/>
        <v>0</v>
      </c>
      <c r="BF188" s="157">
        <f t="shared" si="15"/>
        <v>0</v>
      </c>
      <c r="BG188" s="157">
        <f t="shared" si="16"/>
        <v>0</v>
      </c>
      <c r="BH188" s="157">
        <f t="shared" si="17"/>
        <v>0</v>
      </c>
      <c r="BI188" s="157">
        <f t="shared" si="18"/>
        <v>0</v>
      </c>
      <c r="BJ188" s="16" t="s">
        <v>79</v>
      </c>
      <c r="BK188" s="157">
        <f t="shared" si="19"/>
        <v>0</v>
      </c>
      <c r="BL188" s="16" t="s">
        <v>89</v>
      </c>
      <c r="BM188" s="156" t="s">
        <v>847</v>
      </c>
    </row>
    <row r="189" spans="1:65" s="2" customFormat="1" ht="24.2" customHeight="1">
      <c r="A189" s="31"/>
      <c r="B189" s="143"/>
      <c r="C189" s="175" t="s">
        <v>517</v>
      </c>
      <c r="D189" s="175" t="s">
        <v>153</v>
      </c>
      <c r="E189" s="176" t="s">
        <v>848</v>
      </c>
      <c r="F189" s="177" t="s">
        <v>849</v>
      </c>
      <c r="G189" s="178" t="s">
        <v>328</v>
      </c>
      <c r="H189" s="179">
        <v>2</v>
      </c>
      <c r="I189" s="180"/>
      <c r="J189" s="181">
        <f t="shared" si="10"/>
        <v>0</v>
      </c>
      <c r="K189" s="182"/>
      <c r="L189" s="183"/>
      <c r="M189" s="184" t="s">
        <v>1</v>
      </c>
      <c r="N189" s="185" t="s">
        <v>39</v>
      </c>
      <c r="O189" s="57"/>
      <c r="P189" s="154">
        <f t="shared" si="11"/>
        <v>0</v>
      </c>
      <c r="Q189" s="154">
        <v>1.6500000000000001E-2</v>
      </c>
      <c r="R189" s="154">
        <f t="shared" si="12"/>
        <v>3.3000000000000002E-2</v>
      </c>
      <c r="S189" s="154">
        <v>0</v>
      </c>
      <c r="T189" s="155">
        <f t="shared" si="1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56" t="s">
        <v>157</v>
      </c>
      <c r="AT189" s="156" t="s">
        <v>153</v>
      </c>
      <c r="AU189" s="156" t="s">
        <v>83</v>
      </c>
      <c r="AY189" s="16" t="s">
        <v>130</v>
      </c>
      <c r="BE189" s="157">
        <f t="shared" si="14"/>
        <v>0</v>
      </c>
      <c r="BF189" s="157">
        <f t="shared" si="15"/>
        <v>0</v>
      </c>
      <c r="BG189" s="157">
        <f t="shared" si="16"/>
        <v>0</v>
      </c>
      <c r="BH189" s="157">
        <f t="shared" si="17"/>
        <v>0</v>
      </c>
      <c r="BI189" s="157">
        <f t="shared" si="18"/>
        <v>0</v>
      </c>
      <c r="BJ189" s="16" t="s">
        <v>79</v>
      </c>
      <c r="BK189" s="157">
        <f t="shared" si="19"/>
        <v>0</v>
      </c>
      <c r="BL189" s="16" t="s">
        <v>89</v>
      </c>
      <c r="BM189" s="156" t="s">
        <v>850</v>
      </c>
    </row>
    <row r="190" spans="1:65" s="2" customFormat="1" ht="16.5" customHeight="1">
      <c r="A190" s="31"/>
      <c r="B190" s="143"/>
      <c r="C190" s="144" t="s">
        <v>411</v>
      </c>
      <c r="D190" s="144" t="s">
        <v>132</v>
      </c>
      <c r="E190" s="145" t="s">
        <v>851</v>
      </c>
      <c r="F190" s="146" t="s">
        <v>852</v>
      </c>
      <c r="G190" s="147" t="s">
        <v>328</v>
      </c>
      <c r="H190" s="148">
        <v>5</v>
      </c>
      <c r="I190" s="149"/>
      <c r="J190" s="150">
        <f t="shared" si="10"/>
        <v>0</v>
      </c>
      <c r="K190" s="151"/>
      <c r="L190" s="32"/>
      <c r="M190" s="152" t="s">
        <v>1</v>
      </c>
      <c r="N190" s="153" t="s">
        <v>39</v>
      </c>
      <c r="O190" s="57"/>
      <c r="P190" s="154">
        <f t="shared" si="11"/>
        <v>0</v>
      </c>
      <c r="Q190" s="154">
        <v>1.3600000000000001E-3</v>
      </c>
      <c r="R190" s="154">
        <f t="shared" si="12"/>
        <v>6.8000000000000005E-3</v>
      </c>
      <c r="S190" s="154">
        <v>0</v>
      </c>
      <c r="T190" s="155">
        <f t="shared" si="1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56" t="s">
        <v>89</v>
      </c>
      <c r="AT190" s="156" t="s">
        <v>132</v>
      </c>
      <c r="AU190" s="156" t="s">
        <v>83</v>
      </c>
      <c r="AY190" s="16" t="s">
        <v>130</v>
      </c>
      <c r="BE190" s="157">
        <f t="shared" si="14"/>
        <v>0</v>
      </c>
      <c r="BF190" s="157">
        <f t="shared" si="15"/>
        <v>0</v>
      </c>
      <c r="BG190" s="157">
        <f t="shared" si="16"/>
        <v>0</v>
      </c>
      <c r="BH190" s="157">
        <f t="shared" si="17"/>
        <v>0</v>
      </c>
      <c r="BI190" s="157">
        <f t="shared" si="18"/>
        <v>0</v>
      </c>
      <c r="BJ190" s="16" t="s">
        <v>79</v>
      </c>
      <c r="BK190" s="157">
        <f t="shared" si="19"/>
        <v>0</v>
      </c>
      <c r="BL190" s="16" t="s">
        <v>89</v>
      </c>
      <c r="BM190" s="156" t="s">
        <v>853</v>
      </c>
    </row>
    <row r="191" spans="1:65" s="2" customFormat="1" ht="24.2" customHeight="1">
      <c r="A191" s="31"/>
      <c r="B191" s="143"/>
      <c r="C191" s="175" t="s">
        <v>416</v>
      </c>
      <c r="D191" s="175" t="s">
        <v>153</v>
      </c>
      <c r="E191" s="176" t="s">
        <v>854</v>
      </c>
      <c r="F191" s="177" t="s">
        <v>855</v>
      </c>
      <c r="G191" s="178" t="s">
        <v>328</v>
      </c>
      <c r="H191" s="179">
        <v>5</v>
      </c>
      <c r="I191" s="180"/>
      <c r="J191" s="181">
        <f t="shared" si="10"/>
        <v>0</v>
      </c>
      <c r="K191" s="182"/>
      <c r="L191" s="183"/>
      <c r="M191" s="184" t="s">
        <v>1</v>
      </c>
      <c r="N191" s="185" t="s">
        <v>39</v>
      </c>
      <c r="O191" s="57"/>
      <c r="P191" s="154">
        <f t="shared" si="11"/>
        <v>0</v>
      </c>
      <c r="Q191" s="154">
        <v>3.7499999999999999E-2</v>
      </c>
      <c r="R191" s="154">
        <f t="shared" si="12"/>
        <v>0.1875</v>
      </c>
      <c r="S191" s="154">
        <v>0</v>
      </c>
      <c r="T191" s="155">
        <f t="shared" si="1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56" t="s">
        <v>157</v>
      </c>
      <c r="AT191" s="156" t="s">
        <v>153</v>
      </c>
      <c r="AU191" s="156" t="s">
        <v>83</v>
      </c>
      <c r="AY191" s="16" t="s">
        <v>130</v>
      </c>
      <c r="BE191" s="157">
        <f t="shared" si="14"/>
        <v>0</v>
      </c>
      <c r="BF191" s="157">
        <f t="shared" si="15"/>
        <v>0</v>
      </c>
      <c r="BG191" s="157">
        <f t="shared" si="16"/>
        <v>0</v>
      </c>
      <c r="BH191" s="157">
        <f t="shared" si="17"/>
        <v>0</v>
      </c>
      <c r="BI191" s="157">
        <f t="shared" si="18"/>
        <v>0</v>
      </c>
      <c r="BJ191" s="16" t="s">
        <v>79</v>
      </c>
      <c r="BK191" s="157">
        <f t="shared" si="19"/>
        <v>0</v>
      </c>
      <c r="BL191" s="16" t="s">
        <v>89</v>
      </c>
      <c r="BM191" s="156" t="s">
        <v>856</v>
      </c>
    </row>
    <row r="192" spans="1:65" s="2" customFormat="1" ht="24.2" customHeight="1">
      <c r="A192" s="31"/>
      <c r="B192" s="143"/>
      <c r="C192" s="144" t="s">
        <v>420</v>
      </c>
      <c r="D192" s="144" t="s">
        <v>132</v>
      </c>
      <c r="E192" s="145" t="s">
        <v>857</v>
      </c>
      <c r="F192" s="146" t="s">
        <v>858</v>
      </c>
      <c r="G192" s="147" t="s">
        <v>328</v>
      </c>
      <c r="H192" s="148">
        <v>7</v>
      </c>
      <c r="I192" s="149"/>
      <c r="J192" s="150">
        <f t="shared" si="10"/>
        <v>0</v>
      </c>
      <c r="K192" s="151"/>
      <c r="L192" s="32"/>
      <c r="M192" s="152" t="s">
        <v>1</v>
      </c>
      <c r="N192" s="153" t="s">
        <v>39</v>
      </c>
      <c r="O192" s="57"/>
      <c r="P192" s="154">
        <f t="shared" si="11"/>
        <v>0</v>
      </c>
      <c r="Q192" s="154">
        <v>0</v>
      </c>
      <c r="R192" s="154">
        <f t="shared" si="12"/>
        <v>0</v>
      </c>
      <c r="S192" s="154">
        <v>0</v>
      </c>
      <c r="T192" s="155">
        <f t="shared" si="1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56" t="s">
        <v>89</v>
      </c>
      <c r="AT192" s="156" t="s">
        <v>132</v>
      </c>
      <c r="AU192" s="156" t="s">
        <v>83</v>
      </c>
      <c r="AY192" s="16" t="s">
        <v>130</v>
      </c>
      <c r="BE192" s="157">
        <f t="shared" si="14"/>
        <v>0</v>
      </c>
      <c r="BF192" s="157">
        <f t="shared" si="15"/>
        <v>0</v>
      </c>
      <c r="BG192" s="157">
        <f t="shared" si="16"/>
        <v>0</v>
      </c>
      <c r="BH192" s="157">
        <f t="shared" si="17"/>
        <v>0</v>
      </c>
      <c r="BI192" s="157">
        <f t="shared" si="18"/>
        <v>0</v>
      </c>
      <c r="BJ192" s="16" t="s">
        <v>79</v>
      </c>
      <c r="BK192" s="157">
        <f t="shared" si="19"/>
        <v>0</v>
      </c>
      <c r="BL192" s="16" t="s">
        <v>89</v>
      </c>
      <c r="BM192" s="156" t="s">
        <v>859</v>
      </c>
    </row>
    <row r="193" spans="1:65" s="2" customFormat="1" ht="33" customHeight="1">
      <c r="A193" s="31"/>
      <c r="B193" s="143"/>
      <c r="C193" s="175" t="s">
        <v>424</v>
      </c>
      <c r="D193" s="175" t="s">
        <v>153</v>
      </c>
      <c r="E193" s="176" t="s">
        <v>860</v>
      </c>
      <c r="F193" s="177" t="s">
        <v>861</v>
      </c>
      <c r="G193" s="178" t="s">
        <v>328</v>
      </c>
      <c r="H193" s="179">
        <v>7</v>
      </c>
      <c r="I193" s="180"/>
      <c r="J193" s="181">
        <f t="shared" si="10"/>
        <v>0</v>
      </c>
      <c r="K193" s="182"/>
      <c r="L193" s="183"/>
      <c r="M193" s="184" t="s">
        <v>1</v>
      </c>
      <c r="N193" s="185" t="s">
        <v>39</v>
      </c>
      <c r="O193" s="57"/>
      <c r="P193" s="154">
        <f t="shared" si="11"/>
        <v>0</v>
      </c>
      <c r="Q193" s="154">
        <v>1.9E-3</v>
      </c>
      <c r="R193" s="154">
        <f t="shared" si="12"/>
        <v>1.3299999999999999E-2</v>
      </c>
      <c r="S193" s="154">
        <v>0</v>
      </c>
      <c r="T193" s="155">
        <f t="shared" si="1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56" t="s">
        <v>157</v>
      </c>
      <c r="AT193" s="156" t="s">
        <v>153</v>
      </c>
      <c r="AU193" s="156" t="s">
        <v>83</v>
      </c>
      <c r="AY193" s="16" t="s">
        <v>130</v>
      </c>
      <c r="BE193" s="157">
        <f t="shared" si="14"/>
        <v>0</v>
      </c>
      <c r="BF193" s="157">
        <f t="shared" si="15"/>
        <v>0</v>
      </c>
      <c r="BG193" s="157">
        <f t="shared" si="16"/>
        <v>0</v>
      </c>
      <c r="BH193" s="157">
        <f t="shared" si="17"/>
        <v>0</v>
      </c>
      <c r="BI193" s="157">
        <f t="shared" si="18"/>
        <v>0</v>
      </c>
      <c r="BJ193" s="16" t="s">
        <v>79</v>
      </c>
      <c r="BK193" s="157">
        <f t="shared" si="19"/>
        <v>0</v>
      </c>
      <c r="BL193" s="16" t="s">
        <v>89</v>
      </c>
      <c r="BM193" s="156" t="s">
        <v>862</v>
      </c>
    </row>
    <row r="194" spans="1:65" s="2" customFormat="1" ht="16.5" customHeight="1">
      <c r="A194" s="31"/>
      <c r="B194" s="143"/>
      <c r="C194" s="144" t="s">
        <v>429</v>
      </c>
      <c r="D194" s="144" t="s">
        <v>132</v>
      </c>
      <c r="E194" s="145" t="s">
        <v>863</v>
      </c>
      <c r="F194" s="146" t="s">
        <v>864</v>
      </c>
      <c r="G194" s="147" t="s">
        <v>199</v>
      </c>
      <c r="H194" s="148">
        <v>302</v>
      </c>
      <c r="I194" s="149"/>
      <c r="J194" s="150">
        <f t="shared" si="10"/>
        <v>0</v>
      </c>
      <c r="K194" s="151"/>
      <c r="L194" s="32"/>
      <c r="M194" s="152" t="s">
        <v>1</v>
      </c>
      <c r="N194" s="153" t="s">
        <v>39</v>
      </c>
      <c r="O194" s="57"/>
      <c r="P194" s="154">
        <f t="shared" si="11"/>
        <v>0</v>
      </c>
      <c r="Q194" s="154">
        <v>0</v>
      </c>
      <c r="R194" s="154">
        <f t="shared" si="12"/>
        <v>0</v>
      </c>
      <c r="S194" s="154">
        <v>0</v>
      </c>
      <c r="T194" s="155">
        <f t="shared" si="1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56" t="s">
        <v>89</v>
      </c>
      <c r="AT194" s="156" t="s">
        <v>132</v>
      </c>
      <c r="AU194" s="156" t="s">
        <v>83</v>
      </c>
      <c r="AY194" s="16" t="s">
        <v>130</v>
      </c>
      <c r="BE194" s="157">
        <f t="shared" si="14"/>
        <v>0</v>
      </c>
      <c r="BF194" s="157">
        <f t="shared" si="15"/>
        <v>0</v>
      </c>
      <c r="BG194" s="157">
        <f t="shared" si="16"/>
        <v>0</v>
      </c>
      <c r="BH194" s="157">
        <f t="shared" si="17"/>
        <v>0</v>
      </c>
      <c r="BI194" s="157">
        <f t="shared" si="18"/>
        <v>0</v>
      </c>
      <c r="BJ194" s="16" t="s">
        <v>79</v>
      </c>
      <c r="BK194" s="157">
        <f t="shared" si="19"/>
        <v>0</v>
      </c>
      <c r="BL194" s="16" t="s">
        <v>89</v>
      </c>
      <c r="BM194" s="156" t="s">
        <v>865</v>
      </c>
    </row>
    <row r="195" spans="1:65" s="13" customFormat="1" ht="11.25">
      <c r="B195" s="158"/>
      <c r="D195" s="159" t="s">
        <v>137</v>
      </c>
      <c r="E195" s="160" t="s">
        <v>1</v>
      </c>
      <c r="F195" s="161" t="s">
        <v>866</v>
      </c>
      <c r="H195" s="162">
        <v>302</v>
      </c>
      <c r="I195" s="163"/>
      <c r="L195" s="158"/>
      <c r="M195" s="164"/>
      <c r="N195" s="165"/>
      <c r="O195" s="165"/>
      <c r="P195" s="165"/>
      <c r="Q195" s="165"/>
      <c r="R195" s="165"/>
      <c r="S195" s="165"/>
      <c r="T195" s="166"/>
      <c r="AT195" s="160" t="s">
        <v>137</v>
      </c>
      <c r="AU195" s="160" t="s">
        <v>83</v>
      </c>
      <c r="AV195" s="13" t="s">
        <v>83</v>
      </c>
      <c r="AW195" s="13" t="s">
        <v>31</v>
      </c>
      <c r="AX195" s="13" t="s">
        <v>79</v>
      </c>
      <c r="AY195" s="160" t="s">
        <v>130</v>
      </c>
    </row>
    <row r="196" spans="1:65" s="2" customFormat="1" ht="24.2" customHeight="1">
      <c r="A196" s="31"/>
      <c r="B196" s="143"/>
      <c r="C196" s="144" t="s">
        <v>433</v>
      </c>
      <c r="D196" s="144" t="s">
        <v>132</v>
      </c>
      <c r="E196" s="145" t="s">
        <v>867</v>
      </c>
      <c r="F196" s="146" t="s">
        <v>868</v>
      </c>
      <c r="G196" s="147" t="s">
        <v>199</v>
      </c>
      <c r="H196" s="148">
        <v>302</v>
      </c>
      <c r="I196" s="149"/>
      <c r="J196" s="150">
        <f>ROUND(I196*H196,2)</f>
        <v>0</v>
      </c>
      <c r="K196" s="151"/>
      <c r="L196" s="32"/>
      <c r="M196" s="152" t="s">
        <v>1</v>
      </c>
      <c r="N196" s="153" t="s">
        <v>39</v>
      </c>
      <c r="O196" s="57"/>
      <c r="P196" s="154">
        <f>O196*H196</f>
        <v>0</v>
      </c>
      <c r="Q196" s="154">
        <v>0</v>
      </c>
      <c r="R196" s="154">
        <f>Q196*H196</f>
        <v>0</v>
      </c>
      <c r="S196" s="154">
        <v>0</v>
      </c>
      <c r="T196" s="155">
        <f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56" t="s">
        <v>89</v>
      </c>
      <c r="AT196" s="156" t="s">
        <v>132</v>
      </c>
      <c r="AU196" s="156" t="s">
        <v>83</v>
      </c>
      <c r="AY196" s="16" t="s">
        <v>130</v>
      </c>
      <c r="BE196" s="157">
        <f>IF(N196="základní",J196,0)</f>
        <v>0</v>
      </c>
      <c r="BF196" s="157">
        <f>IF(N196="snížená",J196,0)</f>
        <v>0</v>
      </c>
      <c r="BG196" s="157">
        <f>IF(N196="zákl. přenesená",J196,0)</f>
        <v>0</v>
      </c>
      <c r="BH196" s="157">
        <f>IF(N196="sníž. přenesená",J196,0)</f>
        <v>0</v>
      </c>
      <c r="BI196" s="157">
        <f>IF(N196="nulová",J196,0)</f>
        <v>0</v>
      </c>
      <c r="BJ196" s="16" t="s">
        <v>79</v>
      </c>
      <c r="BK196" s="157">
        <f>ROUND(I196*H196,2)</f>
        <v>0</v>
      </c>
      <c r="BL196" s="16" t="s">
        <v>89</v>
      </c>
      <c r="BM196" s="156" t="s">
        <v>869</v>
      </c>
    </row>
    <row r="197" spans="1:65" s="13" customFormat="1" ht="11.25">
      <c r="B197" s="158"/>
      <c r="D197" s="159" t="s">
        <v>137</v>
      </c>
      <c r="E197" s="160" t="s">
        <v>1</v>
      </c>
      <c r="F197" s="161" t="s">
        <v>866</v>
      </c>
      <c r="H197" s="162">
        <v>302</v>
      </c>
      <c r="I197" s="163"/>
      <c r="L197" s="158"/>
      <c r="M197" s="164"/>
      <c r="N197" s="165"/>
      <c r="O197" s="165"/>
      <c r="P197" s="165"/>
      <c r="Q197" s="165"/>
      <c r="R197" s="165"/>
      <c r="S197" s="165"/>
      <c r="T197" s="166"/>
      <c r="AT197" s="160" t="s">
        <v>137</v>
      </c>
      <c r="AU197" s="160" t="s">
        <v>83</v>
      </c>
      <c r="AV197" s="13" t="s">
        <v>83</v>
      </c>
      <c r="AW197" s="13" t="s">
        <v>31</v>
      </c>
      <c r="AX197" s="13" t="s">
        <v>79</v>
      </c>
      <c r="AY197" s="160" t="s">
        <v>130</v>
      </c>
    </row>
    <row r="198" spans="1:65" s="2" customFormat="1" ht="33" customHeight="1">
      <c r="A198" s="31"/>
      <c r="B198" s="143"/>
      <c r="C198" s="144" t="s">
        <v>437</v>
      </c>
      <c r="D198" s="144" t="s">
        <v>132</v>
      </c>
      <c r="E198" s="145" t="s">
        <v>870</v>
      </c>
      <c r="F198" s="146" t="s">
        <v>871</v>
      </c>
      <c r="G198" s="147" t="s">
        <v>328</v>
      </c>
      <c r="H198" s="148">
        <v>7</v>
      </c>
      <c r="I198" s="149"/>
      <c r="J198" s="150">
        <f t="shared" ref="J198:J206" si="20">ROUND(I198*H198,2)</f>
        <v>0</v>
      </c>
      <c r="K198" s="151"/>
      <c r="L198" s="32"/>
      <c r="M198" s="152" t="s">
        <v>1</v>
      </c>
      <c r="N198" s="153" t="s">
        <v>39</v>
      </c>
      <c r="O198" s="57"/>
      <c r="P198" s="154">
        <f t="shared" ref="P198:P206" si="21">O198*H198</f>
        <v>0</v>
      </c>
      <c r="Q198" s="154">
        <v>1.48695</v>
      </c>
      <c r="R198" s="154">
        <f t="shared" ref="R198:R206" si="22">Q198*H198</f>
        <v>10.40865</v>
      </c>
      <c r="S198" s="154">
        <v>0</v>
      </c>
      <c r="T198" s="155">
        <f t="shared" ref="T198:T206" si="23">S198*H198</f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56" t="s">
        <v>89</v>
      </c>
      <c r="AT198" s="156" t="s">
        <v>132</v>
      </c>
      <c r="AU198" s="156" t="s">
        <v>83</v>
      </c>
      <c r="AY198" s="16" t="s">
        <v>130</v>
      </c>
      <c r="BE198" s="157">
        <f t="shared" ref="BE198:BE206" si="24">IF(N198="základní",J198,0)</f>
        <v>0</v>
      </c>
      <c r="BF198" s="157">
        <f t="shared" ref="BF198:BF206" si="25">IF(N198="snížená",J198,0)</f>
        <v>0</v>
      </c>
      <c r="BG198" s="157">
        <f t="shared" ref="BG198:BG206" si="26">IF(N198="zákl. přenesená",J198,0)</f>
        <v>0</v>
      </c>
      <c r="BH198" s="157">
        <f t="shared" ref="BH198:BH206" si="27">IF(N198="sníž. přenesená",J198,0)</f>
        <v>0</v>
      </c>
      <c r="BI198" s="157">
        <f t="shared" ref="BI198:BI206" si="28">IF(N198="nulová",J198,0)</f>
        <v>0</v>
      </c>
      <c r="BJ198" s="16" t="s">
        <v>79</v>
      </c>
      <c r="BK198" s="157">
        <f t="shared" ref="BK198:BK206" si="29">ROUND(I198*H198,2)</f>
        <v>0</v>
      </c>
      <c r="BL198" s="16" t="s">
        <v>89</v>
      </c>
      <c r="BM198" s="156" t="s">
        <v>872</v>
      </c>
    </row>
    <row r="199" spans="1:65" s="2" customFormat="1" ht="33" customHeight="1">
      <c r="A199" s="31"/>
      <c r="B199" s="143"/>
      <c r="C199" s="175" t="s">
        <v>441</v>
      </c>
      <c r="D199" s="175" t="s">
        <v>153</v>
      </c>
      <c r="E199" s="176" t="s">
        <v>873</v>
      </c>
      <c r="F199" s="177" t="s">
        <v>874</v>
      </c>
      <c r="G199" s="178" t="s">
        <v>328</v>
      </c>
      <c r="H199" s="179">
        <v>7</v>
      </c>
      <c r="I199" s="180"/>
      <c r="J199" s="181">
        <f t="shared" si="20"/>
        <v>0</v>
      </c>
      <c r="K199" s="182"/>
      <c r="L199" s="183"/>
      <c r="M199" s="184" t="s">
        <v>1</v>
      </c>
      <c r="N199" s="185" t="s">
        <v>39</v>
      </c>
      <c r="O199" s="57"/>
      <c r="P199" s="154">
        <f t="shared" si="21"/>
        <v>0</v>
      </c>
      <c r="Q199" s="154">
        <v>4.4999999999999998E-2</v>
      </c>
      <c r="R199" s="154">
        <f t="shared" si="22"/>
        <v>0.315</v>
      </c>
      <c r="S199" s="154">
        <v>0</v>
      </c>
      <c r="T199" s="155">
        <f t="shared" si="2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56" t="s">
        <v>157</v>
      </c>
      <c r="AT199" s="156" t="s">
        <v>153</v>
      </c>
      <c r="AU199" s="156" t="s">
        <v>83</v>
      </c>
      <c r="AY199" s="16" t="s">
        <v>130</v>
      </c>
      <c r="BE199" s="157">
        <f t="shared" si="24"/>
        <v>0</v>
      </c>
      <c r="BF199" s="157">
        <f t="shared" si="25"/>
        <v>0</v>
      </c>
      <c r="BG199" s="157">
        <f t="shared" si="26"/>
        <v>0</v>
      </c>
      <c r="BH199" s="157">
        <f t="shared" si="27"/>
        <v>0</v>
      </c>
      <c r="BI199" s="157">
        <f t="shared" si="28"/>
        <v>0</v>
      </c>
      <c r="BJ199" s="16" t="s">
        <v>79</v>
      </c>
      <c r="BK199" s="157">
        <f t="shared" si="29"/>
        <v>0</v>
      </c>
      <c r="BL199" s="16" t="s">
        <v>89</v>
      </c>
      <c r="BM199" s="156" t="s">
        <v>875</v>
      </c>
    </row>
    <row r="200" spans="1:65" s="2" customFormat="1" ht="16.5" customHeight="1">
      <c r="A200" s="31"/>
      <c r="B200" s="143"/>
      <c r="C200" s="144" t="s">
        <v>445</v>
      </c>
      <c r="D200" s="144" t="s">
        <v>132</v>
      </c>
      <c r="E200" s="145" t="s">
        <v>876</v>
      </c>
      <c r="F200" s="146" t="s">
        <v>877</v>
      </c>
      <c r="G200" s="147" t="s">
        <v>328</v>
      </c>
      <c r="H200" s="148">
        <v>7</v>
      </c>
      <c r="I200" s="149"/>
      <c r="J200" s="150">
        <f t="shared" si="20"/>
        <v>0</v>
      </c>
      <c r="K200" s="151"/>
      <c r="L200" s="32"/>
      <c r="M200" s="152" t="s">
        <v>1</v>
      </c>
      <c r="N200" s="153" t="s">
        <v>39</v>
      </c>
      <c r="O200" s="57"/>
      <c r="P200" s="154">
        <f t="shared" si="21"/>
        <v>0</v>
      </c>
      <c r="Q200" s="154">
        <v>0.04</v>
      </c>
      <c r="R200" s="154">
        <f t="shared" si="22"/>
        <v>0.28000000000000003</v>
      </c>
      <c r="S200" s="154">
        <v>0</v>
      </c>
      <c r="T200" s="155">
        <f t="shared" si="2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56" t="s">
        <v>89</v>
      </c>
      <c r="AT200" s="156" t="s">
        <v>132</v>
      </c>
      <c r="AU200" s="156" t="s">
        <v>83</v>
      </c>
      <c r="AY200" s="16" t="s">
        <v>130</v>
      </c>
      <c r="BE200" s="157">
        <f t="shared" si="24"/>
        <v>0</v>
      </c>
      <c r="BF200" s="157">
        <f t="shared" si="25"/>
        <v>0</v>
      </c>
      <c r="BG200" s="157">
        <f t="shared" si="26"/>
        <v>0</v>
      </c>
      <c r="BH200" s="157">
        <f t="shared" si="27"/>
        <v>0</v>
      </c>
      <c r="BI200" s="157">
        <f t="shared" si="28"/>
        <v>0</v>
      </c>
      <c r="BJ200" s="16" t="s">
        <v>79</v>
      </c>
      <c r="BK200" s="157">
        <f t="shared" si="29"/>
        <v>0</v>
      </c>
      <c r="BL200" s="16" t="s">
        <v>89</v>
      </c>
      <c r="BM200" s="156" t="s">
        <v>878</v>
      </c>
    </row>
    <row r="201" spans="1:65" s="2" customFormat="1" ht="16.5" customHeight="1">
      <c r="A201" s="31"/>
      <c r="B201" s="143"/>
      <c r="C201" s="175" t="s">
        <v>449</v>
      </c>
      <c r="D201" s="175" t="s">
        <v>153</v>
      </c>
      <c r="E201" s="176" t="s">
        <v>879</v>
      </c>
      <c r="F201" s="177" t="s">
        <v>880</v>
      </c>
      <c r="G201" s="178" t="s">
        <v>328</v>
      </c>
      <c r="H201" s="179">
        <v>7</v>
      </c>
      <c r="I201" s="180"/>
      <c r="J201" s="181">
        <f t="shared" si="20"/>
        <v>0</v>
      </c>
      <c r="K201" s="182"/>
      <c r="L201" s="183"/>
      <c r="M201" s="184" t="s">
        <v>1</v>
      </c>
      <c r="N201" s="185" t="s">
        <v>39</v>
      </c>
      <c r="O201" s="57"/>
      <c r="P201" s="154">
        <f t="shared" si="21"/>
        <v>0</v>
      </c>
      <c r="Q201" s="154">
        <v>7.3000000000000001E-3</v>
      </c>
      <c r="R201" s="154">
        <f t="shared" si="22"/>
        <v>5.11E-2</v>
      </c>
      <c r="S201" s="154">
        <v>0</v>
      </c>
      <c r="T201" s="155">
        <f t="shared" si="2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56" t="s">
        <v>157</v>
      </c>
      <c r="AT201" s="156" t="s">
        <v>153</v>
      </c>
      <c r="AU201" s="156" t="s">
        <v>83</v>
      </c>
      <c r="AY201" s="16" t="s">
        <v>130</v>
      </c>
      <c r="BE201" s="157">
        <f t="shared" si="24"/>
        <v>0</v>
      </c>
      <c r="BF201" s="157">
        <f t="shared" si="25"/>
        <v>0</v>
      </c>
      <c r="BG201" s="157">
        <f t="shared" si="26"/>
        <v>0</v>
      </c>
      <c r="BH201" s="157">
        <f t="shared" si="27"/>
        <v>0</v>
      </c>
      <c r="BI201" s="157">
        <f t="shared" si="28"/>
        <v>0</v>
      </c>
      <c r="BJ201" s="16" t="s">
        <v>79</v>
      </c>
      <c r="BK201" s="157">
        <f t="shared" si="29"/>
        <v>0</v>
      </c>
      <c r="BL201" s="16" t="s">
        <v>89</v>
      </c>
      <c r="BM201" s="156" t="s">
        <v>881</v>
      </c>
    </row>
    <row r="202" spans="1:65" s="2" customFormat="1" ht="16.5" customHeight="1">
      <c r="A202" s="31"/>
      <c r="B202" s="143"/>
      <c r="C202" s="144" t="s">
        <v>453</v>
      </c>
      <c r="D202" s="144" t="s">
        <v>132</v>
      </c>
      <c r="E202" s="145" t="s">
        <v>882</v>
      </c>
      <c r="F202" s="146" t="s">
        <v>883</v>
      </c>
      <c r="G202" s="147" t="s">
        <v>328</v>
      </c>
      <c r="H202" s="148">
        <v>15</v>
      </c>
      <c r="I202" s="149"/>
      <c r="J202" s="150">
        <f t="shared" si="20"/>
        <v>0</v>
      </c>
      <c r="K202" s="151"/>
      <c r="L202" s="32"/>
      <c r="M202" s="152" t="s">
        <v>1</v>
      </c>
      <c r="N202" s="153" t="s">
        <v>39</v>
      </c>
      <c r="O202" s="57"/>
      <c r="P202" s="154">
        <f t="shared" si="21"/>
        <v>0</v>
      </c>
      <c r="Q202" s="154">
        <v>0.04</v>
      </c>
      <c r="R202" s="154">
        <f t="shared" si="22"/>
        <v>0.6</v>
      </c>
      <c r="S202" s="154">
        <v>0</v>
      </c>
      <c r="T202" s="155">
        <f t="shared" si="2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56" t="s">
        <v>89</v>
      </c>
      <c r="AT202" s="156" t="s">
        <v>132</v>
      </c>
      <c r="AU202" s="156" t="s">
        <v>83</v>
      </c>
      <c r="AY202" s="16" t="s">
        <v>130</v>
      </c>
      <c r="BE202" s="157">
        <f t="shared" si="24"/>
        <v>0</v>
      </c>
      <c r="BF202" s="157">
        <f t="shared" si="25"/>
        <v>0</v>
      </c>
      <c r="BG202" s="157">
        <f t="shared" si="26"/>
        <v>0</v>
      </c>
      <c r="BH202" s="157">
        <f t="shared" si="27"/>
        <v>0</v>
      </c>
      <c r="BI202" s="157">
        <f t="shared" si="28"/>
        <v>0</v>
      </c>
      <c r="BJ202" s="16" t="s">
        <v>79</v>
      </c>
      <c r="BK202" s="157">
        <f t="shared" si="29"/>
        <v>0</v>
      </c>
      <c r="BL202" s="16" t="s">
        <v>89</v>
      </c>
      <c r="BM202" s="156" t="s">
        <v>884</v>
      </c>
    </row>
    <row r="203" spans="1:65" s="2" customFormat="1" ht="24.2" customHeight="1">
      <c r="A203" s="31"/>
      <c r="B203" s="143"/>
      <c r="C203" s="175" t="s">
        <v>457</v>
      </c>
      <c r="D203" s="175" t="s">
        <v>153</v>
      </c>
      <c r="E203" s="176" t="s">
        <v>885</v>
      </c>
      <c r="F203" s="177" t="s">
        <v>886</v>
      </c>
      <c r="G203" s="178" t="s">
        <v>328</v>
      </c>
      <c r="H203" s="179">
        <v>15</v>
      </c>
      <c r="I203" s="180"/>
      <c r="J203" s="181">
        <f t="shared" si="20"/>
        <v>0</v>
      </c>
      <c r="K203" s="182"/>
      <c r="L203" s="183"/>
      <c r="M203" s="184" t="s">
        <v>1</v>
      </c>
      <c r="N203" s="185" t="s">
        <v>39</v>
      </c>
      <c r="O203" s="57"/>
      <c r="P203" s="154">
        <f t="shared" si="21"/>
        <v>0</v>
      </c>
      <c r="Q203" s="154">
        <v>1.3299999999999999E-2</v>
      </c>
      <c r="R203" s="154">
        <f t="shared" si="22"/>
        <v>0.19949999999999998</v>
      </c>
      <c r="S203" s="154">
        <v>0</v>
      </c>
      <c r="T203" s="155">
        <f t="shared" si="23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56" t="s">
        <v>157</v>
      </c>
      <c r="AT203" s="156" t="s">
        <v>153</v>
      </c>
      <c r="AU203" s="156" t="s">
        <v>83</v>
      </c>
      <c r="AY203" s="16" t="s">
        <v>130</v>
      </c>
      <c r="BE203" s="157">
        <f t="shared" si="24"/>
        <v>0</v>
      </c>
      <c r="BF203" s="157">
        <f t="shared" si="25"/>
        <v>0</v>
      </c>
      <c r="BG203" s="157">
        <f t="shared" si="26"/>
        <v>0</v>
      </c>
      <c r="BH203" s="157">
        <f t="shared" si="27"/>
        <v>0</v>
      </c>
      <c r="BI203" s="157">
        <f t="shared" si="28"/>
        <v>0</v>
      </c>
      <c r="BJ203" s="16" t="s">
        <v>79</v>
      </c>
      <c r="BK203" s="157">
        <f t="shared" si="29"/>
        <v>0</v>
      </c>
      <c r="BL203" s="16" t="s">
        <v>89</v>
      </c>
      <c r="BM203" s="156" t="s">
        <v>887</v>
      </c>
    </row>
    <row r="204" spans="1:65" s="2" customFormat="1" ht="16.5" customHeight="1">
      <c r="A204" s="31"/>
      <c r="B204" s="143"/>
      <c r="C204" s="144" t="s">
        <v>461</v>
      </c>
      <c r="D204" s="144" t="s">
        <v>132</v>
      </c>
      <c r="E204" s="145" t="s">
        <v>888</v>
      </c>
      <c r="F204" s="146" t="s">
        <v>889</v>
      </c>
      <c r="G204" s="147" t="s">
        <v>328</v>
      </c>
      <c r="H204" s="148">
        <v>5</v>
      </c>
      <c r="I204" s="149"/>
      <c r="J204" s="150">
        <f t="shared" si="20"/>
        <v>0</v>
      </c>
      <c r="K204" s="151"/>
      <c r="L204" s="32"/>
      <c r="M204" s="152" t="s">
        <v>1</v>
      </c>
      <c r="N204" s="153" t="s">
        <v>39</v>
      </c>
      <c r="O204" s="57"/>
      <c r="P204" s="154">
        <f t="shared" si="21"/>
        <v>0</v>
      </c>
      <c r="Q204" s="154">
        <v>0.05</v>
      </c>
      <c r="R204" s="154">
        <f t="shared" si="22"/>
        <v>0.25</v>
      </c>
      <c r="S204" s="154">
        <v>0</v>
      </c>
      <c r="T204" s="155">
        <f t="shared" si="23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56" t="s">
        <v>89</v>
      </c>
      <c r="AT204" s="156" t="s">
        <v>132</v>
      </c>
      <c r="AU204" s="156" t="s">
        <v>83</v>
      </c>
      <c r="AY204" s="16" t="s">
        <v>130</v>
      </c>
      <c r="BE204" s="157">
        <f t="shared" si="24"/>
        <v>0</v>
      </c>
      <c r="BF204" s="157">
        <f t="shared" si="25"/>
        <v>0</v>
      </c>
      <c r="BG204" s="157">
        <f t="shared" si="26"/>
        <v>0</v>
      </c>
      <c r="BH204" s="157">
        <f t="shared" si="27"/>
        <v>0</v>
      </c>
      <c r="BI204" s="157">
        <f t="shared" si="28"/>
        <v>0</v>
      </c>
      <c r="BJ204" s="16" t="s">
        <v>79</v>
      </c>
      <c r="BK204" s="157">
        <f t="shared" si="29"/>
        <v>0</v>
      </c>
      <c r="BL204" s="16" t="s">
        <v>89</v>
      </c>
      <c r="BM204" s="156" t="s">
        <v>890</v>
      </c>
    </row>
    <row r="205" spans="1:65" s="2" customFormat="1" ht="16.5" customHeight="1">
      <c r="A205" s="31"/>
      <c r="B205" s="143"/>
      <c r="C205" s="175" t="s">
        <v>465</v>
      </c>
      <c r="D205" s="175" t="s">
        <v>153</v>
      </c>
      <c r="E205" s="176" t="s">
        <v>891</v>
      </c>
      <c r="F205" s="177" t="s">
        <v>892</v>
      </c>
      <c r="G205" s="178" t="s">
        <v>328</v>
      </c>
      <c r="H205" s="179">
        <v>5</v>
      </c>
      <c r="I205" s="180"/>
      <c r="J205" s="181">
        <f t="shared" si="20"/>
        <v>0</v>
      </c>
      <c r="K205" s="182"/>
      <c r="L205" s="183"/>
      <c r="M205" s="184" t="s">
        <v>1</v>
      </c>
      <c r="N205" s="185" t="s">
        <v>39</v>
      </c>
      <c r="O205" s="57"/>
      <c r="P205" s="154">
        <f t="shared" si="21"/>
        <v>0</v>
      </c>
      <c r="Q205" s="154">
        <v>2.9499999999999998E-2</v>
      </c>
      <c r="R205" s="154">
        <f t="shared" si="22"/>
        <v>0.14749999999999999</v>
      </c>
      <c r="S205" s="154">
        <v>0</v>
      </c>
      <c r="T205" s="155">
        <f t="shared" si="23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56" t="s">
        <v>157</v>
      </c>
      <c r="AT205" s="156" t="s">
        <v>153</v>
      </c>
      <c r="AU205" s="156" t="s">
        <v>83</v>
      </c>
      <c r="AY205" s="16" t="s">
        <v>130</v>
      </c>
      <c r="BE205" s="157">
        <f t="shared" si="24"/>
        <v>0</v>
      </c>
      <c r="BF205" s="157">
        <f t="shared" si="25"/>
        <v>0</v>
      </c>
      <c r="BG205" s="157">
        <f t="shared" si="26"/>
        <v>0</v>
      </c>
      <c r="BH205" s="157">
        <f t="shared" si="27"/>
        <v>0</v>
      </c>
      <c r="BI205" s="157">
        <f t="shared" si="28"/>
        <v>0</v>
      </c>
      <c r="BJ205" s="16" t="s">
        <v>79</v>
      </c>
      <c r="BK205" s="157">
        <f t="shared" si="29"/>
        <v>0</v>
      </c>
      <c r="BL205" s="16" t="s">
        <v>89</v>
      </c>
      <c r="BM205" s="156" t="s">
        <v>893</v>
      </c>
    </row>
    <row r="206" spans="1:65" s="2" customFormat="1" ht="16.5" customHeight="1">
      <c r="A206" s="31"/>
      <c r="B206" s="143"/>
      <c r="C206" s="144" t="s">
        <v>469</v>
      </c>
      <c r="D206" s="144" t="s">
        <v>132</v>
      </c>
      <c r="E206" s="145" t="s">
        <v>894</v>
      </c>
      <c r="F206" s="146" t="s">
        <v>895</v>
      </c>
      <c r="G206" s="147" t="s">
        <v>199</v>
      </c>
      <c r="H206" s="148">
        <v>302</v>
      </c>
      <c r="I206" s="149"/>
      <c r="J206" s="150">
        <f t="shared" si="20"/>
        <v>0</v>
      </c>
      <c r="K206" s="151"/>
      <c r="L206" s="32"/>
      <c r="M206" s="152" t="s">
        <v>1</v>
      </c>
      <c r="N206" s="153" t="s">
        <v>39</v>
      </c>
      <c r="O206" s="57"/>
      <c r="P206" s="154">
        <f t="shared" si="21"/>
        <v>0</v>
      </c>
      <c r="Q206" s="154">
        <v>1.9000000000000001E-4</v>
      </c>
      <c r="R206" s="154">
        <f t="shared" si="22"/>
        <v>5.738E-2</v>
      </c>
      <c r="S206" s="154">
        <v>0</v>
      </c>
      <c r="T206" s="155">
        <f t="shared" si="23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56" t="s">
        <v>89</v>
      </c>
      <c r="AT206" s="156" t="s">
        <v>132</v>
      </c>
      <c r="AU206" s="156" t="s">
        <v>83</v>
      </c>
      <c r="AY206" s="16" t="s">
        <v>130</v>
      </c>
      <c r="BE206" s="157">
        <f t="shared" si="24"/>
        <v>0</v>
      </c>
      <c r="BF206" s="157">
        <f t="shared" si="25"/>
        <v>0</v>
      </c>
      <c r="BG206" s="157">
        <f t="shared" si="26"/>
        <v>0</v>
      </c>
      <c r="BH206" s="157">
        <f t="shared" si="27"/>
        <v>0</v>
      </c>
      <c r="BI206" s="157">
        <f t="shared" si="28"/>
        <v>0</v>
      </c>
      <c r="BJ206" s="16" t="s">
        <v>79</v>
      </c>
      <c r="BK206" s="157">
        <f t="shared" si="29"/>
        <v>0</v>
      </c>
      <c r="BL206" s="16" t="s">
        <v>89</v>
      </c>
      <c r="BM206" s="156" t="s">
        <v>896</v>
      </c>
    </row>
    <row r="207" spans="1:65" s="12" customFormat="1" ht="22.9" customHeight="1">
      <c r="B207" s="130"/>
      <c r="D207" s="131" t="s">
        <v>73</v>
      </c>
      <c r="E207" s="141" t="s">
        <v>172</v>
      </c>
      <c r="F207" s="141" t="s">
        <v>482</v>
      </c>
      <c r="I207" s="133"/>
      <c r="J207" s="142">
        <f>BK207</f>
        <v>0</v>
      </c>
      <c r="L207" s="130"/>
      <c r="M207" s="135"/>
      <c r="N207" s="136"/>
      <c r="O207" s="136"/>
      <c r="P207" s="137">
        <f>P208</f>
        <v>0</v>
      </c>
      <c r="Q207" s="136"/>
      <c r="R207" s="137">
        <f>R208</f>
        <v>0</v>
      </c>
      <c r="S207" s="136"/>
      <c r="T207" s="138">
        <f>T208</f>
        <v>0</v>
      </c>
      <c r="AR207" s="131" t="s">
        <v>79</v>
      </c>
      <c r="AT207" s="139" t="s">
        <v>73</v>
      </c>
      <c r="AU207" s="139" t="s">
        <v>79</v>
      </c>
      <c r="AY207" s="131" t="s">
        <v>130</v>
      </c>
      <c r="BK207" s="140">
        <f>BK208</f>
        <v>0</v>
      </c>
    </row>
    <row r="208" spans="1:65" s="2" customFormat="1" ht="16.5" customHeight="1">
      <c r="A208" s="31"/>
      <c r="B208" s="143"/>
      <c r="C208" s="144" t="s">
        <v>473</v>
      </c>
      <c r="D208" s="144" t="s">
        <v>132</v>
      </c>
      <c r="E208" s="145" t="s">
        <v>484</v>
      </c>
      <c r="F208" s="146" t="s">
        <v>485</v>
      </c>
      <c r="G208" s="147" t="s">
        <v>199</v>
      </c>
      <c r="H208" s="148">
        <v>162</v>
      </c>
      <c r="I208" s="149"/>
      <c r="J208" s="150">
        <f>ROUND(I208*H208,2)</f>
        <v>0</v>
      </c>
      <c r="K208" s="151"/>
      <c r="L208" s="32"/>
      <c r="M208" s="152" t="s">
        <v>1</v>
      </c>
      <c r="N208" s="153" t="s">
        <v>39</v>
      </c>
      <c r="O208" s="57"/>
      <c r="P208" s="154">
        <f>O208*H208</f>
        <v>0</v>
      </c>
      <c r="Q208" s="154">
        <v>0</v>
      </c>
      <c r="R208" s="154">
        <f>Q208*H208</f>
        <v>0</v>
      </c>
      <c r="S208" s="154">
        <v>0</v>
      </c>
      <c r="T208" s="155">
        <f>S208*H208</f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56" t="s">
        <v>89</v>
      </c>
      <c r="AT208" s="156" t="s">
        <v>132</v>
      </c>
      <c r="AU208" s="156" t="s">
        <v>83</v>
      </c>
      <c r="AY208" s="16" t="s">
        <v>130</v>
      </c>
      <c r="BE208" s="157">
        <f>IF(N208="základní",J208,0)</f>
        <v>0</v>
      </c>
      <c r="BF208" s="157">
        <f>IF(N208="snížená",J208,0)</f>
        <v>0</v>
      </c>
      <c r="BG208" s="157">
        <f>IF(N208="zákl. přenesená",J208,0)</f>
        <v>0</v>
      </c>
      <c r="BH208" s="157">
        <f>IF(N208="sníž. přenesená",J208,0)</f>
        <v>0</v>
      </c>
      <c r="BI208" s="157">
        <f>IF(N208="nulová",J208,0)</f>
        <v>0</v>
      </c>
      <c r="BJ208" s="16" t="s">
        <v>79</v>
      </c>
      <c r="BK208" s="157">
        <f>ROUND(I208*H208,2)</f>
        <v>0</v>
      </c>
      <c r="BL208" s="16" t="s">
        <v>89</v>
      </c>
      <c r="BM208" s="156" t="s">
        <v>897</v>
      </c>
    </row>
    <row r="209" spans="1:65" s="12" customFormat="1" ht="22.9" customHeight="1">
      <c r="B209" s="130"/>
      <c r="D209" s="131" t="s">
        <v>73</v>
      </c>
      <c r="E209" s="141" t="s">
        <v>487</v>
      </c>
      <c r="F209" s="141" t="s">
        <v>488</v>
      </c>
      <c r="I209" s="133"/>
      <c r="J209" s="142">
        <f>BK209</f>
        <v>0</v>
      </c>
      <c r="L209" s="130"/>
      <c r="M209" s="135"/>
      <c r="N209" s="136"/>
      <c r="O209" s="136"/>
      <c r="P209" s="137">
        <f>SUM(P210:P221)</f>
        <v>0</v>
      </c>
      <c r="Q209" s="136"/>
      <c r="R209" s="137">
        <f>SUM(R210:R221)</f>
        <v>0</v>
      </c>
      <c r="S209" s="136"/>
      <c r="T209" s="138">
        <f>SUM(T210:T221)</f>
        <v>0</v>
      </c>
      <c r="AR209" s="131" t="s">
        <v>79</v>
      </c>
      <c r="AT209" s="139" t="s">
        <v>73</v>
      </c>
      <c r="AU209" s="139" t="s">
        <v>79</v>
      </c>
      <c r="AY209" s="131" t="s">
        <v>130</v>
      </c>
      <c r="BK209" s="140">
        <f>SUM(BK210:BK221)</f>
        <v>0</v>
      </c>
    </row>
    <row r="210" spans="1:65" s="2" customFormat="1" ht="21.75" customHeight="1">
      <c r="A210" s="31"/>
      <c r="B210" s="143"/>
      <c r="C210" s="144" t="s">
        <v>477</v>
      </c>
      <c r="D210" s="144" t="s">
        <v>132</v>
      </c>
      <c r="E210" s="145" t="s">
        <v>490</v>
      </c>
      <c r="F210" s="146" t="s">
        <v>491</v>
      </c>
      <c r="G210" s="147" t="s">
        <v>156</v>
      </c>
      <c r="H210" s="148">
        <v>93.96</v>
      </c>
      <c r="I210" s="149"/>
      <c r="J210" s="150">
        <f>ROUND(I210*H210,2)</f>
        <v>0</v>
      </c>
      <c r="K210" s="151"/>
      <c r="L210" s="32"/>
      <c r="M210" s="152" t="s">
        <v>1</v>
      </c>
      <c r="N210" s="153" t="s">
        <v>39</v>
      </c>
      <c r="O210" s="57"/>
      <c r="P210" s="154">
        <f>O210*H210</f>
        <v>0</v>
      </c>
      <c r="Q210" s="154">
        <v>0</v>
      </c>
      <c r="R210" s="154">
        <f>Q210*H210</f>
        <v>0</v>
      </c>
      <c r="S210" s="154">
        <v>0</v>
      </c>
      <c r="T210" s="155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56" t="s">
        <v>89</v>
      </c>
      <c r="AT210" s="156" t="s">
        <v>132</v>
      </c>
      <c r="AU210" s="156" t="s">
        <v>83</v>
      </c>
      <c r="AY210" s="16" t="s">
        <v>130</v>
      </c>
      <c r="BE210" s="157">
        <f>IF(N210="základní",J210,0)</f>
        <v>0</v>
      </c>
      <c r="BF210" s="157">
        <f>IF(N210="snížená",J210,0)</f>
        <v>0</v>
      </c>
      <c r="BG210" s="157">
        <f>IF(N210="zákl. přenesená",J210,0)</f>
        <v>0</v>
      </c>
      <c r="BH210" s="157">
        <f>IF(N210="sníž. přenesená",J210,0)</f>
        <v>0</v>
      </c>
      <c r="BI210" s="157">
        <f>IF(N210="nulová",J210,0)</f>
        <v>0</v>
      </c>
      <c r="BJ210" s="16" t="s">
        <v>79</v>
      </c>
      <c r="BK210" s="157">
        <f>ROUND(I210*H210,2)</f>
        <v>0</v>
      </c>
      <c r="BL210" s="16" t="s">
        <v>89</v>
      </c>
      <c r="BM210" s="156" t="s">
        <v>898</v>
      </c>
    </row>
    <row r="211" spans="1:65" s="13" customFormat="1" ht="11.25">
      <c r="B211" s="158"/>
      <c r="D211" s="159" t="s">
        <v>137</v>
      </c>
      <c r="E211" s="160" t="s">
        <v>1</v>
      </c>
      <c r="F211" s="161" t="s">
        <v>899</v>
      </c>
      <c r="H211" s="162">
        <v>93.96</v>
      </c>
      <c r="I211" s="163"/>
      <c r="L211" s="158"/>
      <c r="M211" s="164"/>
      <c r="N211" s="165"/>
      <c r="O211" s="165"/>
      <c r="P211" s="165"/>
      <c r="Q211" s="165"/>
      <c r="R211" s="165"/>
      <c r="S211" s="165"/>
      <c r="T211" s="166"/>
      <c r="AT211" s="160" t="s">
        <v>137</v>
      </c>
      <c r="AU211" s="160" t="s">
        <v>83</v>
      </c>
      <c r="AV211" s="13" t="s">
        <v>83</v>
      </c>
      <c r="AW211" s="13" t="s">
        <v>31</v>
      </c>
      <c r="AX211" s="13" t="s">
        <v>79</v>
      </c>
      <c r="AY211" s="160" t="s">
        <v>130</v>
      </c>
    </row>
    <row r="212" spans="1:65" s="2" customFormat="1" ht="24.2" customHeight="1">
      <c r="A212" s="31"/>
      <c r="B212" s="143"/>
      <c r="C212" s="144" t="s">
        <v>483</v>
      </c>
      <c r="D212" s="144" t="s">
        <v>132</v>
      </c>
      <c r="E212" s="145" t="s">
        <v>495</v>
      </c>
      <c r="F212" s="146" t="s">
        <v>496</v>
      </c>
      <c r="G212" s="147" t="s">
        <v>156</v>
      </c>
      <c r="H212" s="148">
        <v>187.92</v>
      </c>
      <c r="I212" s="149"/>
      <c r="J212" s="150">
        <f>ROUND(I212*H212,2)</f>
        <v>0</v>
      </c>
      <c r="K212" s="151"/>
      <c r="L212" s="32"/>
      <c r="M212" s="152" t="s">
        <v>1</v>
      </c>
      <c r="N212" s="153" t="s">
        <v>39</v>
      </c>
      <c r="O212" s="57"/>
      <c r="P212" s="154">
        <f>O212*H212</f>
        <v>0</v>
      </c>
      <c r="Q212" s="154">
        <v>0</v>
      </c>
      <c r="R212" s="154">
        <f>Q212*H212</f>
        <v>0</v>
      </c>
      <c r="S212" s="154">
        <v>0</v>
      </c>
      <c r="T212" s="155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56" t="s">
        <v>89</v>
      </c>
      <c r="AT212" s="156" t="s">
        <v>132</v>
      </c>
      <c r="AU212" s="156" t="s">
        <v>83</v>
      </c>
      <c r="AY212" s="16" t="s">
        <v>130</v>
      </c>
      <c r="BE212" s="157">
        <f>IF(N212="základní",J212,0)</f>
        <v>0</v>
      </c>
      <c r="BF212" s="157">
        <f>IF(N212="snížená",J212,0)</f>
        <v>0</v>
      </c>
      <c r="BG212" s="157">
        <f>IF(N212="zákl. přenesená",J212,0)</f>
        <v>0</v>
      </c>
      <c r="BH212" s="157">
        <f>IF(N212="sníž. přenesená",J212,0)</f>
        <v>0</v>
      </c>
      <c r="BI212" s="157">
        <f>IF(N212="nulová",J212,0)</f>
        <v>0</v>
      </c>
      <c r="BJ212" s="16" t="s">
        <v>79</v>
      </c>
      <c r="BK212" s="157">
        <f>ROUND(I212*H212,2)</f>
        <v>0</v>
      </c>
      <c r="BL212" s="16" t="s">
        <v>89</v>
      </c>
      <c r="BM212" s="156" t="s">
        <v>900</v>
      </c>
    </row>
    <row r="213" spans="1:65" s="13" customFormat="1" ht="11.25">
      <c r="B213" s="158"/>
      <c r="D213" s="159" t="s">
        <v>137</v>
      </c>
      <c r="E213" s="160" t="s">
        <v>1</v>
      </c>
      <c r="F213" s="161" t="s">
        <v>901</v>
      </c>
      <c r="H213" s="162">
        <v>187.92</v>
      </c>
      <c r="I213" s="163"/>
      <c r="L213" s="158"/>
      <c r="M213" s="164"/>
      <c r="N213" s="165"/>
      <c r="O213" s="165"/>
      <c r="P213" s="165"/>
      <c r="Q213" s="165"/>
      <c r="R213" s="165"/>
      <c r="S213" s="165"/>
      <c r="T213" s="166"/>
      <c r="AT213" s="160" t="s">
        <v>137</v>
      </c>
      <c r="AU213" s="160" t="s">
        <v>83</v>
      </c>
      <c r="AV213" s="13" t="s">
        <v>83</v>
      </c>
      <c r="AW213" s="13" t="s">
        <v>31</v>
      </c>
      <c r="AX213" s="13" t="s">
        <v>79</v>
      </c>
      <c r="AY213" s="160" t="s">
        <v>130</v>
      </c>
    </row>
    <row r="214" spans="1:65" s="2" customFormat="1" ht="21.75" customHeight="1">
      <c r="A214" s="31"/>
      <c r="B214" s="143"/>
      <c r="C214" s="144" t="s">
        <v>489</v>
      </c>
      <c r="D214" s="144" t="s">
        <v>132</v>
      </c>
      <c r="E214" s="145" t="s">
        <v>500</v>
      </c>
      <c r="F214" s="146" t="s">
        <v>501</v>
      </c>
      <c r="G214" s="147" t="s">
        <v>156</v>
      </c>
      <c r="H214" s="148">
        <v>44.55</v>
      </c>
      <c r="I214" s="149"/>
      <c r="J214" s="150">
        <f>ROUND(I214*H214,2)</f>
        <v>0</v>
      </c>
      <c r="K214" s="151"/>
      <c r="L214" s="32"/>
      <c r="M214" s="152" t="s">
        <v>1</v>
      </c>
      <c r="N214" s="153" t="s">
        <v>39</v>
      </c>
      <c r="O214" s="57"/>
      <c r="P214" s="154">
        <f>O214*H214</f>
        <v>0</v>
      </c>
      <c r="Q214" s="154">
        <v>0</v>
      </c>
      <c r="R214" s="154">
        <f>Q214*H214</f>
        <v>0</v>
      </c>
      <c r="S214" s="154">
        <v>0</v>
      </c>
      <c r="T214" s="155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56" t="s">
        <v>89</v>
      </c>
      <c r="AT214" s="156" t="s">
        <v>132</v>
      </c>
      <c r="AU214" s="156" t="s">
        <v>83</v>
      </c>
      <c r="AY214" s="16" t="s">
        <v>130</v>
      </c>
      <c r="BE214" s="157">
        <f>IF(N214="základní",J214,0)</f>
        <v>0</v>
      </c>
      <c r="BF214" s="157">
        <f>IF(N214="snížená",J214,0)</f>
        <v>0</v>
      </c>
      <c r="BG214" s="157">
        <f>IF(N214="zákl. přenesená",J214,0)</f>
        <v>0</v>
      </c>
      <c r="BH214" s="157">
        <f>IF(N214="sníž. přenesená",J214,0)</f>
        <v>0</v>
      </c>
      <c r="BI214" s="157">
        <f>IF(N214="nulová",J214,0)</f>
        <v>0</v>
      </c>
      <c r="BJ214" s="16" t="s">
        <v>79</v>
      </c>
      <c r="BK214" s="157">
        <f>ROUND(I214*H214,2)</f>
        <v>0</v>
      </c>
      <c r="BL214" s="16" t="s">
        <v>89</v>
      </c>
      <c r="BM214" s="156" t="s">
        <v>902</v>
      </c>
    </row>
    <row r="215" spans="1:65" s="13" customFormat="1" ht="11.25">
      <c r="B215" s="158"/>
      <c r="D215" s="159" t="s">
        <v>137</v>
      </c>
      <c r="E215" s="160" t="s">
        <v>1</v>
      </c>
      <c r="F215" s="161" t="s">
        <v>903</v>
      </c>
      <c r="H215" s="162">
        <v>44.55</v>
      </c>
      <c r="I215" s="163"/>
      <c r="L215" s="158"/>
      <c r="M215" s="164"/>
      <c r="N215" s="165"/>
      <c r="O215" s="165"/>
      <c r="P215" s="165"/>
      <c r="Q215" s="165"/>
      <c r="R215" s="165"/>
      <c r="S215" s="165"/>
      <c r="T215" s="166"/>
      <c r="AT215" s="160" t="s">
        <v>137</v>
      </c>
      <c r="AU215" s="160" t="s">
        <v>83</v>
      </c>
      <c r="AV215" s="13" t="s">
        <v>83</v>
      </c>
      <c r="AW215" s="13" t="s">
        <v>31</v>
      </c>
      <c r="AX215" s="13" t="s">
        <v>79</v>
      </c>
      <c r="AY215" s="160" t="s">
        <v>130</v>
      </c>
    </row>
    <row r="216" spans="1:65" s="2" customFormat="1" ht="24.2" customHeight="1">
      <c r="A216" s="31"/>
      <c r="B216" s="143"/>
      <c r="C216" s="144" t="s">
        <v>494</v>
      </c>
      <c r="D216" s="144" t="s">
        <v>132</v>
      </c>
      <c r="E216" s="145" t="s">
        <v>505</v>
      </c>
      <c r="F216" s="146" t="s">
        <v>506</v>
      </c>
      <c r="G216" s="147" t="s">
        <v>156</v>
      </c>
      <c r="H216" s="148">
        <v>89.1</v>
      </c>
      <c r="I216" s="149"/>
      <c r="J216" s="150">
        <f>ROUND(I216*H216,2)</f>
        <v>0</v>
      </c>
      <c r="K216" s="151"/>
      <c r="L216" s="32"/>
      <c r="M216" s="152" t="s">
        <v>1</v>
      </c>
      <c r="N216" s="153" t="s">
        <v>39</v>
      </c>
      <c r="O216" s="57"/>
      <c r="P216" s="154">
        <f>O216*H216</f>
        <v>0</v>
      </c>
      <c r="Q216" s="154">
        <v>0</v>
      </c>
      <c r="R216" s="154">
        <f>Q216*H216</f>
        <v>0</v>
      </c>
      <c r="S216" s="154">
        <v>0</v>
      </c>
      <c r="T216" s="155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56" t="s">
        <v>89</v>
      </c>
      <c r="AT216" s="156" t="s">
        <v>132</v>
      </c>
      <c r="AU216" s="156" t="s">
        <v>83</v>
      </c>
      <c r="AY216" s="16" t="s">
        <v>130</v>
      </c>
      <c r="BE216" s="157">
        <f>IF(N216="základní",J216,0)</f>
        <v>0</v>
      </c>
      <c r="BF216" s="157">
        <f>IF(N216="snížená",J216,0)</f>
        <v>0</v>
      </c>
      <c r="BG216" s="157">
        <f>IF(N216="zákl. přenesená",J216,0)</f>
        <v>0</v>
      </c>
      <c r="BH216" s="157">
        <f>IF(N216="sníž. přenesená",J216,0)</f>
        <v>0</v>
      </c>
      <c r="BI216" s="157">
        <f>IF(N216="nulová",J216,0)</f>
        <v>0</v>
      </c>
      <c r="BJ216" s="16" t="s">
        <v>79</v>
      </c>
      <c r="BK216" s="157">
        <f>ROUND(I216*H216,2)</f>
        <v>0</v>
      </c>
      <c r="BL216" s="16" t="s">
        <v>89</v>
      </c>
      <c r="BM216" s="156" t="s">
        <v>904</v>
      </c>
    </row>
    <row r="217" spans="1:65" s="13" customFormat="1" ht="11.25">
      <c r="B217" s="158"/>
      <c r="D217" s="159" t="s">
        <v>137</v>
      </c>
      <c r="E217" s="160" t="s">
        <v>1</v>
      </c>
      <c r="F217" s="161" t="s">
        <v>905</v>
      </c>
      <c r="H217" s="162">
        <v>89.1</v>
      </c>
      <c r="I217" s="163"/>
      <c r="L217" s="158"/>
      <c r="M217" s="164"/>
      <c r="N217" s="165"/>
      <c r="O217" s="165"/>
      <c r="P217" s="165"/>
      <c r="Q217" s="165"/>
      <c r="R217" s="165"/>
      <c r="S217" s="165"/>
      <c r="T217" s="166"/>
      <c r="AT217" s="160" t="s">
        <v>137</v>
      </c>
      <c r="AU217" s="160" t="s">
        <v>83</v>
      </c>
      <c r="AV217" s="13" t="s">
        <v>83</v>
      </c>
      <c r="AW217" s="13" t="s">
        <v>31</v>
      </c>
      <c r="AX217" s="13" t="s">
        <v>79</v>
      </c>
      <c r="AY217" s="160" t="s">
        <v>130</v>
      </c>
    </row>
    <row r="218" spans="1:65" s="2" customFormat="1" ht="44.25" customHeight="1">
      <c r="A218" s="31"/>
      <c r="B218" s="143"/>
      <c r="C218" s="144" t="s">
        <v>499</v>
      </c>
      <c r="D218" s="144" t="s">
        <v>132</v>
      </c>
      <c r="E218" s="145" t="s">
        <v>510</v>
      </c>
      <c r="F218" s="146" t="s">
        <v>511</v>
      </c>
      <c r="G218" s="147" t="s">
        <v>156</v>
      </c>
      <c r="H218" s="148">
        <v>93.96</v>
      </c>
      <c r="I218" s="149"/>
      <c r="J218" s="150">
        <f>ROUND(I218*H218,2)</f>
        <v>0</v>
      </c>
      <c r="K218" s="151"/>
      <c r="L218" s="32"/>
      <c r="M218" s="152" t="s">
        <v>1</v>
      </c>
      <c r="N218" s="153" t="s">
        <v>39</v>
      </c>
      <c r="O218" s="57"/>
      <c r="P218" s="154">
        <f>O218*H218</f>
        <v>0</v>
      </c>
      <c r="Q218" s="154">
        <v>0</v>
      </c>
      <c r="R218" s="154">
        <f>Q218*H218</f>
        <v>0</v>
      </c>
      <c r="S218" s="154">
        <v>0</v>
      </c>
      <c r="T218" s="155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56" t="s">
        <v>89</v>
      </c>
      <c r="AT218" s="156" t="s">
        <v>132</v>
      </c>
      <c r="AU218" s="156" t="s">
        <v>83</v>
      </c>
      <c r="AY218" s="16" t="s">
        <v>130</v>
      </c>
      <c r="BE218" s="157">
        <f>IF(N218="základní",J218,0)</f>
        <v>0</v>
      </c>
      <c r="BF218" s="157">
        <f>IF(N218="snížená",J218,0)</f>
        <v>0</v>
      </c>
      <c r="BG218" s="157">
        <f>IF(N218="zákl. přenesená",J218,0)</f>
        <v>0</v>
      </c>
      <c r="BH218" s="157">
        <f>IF(N218="sníž. přenesená",J218,0)</f>
        <v>0</v>
      </c>
      <c r="BI218" s="157">
        <f>IF(N218="nulová",J218,0)</f>
        <v>0</v>
      </c>
      <c r="BJ218" s="16" t="s">
        <v>79</v>
      </c>
      <c r="BK218" s="157">
        <f>ROUND(I218*H218,2)</f>
        <v>0</v>
      </c>
      <c r="BL218" s="16" t="s">
        <v>89</v>
      </c>
      <c r="BM218" s="156" t="s">
        <v>906</v>
      </c>
    </row>
    <row r="219" spans="1:65" s="13" customFormat="1" ht="11.25">
      <c r="B219" s="158"/>
      <c r="D219" s="159" t="s">
        <v>137</v>
      </c>
      <c r="E219" s="160" t="s">
        <v>1</v>
      </c>
      <c r="F219" s="161" t="s">
        <v>899</v>
      </c>
      <c r="H219" s="162">
        <v>93.96</v>
      </c>
      <c r="I219" s="163"/>
      <c r="L219" s="158"/>
      <c r="M219" s="164"/>
      <c r="N219" s="165"/>
      <c r="O219" s="165"/>
      <c r="P219" s="165"/>
      <c r="Q219" s="165"/>
      <c r="R219" s="165"/>
      <c r="S219" s="165"/>
      <c r="T219" s="166"/>
      <c r="AT219" s="160" t="s">
        <v>137</v>
      </c>
      <c r="AU219" s="160" t="s">
        <v>83</v>
      </c>
      <c r="AV219" s="13" t="s">
        <v>83</v>
      </c>
      <c r="AW219" s="13" t="s">
        <v>31</v>
      </c>
      <c r="AX219" s="13" t="s">
        <v>79</v>
      </c>
      <c r="AY219" s="160" t="s">
        <v>130</v>
      </c>
    </row>
    <row r="220" spans="1:65" s="2" customFormat="1" ht="44.25" customHeight="1">
      <c r="A220" s="31"/>
      <c r="B220" s="143"/>
      <c r="C220" s="144" t="s">
        <v>504</v>
      </c>
      <c r="D220" s="144" t="s">
        <v>132</v>
      </c>
      <c r="E220" s="145" t="s">
        <v>514</v>
      </c>
      <c r="F220" s="146" t="s">
        <v>515</v>
      </c>
      <c r="G220" s="147" t="s">
        <v>156</v>
      </c>
      <c r="H220" s="148">
        <v>44.55</v>
      </c>
      <c r="I220" s="149"/>
      <c r="J220" s="150">
        <f>ROUND(I220*H220,2)</f>
        <v>0</v>
      </c>
      <c r="K220" s="151"/>
      <c r="L220" s="32"/>
      <c r="M220" s="152" t="s">
        <v>1</v>
      </c>
      <c r="N220" s="153" t="s">
        <v>39</v>
      </c>
      <c r="O220" s="57"/>
      <c r="P220" s="154">
        <f>O220*H220</f>
        <v>0</v>
      </c>
      <c r="Q220" s="154">
        <v>0</v>
      </c>
      <c r="R220" s="154">
        <f>Q220*H220</f>
        <v>0</v>
      </c>
      <c r="S220" s="154">
        <v>0</v>
      </c>
      <c r="T220" s="155">
        <f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56" t="s">
        <v>89</v>
      </c>
      <c r="AT220" s="156" t="s">
        <v>132</v>
      </c>
      <c r="AU220" s="156" t="s">
        <v>83</v>
      </c>
      <c r="AY220" s="16" t="s">
        <v>130</v>
      </c>
      <c r="BE220" s="157">
        <f>IF(N220="základní",J220,0)</f>
        <v>0</v>
      </c>
      <c r="BF220" s="157">
        <f>IF(N220="snížená",J220,0)</f>
        <v>0</v>
      </c>
      <c r="BG220" s="157">
        <f>IF(N220="zákl. přenesená",J220,0)</f>
        <v>0</v>
      </c>
      <c r="BH220" s="157">
        <f>IF(N220="sníž. přenesená",J220,0)</f>
        <v>0</v>
      </c>
      <c r="BI220" s="157">
        <f>IF(N220="nulová",J220,0)</f>
        <v>0</v>
      </c>
      <c r="BJ220" s="16" t="s">
        <v>79</v>
      </c>
      <c r="BK220" s="157">
        <f>ROUND(I220*H220,2)</f>
        <v>0</v>
      </c>
      <c r="BL220" s="16" t="s">
        <v>89</v>
      </c>
      <c r="BM220" s="156" t="s">
        <v>907</v>
      </c>
    </row>
    <row r="221" spans="1:65" s="13" customFormat="1" ht="11.25">
      <c r="B221" s="158"/>
      <c r="D221" s="159" t="s">
        <v>137</v>
      </c>
      <c r="E221" s="160" t="s">
        <v>1</v>
      </c>
      <c r="F221" s="161" t="s">
        <v>903</v>
      </c>
      <c r="H221" s="162">
        <v>44.55</v>
      </c>
      <c r="I221" s="163"/>
      <c r="L221" s="158"/>
      <c r="M221" s="164"/>
      <c r="N221" s="165"/>
      <c r="O221" s="165"/>
      <c r="P221" s="165"/>
      <c r="Q221" s="165"/>
      <c r="R221" s="165"/>
      <c r="S221" s="165"/>
      <c r="T221" s="166"/>
      <c r="AT221" s="160" t="s">
        <v>137</v>
      </c>
      <c r="AU221" s="160" t="s">
        <v>83</v>
      </c>
      <c r="AV221" s="13" t="s">
        <v>83</v>
      </c>
      <c r="AW221" s="13" t="s">
        <v>31</v>
      </c>
      <c r="AX221" s="13" t="s">
        <v>79</v>
      </c>
      <c r="AY221" s="160" t="s">
        <v>130</v>
      </c>
    </row>
    <row r="222" spans="1:65" s="12" customFormat="1" ht="22.9" customHeight="1">
      <c r="B222" s="130"/>
      <c r="D222" s="131" t="s">
        <v>73</v>
      </c>
      <c r="E222" s="141" t="s">
        <v>277</v>
      </c>
      <c r="F222" s="141" t="s">
        <v>278</v>
      </c>
      <c r="I222" s="133"/>
      <c r="J222" s="142">
        <f>BK222</f>
        <v>0</v>
      </c>
      <c r="L222" s="130"/>
      <c r="M222" s="135"/>
      <c r="N222" s="136"/>
      <c r="O222" s="136"/>
      <c r="P222" s="137">
        <f>P223</f>
        <v>0</v>
      </c>
      <c r="Q222" s="136"/>
      <c r="R222" s="137">
        <f>R223</f>
        <v>0</v>
      </c>
      <c r="S222" s="136"/>
      <c r="T222" s="138">
        <f>T223</f>
        <v>0</v>
      </c>
      <c r="AR222" s="131" t="s">
        <v>79</v>
      </c>
      <c r="AT222" s="139" t="s">
        <v>73</v>
      </c>
      <c r="AU222" s="139" t="s">
        <v>79</v>
      </c>
      <c r="AY222" s="131" t="s">
        <v>130</v>
      </c>
      <c r="BK222" s="140">
        <f>BK223</f>
        <v>0</v>
      </c>
    </row>
    <row r="223" spans="1:65" s="2" customFormat="1" ht="24.2" customHeight="1">
      <c r="A223" s="31"/>
      <c r="B223" s="143"/>
      <c r="C223" s="144" t="s">
        <v>509</v>
      </c>
      <c r="D223" s="144" t="s">
        <v>132</v>
      </c>
      <c r="E223" s="145" t="s">
        <v>518</v>
      </c>
      <c r="F223" s="146" t="s">
        <v>519</v>
      </c>
      <c r="G223" s="147" t="s">
        <v>156</v>
      </c>
      <c r="H223" s="148">
        <v>13.773999999999999</v>
      </c>
      <c r="I223" s="149"/>
      <c r="J223" s="150">
        <f>ROUND(I223*H223,2)</f>
        <v>0</v>
      </c>
      <c r="K223" s="151"/>
      <c r="L223" s="32"/>
      <c r="M223" s="186" t="s">
        <v>1</v>
      </c>
      <c r="N223" s="187" t="s">
        <v>39</v>
      </c>
      <c r="O223" s="188"/>
      <c r="P223" s="189">
        <f>O223*H223</f>
        <v>0</v>
      </c>
      <c r="Q223" s="189">
        <v>0</v>
      </c>
      <c r="R223" s="189">
        <f>Q223*H223</f>
        <v>0</v>
      </c>
      <c r="S223" s="189">
        <v>0</v>
      </c>
      <c r="T223" s="190">
        <f>S223*H223</f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56" t="s">
        <v>89</v>
      </c>
      <c r="AT223" s="156" t="s">
        <v>132</v>
      </c>
      <c r="AU223" s="156" t="s">
        <v>83</v>
      </c>
      <c r="AY223" s="16" t="s">
        <v>130</v>
      </c>
      <c r="BE223" s="157">
        <f>IF(N223="základní",J223,0)</f>
        <v>0</v>
      </c>
      <c r="BF223" s="157">
        <f>IF(N223="snížená",J223,0)</f>
        <v>0</v>
      </c>
      <c r="BG223" s="157">
        <f>IF(N223="zákl. přenesená",J223,0)</f>
        <v>0</v>
      </c>
      <c r="BH223" s="157">
        <f>IF(N223="sníž. přenesená",J223,0)</f>
        <v>0</v>
      </c>
      <c r="BI223" s="157">
        <f>IF(N223="nulová",J223,0)</f>
        <v>0</v>
      </c>
      <c r="BJ223" s="16" t="s">
        <v>79</v>
      </c>
      <c r="BK223" s="157">
        <f>ROUND(I223*H223,2)</f>
        <v>0</v>
      </c>
      <c r="BL223" s="16" t="s">
        <v>89</v>
      </c>
      <c r="BM223" s="156" t="s">
        <v>908</v>
      </c>
    </row>
    <row r="224" spans="1:65" s="2" customFormat="1" ht="6.95" customHeight="1">
      <c r="A224" s="31"/>
      <c r="B224" s="46"/>
      <c r="C224" s="47"/>
      <c r="D224" s="47"/>
      <c r="E224" s="47"/>
      <c r="F224" s="47"/>
      <c r="G224" s="47"/>
      <c r="H224" s="47"/>
      <c r="I224" s="47"/>
      <c r="J224" s="47"/>
      <c r="K224" s="47"/>
      <c r="L224" s="32"/>
      <c r="M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</row>
  </sheetData>
  <autoFilter ref="C123:K223" xr:uid="{00000000-0009-0000-0000-000004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2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2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6" t="s">
        <v>94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1:46" s="1" customFormat="1" ht="24.95" customHeight="1">
      <c r="B4" s="19"/>
      <c r="D4" s="20" t="s">
        <v>101</v>
      </c>
      <c r="L4" s="19"/>
      <c r="M4" s="92" t="s">
        <v>10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16</v>
      </c>
      <c r="L6" s="19"/>
    </row>
    <row r="7" spans="1:46" s="1" customFormat="1" ht="16.5" customHeight="1">
      <c r="B7" s="19"/>
      <c r="E7" s="233" t="str">
        <f>'Rekapitulace stavby'!K6</f>
        <v>Parcely Z2 v obci Netřebice</v>
      </c>
      <c r="F7" s="234"/>
      <c r="G7" s="234"/>
      <c r="H7" s="234"/>
      <c r="L7" s="19"/>
    </row>
    <row r="8" spans="1:46" s="2" customFormat="1" ht="12" customHeight="1">
      <c r="A8" s="31"/>
      <c r="B8" s="32"/>
      <c r="C8" s="31"/>
      <c r="D8" s="26" t="s">
        <v>102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194" t="s">
        <v>909</v>
      </c>
      <c r="F9" s="235"/>
      <c r="G9" s="235"/>
      <c r="H9" s="235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18</v>
      </c>
      <c r="E11" s="31"/>
      <c r="F11" s="24" t="s">
        <v>1</v>
      </c>
      <c r="G11" s="31"/>
      <c r="H11" s="31"/>
      <c r="I11" s="26" t="s">
        <v>19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20</v>
      </c>
      <c r="E12" s="31"/>
      <c r="F12" s="24" t="s">
        <v>21</v>
      </c>
      <c r="G12" s="31"/>
      <c r="H12" s="31"/>
      <c r="I12" s="26" t="s">
        <v>22</v>
      </c>
      <c r="J12" s="54" t="str">
        <f>'Rekapitulace stavby'!AN8</f>
        <v>21. 4. 2025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24</v>
      </c>
      <c r="E14" s="31"/>
      <c r="F14" s="31"/>
      <c r="G14" s="31"/>
      <c r="H14" s="31"/>
      <c r="I14" s="26" t="s">
        <v>25</v>
      </c>
      <c r="J14" s="24" t="str">
        <f>IF('Rekapitulace stavby'!AN10="","",'Rekapitulace stavby'!AN10)</f>
        <v/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tr">
        <f>IF('Rekapitulace stavby'!E11="","",'Rekapitulace stavby'!E11)</f>
        <v>Obec Netřebice</v>
      </c>
      <c r="F15" s="31"/>
      <c r="G15" s="31"/>
      <c r="H15" s="31"/>
      <c r="I15" s="26" t="s">
        <v>27</v>
      </c>
      <c r="J15" s="24" t="str">
        <f>IF('Rekapitulace stavby'!AN11="","",'Rekapitulace stavby'!AN11)</f>
        <v/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25</v>
      </c>
      <c r="J17" s="27" t="str">
        <f>'Rekapitulace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36" t="str">
        <f>'Rekapitulace stavby'!E14</f>
        <v>Vyplň údaj</v>
      </c>
      <c r="F18" s="216"/>
      <c r="G18" s="216"/>
      <c r="H18" s="216"/>
      <c r="I18" s="26" t="s">
        <v>27</v>
      </c>
      <c r="J18" s="27" t="str">
        <f>'Rekapitulace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25</v>
      </c>
      <c r="J20" s="24" t="str">
        <f>IF('Rekapitulace stavby'!AN16="","",'Rekapitulace stavby'!AN16)</f>
        <v/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IF('Rekapitulace stavby'!E17="","",'Rekapitulace stavby'!E17)</f>
        <v xml:space="preserve"> </v>
      </c>
      <c r="F21" s="31"/>
      <c r="G21" s="31"/>
      <c r="H21" s="31"/>
      <c r="I21" s="26" t="s">
        <v>27</v>
      </c>
      <c r="J21" s="24" t="str">
        <f>IF('Rekapitulace stavby'!AN17="","",'Rekapitulace stavby'!AN17)</f>
        <v/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32</v>
      </c>
      <c r="E23" s="31"/>
      <c r="F23" s="31"/>
      <c r="G23" s="31"/>
      <c r="H23" s="31"/>
      <c r="I23" s="26" t="s">
        <v>25</v>
      </c>
      <c r="J23" s="24" t="str">
        <f>IF('Rekapitulace stavby'!AN19="","",'Rekapitulace stavby'!AN19)</f>
        <v/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IF('Rekapitulace stavby'!E20="","",'Rekapitulace stavby'!E20)</f>
        <v xml:space="preserve"> </v>
      </c>
      <c r="F24" s="31"/>
      <c r="G24" s="31"/>
      <c r="H24" s="31"/>
      <c r="I24" s="26" t="s">
        <v>27</v>
      </c>
      <c r="J24" s="24" t="str">
        <f>IF('Rekapitulace stavby'!AN20="","",'Rekapitulace stavby'!AN20)</f>
        <v/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33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3"/>
      <c r="B27" s="94"/>
      <c r="C27" s="93"/>
      <c r="D27" s="93"/>
      <c r="E27" s="221" t="s">
        <v>1</v>
      </c>
      <c r="F27" s="221"/>
      <c r="G27" s="221"/>
      <c r="H27" s="221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6" t="s">
        <v>34</v>
      </c>
      <c r="E30" s="31"/>
      <c r="F30" s="31"/>
      <c r="G30" s="31"/>
      <c r="H30" s="31"/>
      <c r="I30" s="31"/>
      <c r="J30" s="70">
        <f>ROUND(J124,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36</v>
      </c>
      <c r="G32" s="31"/>
      <c r="H32" s="31"/>
      <c r="I32" s="35" t="s">
        <v>35</v>
      </c>
      <c r="J32" s="35" t="s">
        <v>37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97" t="s">
        <v>38</v>
      </c>
      <c r="E33" s="26" t="s">
        <v>39</v>
      </c>
      <c r="F33" s="98">
        <f>ROUND((SUM(BE124:BE225)),  2)</f>
        <v>0</v>
      </c>
      <c r="G33" s="31"/>
      <c r="H33" s="31"/>
      <c r="I33" s="99">
        <v>0.21</v>
      </c>
      <c r="J33" s="98">
        <f>ROUND(((SUM(BE124:BE225))*I33),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40</v>
      </c>
      <c r="F34" s="98">
        <f>ROUND((SUM(BF124:BF225)),  2)</f>
        <v>0</v>
      </c>
      <c r="G34" s="31"/>
      <c r="H34" s="31"/>
      <c r="I34" s="99">
        <v>0.12</v>
      </c>
      <c r="J34" s="98">
        <f>ROUND(((SUM(BF124:BF225))*I34),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41</v>
      </c>
      <c r="F35" s="98">
        <f>ROUND((SUM(BG124:BG225)),  2)</f>
        <v>0</v>
      </c>
      <c r="G35" s="31"/>
      <c r="H35" s="31"/>
      <c r="I35" s="99">
        <v>0.21</v>
      </c>
      <c r="J35" s="98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42</v>
      </c>
      <c r="F36" s="98">
        <f>ROUND((SUM(BH124:BH225)),  2)</f>
        <v>0</v>
      </c>
      <c r="G36" s="31"/>
      <c r="H36" s="31"/>
      <c r="I36" s="99">
        <v>0.12</v>
      </c>
      <c r="J36" s="98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43</v>
      </c>
      <c r="F37" s="98">
        <f>ROUND((SUM(BI124:BI225)),  2)</f>
        <v>0</v>
      </c>
      <c r="G37" s="31"/>
      <c r="H37" s="31"/>
      <c r="I37" s="99">
        <v>0</v>
      </c>
      <c r="J37" s="98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0"/>
      <c r="D39" s="101" t="s">
        <v>44</v>
      </c>
      <c r="E39" s="59"/>
      <c r="F39" s="59"/>
      <c r="G39" s="102" t="s">
        <v>45</v>
      </c>
      <c r="H39" s="103" t="s">
        <v>46</v>
      </c>
      <c r="I39" s="59"/>
      <c r="J39" s="104">
        <f>SUM(J30:J37)</f>
        <v>0</v>
      </c>
      <c r="K39" s="105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1"/>
      <c r="D50" s="42" t="s">
        <v>47</v>
      </c>
      <c r="E50" s="43"/>
      <c r="F50" s="43"/>
      <c r="G50" s="42" t="s">
        <v>48</v>
      </c>
      <c r="H50" s="43"/>
      <c r="I50" s="43"/>
      <c r="J50" s="43"/>
      <c r="K50" s="43"/>
      <c r="L50" s="41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4" t="s">
        <v>49</v>
      </c>
      <c r="E61" s="34"/>
      <c r="F61" s="106" t="s">
        <v>50</v>
      </c>
      <c r="G61" s="44" t="s">
        <v>49</v>
      </c>
      <c r="H61" s="34"/>
      <c r="I61" s="34"/>
      <c r="J61" s="107" t="s">
        <v>50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2" t="s">
        <v>51</v>
      </c>
      <c r="E65" s="45"/>
      <c r="F65" s="45"/>
      <c r="G65" s="42" t="s">
        <v>52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4" t="s">
        <v>49</v>
      </c>
      <c r="E76" s="34"/>
      <c r="F76" s="106" t="s">
        <v>50</v>
      </c>
      <c r="G76" s="44" t="s">
        <v>49</v>
      </c>
      <c r="H76" s="34"/>
      <c r="I76" s="34"/>
      <c r="J76" s="107" t="s">
        <v>50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104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33" t="str">
        <f>E7</f>
        <v>Parcely Z2 v obci Netřebice</v>
      </c>
      <c r="F85" s="234"/>
      <c r="G85" s="234"/>
      <c r="H85" s="234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102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194" t="str">
        <f>E9</f>
        <v>5 - splašková kanalizace a přípojky</v>
      </c>
      <c r="F87" s="235"/>
      <c r="G87" s="235"/>
      <c r="H87" s="235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1"/>
      <c r="E89" s="31"/>
      <c r="F89" s="24" t="str">
        <f>F12</f>
        <v xml:space="preserve"> </v>
      </c>
      <c r="G89" s="31"/>
      <c r="H89" s="31"/>
      <c r="I89" s="26" t="s">
        <v>22</v>
      </c>
      <c r="J89" s="54" t="str">
        <f>IF(J12="","",J12)</f>
        <v>21. 4. 2025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1"/>
      <c r="E91" s="31"/>
      <c r="F91" s="24" t="str">
        <f>E15</f>
        <v>Obec Netřebice</v>
      </c>
      <c r="G91" s="31"/>
      <c r="H91" s="31"/>
      <c r="I91" s="26" t="s">
        <v>30</v>
      </c>
      <c r="J91" s="29" t="str">
        <f>E21</f>
        <v xml:space="preserve"> 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32</v>
      </c>
      <c r="J92" s="29" t="str">
        <f>E24</f>
        <v xml:space="preserve"> 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08" t="s">
        <v>105</v>
      </c>
      <c r="D94" s="100"/>
      <c r="E94" s="100"/>
      <c r="F94" s="100"/>
      <c r="G94" s="100"/>
      <c r="H94" s="100"/>
      <c r="I94" s="100"/>
      <c r="J94" s="109" t="s">
        <v>106</v>
      </c>
      <c r="K94" s="100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0" t="s">
        <v>107</v>
      </c>
      <c r="D96" s="31"/>
      <c r="E96" s="31"/>
      <c r="F96" s="31"/>
      <c r="G96" s="31"/>
      <c r="H96" s="31"/>
      <c r="I96" s="31"/>
      <c r="J96" s="70">
        <f>J124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108</v>
      </c>
    </row>
    <row r="97" spans="1:31" s="9" customFormat="1" ht="24.95" customHeight="1">
      <c r="B97" s="111"/>
      <c r="D97" s="112" t="s">
        <v>109</v>
      </c>
      <c r="E97" s="113"/>
      <c r="F97" s="113"/>
      <c r="G97" s="113"/>
      <c r="H97" s="113"/>
      <c r="I97" s="113"/>
      <c r="J97" s="114">
        <f>J125</f>
        <v>0</v>
      </c>
      <c r="L97" s="111"/>
    </row>
    <row r="98" spans="1:31" s="10" customFormat="1" ht="19.899999999999999" customHeight="1">
      <c r="B98" s="115"/>
      <c r="D98" s="116" t="s">
        <v>110</v>
      </c>
      <c r="E98" s="117"/>
      <c r="F98" s="117"/>
      <c r="G98" s="117"/>
      <c r="H98" s="117"/>
      <c r="I98" s="117"/>
      <c r="J98" s="118">
        <f>J126</f>
        <v>0</v>
      </c>
      <c r="L98" s="115"/>
    </row>
    <row r="99" spans="1:31" s="10" customFormat="1" ht="19.899999999999999" customHeight="1">
      <c r="B99" s="115"/>
      <c r="D99" s="116" t="s">
        <v>285</v>
      </c>
      <c r="E99" s="117"/>
      <c r="F99" s="117"/>
      <c r="G99" s="117"/>
      <c r="H99" s="117"/>
      <c r="I99" s="117"/>
      <c r="J99" s="118">
        <f>J151</f>
        <v>0</v>
      </c>
      <c r="L99" s="115"/>
    </row>
    <row r="100" spans="1:31" s="10" customFormat="1" ht="19.899999999999999" customHeight="1">
      <c r="B100" s="115"/>
      <c r="D100" s="116" t="s">
        <v>112</v>
      </c>
      <c r="E100" s="117"/>
      <c r="F100" s="117"/>
      <c r="G100" s="117"/>
      <c r="H100" s="117"/>
      <c r="I100" s="117"/>
      <c r="J100" s="118">
        <f>J156</f>
        <v>0</v>
      </c>
      <c r="L100" s="115"/>
    </row>
    <row r="101" spans="1:31" s="10" customFormat="1" ht="19.899999999999999" customHeight="1">
      <c r="B101" s="115"/>
      <c r="D101" s="116" t="s">
        <v>754</v>
      </c>
      <c r="E101" s="117"/>
      <c r="F101" s="117"/>
      <c r="G101" s="117"/>
      <c r="H101" s="117"/>
      <c r="I101" s="117"/>
      <c r="J101" s="118">
        <f>J161</f>
        <v>0</v>
      </c>
      <c r="L101" s="115"/>
    </row>
    <row r="102" spans="1:31" s="10" customFormat="1" ht="19.899999999999999" customHeight="1">
      <c r="B102" s="115"/>
      <c r="D102" s="116" t="s">
        <v>287</v>
      </c>
      <c r="E102" s="117"/>
      <c r="F102" s="117"/>
      <c r="G102" s="117"/>
      <c r="H102" s="117"/>
      <c r="I102" s="117"/>
      <c r="J102" s="118">
        <f>J209</f>
        <v>0</v>
      </c>
      <c r="L102" s="115"/>
    </row>
    <row r="103" spans="1:31" s="10" customFormat="1" ht="19.899999999999999" customHeight="1">
      <c r="B103" s="115"/>
      <c r="D103" s="116" t="s">
        <v>288</v>
      </c>
      <c r="E103" s="117"/>
      <c r="F103" s="117"/>
      <c r="G103" s="117"/>
      <c r="H103" s="117"/>
      <c r="I103" s="117"/>
      <c r="J103" s="118">
        <f>J211</f>
        <v>0</v>
      </c>
      <c r="L103" s="115"/>
    </row>
    <row r="104" spans="1:31" s="10" customFormat="1" ht="19.899999999999999" customHeight="1">
      <c r="B104" s="115"/>
      <c r="D104" s="116" t="s">
        <v>114</v>
      </c>
      <c r="E104" s="117"/>
      <c r="F104" s="117"/>
      <c r="G104" s="117"/>
      <c r="H104" s="117"/>
      <c r="I104" s="117"/>
      <c r="J104" s="118">
        <f>J224</f>
        <v>0</v>
      </c>
      <c r="L104" s="115"/>
    </row>
    <row r="105" spans="1:31" s="2" customFormat="1" ht="21.75" customHeight="1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4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5" customHeight="1">
      <c r="A106" s="31"/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10" spans="1:31" s="2" customFormat="1" ht="6.95" customHeight="1">
      <c r="A110" s="31"/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24.95" customHeight="1">
      <c r="A111" s="31"/>
      <c r="B111" s="32"/>
      <c r="C111" s="20" t="s">
        <v>115</v>
      </c>
      <c r="D111" s="31"/>
      <c r="E111" s="31"/>
      <c r="F111" s="31"/>
      <c r="G111" s="31"/>
      <c r="H111" s="31"/>
      <c r="I111" s="31"/>
      <c r="J111" s="31"/>
      <c r="K111" s="31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6.95" customHeight="1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16</v>
      </c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1"/>
      <c r="D114" s="31"/>
      <c r="E114" s="233" t="str">
        <f>E7</f>
        <v>Parcely Z2 v obci Netřebice</v>
      </c>
      <c r="F114" s="234"/>
      <c r="G114" s="234"/>
      <c r="H114" s="234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102</v>
      </c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6.5" customHeight="1">
      <c r="A116" s="31"/>
      <c r="B116" s="32"/>
      <c r="C116" s="31"/>
      <c r="D116" s="31"/>
      <c r="E116" s="194" t="str">
        <f>E9</f>
        <v>5 - splašková kanalizace a přípojky</v>
      </c>
      <c r="F116" s="235"/>
      <c r="G116" s="235"/>
      <c r="H116" s="235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5" customHeight="1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2" customHeight="1">
      <c r="A118" s="31"/>
      <c r="B118" s="32"/>
      <c r="C118" s="26" t="s">
        <v>20</v>
      </c>
      <c r="D118" s="31"/>
      <c r="E118" s="31"/>
      <c r="F118" s="24" t="str">
        <f>F12</f>
        <v xml:space="preserve"> </v>
      </c>
      <c r="G118" s="31"/>
      <c r="H118" s="31"/>
      <c r="I118" s="26" t="s">
        <v>22</v>
      </c>
      <c r="J118" s="54" t="str">
        <f>IF(J12="","",J12)</f>
        <v>21. 4. 2025</v>
      </c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6.95" customHeight="1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2" customHeight="1">
      <c r="A120" s="31"/>
      <c r="B120" s="32"/>
      <c r="C120" s="26" t="s">
        <v>24</v>
      </c>
      <c r="D120" s="31"/>
      <c r="E120" s="31"/>
      <c r="F120" s="24" t="str">
        <f>E15</f>
        <v>Obec Netřebice</v>
      </c>
      <c r="G120" s="31"/>
      <c r="H120" s="31"/>
      <c r="I120" s="26" t="s">
        <v>30</v>
      </c>
      <c r="J120" s="29" t="str">
        <f>E21</f>
        <v xml:space="preserve"> </v>
      </c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5.2" customHeight="1">
      <c r="A121" s="31"/>
      <c r="B121" s="32"/>
      <c r="C121" s="26" t="s">
        <v>28</v>
      </c>
      <c r="D121" s="31"/>
      <c r="E121" s="31"/>
      <c r="F121" s="24" t="str">
        <f>IF(E18="","",E18)</f>
        <v>Vyplň údaj</v>
      </c>
      <c r="G121" s="31"/>
      <c r="H121" s="31"/>
      <c r="I121" s="26" t="s">
        <v>32</v>
      </c>
      <c r="J121" s="29" t="str">
        <f>E24</f>
        <v xml:space="preserve"> </v>
      </c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0.35" customHeight="1">
      <c r="A122" s="31"/>
      <c r="B122" s="32"/>
      <c r="C122" s="31"/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11" customFormat="1" ht="29.25" customHeight="1">
      <c r="A123" s="119"/>
      <c r="B123" s="120"/>
      <c r="C123" s="121" t="s">
        <v>116</v>
      </c>
      <c r="D123" s="122" t="s">
        <v>59</v>
      </c>
      <c r="E123" s="122" t="s">
        <v>55</v>
      </c>
      <c r="F123" s="122" t="s">
        <v>56</v>
      </c>
      <c r="G123" s="122" t="s">
        <v>117</v>
      </c>
      <c r="H123" s="122" t="s">
        <v>118</v>
      </c>
      <c r="I123" s="122" t="s">
        <v>119</v>
      </c>
      <c r="J123" s="123" t="s">
        <v>106</v>
      </c>
      <c r="K123" s="124" t="s">
        <v>120</v>
      </c>
      <c r="L123" s="125"/>
      <c r="M123" s="61" t="s">
        <v>1</v>
      </c>
      <c r="N123" s="62" t="s">
        <v>38</v>
      </c>
      <c r="O123" s="62" t="s">
        <v>121</v>
      </c>
      <c r="P123" s="62" t="s">
        <v>122</v>
      </c>
      <c r="Q123" s="62" t="s">
        <v>123</v>
      </c>
      <c r="R123" s="62" t="s">
        <v>124</v>
      </c>
      <c r="S123" s="62" t="s">
        <v>125</v>
      </c>
      <c r="T123" s="63" t="s">
        <v>126</v>
      </c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</row>
    <row r="124" spans="1:65" s="2" customFormat="1" ht="22.9" customHeight="1">
      <c r="A124" s="31"/>
      <c r="B124" s="32"/>
      <c r="C124" s="68" t="s">
        <v>127</v>
      </c>
      <c r="D124" s="31"/>
      <c r="E124" s="31"/>
      <c r="F124" s="31"/>
      <c r="G124" s="31"/>
      <c r="H124" s="31"/>
      <c r="I124" s="31"/>
      <c r="J124" s="126">
        <f>BK124</f>
        <v>0</v>
      </c>
      <c r="K124" s="31"/>
      <c r="L124" s="32"/>
      <c r="M124" s="64"/>
      <c r="N124" s="55"/>
      <c r="O124" s="65"/>
      <c r="P124" s="127">
        <f>P125</f>
        <v>0</v>
      </c>
      <c r="Q124" s="65"/>
      <c r="R124" s="127">
        <f>R125</f>
        <v>37.680833150000005</v>
      </c>
      <c r="S124" s="65"/>
      <c r="T124" s="128">
        <f>T125</f>
        <v>140.22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T124" s="16" t="s">
        <v>73</v>
      </c>
      <c r="AU124" s="16" t="s">
        <v>108</v>
      </c>
      <c r="BK124" s="129">
        <f>BK125</f>
        <v>0</v>
      </c>
    </row>
    <row r="125" spans="1:65" s="12" customFormat="1" ht="25.9" customHeight="1">
      <c r="B125" s="130"/>
      <c r="D125" s="131" t="s">
        <v>73</v>
      </c>
      <c r="E125" s="132" t="s">
        <v>128</v>
      </c>
      <c r="F125" s="132" t="s">
        <v>129</v>
      </c>
      <c r="I125" s="133"/>
      <c r="J125" s="134">
        <f>BK125</f>
        <v>0</v>
      </c>
      <c r="L125" s="130"/>
      <c r="M125" s="135"/>
      <c r="N125" s="136"/>
      <c r="O125" s="136"/>
      <c r="P125" s="137">
        <f>P126+P151+P156+P161+P209+P211+P224</f>
        <v>0</v>
      </c>
      <c r="Q125" s="136"/>
      <c r="R125" s="137">
        <f>R126+R151+R156+R161+R209+R211+R224</f>
        <v>37.680833150000005</v>
      </c>
      <c r="S125" s="136"/>
      <c r="T125" s="138">
        <f>T126+T151+T156+T161+T209+T211+T224</f>
        <v>140.22</v>
      </c>
      <c r="AR125" s="131" t="s">
        <v>79</v>
      </c>
      <c r="AT125" s="139" t="s">
        <v>73</v>
      </c>
      <c r="AU125" s="139" t="s">
        <v>74</v>
      </c>
      <c r="AY125" s="131" t="s">
        <v>130</v>
      </c>
      <c r="BK125" s="140">
        <f>BK126+BK151+BK156+BK161+BK209+BK211+BK224</f>
        <v>0</v>
      </c>
    </row>
    <row r="126" spans="1:65" s="12" customFormat="1" ht="22.9" customHeight="1">
      <c r="B126" s="130"/>
      <c r="D126" s="131" t="s">
        <v>73</v>
      </c>
      <c r="E126" s="141" t="s">
        <v>79</v>
      </c>
      <c r="F126" s="141" t="s">
        <v>131</v>
      </c>
      <c r="I126" s="133"/>
      <c r="J126" s="142">
        <f>BK126</f>
        <v>0</v>
      </c>
      <c r="L126" s="130"/>
      <c r="M126" s="135"/>
      <c r="N126" s="136"/>
      <c r="O126" s="136"/>
      <c r="P126" s="137">
        <f>SUM(P127:P150)</f>
        <v>0</v>
      </c>
      <c r="Q126" s="136"/>
      <c r="R126" s="137">
        <f>SUM(R127:R150)</f>
        <v>0</v>
      </c>
      <c r="S126" s="136"/>
      <c r="T126" s="138">
        <f>SUM(T127:T150)</f>
        <v>140.22</v>
      </c>
      <c r="AR126" s="131" t="s">
        <v>79</v>
      </c>
      <c r="AT126" s="139" t="s">
        <v>73</v>
      </c>
      <c r="AU126" s="139" t="s">
        <v>79</v>
      </c>
      <c r="AY126" s="131" t="s">
        <v>130</v>
      </c>
      <c r="BK126" s="140">
        <f>SUM(BK127:BK150)</f>
        <v>0</v>
      </c>
    </row>
    <row r="127" spans="1:65" s="2" customFormat="1" ht="33" customHeight="1">
      <c r="A127" s="31"/>
      <c r="B127" s="143"/>
      <c r="C127" s="144" t="s">
        <v>79</v>
      </c>
      <c r="D127" s="144" t="s">
        <v>132</v>
      </c>
      <c r="E127" s="145" t="s">
        <v>289</v>
      </c>
      <c r="F127" s="146" t="s">
        <v>290</v>
      </c>
      <c r="G127" s="147" t="s">
        <v>135</v>
      </c>
      <c r="H127" s="148">
        <v>164</v>
      </c>
      <c r="I127" s="149"/>
      <c r="J127" s="150">
        <f>ROUND(I127*H127,2)</f>
        <v>0</v>
      </c>
      <c r="K127" s="151"/>
      <c r="L127" s="32"/>
      <c r="M127" s="152" t="s">
        <v>1</v>
      </c>
      <c r="N127" s="153" t="s">
        <v>39</v>
      </c>
      <c r="O127" s="57"/>
      <c r="P127" s="154">
        <f>O127*H127</f>
        <v>0</v>
      </c>
      <c r="Q127" s="154">
        <v>0</v>
      </c>
      <c r="R127" s="154">
        <f>Q127*H127</f>
        <v>0</v>
      </c>
      <c r="S127" s="154">
        <v>0.57999999999999996</v>
      </c>
      <c r="T127" s="155">
        <f>S127*H127</f>
        <v>95.11999999999999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56" t="s">
        <v>89</v>
      </c>
      <c r="AT127" s="156" t="s">
        <v>132</v>
      </c>
      <c r="AU127" s="156" t="s">
        <v>83</v>
      </c>
      <c r="AY127" s="16" t="s">
        <v>130</v>
      </c>
      <c r="BE127" s="157">
        <f>IF(N127="základní",J127,0)</f>
        <v>0</v>
      </c>
      <c r="BF127" s="157">
        <f>IF(N127="snížená",J127,0)</f>
        <v>0</v>
      </c>
      <c r="BG127" s="157">
        <f>IF(N127="zákl. přenesená",J127,0)</f>
        <v>0</v>
      </c>
      <c r="BH127" s="157">
        <f>IF(N127="sníž. přenesená",J127,0)</f>
        <v>0</v>
      </c>
      <c r="BI127" s="157">
        <f>IF(N127="nulová",J127,0)</f>
        <v>0</v>
      </c>
      <c r="BJ127" s="16" t="s">
        <v>79</v>
      </c>
      <c r="BK127" s="157">
        <f>ROUND(I127*H127,2)</f>
        <v>0</v>
      </c>
      <c r="BL127" s="16" t="s">
        <v>89</v>
      </c>
      <c r="BM127" s="156" t="s">
        <v>910</v>
      </c>
    </row>
    <row r="128" spans="1:65" s="13" customFormat="1" ht="11.25">
      <c r="B128" s="158"/>
      <c r="D128" s="159" t="s">
        <v>137</v>
      </c>
      <c r="E128" s="160" t="s">
        <v>1</v>
      </c>
      <c r="F128" s="161" t="s">
        <v>911</v>
      </c>
      <c r="H128" s="162">
        <v>164</v>
      </c>
      <c r="I128" s="163"/>
      <c r="L128" s="158"/>
      <c r="M128" s="164"/>
      <c r="N128" s="165"/>
      <c r="O128" s="165"/>
      <c r="P128" s="165"/>
      <c r="Q128" s="165"/>
      <c r="R128" s="165"/>
      <c r="S128" s="165"/>
      <c r="T128" s="166"/>
      <c r="AT128" s="160" t="s">
        <v>137</v>
      </c>
      <c r="AU128" s="160" t="s">
        <v>83</v>
      </c>
      <c r="AV128" s="13" t="s">
        <v>83</v>
      </c>
      <c r="AW128" s="13" t="s">
        <v>31</v>
      </c>
      <c r="AX128" s="13" t="s">
        <v>79</v>
      </c>
      <c r="AY128" s="160" t="s">
        <v>130</v>
      </c>
    </row>
    <row r="129" spans="1:65" s="2" customFormat="1" ht="24.2" customHeight="1">
      <c r="A129" s="31"/>
      <c r="B129" s="143"/>
      <c r="C129" s="144" t="s">
        <v>83</v>
      </c>
      <c r="D129" s="144" t="s">
        <v>132</v>
      </c>
      <c r="E129" s="145" t="s">
        <v>293</v>
      </c>
      <c r="F129" s="146" t="s">
        <v>294</v>
      </c>
      <c r="G129" s="147" t="s">
        <v>135</v>
      </c>
      <c r="H129" s="148">
        <v>205</v>
      </c>
      <c r="I129" s="149"/>
      <c r="J129" s="150">
        <f>ROUND(I129*H129,2)</f>
        <v>0</v>
      </c>
      <c r="K129" s="151"/>
      <c r="L129" s="32"/>
      <c r="M129" s="152" t="s">
        <v>1</v>
      </c>
      <c r="N129" s="153" t="s">
        <v>39</v>
      </c>
      <c r="O129" s="57"/>
      <c r="P129" s="154">
        <f>O129*H129</f>
        <v>0</v>
      </c>
      <c r="Q129" s="154">
        <v>0</v>
      </c>
      <c r="R129" s="154">
        <f>Q129*H129</f>
        <v>0</v>
      </c>
      <c r="S129" s="154">
        <v>0.22</v>
      </c>
      <c r="T129" s="155">
        <f>S129*H129</f>
        <v>45.1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56" t="s">
        <v>89</v>
      </c>
      <c r="AT129" s="156" t="s">
        <v>132</v>
      </c>
      <c r="AU129" s="156" t="s">
        <v>83</v>
      </c>
      <c r="AY129" s="16" t="s">
        <v>130</v>
      </c>
      <c r="BE129" s="157">
        <f>IF(N129="základní",J129,0)</f>
        <v>0</v>
      </c>
      <c r="BF129" s="157">
        <f>IF(N129="snížená",J129,0)</f>
        <v>0</v>
      </c>
      <c r="BG129" s="157">
        <f>IF(N129="zákl. přenesená",J129,0)</f>
        <v>0</v>
      </c>
      <c r="BH129" s="157">
        <f>IF(N129="sníž. přenesená",J129,0)</f>
        <v>0</v>
      </c>
      <c r="BI129" s="157">
        <f>IF(N129="nulová",J129,0)</f>
        <v>0</v>
      </c>
      <c r="BJ129" s="16" t="s">
        <v>79</v>
      </c>
      <c r="BK129" s="157">
        <f>ROUND(I129*H129,2)</f>
        <v>0</v>
      </c>
      <c r="BL129" s="16" t="s">
        <v>89</v>
      </c>
      <c r="BM129" s="156" t="s">
        <v>912</v>
      </c>
    </row>
    <row r="130" spans="1:65" s="13" customFormat="1" ht="11.25">
      <c r="B130" s="158"/>
      <c r="D130" s="159" t="s">
        <v>137</v>
      </c>
      <c r="E130" s="160" t="s">
        <v>1</v>
      </c>
      <c r="F130" s="161" t="s">
        <v>913</v>
      </c>
      <c r="H130" s="162">
        <v>205</v>
      </c>
      <c r="I130" s="163"/>
      <c r="L130" s="158"/>
      <c r="M130" s="164"/>
      <c r="N130" s="165"/>
      <c r="O130" s="165"/>
      <c r="P130" s="165"/>
      <c r="Q130" s="165"/>
      <c r="R130" s="165"/>
      <c r="S130" s="165"/>
      <c r="T130" s="166"/>
      <c r="AT130" s="160" t="s">
        <v>137</v>
      </c>
      <c r="AU130" s="160" t="s">
        <v>83</v>
      </c>
      <c r="AV130" s="13" t="s">
        <v>83</v>
      </c>
      <c r="AW130" s="13" t="s">
        <v>31</v>
      </c>
      <c r="AX130" s="13" t="s">
        <v>79</v>
      </c>
      <c r="AY130" s="160" t="s">
        <v>130</v>
      </c>
    </row>
    <row r="131" spans="1:65" s="2" customFormat="1" ht="33" customHeight="1">
      <c r="A131" s="31"/>
      <c r="B131" s="143"/>
      <c r="C131" s="144" t="s">
        <v>86</v>
      </c>
      <c r="D131" s="144" t="s">
        <v>132</v>
      </c>
      <c r="E131" s="145" t="s">
        <v>297</v>
      </c>
      <c r="F131" s="146" t="s">
        <v>298</v>
      </c>
      <c r="G131" s="147" t="s">
        <v>141</v>
      </c>
      <c r="H131" s="148">
        <v>287.64</v>
      </c>
      <c r="I131" s="149"/>
      <c r="J131" s="150">
        <f>ROUND(I131*H131,2)</f>
        <v>0</v>
      </c>
      <c r="K131" s="151"/>
      <c r="L131" s="32"/>
      <c r="M131" s="152" t="s">
        <v>1</v>
      </c>
      <c r="N131" s="153" t="s">
        <v>39</v>
      </c>
      <c r="O131" s="57"/>
      <c r="P131" s="154">
        <f>O131*H131</f>
        <v>0</v>
      </c>
      <c r="Q131" s="154">
        <v>0</v>
      </c>
      <c r="R131" s="154">
        <f>Q131*H131</f>
        <v>0</v>
      </c>
      <c r="S131" s="154">
        <v>0</v>
      </c>
      <c r="T131" s="155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56" t="s">
        <v>89</v>
      </c>
      <c r="AT131" s="156" t="s">
        <v>132</v>
      </c>
      <c r="AU131" s="156" t="s">
        <v>83</v>
      </c>
      <c r="AY131" s="16" t="s">
        <v>130</v>
      </c>
      <c r="BE131" s="157">
        <f>IF(N131="základní",J131,0)</f>
        <v>0</v>
      </c>
      <c r="BF131" s="157">
        <f>IF(N131="snížená",J131,0)</f>
        <v>0</v>
      </c>
      <c r="BG131" s="157">
        <f>IF(N131="zákl. přenesená",J131,0)</f>
        <v>0</v>
      </c>
      <c r="BH131" s="157">
        <f>IF(N131="sníž. přenesená",J131,0)</f>
        <v>0</v>
      </c>
      <c r="BI131" s="157">
        <f>IF(N131="nulová",J131,0)</f>
        <v>0</v>
      </c>
      <c r="BJ131" s="16" t="s">
        <v>79</v>
      </c>
      <c r="BK131" s="157">
        <f>ROUND(I131*H131,2)</f>
        <v>0</v>
      </c>
      <c r="BL131" s="16" t="s">
        <v>89</v>
      </c>
      <c r="BM131" s="156" t="s">
        <v>914</v>
      </c>
    </row>
    <row r="132" spans="1:65" s="13" customFormat="1" ht="11.25">
      <c r="B132" s="158"/>
      <c r="D132" s="159" t="s">
        <v>137</v>
      </c>
      <c r="E132" s="160" t="s">
        <v>1</v>
      </c>
      <c r="F132" s="161" t="s">
        <v>915</v>
      </c>
      <c r="H132" s="162">
        <v>246.6</v>
      </c>
      <c r="I132" s="163"/>
      <c r="L132" s="158"/>
      <c r="M132" s="164"/>
      <c r="N132" s="165"/>
      <c r="O132" s="165"/>
      <c r="P132" s="165"/>
      <c r="Q132" s="165"/>
      <c r="R132" s="165"/>
      <c r="S132" s="165"/>
      <c r="T132" s="166"/>
      <c r="AT132" s="160" t="s">
        <v>137</v>
      </c>
      <c r="AU132" s="160" t="s">
        <v>83</v>
      </c>
      <c r="AV132" s="13" t="s">
        <v>83</v>
      </c>
      <c r="AW132" s="13" t="s">
        <v>31</v>
      </c>
      <c r="AX132" s="13" t="s">
        <v>74</v>
      </c>
      <c r="AY132" s="160" t="s">
        <v>130</v>
      </c>
    </row>
    <row r="133" spans="1:65" s="13" customFormat="1" ht="11.25">
      <c r="B133" s="158"/>
      <c r="D133" s="159" t="s">
        <v>137</v>
      </c>
      <c r="E133" s="160" t="s">
        <v>1</v>
      </c>
      <c r="F133" s="161" t="s">
        <v>916</v>
      </c>
      <c r="H133" s="162">
        <v>41.04</v>
      </c>
      <c r="I133" s="163"/>
      <c r="L133" s="158"/>
      <c r="M133" s="164"/>
      <c r="N133" s="165"/>
      <c r="O133" s="165"/>
      <c r="P133" s="165"/>
      <c r="Q133" s="165"/>
      <c r="R133" s="165"/>
      <c r="S133" s="165"/>
      <c r="T133" s="166"/>
      <c r="AT133" s="160" t="s">
        <v>137</v>
      </c>
      <c r="AU133" s="160" t="s">
        <v>83</v>
      </c>
      <c r="AV133" s="13" t="s">
        <v>83</v>
      </c>
      <c r="AW133" s="13" t="s">
        <v>31</v>
      </c>
      <c r="AX133" s="13" t="s">
        <v>74</v>
      </c>
      <c r="AY133" s="160" t="s">
        <v>130</v>
      </c>
    </row>
    <row r="134" spans="1:65" s="14" customFormat="1" ht="11.25">
      <c r="B134" s="167"/>
      <c r="D134" s="159" t="s">
        <v>137</v>
      </c>
      <c r="E134" s="168" t="s">
        <v>1</v>
      </c>
      <c r="F134" s="169" t="s">
        <v>145</v>
      </c>
      <c r="H134" s="170">
        <v>287.64</v>
      </c>
      <c r="I134" s="171"/>
      <c r="L134" s="167"/>
      <c r="M134" s="172"/>
      <c r="N134" s="173"/>
      <c r="O134" s="173"/>
      <c r="P134" s="173"/>
      <c r="Q134" s="173"/>
      <c r="R134" s="173"/>
      <c r="S134" s="173"/>
      <c r="T134" s="174"/>
      <c r="AT134" s="168" t="s">
        <v>137</v>
      </c>
      <c r="AU134" s="168" t="s">
        <v>83</v>
      </c>
      <c r="AV134" s="14" t="s">
        <v>89</v>
      </c>
      <c r="AW134" s="14" t="s">
        <v>31</v>
      </c>
      <c r="AX134" s="14" t="s">
        <v>79</v>
      </c>
      <c r="AY134" s="168" t="s">
        <v>130</v>
      </c>
    </row>
    <row r="135" spans="1:65" s="2" customFormat="1" ht="37.9" customHeight="1">
      <c r="A135" s="31"/>
      <c r="B135" s="143"/>
      <c r="C135" s="144" t="s">
        <v>89</v>
      </c>
      <c r="D135" s="144" t="s">
        <v>132</v>
      </c>
      <c r="E135" s="145" t="s">
        <v>302</v>
      </c>
      <c r="F135" s="146" t="s">
        <v>303</v>
      </c>
      <c r="G135" s="147" t="s">
        <v>141</v>
      </c>
      <c r="H135" s="148">
        <v>95.88</v>
      </c>
      <c r="I135" s="149"/>
      <c r="J135" s="150">
        <f>ROUND(I135*H135,2)</f>
        <v>0</v>
      </c>
      <c r="K135" s="151"/>
      <c r="L135" s="32"/>
      <c r="M135" s="152" t="s">
        <v>1</v>
      </c>
      <c r="N135" s="153" t="s">
        <v>39</v>
      </c>
      <c r="O135" s="57"/>
      <c r="P135" s="154">
        <f>O135*H135</f>
        <v>0</v>
      </c>
      <c r="Q135" s="154">
        <v>0</v>
      </c>
      <c r="R135" s="154">
        <f>Q135*H135</f>
        <v>0</v>
      </c>
      <c r="S135" s="154">
        <v>0</v>
      </c>
      <c r="T135" s="155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56" t="s">
        <v>89</v>
      </c>
      <c r="AT135" s="156" t="s">
        <v>132</v>
      </c>
      <c r="AU135" s="156" t="s">
        <v>83</v>
      </c>
      <c r="AY135" s="16" t="s">
        <v>130</v>
      </c>
      <c r="BE135" s="157">
        <f>IF(N135="základní",J135,0)</f>
        <v>0</v>
      </c>
      <c r="BF135" s="157">
        <f>IF(N135="snížená",J135,0)</f>
        <v>0</v>
      </c>
      <c r="BG135" s="157">
        <f>IF(N135="zákl. přenesená",J135,0)</f>
        <v>0</v>
      </c>
      <c r="BH135" s="157">
        <f>IF(N135="sníž. přenesená",J135,0)</f>
        <v>0</v>
      </c>
      <c r="BI135" s="157">
        <f>IF(N135="nulová",J135,0)</f>
        <v>0</v>
      </c>
      <c r="BJ135" s="16" t="s">
        <v>79</v>
      </c>
      <c r="BK135" s="157">
        <f>ROUND(I135*H135,2)</f>
        <v>0</v>
      </c>
      <c r="BL135" s="16" t="s">
        <v>89</v>
      </c>
      <c r="BM135" s="156" t="s">
        <v>917</v>
      </c>
    </row>
    <row r="136" spans="1:65" s="13" customFormat="1" ht="11.25">
      <c r="B136" s="158"/>
      <c r="D136" s="159" t="s">
        <v>137</v>
      </c>
      <c r="E136" s="160" t="s">
        <v>1</v>
      </c>
      <c r="F136" s="161" t="s">
        <v>918</v>
      </c>
      <c r="H136" s="162">
        <v>95.88</v>
      </c>
      <c r="I136" s="163"/>
      <c r="L136" s="158"/>
      <c r="M136" s="164"/>
      <c r="N136" s="165"/>
      <c r="O136" s="165"/>
      <c r="P136" s="165"/>
      <c r="Q136" s="165"/>
      <c r="R136" s="165"/>
      <c r="S136" s="165"/>
      <c r="T136" s="166"/>
      <c r="AT136" s="160" t="s">
        <v>137</v>
      </c>
      <c r="AU136" s="160" t="s">
        <v>83</v>
      </c>
      <c r="AV136" s="13" t="s">
        <v>83</v>
      </c>
      <c r="AW136" s="13" t="s">
        <v>31</v>
      </c>
      <c r="AX136" s="13" t="s">
        <v>79</v>
      </c>
      <c r="AY136" s="160" t="s">
        <v>130</v>
      </c>
    </row>
    <row r="137" spans="1:65" s="2" customFormat="1" ht="33" customHeight="1">
      <c r="A137" s="31"/>
      <c r="B137" s="143"/>
      <c r="C137" s="144" t="s">
        <v>92</v>
      </c>
      <c r="D137" s="144" t="s">
        <v>132</v>
      </c>
      <c r="E137" s="145" t="s">
        <v>306</v>
      </c>
      <c r="F137" s="146" t="s">
        <v>307</v>
      </c>
      <c r="G137" s="147" t="s">
        <v>156</v>
      </c>
      <c r="H137" s="148">
        <v>172.584</v>
      </c>
      <c r="I137" s="149"/>
      <c r="J137" s="150">
        <f>ROUND(I137*H137,2)</f>
        <v>0</v>
      </c>
      <c r="K137" s="151"/>
      <c r="L137" s="32"/>
      <c r="M137" s="152" t="s">
        <v>1</v>
      </c>
      <c r="N137" s="153" t="s">
        <v>39</v>
      </c>
      <c r="O137" s="57"/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56" t="s">
        <v>89</v>
      </c>
      <c r="AT137" s="156" t="s">
        <v>132</v>
      </c>
      <c r="AU137" s="156" t="s">
        <v>83</v>
      </c>
      <c r="AY137" s="16" t="s">
        <v>130</v>
      </c>
      <c r="BE137" s="157">
        <f>IF(N137="základní",J137,0)</f>
        <v>0</v>
      </c>
      <c r="BF137" s="157">
        <f>IF(N137="snížená",J137,0)</f>
        <v>0</v>
      </c>
      <c r="BG137" s="157">
        <f>IF(N137="zákl. přenesená",J137,0)</f>
        <v>0</v>
      </c>
      <c r="BH137" s="157">
        <f>IF(N137="sníž. přenesená",J137,0)</f>
        <v>0</v>
      </c>
      <c r="BI137" s="157">
        <f>IF(N137="nulová",J137,0)</f>
        <v>0</v>
      </c>
      <c r="BJ137" s="16" t="s">
        <v>79</v>
      </c>
      <c r="BK137" s="157">
        <f>ROUND(I137*H137,2)</f>
        <v>0</v>
      </c>
      <c r="BL137" s="16" t="s">
        <v>89</v>
      </c>
      <c r="BM137" s="156" t="s">
        <v>919</v>
      </c>
    </row>
    <row r="138" spans="1:65" s="13" customFormat="1" ht="11.25">
      <c r="B138" s="158"/>
      <c r="D138" s="159" t="s">
        <v>137</v>
      </c>
      <c r="E138" s="160" t="s">
        <v>1</v>
      </c>
      <c r="F138" s="161" t="s">
        <v>920</v>
      </c>
      <c r="H138" s="162">
        <v>172.584</v>
      </c>
      <c r="I138" s="163"/>
      <c r="L138" s="158"/>
      <c r="M138" s="164"/>
      <c r="N138" s="165"/>
      <c r="O138" s="165"/>
      <c r="P138" s="165"/>
      <c r="Q138" s="165"/>
      <c r="R138" s="165"/>
      <c r="S138" s="165"/>
      <c r="T138" s="166"/>
      <c r="AT138" s="160" t="s">
        <v>137</v>
      </c>
      <c r="AU138" s="160" t="s">
        <v>83</v>
      </c>
      <c r="AV138" s="13" t="s">
        <v>83</v>
      </c>
      <c r="AW138" s="13" t="s">
        <v>31</v>
      </c>
      <c r="AX138" s="13" t="s">
        <v>79</v>
      </c>
      <c r="AY138" s="160" t="s">
        <v>130</v>
      </c>
    </row>
    <row r="139" spans="1:65" s="2" customFormat="1" ht="16.5" customHeight="1">
      <c r="A139" s="31"/>
      <c r="B139" s="143"/>
      <c r="C139" s="144" t="s">
        <v>95</v>
      </c>
      <c r="D139" s="144" t="s">
        <v>132</v>
      </c>
      <c r="E139" s="145" t="s">
        <v>310</v>
      </c>
      <c r="F139" s="146" t="s">
        <v>311</v>
      </c>
      <c r="G139" s="147" t="s">
        <v>141</v>
      </c>
      <c r="H139" s="148">
        <v>95.88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39</v>
      </c>
      <c r="O139" s="57"/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56" t="s">
        <v>89</v>
      </c>
      <c r="AT139" s="156" t="s">
        <v>132</v>
      </c>
      <c r="AU139" s="156" t="s">
        <v>83</v>
      </c>
      <c r="AY139" s="16" t="s">
        <v>130</v>
      </c>
      <c r="BE139" s="157">
        <f>IF(N139="základní",J139,0)</f>
        <v>0</v>
      </c>
      <c r="BF139" s="157">
        <f>IF(N139="snížená",J139,0)</f>
        <v>0</v>
      </c>
      <c r="BG139" s="157">
        <f>IF(N139="zákl. přenesená",J139,0)</f>
        <v>0</v>
      </c>
      <c r="BH139" s="157">
        <f>IF(N139="sníž. přenesená",J139,0)</f>
        <v>0</v>
      </c>
      <c r="BI139" s="157">
        <f>IF(N139="nulová",J139,0)</f>
        <v>0</v>
      </c>
      <c r="BJ139" s="16" t="s">
        <v>79</v>
      </c>
      <c r="BK139" s="157">
        <f>ROUND(I139*H139,2)</f>
        <v>0</v>
      </c>
      <c r="BL139" s="16" t="s">
        <v>89</v>
      </c>
      <c r="BM139" s="156" t="s">
        <v>921</v>
      </c>
    </row>
    <row r="140" spans="1:65" s="13" customFormat="1" ht="11.25">
      <c r="B140" s="158"/>
      <c r="D140" s="159" t="s">
        <v>137</v>
      </c>
      <c r="E140" s="160" t="s">
        <v>1</v>
      </c>
      <c r="F140" s="161" t="s">
        <v>918</v>
      </c>
      <c r="H140" s="162">
        <v>95.88</v>
      </c>
      <c r="I140" s="163"/>
      <c r="L140" s="158"/>
      <c r="M140" s="164"/>
      <c r="N140" s="165"/>
      <c r="O140" s="165"/>
      <c r="P140" s="165"/>
      <c r="Q140" s="165"/>
      <c r="R140" s="165"/>
      <c r="S140" s="165"/>
      <c r="T140" s="166"/>
      <c r="AT140" s="160" t="s">
        <v>137</v>
      </c>
      <c r="AU140" s="160" t="s">
        <v>83</v>
      </c>
      <c r="AV140" s="13" t="s">
        <v>83</v>
      </c>
      <c r="AW140" s="13" t="s">
        <v>31</v>
      </c>
      <c r="AX140" s="13" t="s">
        <v>79</v>
      </c>
      <c r="AY140" s="160" t="s">
        <v>130</v>
      </c>
    </row>
    <row r="141" spans="1:65" s="2" customFormat="1" ht="24.2" customHeight="1">
      <c r="A141" s="31"/>
      <c r="B141" s="143"/>
      <c r="C141" s="144" t="s">
        <v>98</v>
      </c>
      <c r="D141" s="144" t="s">
        <v>132</v>
      </c>
      <c r="E141" s="145" t="s">
        <v>313</v>
      </c>
      <c r="F141" s="146" t="s">
        <v>314</v>
      </c>
      <c r="G141" s="147" t="s">
        <v>141</v>
      </c>
      <c r="H141" s="148">
        <v>138.96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39</v>
      </c>
      <c r="O141" s="57"/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56" t="s">
        <v>89</v>
      </c>
      <c r="AT141" s="156" t="s">
        <v>132</v>
      </c>
      <c r="AU141" s="156" t="s">
        <v>83</v>
      </c>
      <c r="AY141" s="16" t="s">
        <v>130</v>
      </c>
      <c r="BE141" s="157">
        <f>IF(N141="základní",J141,0)</f>
        <v>0</v>
      </c>
      <c r="BF141" s="157">
        <f>IF(N141="snížená",J141,0)</f>
        <v>0</v>
      </c>
      <c r="BG141" s="157">
        <f>IF(N141="zákl. přenesená",J141,0)</f>
        <v>0</v>
      </c>
      <c r="BH141" s="157">
        <f>IF(N141="sníž. přenesená",J141,0)</f>
        <v>0</v>
      </c>
      <c r="BI141" s="157">
        <f>IF(N141="nulová",J141,0)</f>
        <v>0</v>
      </c>
      <c r="BJ141" s="16" t="s">
        <v>79</v>
      </c>
      <c r="BK141" s="157">
        <f>ROUND(I141*H141,2)</f>
        <v>0</v>
      </c>
      <c r="BL141" s="16" t="s">
        <v>89</v>
      </c>
      <c r="BM141" s="156" t="s">
        <v>922</v>
      </c>
    </row>
    <row r="142" spans="1:65" s="13" customFormat="1" ht="11.25">
      <c r="B142" s="158"/>
      <c r="D142" s="159" t="s">
        <v>137</v>
      </c>
      <c r="E142" s="160" t="s">
        <v>1</v>
      </c>
      <c r="F142" s="161" t="s">
        <v>768</v>
      </c>
      <c r="H142" s="162">
        <v>18</v>
      </c>
      <c r="I142" s="163"/>
      <c r="L142" s="158"/>
      <c r="M142" s="164"/>
      <c r="N142" s="165"/>
      <c r="O142" s="165"/>
      <c r="P142" s="165"/>
      <c r="Q142" s="165"/>
      <c r="R142" s="165"/>
      <c r="S142" s="165"/>
      <c r="T142" s="166"/>
      <c r="AT142" s="160" t="s">
        <v>137</v>
      </c>
      <c r="AU142" s="160" t="s">
        <v>83</v>
      </c>
      <c r="AV142" s="13" t="s">
        <v>83</v>
      </c>
      <c r="AW142" s="13" t="s">
        <v>31</v>
      </c>
      <c r="AX142" s="13" t="s">
        <v>74</v>
      </c>
      <c r="AY142" s="160" t="s">
        <v>130</v>
      </c>
    </row>
    <row r="143" spans="1:65" s="13" customFormat="1" ht="11.25">
      <c r="B143" s="158"/>
      <c r="D143" s="159" t="s">
        <v>137</v>
      </c>
      <c r="E143" s="160" t="s">
        <v>1</v>
      </c>
      <c r="F143" s="161" t="s">
        <v>769</v>
      </c>
      <c r="H143" s="162">
        <v>120.96</v>
      </c>
      <c r="I143" s="163"/>
      <c r="L143" s="158"/>
      <c r="M143" s="164"/>
      <c r="N143" s="165"/>
      <c r="O143" s="165"/>
      <c r="P143" s="165"/>
      <c r="Q143" s="165"/>
      <c r="R143" s="165"/>
      <c r="S143" s="165"/>
      <c r="T143" s="166"/>
      <c r="AT143" s="160" t="s">
        <v>137</v>
      </c>
      <c r="AU143" s="160" t="s">
        <v>83</v>
      </c>
      <c r="AV143" s="13" t="s">
        <v>83</v>
      </c>
      <c r="AW143" s="13" t="s">
        <v>31</v>
      </c>
      <c r="AX143" s="13" t="s">
        <v>74</v>
      </c>
      <c r="AY143" s="160" t="s">
        <v>130</v>
      </c>
    </row>
    <row r="144" spans="1:65" s="14" customFormat="1" ht="11.25">
      <c r="B144" s="167"/>
      <c r="D144" s="159" t="s">
        <v>137</v>
      </c>
      <c r="E144" s="168" t="s">
        <v>1</v>
      </c>
      <c r="F144" s="169" t="s">
        <v>145</v>
      </c>
      <c r="H144" s="170">
        <v>138.96</v>
      </c>
      <c r="I144" s="171"/>
      <c r="L144" s="167"/>
      <c r="M144" s="172"/>
      <c r="N144" s="173"/>
      <c r="O144" s="173"/>
      <c r="P144" s="173"/>
      <c r="Q144" s="173"/>
      <c r="R144" s="173"/>
      <c r="S144" s="173"/>
      <c r="T144" s="174"/>
      <c r="AT144" s="168" t="s">
        <v>137</v>
      </c>
      <c r="AU144" s="168" t="s">
        <v>83</v>
      </c>
      <c r="AV144" s="14" t="s">
        <v>89</v>
      </c>
      <c r="AW144" s="14" t="s">
        <v>31</v>
      </c>
      <c r="AX144" s="14" t="s">
        <v>79</v>
      </c>
      <c r="AY144" s="168" t="s">
        <v>130</v>
      </c>
    </row>
    <row r="145" spans="1:65" s="2" customFormat="1" ht="24.2" customHeight="1">
      <c r="A145" s="31"/>
      <c r="B145" s="143"/>
      <c r="C145" s="144" t="s">
        <v>157</v>
      </c>
      <c r="D145" s="144" t="s">
        <v>132</v>
      </c>
      <c r="E145" s="145" t="s">
        <v>318</v>
      </c>
      <c r="F145" s="146" t="s">
        <v>319</v>
      </c>
      <c r="G145" s="147" t="s">
        <v>141</v>
      </c>
      <c r="H145" s="148">
        <v>71.91</v>
      </c>
      <c r="I145" s="149"/>
      <c r="J145" s="150">
        <f>ROUND(I145*H145,2)</f>
        <v>0</v>
      </c>
      <c r="K145" s="151"/>
      <c r="L145" s="32"/>
      <c r="M145" s="152" t="s">
        <v>1</v>
      </c>
      <c r="N145" s="153" t="s">
        <v>39</v>
      </c>
      <c r="O145" s="57"/>
      <c r="P145" s="154">
        <f>O145*H145</f>
        <v>0</v>
      </c>
      <c r="Q145" s="154">
        <v>0</v>
      </c>
      <c r="R145" s="154">
        <f>Q145*H145</f>
        <v>0</v>
      </c>
      <c r="S145" s="154">
        <v>0</v>
      </c>
      <c r="T145" s="155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56" t="s">
        <v>89</v>
      </c>
      <c r="AT145" s="156" t="s">
        <v>132</v>
      </c>
      <c r="AU145" s="156" t="s">
        <v>83</v>
      </c>
      <c r="AY145" s="16" t="s">
        <v>130</v>
      </c>
      <c r="BE145" s="157">
        <f>IF(N145="základní",J145,0)</f>
        <v>0</v>
      </c>
      <c r="BF145" s="157">
        <f>IF(N145="snížená",J145,0)</f>
        <v>0</v>
      </c>
      <c r="BG145" s="157">
        <f>IF(N145="zákl. přenesená",J145,0)</f>
        <v>0</v>
      </c>
      <c r="BH145" s="157">
        <f>IF(N145="sníž. přenesená",J145,0)</f>
        <v>0</v>
      </c>
      <c r="BI145" s="157">
        <f>IF(N145="nulová",J145,0)</f>
        <v>0</v>
      </c>
      <c r="BJ145" s="16" t="s">
        <v>79</v>
      </c>
      <c r="BK145" s="157">
        <f>ROUND(I145*H145,2)</f>
        <v>0</v>
      </c>
      <c r="BL145" s="16" t="s">
        <v>89</v>
      </c>
      <c r="BM145" s="156" t="s">
        <v>923</v>
      </c>
    </row>
    <row r="146" spans="1:65" s="13" customFormat="1" ht="11.25">
      <c r="B146" s="158"/>
      <c r="D146" s="159" t="s">
        <v>137</v>
      </c>
      <c r="E146" s="160" t="s">
        <v>1</v>
      </c>
      <c r="F146" s="161" t="s">
        <v>924</v>
      </c>
      <c r="H146" s="162">
        <v>61.65</v>
      </c>
      <c r="I146" s="163"/>
      <c r="L146" s="158"/>
      <c r="M146" s="164"/>
      <c r="N146" s="165"/>
      <c r="O146" s="165"/>
      <c r="P146" s="165"/>
      <c r="Q146" s="165"/>
      <c r="R146" s="165"/>
      <c r="S146" s="165"/>
      <c r="T146" s="166"/>
      <c r="AT146" s="160" t="s">
        <v>137</v>
      </c>
      <c r="AU146" s="160" t="s">
        <v>83</v>
      </c>
      <c r="AV146" s="13" t="s">
        <v>83</v>
      </c>
      <c r="AW146" s="13" t="s">
        <v>31</v>
      </c>
      <c r="AX146" s="13" t="s">
        <v>74</v>
      </c>
      <c r="AY146" s="160" t="s">
        <v>130</v>
      </c>
    </row>
    <row r="147" spans="1:65" s="13" customFormat="1" ht="11.25">
      <c r="B147" s="158"/>
      <c r="D147" s="159" t="s">
        <v>137</v>
      </c>
      <c r="E147" s="160" t="s">
        <v>1</v>
      </c>
      <c r="F147" s="161" t="s">
        <v>925</v>
      </c>
      <c r="H147" s="162">
        <v>10.26</v>
      </c>
      <c r="I147" s="163"/>
      <c r="L147" s="158"/>
      <c r="M147" s="164"/>
      <c r="N147" s="165"/>
      <c r="O147" s="165"/>
      <c r="P147" s="165"/>
      <c r="Q147" s="165"/>
      <c r="R147" s="165"/>
      <c r="S147" s="165"/>
      <c r="T147" s="166"/>
      <c r="AT147" s="160" t="s">
        <v>137</v>
      </c>
      <c r="AU147" s="160" t="s">
        <v>83</v>
      </c>
      <c r="AV147" s="13" t="s">
        <v>83</v>
      </c>
      <c r="AW147" s="13" t="s">
        <v>31</v>
      </c>
      <c r="AX147" s="13" t="s">
        <v>74</v>
      </c>
      <c r="AY147" s="160" t="s">
        <v>130</v>
      </c>
    </row>
    <row r="148" spans="1:65" s="14" customFormat="1" ht="11.25">
      <c r="B148" s="167"/>
      <c r="D148" s="159" t="s">
        <v>137</v>
      </c>
      <c r="E148" s="168" t="s">
        <v>1</v>
      </c>
      <c r="F148" s="169" t="s">
        <v>145</v>
      </c>
      <c r="H148" s="170">
        <v>71.91</v>
      </c>
      <c r="I148" s="171"/>
      <c r="L148" s="167"/>
      <c r="M148" s="172"/>
      <c r="N148" s="173"/>
      <c r="O148" s="173"/>
      <c r="P148" s="173"/>
      <c r="Q148" s="173"/>
      <c r="R148" s="173"/>
      <c r="S148" s="173"/>
      <c r="T148" s="174"/>
      <c r="AT148" s="168" t="s">
        <v>137</v>
      </c>
      <c r="AU148" s="168" t="s">
        <v>83</v>
      </c>
      <c r="AV148" s="14" t="s">
        <v>89</v>
      </c>
      <c r="AW148" s="14" t="s">
        <v>31</v>
      </c>
      <c r="AX148" s="14" t="s">
        <v>79</v>
      </c>
      <c r="AY148" s="168" t="s">
        <v>130</v>
      </c>
    </row>
    <row r="149" spans="1:65" s="2" customFormat="1" ht="16.5" customHeight="1">
      <c r="A149" s="31"/>
      <c r="B149" s="143"/>
      <c r="C149" s="175" t="s">
        <v>172</v>
      </c>
      <c r="D149" s="175" t="s">
        <v>153</v>
      </c>
      <c r="E149" s="176" t="s">
        <v>321</v>
      </c>
      <c r="F149" s="177" t="s">
        <v>322</v>
      </c>
      <c r="G149" s="178" t="s">
        <v>156</v>
      </c>
      <c r="H149" s="179">
        <v>134.47200000000001</v>
      </c>
      <c r="I149" s="180"/>
      <c r="J149" s="181">
        <f>ROUND(I149*H149,2)</f>
        <v>0</v>
      </c>
      <c r="K149" s="182"/>
      <c r="L149" s="183"/>
      <c r="M149" s="184" t="s">
        <v>1</v>
      </c>
      <c r="N149" s="185" t="s">
        <v>39</v>
      </c>
      <c r="O149" s="57"/>
      <c r="P149" s="154">
        <f>O149*H149</f>
        <v>0</v>
      </c>
      <c r="Q149" s="154">
        <v>0</v>
      </c>
      <c r="R149" s="154">
        <f>Q149*H149</f>
        <v>0</v>
      </c>
      <c r="S149" s="154">
        <v>0</v>
      </c>
      <c r="T149" s="155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56" t="s">
        <v>157</v>
      </c>
      <c r="AT149" s="156" t="s">
        <v>153</v>
      </c>
      <c r="AU149" s="156" t="s">
        <v>83</v>
      </c>
      <c r="AY149" s="16" t="s">
        <v>130</v>
      </c>
      <c r="BE149" s="157">
        <f>IF(N149="základní",J149,0)</f>
        <v>0</v>
      </c>
      <c r="BF149" s="157">
        <f>IF(N149="snížená",J149,0)</f>
        <v>0</v>
      </c>
      <c r="BG149" s="157">
        <f>IF(N149="zákl. přenesená",J149,0)</f>
        <v>0</v>
      </c>
      <c r="BH149" s="157">
        <f>IF(N149="sníž. přenesená",J149,0)</f>
        <v>0</v>
      </c>
      <c r="BI149" s="157">
        <f>IF(N149="nulová",J149,0)</f>
        <v>0</v>
      </c>
      <c r="BJ149" s="16" t="s">
        <v>79</v>
      </c>
      <c r="BK149" s="157">
        <f>ROUND(I149*H149,2)</f>
        <v>0</v>
      </c>
      <c r="BL149" s="16" t="s">
        <v>89</v>
      </c>
      <c r="BM149" s="156" t="s">
        <v>926</v>
      </c>
    </row>
    <row r="150" spans="1:65" s="13" customFormat="1" ht="11.25">
      <c r="B150" s="158"/>
      <c r="D150" s="159" t="s">
        <v>137</v>
      </c>
      <c r="E150" s="160" t="s">
        <v>1</v>
      </c>
      <c r="F150" s="161" t="s">
        <v>927</v>
      </c>
      <c r="H150" s="162">
        <v>134.47200000000001</v>
      </c>
      <c r="I150" s="163"/>
      <c r="L150" s="158"/>
      <c r="M150" s="164"/>
      <c r="N150" s="165"/>
      <c r="O150" s="165"/>
      <c r="P150" s="165"/>
      <c r="Q150" s="165"/>
      <c r="R150" s="165"/>
      <c r="S150" s="165"/>
      <c r="T150" s="166"/>
      <c r="AT150" s="160" t="s">
        <v>137</v>
      </c>
      <c r="AU150" s="160" t="s">
        <v>83</v>
      </c>
      <c r="AV150" s="13" t="s">
        <v>83</v>
      </c>
      <c r="AW150" s="13" t="s">
        <v>31</v>
      </c>
      <c r="AX150" s="13" t="s">
        <v>79</v>
      </c>
      <c r="AY150" s="160" t="s">
        <v>130</v>
      </c>
    </row>
    <row r="151" spans="1:65" s="12" customFormat="1" ht="22.9" customHeight="1">
      <c r="B151" s="130"/>
      <c r="D151" s="131" t="s">
        <v>73</v>
      </c>
      <c r="E151" s="141" t="s">
        <v>89</v>
      </c>
      <c r="F151" s="141" t="s">
        <v>336</v>
      </c>
      <c r="I151" s="133"/>
      <c r="J151" s="142">
        <f>BK151</f>
        <v>0</v>
      </c>
      <c r="L151" s="130"/>
      <c r="M151" s="135"/>
      <c r="N151" s="136"/>
      <c r="O151" s="136"/>
      <c r="P151" s="137">
        <f>SUM(P152:P155)</f>
        <v>0</v>
      </c>
      <c r="Q151" s="136"/>
      <c r="R151" s="137">
        <f>SUM(R152:R155)</f>
        <v>0</v>
      </c>
      <c r="S151" s="136"/>
      <c r="T151" s="138">
        <f>SUM(T152:T155)</f>
        <v>0</v>
      </c>
      <c r="AR151" s="131" t="s">
        <v>79</v>
      </c>
      <c r="AT151" s="139" t="s">
        <v>73</v>
      </c>
      <c r="AU151" s="139" t="s">
        <v>79</v>
      </c>
      <c r="AY151" s="131" t="s">
        <v>130</v>
      </c>
      <c r="BK151" s="140">
        <f>SUM(BK152:BK155)</f>
        <v>0</v>
      </c>
    </row>
    <row r="152" spans="1:65" s="2" customFormat="1" ht="16.5" customHeight="1">
      <c r="A152" s="31"/>
      <c r="B152" s="143"/>
      <c r="C152" s="144" t="s">
        <v>181</v>
      </c>
      <c r="D152" s="144" t="s">
        <v>132</v>
      </c>
      <c r="E152" s="145" t="s">
        <v>337</v>
      </c>
      <c r="F152" s="146" t="s">
        <v>338</v>
      </c>
      <c r="G152" s="147" t="s">
        <v>141</v>
      </c>
      <c r="H152" s="148">
        <v>23.97</v>
      </c>
      <c r="I152" s="149"/>
      <c r="J152" s="150">
        <f>ROUND(I152*H152,2)</f>
        <v>0</v>
      </c>
      <c r="K152" s="151"/>
      <c r="L152" s="32"/>
      <c r="M152" s="152" t="s">
        <v>1</v>
      </c>
      <c r="N152" s="153" t="s">
        <v>39</v>
      </c>
      <c r="O152" s="57"/>
      <c r="P152" s="154">
        <f>O152*H152</f>
        <v>0</v>
      </c>
      <c r="Q152" s="154">
        <v>0</v>
      </c>
      <c r="R152" s="154">
        <f>Q152*H152</f>
        <v>0</v>
      </c>
      <c r="S152" s="154">
        <v>0</v>
      </c>
      <c r="T152" s="155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56" t="s">
        <v>89</v>
      </c>
      <c r="AT152" s="156" t="s">
        <v>132</v>
      </c>
      <c r="AU152" s="156" t="s">
        <v>83</v>
      </c>
      <c r="AY152" s="16" t="s">
        <v>130</v>
      </c>
      <c r="BE152" s="157">
        <f>IF(N152="základní",J152,0)</f>
        <v>0</v>
      </c>
      <c r="BF152" s="157">
        <f>IF(N152="snížená",J152,0)</f>
        <v>0</v>
      </c>
      <c r="BG152" s="157">
        <f>IF(N152="zákl. přenesená",J152,0)</f>
        <v>0</v>
      </c>
      <c r="BH152" s="157">
        <f>IF(N152="sníž. přenesená",J152,0)</f>
        <v>0</v>
      </c>
      <c r="BI152" s="157">
        <f>IF(N152="nulová",J152,0)</f>
        <v>0</v>
      </c>
      <c r="BJ152" s="16" t="s">
        <v>79</v>
      </c>
      <c r="BK152" s="157">
        <f>ROUND(I152*H152,2)</f>
        <v>0</v>
      </c>
      <c r="BL152" s="16" t="s">
        <v>89</v>
      </c>
      <c r="BM152" s="156" t="s">
        <v>928</v>
      </c>
    </row>
    <row r="153" spans="1:65" s="13" customFormat="1" ht="11.25">
      <c r="B153" s="158"/>
      <c r="D153" s="159" t="s">
        <v>137</v>
      </c>
      <c r="E153" s="160" t="s">
        <v>1</v>
      </c>
      <c r="F153" s="161" t="s">
        <v>929</v>
      </c>
      <c r="H153" s="162">
        <v>20.55</v>
      </c>
      <c r="I153" s="163"/>
      <c r="L153" s="158"/>
      <c r="M153" s="164"/>
      <c r="N153" s="165"/>
      <c r="O153" s="165"/>
      <c r="P153" s="165"/>
      <c r="Q153" s="165"/>
      <c r="R153" s="165"/>
      <c r="S153" s="165"/>
      <c r="T153" s="166"/>
      <c r="AT153" s="160" t="s">
        <v>137</v>
      </c>
      <c r="AU153" s="160" t="s">
        <v>83</v>
      </c>
      <c r="AV153" s="13" t="s">
        <v>83</v>
      </c>
      <c r="AW153" s="13" t="s">
        <v>31</v>
      </c>
      <c r="AX153" s="13" t="s">
        <v>74</v>
      </c>
      <c r="AY153" s="160" t="s">
        <v>130</v>
      </c>
    </row>
    <row r="154" spans="1:65" s="13" customFormat="1" ht="11.25">
      <c r="B154" s="158"/>
      <c r="D154" s="159" t="s">
        <v>137</v>
      </c>
      <c r="E154" s="160" t="s">
        <v>1</v>
      </c>
      <c r="F154" s="161" t="s">
        <v>930</v>
      </c>
      <c r="H154" s="162">
        <v>3.42</v>
      </c>
      <c r="I154" s="163"/>
      <c r="L154" s="158"/>
      <c r="M154" s="164"/>
      <c r="N154" s="165"/>
      <c r="O154" s="165"/>
      <c r="P154" s="165"/>
      <c r="Q154" s="165"/>
      <c r="R154" s="165"/>
      <c r="S154" s="165"/>
      <c r="T154" s="166"/>
      <c r="AT154" s="160" t="s">
        <v>137</v>
      </c>
      <c r="AU154" s="160" t="s">
        <v>83</v>
      </c>
      <c r="AV154" s="13" t="s">
        <v>83</v>
      </c>
      <c r="AW154" s="13" t="s">
        <v>31</v>
      </c>
      <c r="AX154" s="13" t="s">
        <v>74</v>
      </c>
      <c r="AY154" s="160" t="s">
        <v>130</v>
      </c>
    </row>
    <row r="155" spans="1:65" s="14" customFormat="1" ht="11.25">
      <c r="B155" s="167"/>
      <c r="D155" s="159" t="s">
        <v>137</v>
      </c>
      <c r="E155" s="168" t="s">
        <v>1</v>
      </c>
      <c r="F155" s="169" t="s">
        <v>145</v>
      </c>
      <c r="H155" s="170">
        <v>23.97</v>
      </c>
      <c r="I155" s="171"/>
      <c r="L155" s="167"/>
      <c r="M155" s="172"/>
      <c r="N155" s="173"/>
      <c r="O155" s="173"/>
      <c r="P155" s="173"/>
      <c r="Q155" s="173"/>
      <c r="R155" s="173"/>
      <c r="S155" s="173"/>
      <c r="T155" s="174"/>
      <c r="AT155" s="168" t="s">
        <v>137</v>
      </c>
      <c r="AU155" s="168" t="s">
        <v>83</v>
      </c>
      <c r="AV155" s="14" t="s">
        <v>89</v>
      </c>
      <c r="AW155" s="14" t="s">
        <v>31</v>
      </c>
      <c r="AX155" s="14" t="s">
        <v>79</v>
      </c>
      <c r="AY155" s="168" t="s">
        <v>130</v>
      </c>
    </row>
    <row r="156" spans="1:65" s="12" customFormat="1" ht="22.9" customHeight="1">
      <c r="B156" s="130"/>
      <c r="D156" s="131" t="s">
        <v>73</v>
      </c>
      <c r="E156" s="141" t="s">
        <v>92</v>
      </c>
      <c r="F156" s="141" t="s">
        <v>207</v>
      </c>
      <c r="I156" s="133"/>
      <c r="J156" s="142">
        <f>BK156</f>
        <v>0</v>
      </c>
      <c r="L156" s="130"/>
      <c r="M156" s="135"/>
      <c r="N156" s="136"/>
      <c r="O156" s="136"/>
      <c r="P156" s="137">
        <f>SUM(P157:P160)</f>
        <v>0</v>
      </c>
      <c r="Q156" s="136"/>
      <c r="R156" s="137">
        <f>SUM(R157:R160)</f>
        <v>0</v>
      </c>
      <c r="S156" s="136"/>
      <c r="T156" s="138">
        <f>SUM(T157:T160)</f>
        <v>0</v>
      </c>
      <c r="AR156" s="131" t="s">
        <v>79</v>
      </c>
      <c r="AT156" s="139" t="s">
        <v>73</v>
      </c>
      <c r="AU156" s="139" t="s">
        <v>79</v>
      </c>
      <c r="AY156" s="131" t="s">
        <v>130</v>
      </c>
      <c r="BK156" s="140">
        <f>SUM(BK157:BK160)</f>
        <v>0</v>
      </c>
    </row>
    <row r="157" spans="1:65" s="2" customFormat="1" ht="24.2" customHeight="1">
      <c r="A157" s="31"/>
      <c r="B157" s="143"/>
      <c r="C157" s="144" t="s">
        <v>186</v>
      </c>
      <c r="D157" s="144" t="s">
        <v>132</v>
      </c>
      <c r="E157" s="145" t="s">
        <v>342</v>
      </c>
      <c r="F157" s="146" t="s">
        <v>343</v>
      </c>
      <c r="G157" s="147" t="s">
        <v>135</v>
      </c>
      <c r="H157" s="148">
        <v>164</v>
      </c>
      <c r="I157" s="149"/>
      <c r="J157" s="150">
        <f>ROUND(I157*H157,2)</f>
        <v>0</v>
      </c>
      <c r="K157" s="151"/>
      <c r="L157" s="32"/>
      <c r="M157" s="152" t="s">
        <v>1</v>
      </c>
      <c r="N157" s="153" t="s">
        <v>39</v>
      </c>
      <c r="O157" s="57"/>
      <c r="P157" s="154">
        <f>O157*H157</f>
        <v>0</v>
      </c>
      <c r="Q157" s="154">
        <v>0</v>
      </c>
      <c r="R157" s="154">
        <f>Q157*H157</f>
        <v>0</v>
      </c>
      <c r="S157" s="154">
        <v>0</v>
      </c>
      <c r="T157" s="155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56" t="s">
        <v>89</v>
      </c>
      <c r="AT157" s="156" t="s">
        <v>132</v>
      </c>
      <c r="AU157" s="156" t="s">
        <v>83</v>
      </c>
      <c r="AY157" s="16" t="s">
        <v>130</v>
      </c>
      <c r="BE157" s="157">
        <f>IF(N157="základní",J157,0)</f>
        <v>0</v>
      </c>
      <c r="BF157" s="157">
        <f>IF(N157="snížená",J157,0)</f>
        <v>0</v>
      </c>
      <c r="BG157" s="157">
        <f>IF(N157="zákl. přenesená",J157,0)</f>
        <v>0</v>
      </c>
      <c r="BH157" s="157">
        <f>IF(N157="sníž. přenesená",J157,0)</f>
        <v>0</v>
      </c>
      <c r="BI157" s="157">
        <f>IF(N157="nulová",J157,0)</f>
        <v>0</v>
      </c>
      <c r="BJ157" s="16" t="s">
        <v>79</v>
      </c>
      <c r="BK157" s="157">
        <f>ROUND(I157*H157,2)</f>
        <v>0</v>
      </c>
      <c r="BL157" s="16" t="s">
        <v>89</v>
      </c>
      <c r="BM157" s="156" t="s">
        <v>931</v>
      </c>
    </row>
    <row r="158" spans="1:65" s="13" customFormat="1" ht="11.25">
      <c r="B158" s="158"/>
      <c r="D158" s="159" t="s">
        <v>137</v>
      </c>
      <c r="E158" s="160" t="s">
        <v>1</v>
      </c>
      <c r="F158" s="161" t="s">
        <v>911</v>
      </c>
      <c r="H158" s="162">
        <v>164</v>
      </c>
      <c r="I158" s="163"/>
      <c r="L158" s="158"/>
      <c r="M158" s="164"/>
      <c r="N158" s="165"/>
      <c r="O158" s="165"/>
      <c r="P158" s="165"/>
      <c r="Q158" s="165"/>
      <c r="R158" s="165"/>
      <c r="S158" s="165"/>
      <c r="T158" s="166"/>
      <c r="AT158" s="160" t="s">
        <v>137</v>
      </c>
      <c r="AU158" s="160" t="s">
        <v>83</v>
      </c>
      <c r="AV158" s="13" t="s">
        <v>83</v>
      </c>
      <c r="AW158" s="13" t="s">
        <v>31</v>
      </c>
      <c r="AX158" s="13" t="s">
        <v>79</v>
      </c>
      <c r="AY158" s="160" t="s">
        <v>130</v>
      </c>
    </row>
    <row r="159" spans="1:65" s="2" customFormat="1" ht="33" customHeight="1">
      <c r="A159" s="31"/>
      <c r="B159" s="143"/>
      <c r="C159" s="144" t="s">
        <v>8</v>
      </c>
      <c r="D159" s="144" t="s">
        <v>132</v>
      </c>
      <c r="E159" s="145" t="s">
        <v>345</v>
      </c>
      <c r="F159" s="146" t="s">
        <v>346</v>
      </c>
      <c r="G159" s="147" t="s">
        <v>135</v>
      </c>
      <c r="H159" s="148">
        <v>205</v>
      </c>
      <c r="I159" s="149"/>
      <c r="J159" s="150">
        <f>ROUND(I159*H159,2)</f>
        <v>0</v>
      </c>
      <c r="K159" s="151"/>
      <c r="L159" s="32"/>
      <c r="M159" s="152" t="s">
        <v>1</v>
      </c>
      <c r="N159" s="153" t="s">
        <v>39</v>
      </c>
      <c r="O159" s="57"/>
      <c r="P159" s="154">
        <f>O159*H159</f>
        <v>0</v>
      </c>
      <c r="Q159" s="154">
        <v>0</v>
      </c>
      <c r="R159" s="154">
        <f>Q159*H159</f>
        <v>0</v>
      </c>
      <c r="S159" s="154">
        <v>0</v>
      </c>
      <c r="T159" s="155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56" t="s">
        <v>89</v>
      </c>
      <c r="AT159" s="156" t="s">
        <v>132</v>
      </c>
      <c r="AU159" s="156" t="s">
        <v>83</v>
      </c>
      <c r="AY159" s="16" t="s">
        <v>130</v>
      </c>
      <c r="BE159" s="157">
        <f>IF(N159="základní",J159,0)</f>
        <v>0</v>
      </c>
      <c r="BF159" s="157">
        <f>IF(N159="snížená",J159,0)</f>
        <v>0</v>
      </c>
      <c r="BG159" s="157">
        <f>IF(N159="zákl. přenesená",J159,0)</f>
        <v>0</v>
      </c>
      <c r="BH159" s="157">
        <f>IF(N159="sníž. přenesená",J159,0)</f>
        <v>0</v>
      </c>
      <c r="BI159" s="157">
        <f>IF(N159="nulová",J159,0)</f>
        <v>0</v>
      </c>
      <c r="BJ159" s="16" t="s">
        <v>79</v>
      </c>
      <c r="BK159" s="157">
        <f>ROUND(I159*H159,2)</f>
        <v>0</v>
      </c>
      <c r="BL159" s="16" t="s">
        <v>89</v>
      </c>
      <c r="BM159" s="156" t="s">
        <v>932</v>
      </c>
    </row>
    <row r="160" spans="1:65" s="13" customFormat="1" ht="11.25">
      <c r="B160" s="158"/>
      <c r="D160" s="159" t="s">
        <v>137</v>
      </c>
      <c r="E160" s="160" t="s">
        <v>1</v>
      </c>
      <c r="F160" s="161" t="s">
        <v>913</v>
      </c>
      <c r="H160" s="162">
        <v>205</v>
      </c>
      <c r="I160" s="163"/>
      <c r="L160" s="158"/>
      <c r="M160" s="164"/>
      <c r="N160" s="165"/>
      <c r="O160" s="165"/>
      <c r="P160" s="165"/>
      <c r="Q160" s="165"/>
      <c r="R160" s="165"/>
      <c r="S160" s="165"/>
      <c r="T160" s="166"/>
      <c r="AT160" s="160" t="s">
        <v>137</v>
      </c>
      <c r="AU160" s="160" t="s">
        <v>83</v>
      </c>
      <c r="AV160" s="13" t="s">
        <v>83</v>
      </c>
      <c r="AW160" s="13" t="s">
        <v>31</v>
      </c>
      <c r="AX160" s="13" t="s">
        <v>79</v>
      </c>
      <c r="AY160" s="160" t="s">
        <v>130</v>
      </c>
    </row>
    <row r="161" spans="1:65" s="12" customFormat="1" ht="22.9" customHeight="1">
      <c r="B161" s="130"/>
      <c r="D161" s="131" t="s">
        <v>73</v>
      </c>
      <c r="E161" s="141" t="s">
        <v>157</v>
      </c>
      <c r="F161" s="141" t="s">
        <v>780</v>
      </c>
      <c r="I161" s="133"/>
      <c r="J161" s="142">
        <f>BK161</f>
        <v>0</v>
      </c>
      <c r="L161" s="130"/>
      <c r="M161" s="135"/>
      <c r="N161" s="136"/>
      <c r="O161" s="136"/>
      <c r="P161" s="137">
        <f>SUM(P162:P208)</f>
        <v>0</v>
      </c>
      <c r="Q161" s="136"/>
      <c r="R161" s="137">
        <f>SUM(R162:R208)</f>
        <v>37.680833150000005</v>
      </c>
      <c r="S161" s="136"/>
      <c r="T161" s="138">
        <f>SUM(T162:T208)</f>
        <v>0</v>
      </c>
      <c r="AR161" s="131" t="s">
        <v>79</v>
      </c>
      <c r="AT161" s="139" t="s">
        <v>73</v>
      </c>
      <c r="AU161" s="139" t="s">
        <v>79</v>
      </c>
      <c r="AY161" s="131" t="s">
        <v>130</v>
      </c>
      <c r="BK161" s="140">
        <f>SUM(BK162:BK208)</f>
        <v>0</v>
      </c>
    </row>
    <row r="162" spans="1:65" s="2" customFormat="1" ht="24.2" customHeight="1">
      <c r="A162" s="31"/>
      <c r="B162" s="143"/>
      <c r="C162" s="144" t="s">
        <v>196</v>
      </c>
      <c r="D162" s="144" t="s">
        <v>132</v>
      </c>
      <c r="E162" s="145" t="s">
        <v>781</v>
      </c>
      <c r="F162" s="146" t="s">
        <v>782</v>
      </c>
      <c r="G162" s="147" t="s">
        <v>328</v>
      </c>
      <c r="H162" s="148">
        <v>1</v>
      </c>
      <c r="I162" s="149"/>
      <c r="J162" s="150">
        <f t="shared" ref="J162:J170" si="0">ROUND(I162*H162,2)</f>
        <v>0</v>
      </c>
      <c r="K162" s="151"/>
      <c r="L162" s="32"/>
      <c r="M162" s="152" t="s">
        <v>1</v>
      </c>
      <c r="N162" s="153" t="s">
        <v>39</v>
      </c>
      <c r="O162" s="57"/>
      <c r="P162" s="154">
        <f t="shared" ref="P162:P170" si="1">O162*H162</f>
        <v>0</v>
      </c>
      <c r="Q162" s="154">
        <v>0</v>
      </c>
      <c r="R162" s="154">
        <f t="shared" ref="R162:R170" si="2">Q162*H162</f>
        <v>0</v>
      </c>
      <c r="S162" s="154">
        <v>0</v>
      </c>
      <c r="T162" s="155">
        <f t="shared" ref="T162:T170" si="3"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56" t="s">
        <v>89</v>
      </c>
      <c r="AT162" s="156" t="s">
        <v>132</v>
      </c>
      <c r="AU162" s="156" t="s">
        <v>83</v>
      </c>
      <c r="AY162" s="16" t="s">
        <v>130</v>
      </c>
      <c r="BE162" s="157">
        <f t="shared" ref="BE162:BE170" si="4">IF(N162="základní",J162,0)</f>
        <v>0</v>
      </c>
      <c r="BF162" s="157">
        <f t="shared" ref="BF162:BF170" si="5">IF(N162="snížená",J162,0)</f>
        <v>0</v>
      </c>
      <c r="BG162" s="157">
        <f t="shared" ref="BG162:BG170" si="6">IF(N162="zákl. přenesená",J162,0)</f>
        <v>0</v>
      </c>
      <c r="BH162" s="157">
        <f t="shared" ref="BH162:BH170" si="7">IF(N162="sníž. přenesená",J162,0)</f>
        <v>0</v>
      </c>
      <c r="BI162" s="157">
        <f t="shared" ref="BI162:BI170" si="8">IF(N162="nulová",J162,0)</f>
        <v>0</v>
      </c>
      <c r="BJ162" s="16" t="s">
        <v>79</v>
      </c>
      <c r="BK162" s="157">
        <f t="shared" ref="BK162:BK170" si="9">ROUND(I162*H162,2)</f>
        <v>0</v>
      </c>
      <c r="BL162" s="16" t="s">
        <v>89</v>
      </c>
      <c r="BM162" s="156" t="s">
        <v>933</v>
      </c>
    </row>
    <row r="163" spans="1:65" s="2" customFormat="1" ht="24.2" customHeight="1">
      <c r="A163" s="31"/>
      <c r="B163" s="143"/>
      <c r="C163" s="144" t="s">
        <v>202</v>
      </c>
      <c r="D163" s="144" t="s">
        <v>132</v>
      </c>
      <c r="E163" s="145" t="s">
        <v>934</v>
      </c>
      <c r="F163" s="146" t="s">
        <v>935</v>
      </c>
      <c r="G163" s="147" t="s">
        <v>328</v>
      </c>
      <c r="H163" s="148">
        <v>26</v>
      </c>
      <c r="I163" s="149"/>
      <c r="J163" s="150">
        <f t="shared" si="0"/>
        <v>0</v>
      </c>
      <c r="K163" s="151"/>
      <c r="L163" s="32"/>
      <c r="M163" s="152" t="s">
        <v>1</v>
      </c>
      <c r="N163" s="153" t="s">
        <v>39</v>
      </c>
      <c r="O163" s="57"/>
      <c r="P163" s="154">
        <f t="shared" si="1"/>
        <v>0</v>
      </c>
      <c r="Q163" s="154">
        <v>1.09E-3</v>
      </c>
      <c r="R163" s="154">
        <f t="shared" si="2"/>
        <v>2.8340000000000001E-2</v>
      </c>
      <c r="S163" s="154">
        <v>0</v>
      </c>
      <c r="T163" s="155">
        <f t="shared" si="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56" t="s">
        <v>89</v>
      </c>
      <c r="AT163" s="156" t="s">
        <v>132</v>
      </c>
      <c r="AU163" s="156" t="s">
        <v>83</v>
      </c>
      <c r="AY163" s="16" t="s">
        <v>130</v>
      </c>
      <c r="BE163" s="157">
        <f t="shared" si="4"/>
        <v>0</v>
      </c>
      <c r="BF163" s="157">
        <f t="shared" si="5"/>
        <v>0</v>
      </c>
      <c r="BG163" s="157">
        <f t="shared" si="6"/>
        <v>0</v>
      </c>
      <c r="BH163" s="157">
        <f t="shared" si="7"/>
        <v>0</v>
      </c>
      <c r="BI163" s="157">
        <f t="shared" si="8"/>
        <v>0</v>
      </c>
      <c r="BJ163" s="16" t="s">
        <v>79</v>
      </c>
      <c r="BK163" s="157">
        <f t="shared" si="9"/>
        <v>0</v>
      </c>
      <c r="BL163" s="16" t="s">
        <v>89</v>
      </c>
      <c r="BM163" s="156" t="s">
        <v>936</v>
      </c>
    </row>
    <row r="164" spans="1:65" s="2" customFormat="1" ht="24.2" customHeight="1">
      <c r="A164" s="31"/>
      <c r="B164" s="143"/>
      <c r="C164" s="175" t="s">
        <v>208</v>
      </c>
      <c r="D164" s="175" t="s">
        <v>153</v>
      </c>
      <c r="E164" s="176" t="s">
        <v>937</v>
      </c>
      <c r="F164" s="177" t="s">
        <v>938</v>
      </c>
      <c r="G164" s="178" t="s">
        <v>328</v>
      </c>
      <c r="H164" s="179">
        <v>5</v>
      </c>
      <c r="I164" s="180"/>
      <c r="J164" s="181">
        <f t="shared" si="0"/>
        <v>0</v>
      </c>
      <c r="K164" s="182"/>
      <c r="L164" s="183"/>
      <c r="M164" s="184" t="s">
        <v>1</v>
      </c>
      <c r="N164" s="185" t="s">
        <v>39</v>
      </c>
      <c r="O164" s="57"/>
      <c r="P164" s="154">
        <f t="shared" si="1"/>
        <v>0</v>
      </c>
      <c r="Q164" s="154">
        <v>7.6E-3</v>
      </c>
      <c r="R164" s="154">
        <f t="shared" si="2"/>
        <v>3.7999999999999999E-2</v>
      </c>
      <c r="S164" s="154">
        <v>0</v>
      </c>
      <c r="T164" s="155">
        <f t="shared" si="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56" t="s">
        <v>157</v>
      </c>
      <c r="AT164" s="156" t="s">
        <v>153</v>
      </c>
      <c r="AU164" s="156" t="s">
        <v>83</v>
      </c>
      <c r="AY164" s="16" t="s">
        <v>130</v>
      </c>
      <c r="BE164" s="157">
        <f t="shared" si="4"/>
        <v>0</v>
      </c>
      <c r="BF164" s="157">
        <f t="shared" si="5"/>
        <v>0</v>
      </c>
      <c r="BG164" s="157">
        <f t="shared" si="6"/>
        <v>0</v>
      </c>
      <c r="BH164" s="157">
        <f t="shared" si="7"/>
        <v>0</v>
      </c>
      <c r="BI164" s="157">
        <f t="shared" si="8"/>
        <v>0</v>
      </c>
      <c r="BJ164" s="16" t="s">
        <v>79</v>
      </c>
      <c r="BK164" s="157">
        <f t="shared" si="9"/>
        <v>0</v>
      </c>
      <c r="BL164" s="16" t="s">
        <v>89</v>
      </c>
      <c r="BM164" s="156" t="s">
        <v>939</v>
      </c>
    </row>
    <row r="165" spans="1:65" s="2" customFormat="1" ht="24.2" customHeight="1">
      <c r="A165" s="31"/>
      <c r="B165" s="143"/>
      <c r="C165" s="175" t="s">
        <v>212</v>
      </c>
      <c r="D165" s="175" t="s">
        <v>153</v>
      </c>
      <c r="E165" s="176" t="s">
        <v>940</v>
      </c>
      <c r="F165" s="177" t="s">
        <v>941</v>
      </c>
      <c r="G165" s="178" t="s">
        <v>328</v>
      </c>
      <c r="H165" s="179">
        <v>18</v>
      </c>
      <c r="I165" s="180"/>
      <c r="J165" s="181">
        <f t="shared" si="0"/>
        <v>0</v>
      </c>
      <c r="K165" s="182"/>
      <c r="L165" s="183"/>
      <c r="M165" s="184" t="s">
        <v>1</v>
      </c>
      <c r="N165" s="185" t="s">
        <v>39</v>
      </c>
      <c r="O165" s="57"/>
      <c r="P165" s="154">
        <f t="shared" si="1"/>
        <v>0</v>
      </c>
      <c r="Q165" s="154">
        <v>1.8E-3</v>
      </c>
      <c r="R165" s="154">
        <f t="shared" si="2"/>
        <v>3.2399999999999998E-2</v>
      </c>
      <c r="S165" s="154">
        <v>0</v>
      </c>
      <c r="T165" s="155">
        <f t="shared" si="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56" t="s">
        <v>157</v>
      </c>
      <c r="AT165" s="156" t="s">
        <v>153</v>
      </c>
      <c r="AU165" s="156" t="s">
        <v>83</v>
      </c>
      <c r="AY165" s="16" t="s">
        <v>130</v>
      </c>
      <c r="BE165" s="157">
        <f t="shared" si="4"/>
        <v>0</v>
      </c>
      <c r="BF165" s="157">
        <f t="shared" si="5"/>
        <v>0</v>
      </c>
      <c r="BG165" s="157">
        <f t="shared" si="6"/>
        <v>0</v>
      </c>
      <c r="BH165" s="157">
        <f t="shared" si="7"/>
        <v>0</v>
      </c>
      <c r="BI165" s="157">
        <f t="shared" si="8"/>
        <v>0</v>
      </c>
      <c r="BJ165" s="16" t="s">
        <v>79</v>
      </c>
      <c r="BK165" s="157">
        <f t="shared" si="9"/>
        <v>0</v>
      </c>
      <c r="BL165" s="16" t="s">
        <v>89</v>
      </c>
      <c r="BM165" s="156" t="s">
        <v>942</v>
      </c>
    </row>
    <row r="166" spans="1:65" s="2" customFormat="1" ht="24.2" customHeight="1">
      <c r="A166" s="31"/>
      <c r="B166" s="143"/>
      <c r="C166" s="175" t="s">
        <v>218</v>
      </c>
      <c r="D166" s="175" t="s">
        <v>153</v>
      </c>
      <c r="E166" s="176" t="s">
        <v>943</v>
      </c>
      <c r="F166" s="177" t="s">
        <v>944</v>
      </c>
      <c r="G166" s="178" t="s">
        <v>328</v>
      </c>
      <c r="H166" s="179">
        <v>3</v>
      </c>
      <c r="I166" s="180"/>
      <c r="J166" s="181">
        <f t="shared" si="0"/>
        <v>0</v>
      </c>
      <c r="K166" s="182"/>
      <c r="L166" s="183"/>
      <c r="M166" s="184" t="s">
        <v>1</v>
      </c>
      <c r="N166" s="185" t="s">
        <v>39</v>
      </c>
      <c r="O166" s="57"/>
      <c r="P166" s="154">
        <f t="shared" si="1"/>
        <v>0</v>
      </c>
      <c r="Q166" s="154">
        <v>7.0000000000000001E-3</v>
      </c>
      <c r="R166" s="154">
        <f t="shared" si="2"/>
        <v>2.1000000000000001E-2</v>
      </c>
      <c r="S166" s="154">
        <v>0</v>
      </c>
      <c r="T166" s="155">
        <f t="shared" si="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56" t="s">
        <v>157</v>
      </c>
      <c r="AT166" s="156" t="s">
        <v>153</v>
      </c>
      <c r="AU166" s="156" t="s">
        <v>83</v>
      </c>
      <c r="AY166" s="16" t="s">
        <v>130</v>
      </c>
      <c r="BE166" s="157">
        <f t="shared" si="4"/>
        <v>0</v>
      </c>
      <c r="BF166" s="157">
        <f t="shared" si="5"/>
        <v>0</v>
      </c>
      <c r="BG166" s="157">
        <f t="shared" si="6"/>
        <v>0</v>
      </c>
      <c r="BH166" s="157">
        <f t="shared" si="7"/>
        <v>0</v>
      </c>
      <c r="BI166" s="157">
        <f t="shared" si="8"/>
        <v>0</v>
      </c>
      <c r="BJ166" s="16" t="s">
        <v>79</v>
      </c>
      <c r="BK166" s="157">
        <f t="shared" si="9"/>
        <v>0</v>
      </c>
      <c r="BL166" s="16" t="s">
        <v>89</v>
      </c>
      <c r="BM166" s="156" t="s">
        <v>945</v>
      </c>
    </row>
    <row r="167" spans="1:65" s="2" customFormat="1" ht="24.2" customHeight="1">
      <c r="A167" s="31"/>
      <c r="B167" s="143"/>
      <c r="C167" s="144" t="s">
        <v>224</v>
      </c>
      <c r="D167" s="144" t="s">
        <v>132</v>
      </c>
      <c r="E167" s="145" t="s">
        <v>946</v>
      </c>
      <c r="F167" s="146" t="s">
        <v>947</v>
      </c>
      <c r="G167" s="147" t="s">
        <v>328</v>
      </c>
      <c r="H167" s="148">
        <v>4</v>
      </c>
      <c r="I167" s="149"/>
      <c r="J167" s="150">
        <f t="shared" si="0"/>
        <v>0</v>
      </c>
      <c r="K167" s="151"/>
      <c r="L167" s="32"/>
      <c r="M167" s="152" t="s">
        <v>1</v>
      </c>
      <c r="N167" s="153" t="s">
        <v>39</v>
      </c>
      <c r="O167" s="57"/>
      <c r="P167" s="154">
        <f t="shared" si="1"/>
        <v>0</v>
      </c>
      <c r="Q167" s="154">
        <v>1.14E-3</v>
      </c>
      <c r="R167" s="154">
        <f t="shared" si="2"/>
        <v>4.5599999999999998E-3</v>
      </c>
      <c r="S167" s="154">
        <v>0</v>
      </c>
      <c r="T167" s="155">
        <f t="shared" si="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56" t="s">
        <v>89</v>
      </c>
      <c r="AT167" s="156" t="s">
        <v>132</v>
      </c>
      <c r="AU167" s="156" t="s">
        <v>83</v>
      </c>
      <c r="AY167" s="16" t="s">
        <v>130</v>
      </c>
      <c r="BE167" s="157">
        <f t="shared" si="4"/>
        <v>0</v>
      </c>
      <c r="BF167" s="157">
        <f t="shared" si="5"/>
        <v>0</v>
      </c>
      <c r="BG167" s="157">
        <f t="shared" si="6"/>
        <v>0</v>
      </c>
      <c r="BH167" s="157">
        <f t="shared" si="7"/>
        <v>0</v>
      </c>
      <c r="BI167" s="157">
        <f t="shared" si="8"/>
        <v>0</v>
      </c>
      <c r="BJ167" s="16" t="s">
        <v>79</v>
      </c>
      <c r="BK167" s="157">
        <f t="shared" si="9"/>
        <v>0</v>
      </c>
      <c r="BL167" s="16" t="s">
        <v>89</v>
      </c>
      <c r="BM167" s="156" t="s">
        <v>948</v>
      </c>
    </row>
    <row r="168" spans="1:65" s="2" customFormat="1" ht="33" customHeight="1">
      <c r="A168" s="31"/>
      <c r="B168" s="143"/>
      <c r="C168" s="175" t="s">
        <v>230</v>
      </c>
      <c r="D168" s="175" t="s">
        <v>153</v>
      </c>
      <c r="E168" s="176" t="s">
        <v>949</v>
      </c>
      <c r="F168" s="177" t="s">
        <v>950</v>
      </c>
      <c r="G168" s="178" t="s">
        <v>328</v>
      </c>
      <c r="H168" s="179">
        <v>3</v>
      </c>
      <c r="I168" s="180"/>
      <c r="J168" s="181">
        <f t="shared" si="0"/>
        <v>0</v>
      </c>
      <c r="K168" s="182"/>
      <c r="L168" s="183"/>
      <c r="M168" s="184" t="s">
        <v>1</v>
      </c>
      <c r="N168" s="185" t="s">
        <v>39</v>
      </c>
      <c r="O168" s="57"/>
      <c r="P168" s="154">
        <f t="shared" si="1"/>
        <v>0</v>
      </c>
      <c r="Q168" s="154">
        <v>1.21E-2</v>
      </c>
      <c r="R168" s="154">
        <f t="shared" si="2"/>
        <v>3.6299999999999999E-2</v>
      </c>
      <c r="S168" s="154">
        <v>0</v>
      </c>
      <c r="T168" s="155">
        <f t="shared" si="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56" t="s">
        <v>157</v>
      </c>
      <c r="AT168" s="156" t="s">
        <v>153</v>
      </c>
      <c r="AU168" s="156" t="s">
        <v>83</v>
      </c>
      <c r="AY168" s="16" t="s">
        <v>130</v>
      </c>
      <c r="BE168" s="157">
        <f t="shared" si="4"/>
        <v>0</v>
      </c>
      <c r="BF168" s="157">
        <f t="shared" si="5"/>
        <v>0</v>
      </c>
      <c r="BG168" s="157">
        <f t="shared" si="6"/>
        <v>0</v>
      </c>
      <c r="BH168" s="157">
        <f t="shared" si="7"/>
        <v>0</v>
      </c>
      <c r="BI168" s="157">
        <f t="shared" si="8"/>
        <v>0</v>
      </c>
      <c r="BJ168" s="16" t="s">
        <v>79</v>
      </c>
      <c r="BK168" s="157">
        <f t="shared" si="9"/>
        <v>0</v>
      </c>
      <c r="BL168" s="16" t="s">
        <v>89</v>
      </c>
      <c r="BM168" s="156" t="s">
        <v>951</v>
      </c>
    </row>
    <row r="169" spans="1:65" s="2" customFormat="1" ht="24.2" customHeight="1">
      <c r="A169" s="31"/>
      <c r="B169" s="143"/>
      <c r="C169" s="175" t="s">
        <v>235</v>
      </c>
      <c r="D169" s="175" t="s">
        <v>153</v>
      </c>
      <c r="E169" s="176" t="s">
        <v>802</v>
      </c>
      <c r="F169" s="177" t="s">
        <v>952</v>
      </c>
      <c r="G169" s="178" t="s">
        <v>328</v>
      </c>
      <c r="H169" s="179">
        <v>1</v>
      </c>
      <c r="I169" s="180"/>
      <c r="J169" s="181">
        <f t="shared" si="0"/>
        <v>0</v>
      </c>
      <c r="K169" s="182"/>
      <c r="L169" s="183"/>
      <c r="M169" s="184" t="s">
        <v>1</v>
      </c>
      <c r="N169" s="185" t="s">
        <v>39</v>
      </c>
      <c r="O169" s="57"/>
      <c r="P169" s="154">
        <f t="shared" si="1"/>
        <v>0</v>
      </c>
      <c r="Q169" s="154">
        <v>1.49E-2</v>
      </c>
      <c r="R169" s="154">
        <f t="shared" si="2"/>
        <v>1.49E-2</v>
      </c>
      <c r="S169" s="154">
        <v>0</v>
      </c>
      <c r="T169" s="155">
        <f t="shared" si="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56" t="s">
        <v>157</v>
      </c>
      <c r="AT169" s="156" t="s">
        <v>153</v>
      </c>
      <c r="AU169" s="156" t="s">
        <v>83</v>
      </c>
      <c r="AY169" s="16" t="s">
        <v>130</v>
      </c>
      <c r="BE169" s="157">
        <f t="shared" si="4"/>
        <v>0</v>
      </c>
      <c r="BF169" s="157">
        <f t="shared" si="5"/>
        <v>0</v>
      </c>
      <c r="BG169" s="157">
        <f t="shared" si="6"/>
        <v>0</v>
      </c>
      <c r="BH169" s="157">
        <f t="shared" si="7"/>
        <v>0</v>
      </c>
      <c r="BI169" s="157">
        <f t="shared" si="8"/>
        <v>0</v>
      </c>
      <c r="BJ169" s="16" t="s">
        <v>79</v>
      </c>
      <c r="BK169" s="157">
        <f t="shared" si="9"/>
        <v>0</v>
      </c>
      <c r="BL169" s="16" t="s">
        <v>89</v>
      </c>
      <c r="BM169" s="156" t="s">
        <v>953</v>
      </c>
    </row>
    <row r="170" spans="1:65" s="2" customFormat="1" ht="24.2" customHeight="1">
      <c r="A170" s="31"/>
      <c r="B170" s="143"/>
      <c r="C170" s="144" t="s">
        <v>7</v>
      </c>
      <c r="D170" s="144" t="s">
        <v>132</v>
      </c>
      <c r="E170" s="145" t="s">
        <v>954</v>
      </c>
      <c r="F170" s="146" t="s">
        <v>955</v>
      </c>
      <c r="G170" s="147" t="s">
        <v>199</v>
      </c>
      <c r="H170" s="148">
        <v>57</v>
      </c>
      <c r="I170" s="149"/>
      <c r="J170" s="150">
        <f t="shared" si="0"/>
        <v>0</v>
      </c>
      <c r="K170" s="151"/>
      <c r="L170" s="32"/>
      <c r="M170" s="152" t="s">
        <v>1</v>
      </c>
      <c r="N170" s="153" t="s">
        <v>39</v>
      </c>
      <c r="O170" s="57"/>
      <c r="P170" s="154">
        <f t="shared" si="1"/>
        <v>0</v>
      </c>
      <c r="Q170" s="154">
        <v>0</v>
      </c>
      <c r="R170" s="154">
        <f t="shared" si="2"/>
        <v>0</v>
      </c>
      <c r="S170" s="154">
        <v>0</v>
      </c>
      <c r="T170" s="155">
        <f t="shared" si="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56" t="s">
        <v>89</v>
      </c>
      <c r="AT170" s="156" t="s">
        <v>132</v>
      </c>
      <c r="AU170" s="156" t="s">
        <v>83</v>
      </c>
      <c r="AY170" s="16" t="s">
        <v>130</v>
      </c>
      <c r="BE170" s="157">
        <f t="shared" si="4"/>
        <v>0</v>
      </c>
      <c r="BF170" s="157">
        <f t="shared" si="5"/>
        <v>0</v>
      </c>
      <c r="BG170" s="157">
        <f t="shared" si="6"/>
        <v>0</v>
      </c>
      <c r="BH170" s="157">
        <f t="shared" si="7"/>
        <v>0</v>
      </c>
      <c r="BI170" s="157">
        <f t="shared" si="8"/>
        <v>0</v>
      </c>
      <c r="BJ170" s="16" t="s">
        <v>79</v>
      </c>
      <c r="BK170" s="157">
        <f t="shared" si="9"/>
        <v>0</v>
      </c>
      <c r="BL170" s="16" t="s">
        <v>89</v>
      </c>
      <c r="BM170" s="156" t="s">
        <v>956</v>
      </c>
    </row>
    <row r="171" spans="1:65" s="13" customFormat="1" ht="11.25">
      <c r="B171" s="158"/>
      <c r="D171" s="159" t="s">
        <v>137</v>
      </c>
      <c r="E171" s="160" t="s">
        <v>1</v>
      </c>
      <c r="F171" s="161" t="s">
        <v>957</v>
      </c>
      <c r="H171" s="162">
        <v>57</v>
      </c>
      <c r="I171" s="163"/>
      <c r="L171" s="158"/>
      <c r="M171" s="164"/>
      <c r="N171" s="165"/>
      <c r="O171" s="165"/>
      <c r="P171" s="165"/>
      <c r="Q171" s="165"/>
      <c r="R171" s="165"/>
      <c r="S171" s="165"/>
      <c r="T171" s="166"/>
      <c r="AT171" s="160" t="s">
        <v>137</v>
      </c>
      <c r="AU171" s="160" t="s">
        <v>83</v>
      </c>
      <c r="AV171" s="13" t="s">
        <v>83</v>
      </c>
      <c r="AW171" s="13" t="s">
        <v>31</v>
      </c>
      <c r="AX171" s="13" t="s">
        <v>79</v>
      </c>
      <c r="AY171" s="160" t="s">
        <v>130</v>
      </c>
    </row>
    <row r="172" spans="1:65" s="2" customFormat="1" ht="24.2" customHeight="1">
      <c r="A172" s="31"/>
      <c r="B172" s="143"/>
      <c r="C172" s="175" t="s">
        <v>244</v>
      </c>
      <c r="D172" s="175" t="s">
        <v>153</v>
      </c>
      <c r="E172" s="176" t="s">
        <v>958</v>
      </c>
      <c r="F172" s="177" t="s">
        <v>959</v>
      </c>
      <c r="G172" s="178" t="s">
        <v>199</v>
      </c>
      <c r="H172" s="179">
        <v>57.854999999999997</v>
      </c>
      <c r="I172" s="180"/>
      <c r="J172" s="181">
        <f>ROUND(I172*H172,2)</f>
        <v>0</v>
      </c>
      <c r="K172" s="182"/>
      <c r="L172" s="183"/>
      <c r="M172" s="184" t="s">
        <v>1</v>
      </c>
      <c r="N172" s="185" t="s">
        <v>39</v>
      </c>
      <c r="O172" s="57"/>
      <c r="P172" s="154">
        <f>O172*H172</f>
        <v>0</v>
      </c>
      <c r="Q172" s="154">
        <v>4.2999999999999999E-4</v>
      </c>
      <c r="R172" s="154">
        <f>Q172*H172</f>
        <v>2.4877649999999998E-2</v>
      </c>
      <c r="S172" s="154">
        <v>0</v>
      </c>
      <c r="T172" s="155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56" t="s">
        <v>157</v>
      </c>
      <c r="AT172" s="156" t="s">
        <v>153</v>
      </c>
      <c r="AU172" s="156" t="s">
        <v>83</v>
      </c>
      <c r="AY172" s="16" t="s">
        <v>130</v>
      </c>
      <c r="BE172" s="157">
        <f>IF(N172="základní",J172,0)</f>
        <v>0</v>
      </c>
      <c r="BF172" s="157">
        <f>IF(N172="snížená",J172,0)</f>
        <v>0</v>
      </c>
      <c r="BG172" s="157">
        <f>IF(N172="zákl. přenesená",J172,0)</f>
        <v>0</v>
      </c>
      <c r="BH172" s="157">
        <f>IF(N172="sníž. přenesená",J172,0)</f>
        <v>0</v>
      </c>
      <c r="BI172" s="157">
        <f>IF(N172="nulová",J172,0)</f>
        <v>0</v>
      </c>
      <c r="BJ172" s="16" t="s">
        <v>79</v>
      </c>
      <c r="BK172" s="157">
        <f>ROUND(I172*H172,2)</f>
        <v>0</v>
      </c>
      <c r="BL172" s="16" t="s">
        <v>89</v>
      </c>
      <c r="BM172" s="156" t="s">
        <v>960</v>
      </c>
    </row>
    <row r="173" spans="1:65" s="13" customFormat="1" ht="11.25">
      <c r="B173" s="158"/>
      <c r="D173" s="159" t="s">
        <v>137</v>
      </c>
      <c r="E173" s="160" t="s">
        <v>1</v>
      </c>
      <c r="F173" s="161" t="s">
        <v>957</v>
      </c>
      <c r="H173" s="162">
        <v>57</v>
      </c>
      <c r="I173" s="163"/>
      <c r="L173" s="158"/>
      <c r="M173" s="164"/>
      <c r="N173" s="165"/>
      <c r="O173" s="165"/>
      <c r="P173" s="165"/>
      <c r="Q173" s="165"/>
      <c r="R173" s="165"/>
      <c r="S173" s="165"/>
      <c r="T173" s="166"/>
      <c r="AT173" s="160" t="s">
        <v>137</v>
      </c>
      <c r="AU173" s="160" t="s">
        <v>83</v>
      </c>
      <c r="AV173" s="13" t="s">
        <v>83</v>
      </c>
      <c r="AW173" s="13" t="s">
        <v>31</v>
      </c>
      <c r="AX173" s="13" t="s">
        <v>79</v>
      </c>
      <c r="AY173" s="160" t="s">
        <v>130</v>
      </c>
    </row>
    <row r="174" spans="1:65" s="13" customFormat="1" ht="11.25">
      <c r="B174" s="158"/>
      <c r="D174" s="159" t="s">
        <v>137</v>
      </c>
      <c r="F174" s="161" t="s">
        <v>961</v>
      </c>
      <c r="H174" s="162">
        <v>57.854999999999997</v>
      </c>
      <c r="I174" s="163"/>
      <c r="L174" s="158"/>
      <c r="M174" s="164"/>
      <c r="N174" s="165"/>
      <c r="O174" s="165"/>
      <c r="P174" s="165"/>
      <c r="Q174" s="165"/>
      <c r="R174" s="165"/>
      <c r="S174" s="165"/>
      <c r="T174" s="166"/>
      <c r="AT174" s="160" t="s">
        <v>137</v>
      </c>
      <c r="AU174" s="160" t="s">
        <v>83</v>
      </c>
      <c r="AV174" s="13" t="s">
        <v>83</v>
      </c>
      <c r="AW174" s="13" t="s">
        <v>3</v>
      </c>
      <c r="AX174" s="13" t="s">
        <v>79</v>
      </c>
      <c r="AY174" s="160" t="s">
        <v>130</v>
      </c>
    </row>
    <row r="175" spans="1:65" s="2" customFormat="1" ht="24.2" customHeight="1">
      <c r="A175" s="31"/>
      <c r="B175" s="143"/>
      <c r="C175" s="144" t="s">
        <v>250</v>
      </c>
      <c r="D175" s="144" t="s">
        <v>132</v>
      </c>
      <c r="E175" s="145" t="s">
        <v>962</v>
      </c>
      <c r="F175" s="146" t="s">
        <v>963</v>
      </c>
      <c r="G175" s="147" t="s">
        <v>199</v>
      </c>
      <c r="H175" s="148">
        <v>274</v>
      </c>
      <c r="I175" s="149"/>
      <c r="J175" s="150">
        <f>ROUND(I175*H175,2)</f>
        <v>0</v>
      </c>
      <c r="K175" s="151"/>
      <c r="L175" s="32"/>
      <c r="M175" s="152" t="s">
        <v>1</v>
      </c>
      <c r="N175" s="153" t="s">
        <v>39</v>
      </c>
      <c r="O175" s="57"/>
      <c r="P175" s="154">
        <f>O175*H175</f>
        <v>0</v>
      </c>
      <c r="Q175" s="154">
        <v>0</v>
      </c>
      <c r="R175" s="154">
        <f>Q175*H175</f>
        <v>0</v>
      </c>
      <c r="S175" s="154">
        <v>0</v>
      </c>
      <c r="T175" s="155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56" t="s">
        <v>89</v>
      </c>
      <c r="AT175" s="156" t="s">
        <v>132</v>
      </c>
      <c r="AU175" s="156" t="s">
        <v>83</v>
      </c>
      <c r="AY175" s="16" t="s">
        <v>130</v>
      </c>
      <c r="BE175" s="157">
        <f>IF(N175="základní",J175,0)</f>
        <v>0</v>
      </c>
      <c r="BF175" s="157">
        <f>IF(N175="snížená",J175,0)</f>
        <v>0</v>
      </c>
      <c r="BG175" s="157">
        <f>IF(N175="zákl. přenesená",J175,0)</f>
        <v>0</v>
      </c>
      <c r="BH175" s="157">
        <f>IF(N175="sníž. přenesená",J175,0)</f>
        <v>0</v>
      </c>
      <c r="BI175" s="157">
        <f>IF(N175="nulová",J175,0)</f>
        <v>0</v>
      </c>
      <c r="BJ175" s="16" t="s">
        <v>79</v>
      </c>
      <c r="BK175" s="157">
        <f>ROUND(I175*H175,2)</f>
        <v>0</v>
      </c>
      <c r="BL175" s="16" t="s">
        <v>89</v>
      </c>
      <c r="BM175" s="156" t="s">
        <v>964</v>
      </c>
    </row>
    <row r="176" spans="1:65" s="13" customFormat="1" ht="11.25">
      <c r="B176" s="158"/>
      <c r="D176" s="159" t="s">
        <v>137</v>
      </c>
      <c r="E176" s="160" t="s">
        <v>1</v>
      </c>
      <c r="F176" s="161" t="s">
        <v>965</v>
      </c>
      <c r="H176" s="162">
        <v>274</v>
      </c>
      <c r="I176" s="163"/>
      <c r="L176" s="158"/>
      <c r="M176" s="164"/>
      <c r="N176" s="165"/>
      <c r="O176" s="165"/>
      <c r="P176" s="165"/>
      <c r="Q176" s="165"/>
      <c r="R176" s="165"/>
      <c r="S176" s="165"/>
      <c r="T176" s="166"/>
      <c r="AT176" s="160" t="s">
        <v>137</v>
      </c>
      <c r="AU176" s="160" t="s">
        <v>83</v>
      </c>
      <c r="AV176" s="13" t="s">
        <v>83</v>
      </c>
      <c r="AW176" s="13" t="s">
        <v>31</v>
      </c>
      <c r="AX176" s="13" t="s">
        <v>79</v>
      </c>
      <c r="AY176" s="160" t="s">
        <v>130</v>
      </c>
    </row>
    <row r="177" spans="1:65" s="2" customFormat="1" ht="24.2" customHeight="1">
      <c r="A177" s="31"/>
      <c r="B177" s="143"/>
      <c r="C177" s="175" t="s">
        <v>255</v>
      </c>
      <c r="D177" s="175" t="s">
        <v>153</v>
      </c>
      <c r="E177" s="176" t="s">
        <v>966</v>
      </c>
      <c r="F177" s="177" t="s">
        <v>967</v>
      </c>
      <c r="G177" s="178" t="s">
        <v>199</v>
      </c>
      <c r="H177" s="179">
        <v>278.11</v>
      </c>
      <c r="I177" s="180"/>
      <c r="J177" s="181">
        <f>ROUND(I177*H177,2)</f>
        <v>0</v>
      </c>
      <c r="K177" s="182"/>
      <c r="L177" s="183"/>
      <c r="M177" s="184" t="s">
        <v>1</v>
      </c>
      <c r="N177" s="185" t="s">
        <v>39</v>
      </c>
      <c r="O177" s="57"/>
      <c r="P177" s="154">
        <f>O177*H177</f>
        <v>0</v>
      </c>
      <c r="Q177" s="154">
        <v>1.0499999999999999E-3</v>
      </c>
      <c r="R177" s="154">
        <f>Q177*H177</f>
        <v>0.29201549999999998</v>
      </c>
      <c r="S177" s="154">
        <v>0</v>
      </c>
      <c r="T177" s="155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56" t="s">
        <v>157</v>
      </c>
      <c r="AT177" s="156" t="s">
        <v>153</v>
      </c>
      <c r="AU177" s="156" t="s">
        <v>83</v>
      </c>
      <c r="AY177" s="16" t="s">
        <v>130</v>
      </c>
      <c r="BE177" s="157">
        <f>IF(N177="základní",J177,0)</f>
        <v>0</v>
      </c>
      <c r="BF177" s="157">
        <f>IF(N177="snížená",J177,0)</f>
        <v>0</v>
      </c>
      <c r="BG177" s="157">
        <f>IF(N177="zákl. přenesená",J177,0)</f>
        <v>0</v>
      </c>
      <c r="BH177" s="157">
        <f>IF(N177="sníž. přenesená",J177,0)</f>
        <v>0</v>
      </c>
      <c r="BI177" s="157">
        <f>IF(N177="nulová",J177,0)</f>
        <v>0</v>
      </c>
      <c r="BJ177" s="16" t="s">
        <v>79</v>
      </c>
      <c r="BK177" s="157">
        <f>ROUND(I177*H177,2)</f>
        <v>0</v>
      </c>
      <c r="BL177" s="16" t="s">
        <v>89</v>
      </c>
      <c r="BM177" s="156" t="s">
        <v>968</v>
      </c>
    </row>
    <row r="178" spans="1:65" s="13" customFormat="1" ht="11.25">
      <c r="B178" s="158"/>
      <c r="D178" s="159" t="s">
        <v>137</v>
      </c>
      <c r="E178" s="160" t="s">
        <v>1</v>
      </c>
      <c r="F178" s="161" t="s">
        <v>965</v>
      </c>
      <c r="H178" s="162">
        <v>274</v>
      </c>
      <c r="I178" s="163"/>
      <c r="L178" s="158"/>
      <c r="M178" s="164"/>
      <c r="N178" s="165"/>
      <c r="O178" s="165"/>
      <c r="P178" s="165"/>
      <c r="Q178" s="165"/>
      <c r="R178" s="165"/>
      <c r="S178" s="165"/>
      <c r="T178" s="166"/>
      <c r="AT178" s="160" t="s">
        <v>137</v>
      </c>
      <c r="AU178" s="160" t="s">
        <v>83</v>
      </c>
      <c r="AV178" s="13" t="s">
        <v>83</v>
      </c>
      <c r="AW178" s="13" t="s">
        <v>31</v>
      </c>
      <c r="AX178" s="13" t="s">
        <v>79</v>
      </c>
      <c r="AY178" s="160" t="s">
        <v>130</v>
      </c>
    </row>
    <row r="179" spans="1:65" s="13" customFormat="1" ht="11.25">
      <c r="B179" s="158"/>
      <c r="D179" s="159" t="s">
        <v>137</v>
      </c>
      <c r="F179" s="161" t="s">
        <v>969</v>
      </c>
      <c r="H179" s="162">
        <v>278.11</v>
      </c>
      <c r="I179" s="163"/>
      <c r="L179" s="158"/>
      <c r="M179" s="164"/>
      <c r="N179" s="165"/>
      <c r="O179" s="165"/>
      <c r="P179" s="165"/>
      <c r="Q179" s="165"/>
      <c r="R179" s="165"/>
      <c r="S179" s="165"/>
      <c r="T179" s="166"/>
      <c r="AT179" s="160" t="s">
        <v>137</v>
      </c>
      <c r="AU179" s="160" t="s">
        <v>83</v>
      </c>
      <c r="AV179" s="13" t="s">
        <v>83</v>
      </c>
      <c r="AW179" s="13" t="s">
        <v>3</v>
      </c>
      <c r="AX179" s="13" t="s">
        <v>79</v>
      </c>
      <c r="AY179" s="160" t="s">
        <v>130</v>
      </c>
    </row>
    <row r="180" spans="1:65" s="2" customFormat="1" ht="21.75" customHeight="1">
      <c r="A180" s="31"/>
      <c r="B180" s="143"/>
      <c r="C180" s="144" t="s">
        <v>260</v>
      </c>
      <c r="D180" s="144" t="s">
        <v>132</v>
      </c>
      <c r="E180" s="145" t="s">
        <v>970</v>
      </c>
      <c r="F180" s="146" t="s">
        <v>971</v>
      </c>
      <c r="G180" s="147" t="s">
        <v>328</v>
      </c>
      <c r="H180" s="148">
        <v>7</v>
      </c>
      <c r="I180" s="149"/>
      <c r="J180" s="150">
        <f t="shared" ref="J180:J194" si="10">ROUND(I180*H180,2)</f>
        <v>0</v>
      </c>
      <c r="K180" s="151"/>
      <c r="L180" s="32"/>
      <c r="M180" s="152" t="s">
        <v>1</v>
      </c>
      <c r="N180" s="153" t="s">
        <v>39</v>
      </c>
      <c r="O180" s="57"/>
      <c r="P180" s="154">
        <f t="shared" ref="P180:P194" si="11">O180*H180</f>
        <v>0</v>
      </c>
      <c r="Q180" s="154">
        <v>7.2000000000000005E-4</v>
      </c>
      <c r="R180" s="154">
        <f t="shared" ref="R180:R194" si="12">Q180*H180</f>
        <v>5.0400000000000002E-3</v>
      </c>
      <c r="S180" s="154">
        <v>0</v>
      </c>
      <c r="T180" s="155">
        <f t="shared" ref="T180:T194" si="13"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56" t="s">
        <v>89</v>
      </c>
      <c r="AT180" s="156" t="s">
        <v>132</v>
      </c>
      <c r="AU180" s="156" t="s">
        <v>83</v>
      </c>
      <c r="AY180" s="16" t="s">
        <v>130</v>
      </c>
      <c r="BE180" s="157">
        <f t="shared" ref="BE180:BE194" si="14">IF(N180="základní",J180,0)</f>
        <v>0</v>
      </c>
      <c r="BF180" s="157">
        <f t="shared" ref="BF180:BF194" si="15">IF(N180="snížená",J180,0)</f>
        <v>0</v>
      </c>
      <c r="BG180" s="157">
        <f t="shared" ref="BG180:BG194" si="16">IF(N180="zákl. přenesená",J180,0)</f>
        <v>0</v>
      </c>
      <c r="BH180" s="157">
        <f t="shared" ref="BH180:BH194" si="17">IF(N180="sníž. přenesená",J180,0)</f>
        <v>0</v>
      </c>
      <c r="BI180" s="157">
        <f t="shared" ref="BI180:BI194" si="18">IF(N180="nulová",J180,0)</f>
        <v>0</v>
      </c>
      <c r="BJ180" s="16" t="s">
        <v>79</v>
      </c>
      <c r="BK180" s="157">
        <f t="shared" ref="BK180:BK194" si="19">ROUND(I180*H180,2)</f>
        <v>0</v>
      </c>
      <c r="BL180" s="16" t="s">
        <v>89</v>
      </c>
      <c r="BM180" s="156" t="s">
        <v>972</v>
      </c>
    </row>
    <row r="181" spans="1:65" s="2" customFormat="1" ht="24.2" customHeight="1">
      <c r="A181" s="31"/>
      <c r="B181" s="143"/>
      <c r="C181" s="175" t="s">
        <v>266</v>
      </c>
      <c r="D181" s="175" t="s">
        <v>153</v>
      </c>
      <c r="E181" s="176" t="s">
        <v>973</v>
      </c>
      <c r="F181" s="177" t="s">
        <v>974</v>
      </c>
      <c r="G181" s="178" t="s">
        <v>328</v>
      </c>
      <c r="H181" s="179">
        <v>7</v>
      </c>
      <c r="I181" s="180"/>
      <c r="J181" s="181">
        <f t="shared" si="10"/>
        <v>0</v>
      </c>
      <c r="K181" s="182"/>
      <c r="L181" s="183"/>
      <c r="M181" s="184" t="s">
        <v>1</v>
      </c>
      <c r="N181" s="185" t="s">
        <v>39</v>
      </c>
      <c r="O181" s="57"/>
      <c r="P181" s="154">
        <f t="shared" si="11"/>
        <v>0</v>
      </c>
      <c r="Q181" s="154">
        <v>1.0999999999999999E-2</v>
      </c>
      <c r="R181" s="154">
        <f t="shared" si="12"/>
        <v>7.6999999999999999E-2</v>
      </c>
      <c r="S181" s="154">
        <v>0</v>
      </c>
      <c r="T181" s="155">
        <f t="shared" si="1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56" t="s">
        <v>157</v>
      </c>
      <c r="AT181" s="156" t="s">
        <v>153</v>
      </c>
      <c r="AU181" s="156" t="s">
        <v>83</v>
      </c>
      <c r="AY181" s="16" t="s">
        <v>130</v>
      </c>
      <c r="BE181" s="157">
        <f t="shared" si="14"/>
        <v>0</v>
      </c>
      <c r="BF181" s="157">
        <f t="shared" si="15"/>
        <v>0</v>
      </c>
      <c r="BG181" s="157">
        <f t="shared" si="16"/>
        <v>0</v>
      </c>
      <c r="BH181" s="157">
        <f t="shared" si="17"/>
        <v>0</v>
      </c>
      <c r="BI181" s="157">
        <f t="shared" si="18"/>
        <v>0</v>
      </c>
      <c r="BJ181" s="16" t="s">
        <v>79</v>
      </c>
      <c r="BK181" s="157">
        <f t="shared" si="19"/>
        <v>0</v>
      </c>
      <c r="BL181" s="16" t="s">
        <v>89</v>
      </c>
      <c r="BM181" s="156" t="s">
        <v>975</v>
      </c>
    </row>
    <row r="182" spans="1:65" s="2" customFormat="1" ht="16.5" customHeight="1">
      <c r="A182" s="31"/>
      <c r="B182" s="143"/>
      <c r="C182" s="175" t="s">
        <v>272</v>
      </c>
      <c r="D182" s="175" t="s">
        <v>153</v>
      </c>
      <c r="E182" s="176" t="s">
        <v>976</v>
      </c>
      <c r="F182" s="177" t="s">
        <v>977</v>
      </c>
      <c r="G182" s="178" t="s">
        <v>328</v>
      </c>
      <c r="H182" s="179">
        <v>7</v>
      </c>
      <c r="I182" s="180"/>
      <c r="J182" s="181">
        <f t="shared" si="10"/>
        <v>0</v>
      </c>
      <c r="K182" s="182"/>
      <c r="L182" s="183"/>
      <c r="M182" s="184" t="s">
        <v>1</v>
      </c>
      <c r="N182" s="185" t="s">
        <v>39</v>
      </c>
      <c r="O182" s="57"/>
      <c r="P182" s="154">
        <f t="shared" si="11"/>
        <v>0</v>
      </c>
      <c r="Q182" s="154">
        <v>2.3999999999999998E-3</v>
      </c>
      <c r="R182" s="154">
        <f t="shared" si="12"/>
        <v>1.6799999999999999E-2</v>
      </c>
      <c r="S182" s="154">
        <v>0</v>
      </c>
      <c r="T182" s="155">
        <f t="shared" si="1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56" t="s">
        <v>157</v>
      </c>
      <c r="AT182" s="156" t="s">
        <v>153</v>
      </c>
      <c r="AU182" s="156" t="s">
        <v>83</v>
      </c>
      <c r="AY182" s="16" t="s">
        <v>130</v>
      </c>
      <c r="BE182" s="157">
        <f t="shared" si="14"/>
        <v>0</v>
      </c>
      <c r="BF182" s="157">
        <f t="shared" si="15"/>
        <v>0</v>
      </c>
      <c r="BG182" s="157">
        <f t="shared" si="16"/>
        <v>0</v>
      </c>
      <c r="BH182" s="157">
        <f t="shared" si="17"/>
        <v>0</v>
      </c>
      <c r="BI182" s="157">
        <f t="shared" si="18"/>
        <v>0</v>
      </c>
      <c r="BJ182" s="16" t="s">
        <v>79</v>
      </c>
      <c r="BK182" s="157">
        <f t="shared" si="19"/>
        <v>0</v>
      </c>
      <c r="BL182" s="16" t="s">
        <v>89</v>
      </c>
      <c r="BM182" s="156" t="s">
        <v>978</v>
      </c>
    </row>
    <row r="183" spans="1:65" s="2" customFormat="1" ht="21.75" customHeight="1">
      <c r="A183" s="31"/>
      <c r="B183" s="143"/>
      <c r="C183" s="144" t="s">
        <v>279</v>
      </c>
      <c r="D183" s="144" t="s">
        <v>132</v>
      </c>
      <c r="E183" s="145" t="s">
        <v>979</v>
      </c>
      <c r="F183" s="146" t="s">
        <v>980</v>
      </c>
      <c r="G183" s="147" t="s">
        <v>328</v>
      </c>
      <c r="H183" s="148">
        <v>19</v>
      </c>
      <c r="I183" s="149"/>
      <c r="J183" s="150">
        <f t="shared" si="10"/>
        <v>0</v>
      </c>
      <c r="K183" s="151"/>
      <c r="L183" s="32"/>
      <c r="M183" s="152" t="s">
        <v>1</v>
      </c>
      <c r="N183" s="153" t="s">
        <v>39</v>
      </c>
      <c r="O183" s="57"/>
      <c r="P183" s="154">
        <f t="shared" si="11"/>
        <v>0</v>
      </c>
      <c r="Q183" s="154">
        <v>7.2000000000000005E-4</v>
      </c>
      <c r="R183" s="154">
        <f t="shared" si="12"/>
        <v>1.3680000000000001E-2</v>
      </c>
      <c r="S183" s="154">
        <v>0</v>
      </c>
      <c r="T183" s="155">
        <f t="shared" si="1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56" t="s">
        <v>89</v>
      </c>
      <c r="AT183" s="156" t="s">
        <v>132</v>
      </c>
      <c r="AU183" s="156" t="s">
        <v>83</v>
      </c>
      <c r="AY183" s="16" t="s">
        <v>130</v>
      </c>
      <c r="BE183" s="157">
        <f t="shared" si="14"/>
        <v>0</v>
      </c>
      <c r="BF183" s="157">
        <f t="shared" si="15"/>
        <v>0</v>
      </c>
      <c r="BG183" s="157">
        <f t="shared" si="16"/>
        <v>0</v>
      </c>
      <c r="BH183" s="157">
        <f t="shared" si="17"/>
        <v>0</v>
      </c>
      <c r="BI183" s="157">
        <f t="shared" si="18"/>
        <v>0</v>
      </c>
      <c r="BJ183" s="16" t="s">
        <v>79</v>
      </c>
      <c r="BK183" s="157">
        <f t="shared" si="19"/>
        <v>0</v>
      </c>
      <c r="BL183" s="16" t="s">
        <v>89</v>
      </c>
      <c r="BM183" s="156" t="s">
        <v>981</v>
      </c>
    </row>
    <row r="184" spans="1:65" s="2" customFormat="1" ht="24.2" customHeight="1">
      <c r="A184" s="31"/>
      <c r="B184" s="143"/>
      <c r="C184" s="175" t="s">
        <v>397</v>
      </c>
      <c r="D184" s="175" t="s">
        <v>153</v>
      </c>
      <c r="E184" s="176" t="s">
        <v>982</v>
      </c>
      <c r="F184" s="177" t="s">
        <v>983</v>
      </c>
      <c r="G184" s="178" t="s">
        <v>328</v>
      </c>
      <c r="H184" s="179">
        <v>19</v>
      </c>
      <c r="I184" s="180"/>
      <c r="J184" s="181">
        <f t="shared" si="10"/>
        <v>0</v>
      </c>
      <c r="K184" s="182"/>
      <c r="L184" s="183"/>
      <c r="M184" s="184" t="s">
        <v>1</v>
      </c>
      <c r="N184" s="185" t="s">
        <v>39</v>
      </c>
      <c r="O184" s="57"/>
      <c r="P184" s="154">
        <f t="shared" si="11"/>
        <v>0</v>
      </c>
      <c r="Q184" s="154">
        <v>1.2E-2</v>
      </c>
      <c r="R184" s="154">
        <f t="shared" si="12"/>
        <v>0.22800000000000001</v>
      </c>
      <c r="S184" s="154">
        <v>0</v>
      </c>
      <c r="T184" s="155">
        <f t="shared" si="1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56" t="s">
        <v>157</v>
      </c>
      <c r="AT184" s="156" t="s">
        <v>153</v>
      </c>
      <c r="AU184" s="156" t="s">
        <v>83</v>
      </c>
      <c r="AY184" s="16" t="s">
        <v>130</v>
      </c>
      <c r="BE184" s="157">
        <f t="shared" si="14"/>
        <v>0</v>
      </c>
      <c r="BF184" s="157">
        <f t="shared" si="15"/>
        <v>0</v>
      </c>
      <c r="BG184" s="157">
        <f t="shared" si="16"/>
        <v>0</v>
      </c>
      <c r="BH184" s="157">
        <f t="shared" si="17"/>
        <v>0</v>
      </c>
      <c r="BI184" s="157">
        <f t="shared" si="18"/>
        <v>0</v>
      </c>
      <c r="BJ184" s="16" t="s">
        <v>79</v>
      </c>
      <c r="BK184" s="157">
        <f t="shared" si="19"/>
        <v>0</v>
      </c>
      <c r="BL184" s="16" t="s">
        <v>89</v>
      </c>
      <c r="BM184" s="156" t="s">
        <v>984</v>
      </c>
    </row>
    <row r="185" spans="1:65" s="2" customFormat="1" ht="21.75" customHeight="1">
      <c r="A185" s="31"/>
      <c r="B185" s="143"/>
      <c r="C185" s="175" t="s">
        <v>401</v>
      </c>
      <c r="D185" s="175" t="s">
        <v>153</v>
      </c>
      <c r="E185" s="176" t="s">
        <v>985</v>
      </c>
      <c r="F185" s="177" t="s">
        <v>986</v>
      </c>
      <c r="G185" s="178" t="s">
        <v>328</v>
      </c>
      <c r="H185" s="179">
        <v>15</v>
      </c>
      <c r="I185" s="180"/>
      <c r="J185" s="181">
        <f t="shared" si="10"/>
        <v>0</v>
      </c>
      <c r="K185" s="182"/>
      <c r="L185" s="183"/>
      <c r="M185" s="184" t="s">
        <v>1</v>
      </c>
      <c r="N185" s="185" t="s">
        <v>39</v>
      </c>
      <c r="O185" s="57"/>
      <c r="P185" s="154">
        <f t="shared" si="11"/>
        <v>0</v>
      </c>
      <c r="Q185" s="154">
        <v>3.5000000000000001E-3</v>
      </c>
      <c r="R185" s="154">
        <f t="shared" si="12"/>
        <v>5.2499999999999998E-2</v>
      </c>
      <c r="S185" s="154">
        <v>0</v>
      </c>
      <c r="T185" s="155">
        <f t="shared" si="1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56" t="s">
        <v>157</v>
      </c>
      <c r="AT185" s="156" t="s">
        <v>153</v>
      </c>
      <c r="AU185" s="156" t="s">
        <v>83</v>
      </c>
      <c r="AY185" s="16" t="s">
        <v>130</v>
      </c>
      <c r="BE185" s="157">
        <f t="shared" si="14"/>
        <v>0</v>
      </c>
      <c r="BF185" s="157">
        <f t="shared" si="15"/>
        <v>0</v>
      </c>
      <c r="BG185" s="157">
        <f t="shared" si="16"/>
        <v>0</v>
      </c>
      <c r="BH185" s="157">
        <f t="shared" si="17"/>
        <v>0</v>
      </c>
      <c r="BI185" s="157">
        <f t="shared" si="18"/>
        <v>0</v>
      </c>
      <c r="BJ185" s="16" t="s">
        <v>79</v>
      </c>
      <c r="BK185" s="157">
        <f t="shared" si="19"/>
        <v>0</v>
      </c>
      <c r="BL185" s="16" t="s">
        <v>89</v>
      </c>
      <c r="BM185" s="156" t="s">
        <v>987</v>
      </c>
    </row>
    <row r="186" spans="1:65" s="2" customFormat="1" ht="24.2" customHeight="1">
      <c r="A186" s="31"/>
      <c r="B186" s="143"/>
      <c r="C186" s="144" t="s">
        <v>406</v>
      </c>
      <c r="D186" s="144" t="s">
        <v>132</v>
      </c>
      <c r="E186" s="145" t="s">
        <v>988</v>
      </c>
      <c r="F186" s="146" t="s">
        <v>989</v>
      </c>
      <c r="G186" s="147" t="s">
        <v>328</v>
      </c>
      <c r="H186" s="148">
        <v>2</v>
      </c>
      <c r="I186" s="149"/>
      <c r="J186" s="150">
        <f t="shared" si="10"/>
        <v>0</v>
      </c>
      <c r="K186" s="151"/>
      <c r="L186" s="32"/>
      <c r="M186" s="152" t="s">
        <v>1</v>
      </c>
      <c r="N186" s="153" t="s">
        <v>39</v>
      </c>
      <c r="O186" s="57"/>
      <c r="P186" s="154">
        <f t="shared" si="11"/>
        <v>0</v>
      </c>
      <c r="Q186" s="154">
        <v>7.2000000000000005E-4</v>
      </c>
      <c r="R186" s="154">
        <f t="shared" si="12"/>
        <v>1.4400000000000001E-3</v>
      </c>
      <c r="S186" s="154">
        <v>0</v>
      </c>
      <c r="T186" s="155">
        <f t="shared" si="1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56" t="s">
        <v>89</v>
      </c>
      <c r="AT186" s="156" t="s">
        <v>132</v>
      </c>
      <c r="AU186" s="156" t="s">
        <v>83</v>
      </c>
      <c r="AY186" s="16" t="s">
        <v>130</v>
      </c>
      <c r="BE186" s="157">
        <f t="shared" si="14"/>
        <v>0</v>
      </c>
      <c r="BF186" s="157">
        <f t="shared" si="15"/>
        <v>0</v>
      </c>
      <c r="BG186" s="157">
        <f t="shared" si="16"/>
        <v>0</v>
      </c>
      <c r="BH186" s="157">
        <f t="shared" si="17"/>
        <v>0</v>
      </c>
      <c r="BI186" s="157">
        <f t="shared" si="18"/>
        <v>0</v>
      </c>
      <c r="BJ186" s="16" t="s">
        <v>79</v>
      </c>
      <c r="BK186" s="157">
        <f t="shared" si="19"/>
        <v>0</v>
      </c>
      <c r="BL186" s="16" t="s">
        <v>89</v>
      </c>
      <c r="BM186" s="156" t="s">
        <v>990</v>
      </c>
    </row>
    <row r="187" spans="1:65" s="2" customFormat="1" ht="24.2" customHeight="1">
      <c r="A187" s="31"/>
      <c r="B187" s="143"/>
      <c r="C187" s="175" t="s">
        <v>411</v>
      </c>
      <c r="D187" s="175" t="s">
        <v>153</v>
      </c>
      <c r="E187" s="176" t="s">
        <v>991</v>
      </c>
      <c r="F187" s="177" t="s">
        <v>992</v>
      </c>
      <c r="G187" s="178" t="s">
        <v>328</v>
      </c>
      <c r="H187" s="179">
        <v>2</v>
      </c>
      <c r="I187" s="180"/>
      <c r="J187" s="181">
        <f t="shared" si="10"/>
        <v>0</v>
      </c>
      <c r="K187" s="182"/>
      <c r="L187" s="183"/>
      <c r="M187" s="184" t="s">
        <v>1</v>
      </c>
      <c r="N187" s="185" t="s">
        <v>39</v>
      </c>
      <c r="O187" s="57"/>
      <c r="P187" s="154">
        <f t="shared" si="11"/>
        <v>0</v>
      </c>
      <c r="Q187" s="154">
        <v>2.3300000000000001E-2</v>
      </c>
      <c r="R187" s="154">
        <f t="shared" si="12"/>
        <v>4.6600000000000003E-2</v>
      </c>
      <c r="S187" s="154">
        <v>0</v>
      </c>
      <c r="T187" s="155">
        <f t="shared" si="1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56" t="s">
        <v>157</v>
      </c>
      <c r="AT187" s="156" t="s">
        <v>153</v>
      </c>
      <c r="AU187" s="156" t="s">
        <v>83</v>
      </c>
      <c r="AY187" s="16" t="s">
        <v>130</v>
      </c>
      <c r="BE187" s="157">
        <f t="shared" si="14"/>
        <v>0</v>
      </c>
      <c r="BF187" s="157">
        <f t="shared" si="15"/>
        <v>0</v>
      </c>
      <c r="BG187" s="157">
        <f t="shared" si="16"/>
        <v>0</v>
      </c>
      <c r="BH187" s="157">
        <f t="shared" si="17"/>
        <v>0</v>
      </c>
      <c r="BI187" s="157">
        <f t="shared" si="18"/>
        <v>0</v>
      </c>
      <c r="BJ187" s="16" t="s">
        <v>79</v>
      </c>
      <c r="BK187" s="157">
        <f t="shared" si="19"/>
        <v>0</v>
      </c>
      <c r="BL187" s="16" t="s">
        <v>89</v>
      </c>
      <c r="BM187" s="156" t="s">
        <v>993</v>
      </c>
    </row>
    <row r="188" spans="1:65" s="2" customFormat="1" ht="24.2" customHeight="1">
      <c r="A188" s="31"/>
      <c r="B188" s="143"/>
      <c r="C188" s="175" t="s">
        <v>416</v>
      </c>
      <c r="D188" s="175" t="s">
        <v>153</v>
      </c>
      <c r="E188" s="176" t="s">
        <v>994</v>
      </c>
      <c r="F188" s="177" t="s">
        <v>995</v>
      </c>
      <c r="G188" s="178" t="s">
        <v>328</v>
      </c>
      <c r="H188" s="179">
        <v>2</v>
      </c>
      <c r="I188" s="180"/>
      <c r="J188" s="181">
        <f t="shared" si="10"/>
        <v>0</v>
      </c>
      <c r="K188" s="182"/>
      <c r="L188" s="183"/>
      <c r="M188" s="184" t="s">
        <v>1</v>
      </c>
      <c r="N188" s="185" t="s">
        <v>39</v>
      </c>
      <c r="O188" s="57"/>
      <c r="P188" s="154">
        <f t="shared" si="11"/>
        <v>0</v>
      </c>
      <c r="Q188" s="154">
        <v>2.3300000000000001E-2</v>
      </c>
      <c r="R188" s="154">
        <f t="shared" si="12"/>
        <v>4.6600000000000003E-2</v>
      </c>
      <c r="S188" s="154">
        <v>0</v>
      </c>
      <c r="T188" s="155">
        <f t="shared" si="1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56" t="s">
        <v>157</v>
      </c>
      <c r="AT188" s="156" t="s">
        <v>153</v>
      </c>
      <c r="AU188" s="156" t="s">
        <v>83</v>
      </c>
      <c r="AY188" s="16" t="s">
        <v>130</v>
      </c>
      <c r="BE188" s="157">
        <f t="shared" si="14"/>
        <v>0</v>
      </c>
      <c r="BF188" s="157">
        <f t="shared" si="15"/>
        <v>0</v>
      </c>
      <c r="BG188" s="157">
        <f t="shared" si="16"/>
        <v>0</v>
      </c>
      <c r="BH188" s="157">
        <f t="shared" si="17"/>
        <v>0</v>
      </c>
      <c r="BI188" s="157">
        <f t="shared" si="18"/>
        <v>0</v>
      </c>
      <c r="BJ188" s="16" t="s">
        <v>79</v>
      </c>
      <c r="BK188" s="157">
        <f t="shared" si="19"/>
        <v>0</v>
      </c>
      <c r="BL188" s="16" t="s">
        <v>89</v>
      </c>
      <c r="BM188" s="156" t="s">
        <v>996</v>
      </c>
    </row>
    <row r="189" spans="1:65" s="2" customFormat="1" ht="24.2" customHeight="1">
      <c r="A189" s="31"/>
      <c r="B189" s="143"/>
      <c r="C189" s="175" t="s">
        <v>420</v>
      </c>
      <c r="D189" s="175" t="s">
        <v>153</v>
      </c>
      <c r="E189" s="176" t="s">
        <v>997</v>
      </c>
      <c r="F189" s="177" t="s">
        <v>998</v>
      </c>
      <c r="G189" s="178" t="s">
        <v>328</v>
      </c>
      <c r="H189" s="179">
        <v>2</v>
      </c>
      <c r="I189" s="180"/>
      <c r="J189" s="181">
        <f t="shared" si="10"/>
        <v>0</v>
      </c>
      <c r="K189" s="182"/>
      <c r="L189" s="183"/>
      <c r="M189" s="184" t="s">
        <v>1</v>
      </c>
      <c r="N189" s="185" t="s">
        <v>39</v>
      </c>
      <c r="O189" s="57"/>
      <c r="P189" s="154">
        <f t="shared" si="11"/>
        <v>0</v>
      </c>
      <c r="Q189" s="154">
        <v>2.3300000000000001E-2</v>
      </c>
      <c r="R189" s="154">
        <f t="shared" si="12"/>
        <v>4.6600000000000003E-2</v>
      </c>
      <c r="S189" s="154">
        <v>0</v>
      </c>
      <c r="T189" s="155">
        <f t="shared" si="1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56" t="s">
        <v>157</v>
      </c>
      <c r="AT189" s="156" t="s">
        <v>153</v>
      </c>
      <c r="AU189" s="156" t="s">
        <v>83</v>
      </c>
      <c r="AY189" s="16" t="s">
        <v>130</v>
      </c>
      <c r="BE189" s="157">
        <f t="shared" si="14"/>
        <v>0</v>
      </c>
      <c r="BF189" s="157">
        <f t="shared" si="15"/>
        <v>0</v>
      </c>
      <c r="BG189" s="157">
        <f t="shared" si="16"/>
        <v>0</v>
      </c>
      <c r="BH189" s="157">
        <f t="shared" si="17"/>
        <v>0</v>
      </c>
      <c r="BI189" s="157">
        <f t="shared" si="18"/>
        <v>0</v>
      </c>
      <c r="BJ189" s="16" t="s">
        <v>79</v>
      </c>
      <c r="BK189" s="157">
        <f t="shared" si="19"/>
        <v>0</v>
      </c>
      <c r="BL189" s="16" t="s">
        <v>89</v>
      </c>
      <c r="BM189" s="156" t="s">
        <v>999</v>
      </c>
    </row>
    <row r="190" spans="1:65" s="2" customFormat="1" ht="21.75" customHeight="1">
      <c r="A190" s="31"/>
      <c r="B190" s="143"/>
      <c r="C190" s="144" t="s">
        <v>424</v>
      </c>
      <c r="D190" s="144" t="s">
        <v>132</v>
      </c>
      <c r="E190" s="145" t="s">
        <v>1000</v>
      </c>
      <c r="F190" s="146" t="s">
        <v>1001</v>
      </c>
      <c r="G190" s="147" t="s">
        <v>328</v>
      </c>
      <c r="H190" s="148">
        <v>3</v>
      </c>
      <c r="I190" s="149"/>
      <c r="J190" s="150">
        <f t="shared" si="10"/>
        <v>0</v>
      </c>
      <c r="K190" s="151"/>
      <c r="L190" s="32"/>
      <c r="M190" s="152" t="s">
        <v>1</v>
      </c>
      <c r="N190" s="153" t="s">
        <v>39</v>
      </c>
      <c r="O190" s="57"/>
      <c r="P190" s="154">
        <f t="shared" si="11"/>
        <v>0</v>
      </c>
      <c r="Q190" s="154">
        <v>1.33E-3</v>
      </c>
      <c r="R190" s="154">
        <f t="shared" si="12"/>
        <v>3.9900000000000005E-3</v>
      </c>
      <c r="S190" s="154">
        <v>0</v>
      </c>
      <c r="T190" s="155">
        <f t="shared" si="1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56" t="s">
        <v>89</v>
      </c>
      <c r="AT190" s="156" t="s">
        <v>132</v>
      </c>
      <c r="AU190" s="156" t="s">
        <v>83</v>
      </c>
      <c r="AY190" s="16" t="s">
        <v>130</v>
      </c>
      <c r="BE190" s="157">
        <f t="shared" si="14"/>
        <v>0</v>
      </c>
      <c r="BF190" s="157">
        <f t="shared" si="15"/>
        <v>0</v>
      </c>
      <c r="BG190" s="157">
        <f t="shared" si="16"/>
        <v>0</v>
      </c>
      <c r="BH190" s="157">
        <f t="shared" si="17"/>
        <v>0</v>
      </c>
      <c r="BI190" s="157">
        <f t="shared" si="18"/>
        <v>0</v>
      </c>
      <c r="BJ190" s="16" t="s">
        <v>79</v>
      </c>
      <c r="BK190" s="157">
        <f t="shared" si="19"/>
        <v>0</v>
      </c>
      <c r="BL190" s="16" t="s">
        <v>89</v>
      </c>
      <c r="BM190" s="156" t="s">
        <v>1002</v>
      </c>
    </row>
    <row r="191" spans="1:65" s="2" customFormat="1" ht="24.2" customHeight="1">
      <c r="A191" s="31"/>
      <c r="B191" s="143"/>
      <c r="C191" s="175" t="s">
        <v>429</v>
      </c>
      <c r="D191" s="175" t="s">
        <v>153</v>
      </c>
      <c r="E191" s="176" t="s">
        <v>1003</v>
      </c>
      <c r="F191" s="177" t="s">
        <v>1004</v>
      </c>
      <c r="G191" s="178" t="s">
        <v>328</v>
      </c>
      <c r="H191" s="179">
        <v>3</v>
      </c>
      <c r="I191" s="180"/>
      <c r="J191" s="181">
        <f t="shared" si="10"/>
        <v>0</v>
      </c>
      <c r="K191" s="182"/>
      <c r="L191" s="183"/>
      <c r="M191" s="184" t="s">
        <v>1</v>
      </c>
      <c r="N191" s="185" t="s">
        <v>39</v>
      </c>
      <c r="O191" s="57"/>
      <c r="P191" s="154">
        <f t="shared" si="11"/>
        <v>0</v>
      </c>
      <c r="Q191" s="154">
        <v>1.61E-2</v>
      </c>
      <c r="R191" s="154">
        <f t="shared" si="12"/>
        <v>4.8299999999999996E-2</v>
      </c>
      <c r="S191" s="154">
        <v>0</v>
      </c>
      <c r="T191" s="155">
        <f t="shared" si="1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56" t="s">
        <v>157</v>
      </c>
      <c r="AT191" s="156" t="s">
        <v>153</v>
      </c>
      <c r="AU191" s="156" t="s">
        <v>83</v>
      </c>
      <c r="AY191" s="16" t="s">
        <v>130</v>
      </c>
      <c r="BE191" s="157">
        <f t="shared" si="14"/>
        <v>0</v>
      </c>
      <c r="BF191" s="157">
        <f t="shared" si="15"/>
        <v>0</v>
      </c>
      <c r="BG191" s="157">
        <f t="shared" si="16"/>
        <v>0</v>
      </c>
      <c r="BH191" s="157">
        <f t="shared" si="17"/>
        <v>0</v>
      </c>
      <c r="BI191" s="157">
        <f t="shared" si="18"/>
        <v>0</v>
      </c>
      <c r="BJ191" s="16" t="s">
        <v>79</v>
      </c>
      <c r="BK191" s="157">
        <f t="shared" si="19"/>
        <v>0</v>
      </c>
      <c r="BL191" s="16" t="s">
        <v>89</v>
      </c>
      <c r="BM191" s="156" t="s">
        <v>1005</v>
      </c>
    </row>
    <row r="192" spans="1:65" s="2" customFormat="1" ht="24.2" customHeight="1">
      <c r="A192" s="31"/>
      <c r="B192" s="143"/>
      <c r="C192" s="144" t="s">
        <v>433</v>
      </c>
      <c r="D192" s="144" t="s">
        <v>132</v>
      </c>
      <c r="E192" s="145" t="s">
        <v>1006</v>
      </c>
      <c r="F192" s="146" t="s">
        <v>1007</v>
      </c>
      <c r="G192" s="147" t="s">
        <v>328</v>
      </c>
      <c r="H192" s="148">
        <v>7</v>
      </c>
      <c r="I192" s="149"/>
      <c r="J192" s="150">
        <f t="shared" si="10"/>
        <v>0</v>
      </c>
      <c r="K192" s="151"/>
      <c r="L192" s="32"/>
      <c r="M192" s="152" t="s">
        <v>1</v>
      </c>
      <c r="N192" s="153" t="s">
        <v>39</v>
      </c>
      <c r="O192" s="57"/>
      <c r="P192" s="154">
        <f t="shared" si="11"/>
        <v>0</v>
      </c>
      <c r="Q192" s="154">
        <v>0</v>
      </c>
      <c r="R192" s="154">
        <f t="shared" si="12"/>
        <v>0</v>
      </c>
      <c r="S192" s="154">
        <v>0</v>
      </c>
      <c r="T192" s="155">
        <f t="shared" si="1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56" t="s">
        <v>89</v>
      </c>
      <c r="AT192" s="156" t="s">
        <v>132</v>
      </c>
      <c r="AU192" s="156" t="s">
        <v>83</v>
      </c>
      <c r="AY192" s="16" t="s">
        <v>130</v>
      </c>
      <c r="BE192" s="157">
        <f t="shared" si="14"/>
        <v>0</v>
      </c>
      <c r="BF192" s="157">
        <f t="shared" si="15"/>
        <v>0</v>
      </c>
      <c r="BG192" s="157">
        <f t="shared" si="16"/>
        <v>0</v>
      </c>
      <c r="BH192" s="157">
        <f t="shared" si="17"/>
        <v>0</v>
      </c>
      <c r="BI192" s="157">
        <f t="shared" si="18"/>
        <v>0</v>
      </c>
      <c r="BJ192" s="16" t="s">
        <v>79</v>
      </c>
      <c r="BK192" s="157">
        <f t="shared" si="19"/>
        <v>0</v>
      </c>
      <c r="BL192" s="16" t="s">
        <v>89</v>
      </c>
      <c r="BM192" s="156" t="s">
        <v>1008</v>
      </c>
    </row>
    <row r="193" spans="1:65" s="2" customFormat="1" ht="33" customHeight="1">
      <c r="A193" s="31"/>
      <c r="B193" s="143"/>
      <c r="C193" s="175" t="s">
        <v>437</v>
      </c>
      <c r="D193" s="175" t="s">
        <v>153</v>
      </c>
      <c r="E193" s="176" t="s">
        <v>1009</v>
      </c>
      <c r="F193" s="177" t="s">
        <v>1010</v>
      </c>
      <c r="G193" s="178" t="s">
        <v>328</v>
      </c>
      <c r="H193" s="179">
        <v>7</v>
      </c>
      <c r="I193" s="180"/>
      <c r="J193" s="181">
        <f t="shared" si="10"/>
        <v>0</v>
      </c>
      <c r="K193" s="182"/>
      <c r="L193" s="183"/>
      <c r="M193" s="184" t="s">
        <v>1</v>
      </c>
      <c r="N193" s="185" t="s">
        <v>39</v>
      </c>
      <c r="O193" s="57"/>
      <c r="P193" s="154">
        <f t="shared" si="11"/>
        <v>0</v>
      </c>
      <c r="Q193" s="154">
        <v>1.6000000000000001E-3</v>
      </c>
      <c r="R193" s="154">
        <f t="shared" si="12"/>
        <v>1.12E-2</v>
      </c>
      <c r="S193" s="154">
        <v>0</v>
      </c>
      <c r="T193" s="155">
        <f t="shared" si="1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56" t="s">
        <v>157</v>
      </c>
      <c r="AT193" s="156" t="s">
        <v>153</v>
      </c>
      <c r="AU193" s="156" t="s">
        <v>83</v>
      </c>
      <c r="AY193" s="16" t="s">
        <v>130</v>
      </c>
      <c r="BE193" s="157">
        <f t="shared" si="14"/>
        <v>0</v>
      </c>
      <c r="BF193" s="157">
        <f t="shared" si="15"/>
        <v>0</v>
      </c>
      <c r="BG193" s="157">
        <f t="shared" si="16"/>
        <v>0</v>
      </c>
      <c r="BH193" s="157">
        <f t="shared" si="17"/>
        <v>0</v>
      </c>
      <c r="BI193" s="157">
        <f t="shared" si="18"/>
        <v>0</v>
      </c>
      <c r="BJ193" s="16" t="s">
        <v>79</v>
      </c>
      <c r="BK193" s="157">
        <f t="shared" si="19"/>
        <v>0</v>
      </c>
      <c r="BL193" s="16" t="s">
        <v>89</v>
      </c>
      <c r="BM193" s="156" t="s">
        <v>1011</v>
      </c>
    </row>
    <row r="194" spans="1:65" s="2" customFormat="1" ht="16.5" customHeight="1">
      <c r="A194" s="31"/>
      <c r="B194" s="143"/>
      <c r="C194" s="144" t="s">
        <v>441</v>
      </c>
      <c r="D194" s="144" t="s">
        <v>132</v>
      </c>
      <c r="E194" s="145" t="s">
        <v>863</v>
      </c>
      <c r="F194" s="146" t="s">
        <v>864</v>
      </c>
      <c r="G194" s="147" t="s">
        <v>199</v>
      </c>
      <c r="H194" s="148">
        <v>331</v>
      </c>
      <c r="I194" s="149"/>
      <c r="J194" s="150">
        <f t="shared" si="10"/>
        <v>0</v>
      </c>
      <c r="K194" s="151"/>
      <c r="L194" s="32"/>
      <c r="M194" s="152" t="s">
        <v>1</v>
      </c>
      <c r="N194" s="153" t="s">
        <v>39</v>
      </c>
      <c r="O194" s="57"/>
      <c r="P194" s="154">
        <f t="shared" si="11"/>
        <v>0</v>
      </c>
      <c r="Q194" s="154">
        <v>0</v>
      </c>
      <c r="R194" s="154">
        <f t="shared" si="12"/>
        <v>0</v>
      </c>
      <c r="S194" s="154">
        <v>0</v>
      </c>
      <c r="T194" s="155">
        <f t="shared" si="1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56" t="s">
        <v>89</v>
      </c>
      <c r="AT194" s="156" t="s">
        <v>132</v>
      </c>
      <c r="AU194" s="156" t="s">
        <v>83</v>
      </c>
      <c r="AY194" s="16" t="s">
        <v>130</v>
      </c>
      <c r="BE194" s="157">
        <f t="shared" si="14"/>
        <v>0</v>
      </c>
      <c r="BF194" s="157">
        <f t="shared" si="15"/>
        <v>0</v>
      </c>
      <c r="BG194" s="157">
        <f t="shared" si="16"/>
        <v>0</v>
      </c>
      <c r="BH194" s="157">
        <f t="shared" si="17"/>
        <v>0</v>
      </c>
      <c r="BI194" s="157">
        <f t="shared" si="18"/>
        <v>0</v>
      </c>
      <c r="BJ194" s="16" t="s">
        <v>79</v>
      </c>
      <c r="BK194" s="157">
        <f t="shared" si="19"/>
        <v>0</v>
      </c>
      <c r="BL194" s="16" t="s">
        <v>89</v>
      </c>
      <c r="BM194" s="156" t="s">
        <v>1012</v>
      </c>
    </row>
    <row r="195" spans="1:65" s="13" customFormat="1" ht="11.25">
      <c r="B195" s="158"/>
      <c r="D195" s="159" t="s">
        <v>137</v>
      </c>
      <c r="E195" s="160" t="s">
        <v>1</v>
      </c>
      <c r="F195" s="161" t="s">
        <v>1013</v>
      </c>
      <c r="H195" s="162">
        <v>331</v>
      </c>
      <c r="I195" s="163"/>
      <c r="L195" s="158"/>
      <c r="M195" s="164"/>
      <c r="N195" s="165"/>
      <c r="O195" s="165"/>
      <c r="P195" s="165"/>
      <c r="Q195" s="165"/>
      <c r="R195" s="165"/>
      <c r="S195" s="165"/>
      <c r="T195" s="166"/>
      <c r="AT195" s="160" t="s">
        <v>137</v>
      </c>
      <c r="AU195" s="160" t="s">
        <v>83</v>
      </c>
      <c r="AV195" s="13" t="s">
        <v>83</v>
      </c>
      <c r="AW195" s="13" t="s">
        <v>31</v>
      </c>
      <c r="AX195" s="13" t="s">
        <v>79</v>
      </c>
      <c r="AY195" s="160" t="s">
        <v>130</v>
      </c>
    </row>
    <row r="196" spans="1:65" s="2" customFormat="1" ht="33" customHeight="1">
      <c r="A196" s="31"/>
      <c r="B196" s="143"/>
      <c r="C196" s="144" t="s">
        <v>445</v>
      </c>
      <c r="D196" s="144" t="s">
        <v>132</v>
      </c>
      <c r="E196" s="145" t="s">
        <v>1014</v>
      </c>
      <c r="F196" s="146" t="s">
        <v>1015</v>
      </c>
      <c r="G196" s="147" t="s">
        <v>328</v>
      </c>
      <c r="H196" s="148">
        <v>7</v>
      </c>
      <c r="I196" s="149"/>
      <c r="J196" s="150">
        <f t="shared" ref="J196:J207" si="20">ROUND(I196*H196,2)</f>
        <v>0</v>
      </c>
      <c r="K196" s="151"/>
      <c r="L196" s="32"/>
      <c r="M196" s="152" t="s">
        <v>1</v>
      </c>
      <c r="N196" s="153" t="s">
        <v>39</v>
      </c>
      <c r="O196" s="57"/>
      <c r="P196" s="154">
        <f t="shared" ref="P196:P207" si="21">O196*H196</f>
        <v>0</v>
      </c>
      <c r="Q196" s="154">
        <v>0.32169999999999999</v>
      </c>
      <c r="R196" s="154">
        <f t="shared" ref="R196:R207" si="22">Q196*H196</f>
        <v>2.2519</v>
      </c>
      <c r="S196" s="154">
        <v>0</v>
      </c>
      <c r="T196" s="155">
        <f t="shared" ref="T196:T207" si="23">S196*H196</f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56" t="s">
        <v>89</v>
      </c>
      <c r="AT196" s="156" t="s">
        <v>132</v>
      </c>
      <c r="AU196" s="156" t="s">
        <v>83</v>
      </c>
      <c r="AY196" s="16" t="s">
        <v>130</v>
      </c>
      <c r="BE196" s="157">
        <f t="shared" ref="BE196:BE207" si="24">IF(N196="základní",J196,0)</f>
        <v>0</v>
      </c>
      <c r="BF196" s="157">
        <f t="shared" ref="BF196:BF207" si="25">IF(N196="snížená",J196,0)</f>
        <v>0</v>
      </c>
      <c r="BG196" s="157">
        <f t="shared" ref="BG196:BG207" si="26">IF(N196="zákl. přenesená",J196,0)</f>
        <v>0</v>
      </c>
      <c r="BH196" s="157">
        <f t="shared" ref="BH196:BH207" si="27">IF(N196="sníž. přenesená",J196,0)</f>
        <v>0</v>
      </c>
      <c r="BI196" s="157">
        <f t="shared" ref="BI196:BI207" si="28">IF(N196="nulová",J196,0)</f>
        <v>0</v>
      </c>
      <c r="BJ196" s="16" t="s">
        <v>79</v>
      </c>
      <c r="BK196" s="157">
        <f t="shared" ref="BK196:BK207" si="29">ROUND(I196*H196,2)</f>
        <v>0</v>
      </c>
      <c r="BL196" s="16" t="s">
        <v>89</v>
      </c>
      <c r="BM196" s="156" t="s">
        <v>1016</v>
      </c>
    </row>
    <row r="197" spans="1:65" s="2" customFormat="1" ht="24.2" customHeight="1">
      <c r="A197" s="31"/>
      <c r="B197" s="143"/>
      <c r="C197" s="175" t="s">
        <v>449</v>
      </c>
      <c r="D197" s="175" t="s">
        <v>153</v>
      </c>
      <c r="E197" s="176" t="s">
        <v>1017</v>
      </c>
      <c r="F197" s="177" t="s">
        <v>1018</v>
      </c>
      <c r="G197" s="178" t="s">
        <v>328</v>
      </c>
      <c r="H197" s="179">
        <v>7</v>
      </c>
      <c r="I197" s="180"/>
      <c r="J197" s="181">
        <f t="shared" si="20"/>
        <v>0</v>
      </c>
      <c r="K197" s="182"/>
      <c r="L197" s="183"/>
      <c r="M197" s="184" t="s">
        <v>1</v>
      </c>
      <c r="N197" s="185" t="s">
        <v>39</v>
      </c>
      <c r="O197" s="57"/>
      <c r="P197" s="154">
        <f t="shared" si="21"/>
        <v>0</v>
      </c>
      <c r="Q197" s="154">
        <v>8.4000000000000005E-2</v>
      </c>
      <c r="R197" s="154">
        <f t="shared" si="22"/>
        <v>0.58800000000000008</v>
      </c>
      <c r="S197" s="154">
        <v>0</v>
      </c>
      <c r="T197" s="155">
        <f t="shared" si="2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56" t="s">
        <v>157</v>
      </c>
      <c r="AT197" s="156" t="s">
        <v>153</v>
      </c>
      <c r="AU197" s="156" t="s">
        <v>83</v>
      </c>
      <c r="AY197" s="16" t="s">
        <v>130</v>
      </c>
      <c r="BE197" s="157">
        <f t="shared" si="24"/>
        <v>0</v>
      </c>
      <c r="BF197" s="157">
        <f t="shared" si="25"/>
        <v>0</v>
      </c>
      <c r="BG197" s="157">
        <f t="shared" si="26"/>
        <v>0</v>
      </c>
      <c r="BH197" s="157">
        <f t="shared" si="27"/>
        <v>0</v>
      </c>
      <c r="BI197" s="157">
        <f t="shared" si="28"/>
        <v>0</v>
      </c>
      <c r="BJ197" s="16" t="s">
        <v>79</v>
      </c>
      <c r="BK197" s="157">
        <f t="shared" si="29"/>
        <v>0</v>
      </c>
      <c r="BL197" s="16" t="s">
        <v>89</v>
      </c>
      <c r="BM197" s="156" t="s">
        <v>1019</v>
      </c>
    </row>
    <row r="198" spans="1:65" s="2" customFormat="1" ht="37.9" customHeight="1">
      <c r="A198" s="31"/>
      <c r="B198" s="143"/>
      <c r="C198" s="144" t="s">
        <v>453</v>
      </c>
      <c r="D198" s="144" t="s">
        <v>132</v>
      </c>
      <c r="E198" s="145" t="s">
        <v>1020</v>
      </c>
      <c r="F198" s="146" t="s">
        <v>1021</v>
      </c>
      <c r="G198" s="147" t="s">
        <v>328</v>
      </c>
      <c r="H198" s="148">
        <v>7</v>
      </c>
      <c r="I198" s="149"/>
      <c r="J198" s="150">
        <f t="shared" si="20"/>
        <v>0</v>
      </c>
      <c r="K198" s="151"/>
      <c r="L198" s="32"/>
      <c r="M198" s="152" t="s">
        <v>1</v>
      </c>
      <c r="N198" s="153" t="s">
        <v>39</v>
      </c>
      <c r="O198" s="57"/>
      <c r="P198" s="154">
        <f t="shared" si="21"/>
        <v>0</v>
      </c>
      <c r="Q198" s="154">
        <v>0.32169999999999999</v>
      </c>
      <c r="R198" s="154">
        <f t="shared" si="22"/>
        <v>2.2519</v>
      </c>
      <c r="S198" s="154">
        <v>0</v>
      </c>
      <c r="T198" s="155">
        <f t="shared" si="2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56" t="s">
        <v>89</v>
      </c>
      <c r="AT198" s="156" t="s">
        <v>132</v>
      </c>
      <c r="AU198" s="156" t="s">
        <v>83</v>
      </c>
      <c r="AY198" s="16" t="s">
        <v>130</v>
      </c>
      <c r="BE198" s="157">
        <f t="shared" si="24"/>
        <v>0</v>
      </c>
      <c r="BF198" s="157">
        <f t="shared" si="25"/>
        <v>0</v>
      </c>
      <c r="BG198" s="157">
        <f t="shared" si="26"/>
        <v>0</v>
      </c>
      <c r="BH198" s="157">
        <f t="shared" si="27"/>
        <v>0</v>
      </c>
      <c r="BI198" s="157">
        <f t="shared" si="28"/>
        <v>0</v>
      </c>
      <c r="BJ198" s="16" t="s">
        <v>79</v>
      </c>
      <c r="BK198" s="157">
        <f t="shared" si="29"/>
        <v>0</v>
      </c>
      <c r="BL198" s="16" t="s">
        <v>89</v>
      </c>
      <c r="BM198" s="156" t="s">
        <v>1022</v>
      </c>
    </row>
    <row r="199" spans="1:65" s="2" customFormat="1" ht="24.2" customHeight="1">
      <c r="A199" s="31"/>
      <c r="B199" s="143"/>
      <c r="C199" s="175" t="s">
        <v>457</v>
      </c>
      <c r="D199" s="175" t="s">
        <v>153</v>
      </c>
      <c r="E199" s="176" t="s">
        <v>1023</v>
      </c>
      <c r="F199" s="177" t="s">
        <v>1024</v>
      </c>
      <c r="G199" s="178" t="s">
        <v>328</v>
      </c>
      <c r="H199" s="179">
        <v>7</v>
      </c>
      <c r="I199" s="180"/>
      <c r="J199" s="181">
        <f t="shared" si="20"/>
        <v>0</v>
      </c>
      <c r="K199" s="182"/>
      <c r="L199" s="183"/>
      <c r="M199" s="184" t="s">
        <v>1</v>
      </c>
      <c r="N199" s="185" t="s">
        <v>39</v>
      </c>
      <c r="O199" s="57"/>
      <c r="P199" s="154">
        <f t="shared" si="21"/>
        <v>0</v>
      </c>
      <c r="Q199" s="154">
        <v>8.4000000000000005E-2</v>
      </c>
      <c r="R199" s="154">
        <f t="shared" si="22"/>
        <v>0.58800000000000008</v>
      </c>
      <c r="S199" s="154">
        <v>0</v>
      </c>
      <c r="T199" s="155">
        <f t="shared" si="2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56" t="s">
        <v>157</v>
      </c>
      <c r="AT199" s="156" t="s">
        <v>153</v>
      </c>
      <c r="AU199" s="156" t="s">
        <v>83</v>
      </c>
      <c r="AY199" s="16" t="s">
        <v>130</v>
      </c>
      <c r="BE199" s="157">
        <f t="shared" si="24"/>
        <v>0</v>
      </c>
      <c r="BF199" s="157">
        <f t="shared" si="25"/>
        <v>0</v>
      </c>
      <c r="BG199" s="157">
        <f t="shared" si="26"/>
        <v>0</v>
      </c>
      <c r="BH199" s="157">
        <f t="shared" si="27"/>
        <v>0</v>
      </c>
      <c r="BI199" s="157">
        <f t="shared" si="28"/>
        <v>0</v>
      </c>
      <c r="BJ199" s="16" t="s">
        <v>79</v>
      </c>
      <c r="BK199" s="157">
        <f t="shared" si="29"/>
        <v>0</v>
      </c>
      <c r="BL199" s="16" t="s">
        <v>89</v>
      </c>
      <c r="BM199" s="156" t="s">
        <v>1025</v>
      </c>
    </row>
    <row r="200" spans="1:65" s="2" customFormat="1" ht="55.5" customHeight="1">
      <c r="A200" s="31"/>
      <c r="B200" s="143"/>
      <c r="C200" s="144" t="s">
        <v>461</v>
      </c>
      <c r="D200" s="144" t="s">
        <v>132</v>
      </c>
      <c r="E200" s="145" t="s">
        <v>1026</v>
      </c>
      <c r="F200" s="146" t="s">
        <v>1027</v>
      </c>
      <c r="G200" s="147" t="s">
        <v>328</v>
      </c>
      <c r="H200" s="148">
        <v>2</v>
      </c>
      <c r="I200" s="149"/>
      <c r="J200" s="150">
        <f t="shared" si="20"/>
        <v>0</v>
      </c>
      <c r="K200" s="151"/>
      <c r="L200" s="32"/>
      <c r="M200" s="152" t="s">
        <v>1</v>
      </c>
      <c r="N200" s="153" t="s">
        <v>39</v>
      </c>
      <c r="O200" s="57"/>
      <c r="P200" s="154">
        <f t="shared" si="21"/>
        <v>0</v>
      </c>
      <c r="Q200" s="154">
        <v>14.65995</v>
      </c>
      <c r="R200" s="154">
        <f t="shared" si="22"/>
        <v>29.319900000000001</v>
      </c>
      <c r="S200" s="154">
        <v>0</v>
      </c>
      <c r="T200" s="155">
        <f t="shared" si="2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56" t="s">
        <v>89</v>
      </c>
      <c r="AT200" s="156" t="s">
        <v>132</v>
      </c>
      <c r="AU200" s="156" t="s">
        <v>83</v>
      </c>
      <c r="AY200" s="16" t="s">
        <v>130</v>
      </c>
      <c r="BE200" s="157">
        <f t="shared" si="24"/>
        <v>0</v>
      </c>
      <c r="BF200" s="157">
        <f t="shared" si="25"/>
        <v>0</v>
      </c>
      <c r="BG200" s="157">
        <f t="shared" si="26"/>
        <v>0</v>
      </c>
      <c r="BH200" s="157">
        <f t="shared" si="27"/>
        <v>0</v>
      </c>
      <c r="BI200" s="157">
        <f t="shared" si="28"/>
        <v>0</v>
      </c>
      <c r="BJ200" s="16" t="s">
        <v>79</v>
      </c>
      <c r="BK200" s="157">
        <f t="shared" si="29"/>
        <v>0</v>
      </c>
      <c r="BL200" s="16" t="s">
        <v>89</v>
      </c>
      <c r="BM200" s="156" t="s">
        <v>1028</v>
      </c>
    </row>
    <row r="201" spans="1:65" s="2" customFormat="1" ht="16.5" customHeight="1">
      <c r="A201" s="31"/>
      <c r="B201" s="143"/>
      <c r="C201" s="144" t="s">
        <v>465</v>
      </c>
      <c r="D201" s="144" t="s">
        <v>132</v>
      </c>
      <c r="E201" s="145" t="s">
        <v>876</v>
      </c>
      <c r="F201" s="146" t="s">
        <v>877</v>
      </c>
      <c r="G201" s="147" t="s">
        <v>328</v>
      </c>
      <c r="H201" s="148">
        <v>7</v>
      </c>
      <c r="I201" s="149"/>
      <c r="J201" s="150">
        <f t="shared" si="20"/>
        <v>0</v>
      </c>
      <c r="K201" s="151"/>
      <c r="L201" s="32"/>
      <c r="M201" s="152" t="s">
        <v>1</v>
      </c>
      <c r="N201" s="153" t="s">
        <v>39</v>
      </c>
      <c r="O201" s="57"/>
      <c r="P201" s="154">
        <f t="shared" si="21"/>
        <v>0</v>
      </c>
      <c r="Q201" s="154">
        <v>0.04</v>
      </c>
      <c r="R201" s="154">
        <f t="shared" si="22"/>
        <v>0.28000000000000003</v>
      </c>
      <c r="S201" s="154">
        <v>0</v>
      </c>
      <c r="T201" s="155">
        <f t="shared" si="2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56" t="s">
        <v>89</v>
      </c>
      <c r="AT201" s="156" t="s">
        <v>132</v>
      </c>
      <c r="AU201" s="156" t="s">
        <v>83</v>
      </c>
      <c r="AY201" s="16" t="s">
        <v>130</v>
      </c>
      <c r="BE201" s="157">
        <f t="shared" si="24"/>
        <v>0</v>
      </c>
      <c r="BF201" s="157">
        <f t="shared" si="25"/>
        <v>0</v>
      </c>
      <c r="BG201" s="157">
        <f t="shared" si="26"/>
        <v>0</v>
      </c>
      <c r="BH201" s="157">
        <f t="shared" si="27"/>
        <v>0</v>
      </c>
      <c r="BI201" s="157">
        <f t="shared" si="28"/>
        <v>0</v>
      </c>
      <c r="BJ201" s="16" t="s">
        <v>79</v>
      </c>
      <c r="BK201" s="157">
        <f t="shared" si="29"/>
        <v>0</v>
      </c>
      <c r="BL201" s="16" t="s">
        <v>89</v>
      </c>
      <c r="BM201" s="156" t="s">
        <v>1029</v>
      </c>
    </row>
    <row r="202" spans="1:65" s="2" customFormat="1" ht="16.5" customHeight="1">
      <c r="A202" s="31"/>
      <c r="B202" s="143"/>
      <c r="C202" s="175" t="s">
        <v>469</v>
      </c>
      <c r="D202" s="175" t="s">
        <v>153</v>
      </c>
      <c r="E202" s="176" t="s">
        <v>879</v>
      </c>
      <c r="F202" s="177" t="s">
        <v>880</v>
      </c>
      <c r="G202" s="178" t="s">
        <v>328</v>
      </c>
      <c r="H202" s="179">
        <v>7</v>
      </c>
      <c r="I202" s="180"/>
      <c r="J202" s="181">
        <f t="shared" si="20"/>
        <v>0</v>
      </c>
      <c r="K202" s="182"/>
      <c r="L202" s="183"/>
      <c r="M202" s="184" t="s">
        <v>1</v>
      </c>
      <c r="N202" s="185" t="s">
        <v>39</v>
      </c>
      <c r="O202" s="57"/>
      <c r="P202" s="154">
        <f t="shared" si="21"/>
        <v>0</v>
      </c>
      <c r="Q202" s="154">
        <v>7.3000000000000001E-3</v>
      </c>
      <c r="R202" s="154">
        <f t="shared" si="22"/>
        <v>5.11E-2</v>
      </c>
      <c r="S202" s="154">
        <v>0</v>
      </c>
      <c r="T202" s="155">
        <f t="shared" si="2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56" t="s">
        <v>157</v>
      </c>
      <c r="AT202" s="156" t="s">
        <v>153</v>
      </c>
      <c r="AU202" s="156" t="s">
        <v>83</v>
      </c>
      <c r="AY202" s="16" t="s">
        <v>130</v>
      </c>
      <c r="BE202" s="157">
        <f t="shared" si="24"/>
        <v>0</v>
      </c>
      <c r="BF202" s="157">
        <f t="shared" si="25"/>
        <v>0</v>
      </c>
      <c r="BG202" s="157">
        <f t="shared" si="26"/>
        <v>0</v>
      </c>
      <c r="BH202" s="157">
        <f t="shared" si="27"/>
        <v>0</v>
      </c>
      <c r="BI202" s="157">
        <f t="shared" si="28"/>
        <v>0</v>
      </c>
      <c r="BJ202" s="16" t="s">
        <v>79</v>
      </c>
      <c r="BK202" s="157">
        <f t="shared" si="29"/>
        <v>0</v>
      </c>
      <c r="BL202" s="16" t="s">
        <v>89</v>
      </c>
      <c r="BM202" s="156" t="s">
        <v>1030</v>
      </c>
    </row>
    <row r="203" spans="1:65" s="2" customFormat="1" ht="16.5" customHeight="1">
      <c r="A203" s="31"/>
      <c r="B203" s="143"/>
      <c r="C203" s="144" t="s">
        <v>473</v>
      </c>
      <c r="D203" s="144" t="s">
        <v>132</v>
      </c>
      <c r="E203" s="145" t="s">
        <v>882</v>
      </c>
      <c r="F203" s="146" t="s">
        <v>883</v>
      </c>
      <c r="G203" s="147" t="s">
        <v>328</v>
      </c>
      <c r="H203" s="148">
        <v>15</v>
      </c>
      <c r="I203" s="149"/>
      <c r="J203" s="150">
        <f t="shared" si="20"/>
        <v>0</v>
      </c>
      <c r="K203" s="151"/>
      <c r="L203" s="32"/>
      <c r="M203" s="152" t="s">
        <v>1</v>
      </c>
      <c r="N203" s="153" t="s">
        <v>39</v>
      </c>
      <c r="O203" s="57"/>
      <c r="P203" s="154">
        <f t="shared" si="21"/>
        <v>0</v>
      </c>
      <c r="Q203" s="154">
        <v>0.04</v>
      </c>
      <c r="R203" s="154">
        <f t="shared" si="22"/>
        <v>0.6</v>
      </c>
      <c r="S203" s="154">
        <v>0</v>
      </c>
      <c r="T203" s="155">
        <f t="shared" si="23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56" t="s">
        <v>89</v>
      </c>
      <c r="AT203" s="156" t="s">
        <v>132</v>
      </c>
      <c r="AU203" s="156" t="s">
        <v>83</v>
      </c>
      <c r="AY203" s="16" t="s">
        <v>130</v>
      </c>
      <c r="BE203" s="157">
        <f t="shared" si="24"/>
        <v>0</v>
      </c>
      <c r="BF203" s="157">
        <f t="shared" si="25"/>
        <v>0</v>
      </c>
      <c r="BG203" s="157">
        <f t="shared" si="26"/>
        <v>0</v>
      </c>
      <c r="BH203" s="157">
        <f t="shared" si="27"/>
        <v>0</v>
      </c>
      <c r="BI203" s="157">
        <f t="shared" si="28"/>
        <v>0</v>
      </c>
      <c r="BJ203" s="16" t="s">
        <v>79</v>
      </c>
      <c r="BK203" s="157">
        <f t="shared" si="29"/>
        <v>0</v>
      </c>
      <c r="BL203" s="16" t="s">
        <v>89</v>
      </c>
      <c r="BM203" s="156" t="s">
        <v>1031</v>
      </c>
    </row>
    <row r="204" spans="1:65" s="2" customFormat="1" ht="24.2" customHeight="1">
      <c r="A204" s="31"/>
      <c r="B204" s="143"/>
      <c r="C204" s="175" t="s">
        <v>477</v>
      </c>
      <c r="D204" s="175" t="s">
        <v>153</v>
      </c>
      <c r="E204" s="176" t="s">
        <v>885</v>
      </c>
      <c r="F204" s="177" t="s">
        <v>886</v>
      </c>
      <c r="G204" s="178" t="s">
        <v>328</v>
      </c>
      <c r="H204" s="179">
        <v>15</v>
      </c>
      <c r="I204" s="180"/>
      <c r="J204" s="181">
        <f t="shared" si="20"/>
        <v>0</v>
      </c>
      <c r="K204" s="182"/>
      <c r="L204" s="183"/>
      <c r="M204" s="184" t="s">
        <v>1</v>
      </c>
      <c r="N204" s="185" t="s">
        <v>39</v>
      </c>
      <c r="O204" s="57"/>
      <c r="P204" s="154">
        <f t="shared" si="21"/>
        <v>0</v>
      </c>
      <c r="Q204" s="154">
        <v>1.3299999999999999E-2</v>
      </c>
      <c r="R204" s="154">
        <f t="shared" si="22"/>
        <v>0.19949999999999998</v>
      </c>
      <c r="S204" s="154">
        <v>0</v>
      </c>
      <c r="T204" s="155">
        <f t="shared" si="23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56" t="s">
        <v>157</v>
      </c>
      <c r="AT204" s="156" t="s">
        <v>153</v>
      </c>
      <c r="AU204" s="156" t="s">
        <v>83</v>
      </c>
      <c r="AY204" s="16" t="s">
        <v>130</v>
      </c>
      <c r="BE204" s="157">
        <f t="shared" si="24"/>
        <v>0</v>
      </c>
      <c r="BF204" s="157">
        <f t="shared" si="25"/>
        <v>0</v>
      </c>
      <c r="BG204" s="157">
        <f t="shared" si="26"/>
        <v>0</v>
      </c>
      <c r="BH204" s="157">
        <f t="shared" si="27"/>
        <v>0</v>
      </c>
      <c r="BI204" s="157">
        <f t="shared" si="28"/>
        <v>0</v>
      </c>
      <c r="BJ204" s="16" t="s">
        <v>79</v>
      </c>
      <c r="BK204" s="157">
        <f t="shared" si="29"/>
        <v>0</v>
      </c>
      <c r="BL204" s="16" t="s">
        <v>89</v>
      </c>
      <c r="BM204" s="156" t="s">
        <v>1032</v>
      </c>
    </row>
    <row r="205" spans="1:65" s="2" customFormat="1" ht="16.5" customHeight="1">
      <c r="A205" s="31"/>
      <c r="B205" s="143"/>
      <c r="C205" s="144" t="s">
        <v>483</v>
      </c>
      <c r="D205" s="144" t="s">
        <v>132</v>
      </c>
      <c r="E205" s="145" t="s">
        <v>888</v>
      </c>
      <c r="F205" s="146" t="s">
        <v>889</v>
      </c>
      <c r="G205" s="147" t="s">
        <v>328</v>
      </c>
      <c r="H205" s="148">
        <v>5</v>
      </c>
      <c r="I205" s="149"/>
      <c r="J205" s="150">
        <f t="shared" si="20"/>
        <v>0</v>
      </c>
      <c r="K205" s="151"/>
      <c r="L205" s="32"/>
      <c r="M205" s="152" t="s">
        <v>1</v>
      </c>
      <c r="N205" s="153" t="s">
        <v>39</v>
      </c>
      <c r="O205" s="57"/>
      <c r="P205" s="154">
        <f t="shared" si="21"/>
        <v>0</v>
      </c>
      <c r="Q205" s="154">
        <v>0.05</v>
      </c>
      <c r="R205" s="154">
        <f t="shared" si="22"/>
        <v>0.25</v>
      </c>
      <c r="S205" s="154">
        <v>0</v>
      </c>
      <c r="T205" s="155">
        <f t="shared" si="23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56" t="s">
        <v>89</v>
      </c>
      <c r="AT205" s="156" t="s">
        <v>132</v>
      </c>
      <c r="AU205" s="156" t="s">
        <v>83</v>
      </c>
      <c r="AY205" s="16" t="s">
        <v>130</v>
      </c>
      <c r="BE205" s="157">
        <f t="shared" si="24"/>
        <v>0</v>
      </c>
      <c r="BF205" s="157">
        <f t="shared" si="25"/>
        <v>0</v>
      </c>
      <c r="BG205" s="157">
        <f t="shared" si="26"/>
        <v>0</v>
      </c>
      <c r="BH205" s="157">
        <f t="shared" si="27"/>
        <v>0</v>
      </c>
      <c r="BI205" s="157">
        <f t="shared" si="28"/>
        <v>0</v>
      </c>
      <c r="BJ205" s="16" t="s">
        <v>79</v>
      </c>
      <c r="BK205" s="157">
        <f t="shared" si="29"/>
        <v>0</v>
      </c>
      <c r="BL205" s="16" t="s">
        <v>89</v>
      </c>
      <c r="BM205" s="156" t="s">
        <v>1033</v>
      </c>
    </row>
    <row r="206" spans="1:65" s="2" customFormat="1" ht="16.5" customHeight="1">
      <c r="A206" s="31"/>
      <c r="B206" s="143"/>
      <c r="C206" s="175" t="s">
        <v>489</v>
      </c>
      <c r="D206" s="175" t="s">
        <v>153</v>
      </c>
      <c r="E206" s="176" t="s">
        <v>891</v>
      </c>
      <c r="F206" s="177" t="s">
        <v>892</v>
      </c>
      <c r="G206" s="178" t="s">
        <v>328</v>
      </c>
      <c r="H206" s="179">
        <v>5</v>
      </c>
      <c r="I206" s="180"/>
      <c r="J206" s="181">
        <f t="shared" si="20"/>
        <v>0</v>
      </c>
      <c r="K206" s="182"/>
      <c r="L206" s="183"/>
      <c r="M206" s="184" t="s">
        <v>1</v>
      </c>
      <c r="N206" s="185" t="s">
        <v>39</v>
      </c>
      <c r="O206" s="57"/>
      <c r="P206" s="154">
        <f t="shared" si="21"/>
        <v>0</v>
      </c>
      <c r="Q206" s="154">
        <v>2.9499999999999998E-2</v>
      </c>
      <c r="R206" s="154">
        <f t="shared" si="22"/>
        <v>0.14749999999999999</v>
      </c>
      <c r="S206" s="154">
        <v>0</v>
      </c>
      <c r="T206" s="155">
        <f t="shared" si="23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56" t="s">
        <v>157</v>
      </c>
      <c r="AT206" s="156" t="s">
        <v>153</v>
      </c>
      <c r="AU206" s="156" t="s">
        <v>83</v>
      </c>
      <c r="AY206" s="16" t="s">
        <v>130</v>
      </c>
      <c r="BE206" s="157">
        <f t="shared" si="24"/>
        <v>0</v>
      </c>
      <c r="BF206" s="157">
        <f t="shared" si="25"/>
        <v>0</v>
      </c>
      <c r="BG206" s="157">
        <f t="shared" si="26"/>
        <v>0</v>
      </c>
      <c r="BH206" s="157">
        <f t="shared" si="27"/>
        <v>0</v>
      </c>
      <c r="BI206" s="157">
        <f t="shared" si="28"/>
        <v>0</v>
      </c>
      <c r="BJ206" s="16" t="s">
        <v>79</v>
      </c>
      <c r="BK206" s="157">
        <f t="shared" si="29"/>
        <v>0</v>
      </c>
      <c r="BL206" s="16" t="s">
        <v>89</v>
      </c>
      <c r="BM206" s="156" t="s">
        <v>1034</v>
      </c>
    </row>
    <row r="207" spans="1:65" s="2" customFormat="1" ht="16.5" customHeight="1">
      <c r="A207" s="31"/>
      <c r="B207" s="143"/>
      <c r="C207" s="144" t="s">
        <v>494</v>
      </c>
      <c r="D207" s="144" t="s">
        <v>132</v>
      </c>
      <c r="E207" s="145" t="s">
        <v>894</v>
      </c>
      <c r="F207" s="146" t="s">
        <v>895</v>
      </c>
      <c r="G207" s="147" t="s">
        <v>199</v>
      </c>
      <c r="H207" s="148">
        <v>331</v>
      </c>
      <c r="I207" s="149"/>
      <c r="J207" s="150">
        <f t="shared" si="20"/>
        <v>0</v>
      </c>
      <c r="K207" s="151"/>
      <c r="L207" s="32"/>
      <c r="M207" s="152" t="s">
        <v>1</v>
      </c>
      <c r="N207" s="153" t="s">
        <v>39</v>
      </c>
      <c r="O207" s="57"/>
      <c r="P207" s="154">
        <f t="shared" si="21"/>
        <v>0</v>
      </c>
      <c r="Q207" s="154">
        <v>1.9000000000000001E-4</v>
      </c>
      <c r="R207" s="154">
        <f t="shared" si="22"/>
        <v>6.2890000000000001E-2</v>
      </c>
      <c r="S207" s="154">
        <v>0</v>
      </c>
      <c r="T207" s="155">
        <f t="shared" si="23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56" t="s">
        <v>89</v>
      </c>
      <c r="AT207" s="156" t="s">
        <v>132</v>
      </c>
      <c r="AU207" s="156" t="s">
        <v>83</v>
      </c>
      <c r="AY207" s="16" t="s">
        <v>130</v>
      </c>
      <c r="BE207" s="157">
        <f t="shared" si="24"/>
        <v>0</v>
      </c>
      <c r="BF207" s="157">
        <f t="shared" si="25"/>
        <v>0</v>
      </c>
      <c r="BG207" s="157">
        <f t="shared" si="26"/>
        <v>0</v>
      </c>
      <c r="BH207" s="157">
        <f t="shared" si="27"/>
        <v>0</v>
      </c>
      <c r="BI207" s="157">
        <f t="shared" si="28"/>
        <v>0</v>
      </c>
      <c r="BJ207" s="16" t="s">
        <v>79</v>
      </c>
      <c r="BK207" s="157">
        <f t="shared" si="29"/>
        <v>0</v>
      </c>
      <c r="BL207" s="16" t="s">
        <v>89</v>
      </c>
      <c r="BM207" s="156" t="s">
        <v>1035</v>
      </c>
    </row>
    <row r="208" spans="1:65" s="13" customFormat="1" ht="11.25">
      <c r="B208" s="158"/>
      <c r="D208" s="159" t="s">
        <v>137</v>
      </c>
      <c r="E208" s="160" t="s">
        <v>1</v>
      </c>
      <c r="F208" s="161" t="s">
        <v>1013</v>
      </c>
      <c r="H208" s="162">
        <v>331</v>
      </c>
      <c r="I208" s="163"/>
      <c r="L208" s="158"/>
      <c r="M208" s="164"/>
      <c r="N208" s="165"/>
      <c r="O208" s="165"/>
      <c r="P208" s="165"/>
      <c r="Q208" s="165"/>
      <c r="R208" s="165"/>
      <c r="S208" s="165"/>
      <c r="T208" s="166"/>
      <c r="AT208" s="160" t="s">
        <v>137</v>
      </c>
      <c r="AU208" s="160" t="s">
        <v>83</v>
      </c>
      <c r="AV208" s="13" t="s">
        <v>83</v>
      </c>
      <c r="AW208" s="13" t="s">
        <v>31</v>
      </c>
      <c r="AX208" s="13" t="s">
        <v>79</v>
      </c>
      <c r="AY208" s="160" t="s">
        <v>130</v>
      </c>
    </row>
    <row r="209" spans="1:65" s="12" customFormat="1" ht="22.9" customHeight="1">
      <c r="B209" s="130"/>
      <c r="D209" s="131" t="s">
        <v>73</v>
      </c>
      <c r="E209" s="141" t="s">
        <v>172</v>
      </c>
      <c r="F209" s="141" t="s">
        <v>482</v>
      </c>
      <c r="I209" s="133"/>
      <c r="J209" s="142">
        <f>BK209</f>
        <v>0</v>
      </c>
      <c r="L209" s="130"/>
      <c r="M209" s="135"/>
      <c r="N209" s="136"/>
      <c r="O209" s="136"/>
      <c r="P209" s="137">
        <f>P210</f>
        <v>0</v>
      </c>
      <c r="Q209" s="136"/>
      <c r="R209" s="137">
        <f>R210</f>
        <v>0</v>
      </c>
      <c r="S209" s="136"/>
      <c r="T209" s="138">
        <f>T210</f>
        <v>0</v>
      </c>
      <c r="AR209" s="131" t="s">
        <v>79</v>
      </c>
      <c r="AT209" s="139" t="s">
        <v>73</v>
      </c>
      <c r="AU209" s="139" t="s">
        <v>79</v>
      </c>
      <c r="AY209" s="131" t="s">
        <v>130</v>
      </c>
      <c r="BK209" s="140">
        <f>BK210</f>
        <v>0</v>
      </c>
    </row>
    <row r="210" spans="1:65" s="2" customFormat="1" ht="16.5" customHeight="1">
      <c r="A210" s="31"/>
      <c r="B210" s="143"/>
      <c r="C210" s="144" t="s">
        <v>499</v>
      </c>
      <c r="D210" s="144" t="s">
        <v>132</v>
      </c>
      <c r="E210" s="145" t="s">
        <v>484</v>
      </c>
      <c r="F210" s="146" t="s">
        <v>485</v>
      </c>
      <c r="G210" s="147" t="s">
        <v>199</v>
      </c>
      <c r="H210" s="148">
        <v>164</v>
      </c>
      <c r="I210" s="149"/>
      <c r="J210" s="150">
        <f>ROUND(I210*H210,2)</f>
        <v>0</v>
      </c>
      <c r="K210" s="151"/>
      <c r="L210" s="32"/>
      <c r="M210" s="152" t="s">
        <v>1</v>
      </c>
      <c r="N210" s="153" t="s">
        <v>39</v>
      </c>
      <c r="O210" s="57"/>
      <c r="P210" s="154">
        <f>O210*H210</f>
        <v>0</v>
      </c>
      <c r="Q210" s="154">
        <v>0</v>
      </c>
      <c r="R210" s="154">
        <f>Q210*H210</f>
        <v>0</v>
      </c>
      <c r="S210" s="154">
        <v>0</v>
      </c>
      <c r="T210" s="155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56" t="s">
        <v>89</v>
      </c>
      <c r="AT210" s="156" t="s">
        <v>132</v>
      </c>
      <c r="AU210" s="156" t="s">
        <v>83</v>
      </c>
      <c r="AY210" s="16" t="s">
        <v>130</v>
      </c>
      <c r="BE210" s="157">
        <f>IF(N210="základní",J210,0)</f>
        <v>0</v>
      </c>
      <c r="BF210" s="157">
        <f>IF(N210="snížená",J210,0)</f>
        <v>0</v>
      </c>
      <c r="BG210" s="157">
        <f>IF(N210="zákl. přenesená",J210,0)</f>
        <v>0</v>
      </c>
      <c r="BH210" s="157">
        <f>IF(N210="sníž. přenesená",J210,0)</f>
        <v>0</v>
      </c>
      <c r="BI210" s="157">
        <f>IF(N210="nulová",J210,0)</f>
        <v>0</v>
      </c>
      <c r="BJ210" s="16" t="s">
        <v>79</v>
      </c>
      <c r="BK210" s="157">
        <f>ROUND(I210*H210,2)</f>
        <v>0</v>
      </c>
      <c r="BL210" s="16" t="s">
        <v>89</v>
      </c>
      <c r="BM210" s="156" t="s">
        <v>1036</v>
      </c>
    </row>
    <row r="211" spans="1:65" s="12" customFormat="1" ht="22.9" customHeight="1">
      <c r="B211" s="130"/>
      <c r="D211" s="131" t="s">
        <v>73</v>
      </c>
      <c r="E211" s="141" t="s">
        <v>487</v>
      </c>
      <c r="F211" s="141" t="s">
        <v>488</v>
      </c>
      <c r="I211" s="133"/>
      <c r="J211" s="142">
        <f>BK211</f>
        <v>0</v>
      </c>
      <c r="L211" s="130"/>
      <c r="M211" s="135"/>
      <c r="N211" s="136"/>
      <c r="O211" s="136"/>
      <c r="P211" s="137">
        <f>SUM(P212:P223)</f>
        <v>0</v>
      </c>
      <c r="Q211" s="136"/>
      <c r="R211" s="137">
        <f>SUM(R212:R223)</f>
        <v>0</v>
      </c>
      <c r="S211" s="136"/>
      <c r="T211" s="138">
        <f>SUM(T212:T223)</f>
        <v>0</v>
      </c>
      <c r="AR211" s="131" t="s">
        <v>79</v>
      </c>
      <c r="AT211" s="139" t="s">
        <v>73</v>
      </c>
      <c r="AU211" s="139" t="s">
        <v>79</v>
      </c>
      <c r="AY211" s="131" t="s">
        <v>130</v>
      </c>
      <c r="BK211" s="140">
        <f>SUM(BK212:BK223)</f>
        <v>0</v>
      </c>
    </row>
    <row r="212" spans="1:65" s="2" customFormat="1" ht="21.75" customHeight="1">
      <c r="A212" s="31"/>
      <c r="B212" s="143"/>
      <c r="C212" s="144" t="s">
        <v>504</v>
      </c>
      <c r="D212" s="144" t="s">
        <v>132</v>
      </c>
      <c r="E212" s="145" t="s">
        <v>490</v>
      </c>
      <c r="F212" s="146" t="s">
        <v>491</v>
      </c>
      <c r="G212" s="147" t="s">
        <v>156</v>
      </c>
      <c r="H212" s="148">
        <v>95.12</v>
      </c>
      <c r="I212" s="149"/>
      <c r="J212" s="150">
        <f>ROUND(I212*H212,2)</f>
        <v>0</v>
      </c>
      <c r="K212" s="151"/>
      <c r="L212" s="32"/>
      <c r="M212" s="152" t="s">
        <v>1</v>
      </c>
      <c r="N212" s="153" t="s">
        <v>39</v>
      </c>
      <c r="O212" s="57"/>
      <c r="P212" s="154">
        <f>O212*H212</f>
        <v>0</v>
      </c>
      <c r="Q212" s="154">
        <v>0</v>
      </c>
      <c r="R212" s="154">
        <f>Q212*H212</f>
        <v>0</v>
      </c>
      <c r="S212" s="154">
        <v>0</v>
      </c>
      <c r="T212" s="155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56" t="s">
        <v>89</v>
      </c>
      <c r="AT212" s="156" t="s">
        <v>132</v>
      </c>
      <c r="AU212" s="156" t="s">
        <v>83</v>
      </c>
      <c r="AY212" s="16" t="s">
        <v>130</v>
      </c>
      <c r="BE212" s="157">
        <f>IF(N212="základní",J212,0)</f>
        <v>0</v>
      </c>
      <c r="BF212" s="157">
        <f>IF(N212="snížená",J212,0)</f>
        <v>0</v>
      </c>
      <c r="BG212" s="157">
        <f>IF(N212="zákl. přenesená",J212,0)</f>
        <v>0</v>
      </c>
      <c r="BH212" s="157">
        <f>IF(N212="sníž. přenesená",J212,0)</f>
        <v>0</v>
      </c>
      <c r="BI212" s="157">
        <f>IF(N212="nulová",J212,0)</f>
        <v>0</v>
      </c>
      <c r="BJ212" s="16" t="s">
        <v>79</v>
      </c>
      <c r="BK212" s="157">
        <f>ROUND(I212*H212,2)</f>
        <v>0</v>
      </c>
      <c r="BL212" s="16" t="s">
        <v>89</v>
      </c>
      <c r="BM212" s="156" t="s">
        <v>1037</v>
      </c>
    </row>
    <row r="213" spans="1:65" s="13" customFormat="1" ht="11.25">
      <c r="B213" s="158"/>
      <c r="D213" s="159" t="s">
        <v>137</v>
      </c>
      <c r="E213" s="160" t="s">
        <v>1</v>
      </c>
      <c r="F213" s="161" t="s">
        <v>1038</v>
      </c>
      <c r="H213" s="162">
        <v>95.12</v>
      </c>
      <c r="I213" s="163"/>
      <c r="L213" s="158"/>
      <c r="M213" s="164"/>
      <c r="N213" s="165"/>
      <c r="O213" s="165"/>
      <c r="P213" s="165"/>
      <c r="Q213" s="165"/>
      <c r="R213" s="165"/>
      <c r="S213" s="165"/>
      <c r="T213" s="166"/>
      <c r="AT213" s="160" t="s">
        <v>137</v>
      </c>
      <c r="AU213" s="160" t="s">
        <v>83</v>
      </c>
      <c r="AV213" s="13" t="s">
        <v>83</v>
      </c>
      <c r="AW213" s="13" t="s">
        <v>31</v>
      </c>
      <c r="AX213" s="13" t="s">
        <v>79</v>
      </c>
      <c r="AY213" s="160" t="s">
        <v>130</v>
      </c>
    </row>
    <row r="214" spans="1:65" s="2" customFormat="1" ht="24.2" customHeight="1">
      <c r="A214" s="31"/>
      <c r="B214" s="143"/>
      <c r="C214" s="144" t="s">
        <v>509</v>
      </c>
      <c r="D214" s="144" t="s">
        <v>132</v>
      </c>
      <c r="E214" s="145" t="s">
        <v>495</v>
      </c>
      <c r="F214" s="146" t="s">
        <v>496</v>
      </c>
      <c r="G214" s="147" t="s">
        <v>156</v>
      </c>
      <c r="H214" s="148">
        <v>190.24</v>
      </c>
      <c r="I214" s="149"/>
      <c r="J214" s="150">
        <f>ROUND(I214*H214,2)</f>
        <v>0</v>
      </c>
      <c r="K214" s="151"/>
      <c r="L214" s="32"/>
      <c r="M214" s="152" t="s">
        <v>1</v>
      </c>
      <c r="N214" s="153" t="s">
        <v>39</v>
      </c>
      <c r="O214" s="57"/>
      <c r="P214" s="154">
        <f>O214*H214</f>
        <v>0</v>
      </c>
      <c r="Q214" s="154">
        <v>0</v>
      </c>
      <c r="R214" s="154">
        <f>Q214*H214</f>
        <v>0</v>
      </c>
      <c r="S214" s="154">
        <v>0</v>
      </c>
      <c r="T214" s="155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56" t="s">
        <v>89</v>
      </c>
      <c r="AT214" s="156" t="s">
        <v>132</v>
      </c>
      <c r="AU214" s="156" t="s">
        <v>83</v>
      </c>
      <c r="AY214" s="16" t="s">
        <v>130</v>
      </c>
      <c r="BE214" s="157">
        <f>IF(N214="základní",J214,0)</f>
        <v>0</v>
      </c>
      <c r="BF214" s="157">
        <f>IF(N214="snížená",J214,0)</f>
        <v>0</v>
      </c>
      <c r="BG214" s="157">
        <f>IF(N214="zákl. přenesená",J214,0)</f>
        <v>0</v>
      </c>
      <c r="BH214" s="157">
        <f>IF(N214="sníž. přenesená",J214,0)</f>
        <v>0</v>
      </c>
      <c r="BI214" s="157">
        <f>IF(N214="nulová",J214,0)</f>
        <v>0</v>
      </c>
      <c r="BJ214" s="16" t="s">
        <v>79</v>
      </c>
      <c r="BK214" s="157">
        <f>ROUND(I214*H214,2)</f>
        <v>0</v>
      </c>
      <c r="BL214" s="16" t="s">
        <v>89</v>
      </c>
      <c r="BM214" s="156" t="s">
        <v>1039</v>
      </c>
    </row>
    <row r="215" spans="1:65" s="13" customFormat="1" ht="11.25">
      <c r="B215" s="158"/>
      <c r="D215" s="159" t="s">
        <v>137</v>
      </c>
      <c r="E215" s="160" t="s">
        <v>1</v>
      </c>
      <c r="F215" s="161" t="s">
        <v>1040</v>
      </c>
      <c r="H215" s="162">
        <v>190.24</v>
      </c>
      <c r="I215" s="163"/>
      <c r="L215" s="158"/>
      <c r="M215" s="164"/>
      <c r="N215" s="165"/>
      <c r="O215" s="165"/>
      <c r="P215" s="165"/>
      <c r="Q215" s="165"/>
      <c r="R215" s="165"/>
      <c r="S215" s="165"/>
      <c r="T215" s="166"/>
      <c r="AT215" s="160" t="s">
        <v>137</v>
      </c>
      <c r="AU215" s="160" t="s">
        <v>83</v>
      </c>
      <c r="AV215" s="13" t="s">
        <v>83</v>
      </c>
      <c r="AW215" s="13" t="s">
        <v>31</v>
      </c>
      <c r="AX215" s="13" t="s">
        <v>79</v>
      </c>
      <c r="AY215" s="160" t="s">
        <v>130</v>
      </c>
    </row>
    <row r="216" spans="1:65" s="2" customFormat="1" ht="21.75" customHeight="1">
      <c r="A216" s="31"/>
      <c r="B216" s="143"/>
      <c r="C216" s="144" t="s">
        <v>513</v>
      </c>
      <c r="D216" s="144" t="s">
        <v>132</v>
      </c>
      <c r="E216" s="145" t="s">
        <v>500</v>
      </c>
      <c r="F216" s="146" t="s">
        <v>501</v>
      </c>
      <c r="G216" s="147" t="s">
        <v>156</v>
      </c>
      <c r="H216" s="148">
        <v>45.1</v>
      </c>
      <c r="I216" s="149"/>
      <c r="J216" s="150">
        <f>ROUND(I216*H216,2)</f>
        <v>0</v>
      </c>
      <c r="K216" s="151"/>
      <c r="L216" s="32"/>
      <c r="M216" s="152" t="s">
        <v>1</v>
      </c>
      <c r="N216" s="153" t="s">
        <v>39</v>
      </c>
      <c r="O216" s="57"/>
      <c r="P216" s="154">
        <f>O216*H216</f>
        <v>0</v>
      </c>
      <c r="Q216" s="154">
        <v>0</v>
      </c>
      <c r="R216" s="154">
        <f>Q216*H216</f>
        <v>0</v>
      </c>
      <c r="S216" s="154">
        <v>0</v>
      </c>
      <c r="T216" s="155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56" t="s">
        <v>89</v>
      </c>
      <c r="AT216" s="156" t="s">
        <v>132</v>
      </c>
      <c r="AU216" s="156" t="s">
        <v>83</v>
      </c>
      <c r="AY216" s="16" t="s">
        <v>130</v>
      </c>
      <c r="BE216" s="157">
        <f>IF(N216="základní",J216,0)</f>
        <v>0</v>
      </c>
      <c r="BF216" s="157">
        <f>IF(N216="snížená",J216,0)</f>
        <v>0</v>
      </c>
      <c r="BG216" s="157">
        <f>IF(N216="zákl. přenesená",J216,0)</f>
        <v>0</v>
      </c>
      <c r="BH216" s="157">
        <f>IF(N216="sníž. přenesená",J216,0)</f>
        <v>0</v>
      </c>
      <c r="BI216" s="157">
        <f>IF(N216="nulová",J216,0)</f>
        <v>0</v>
      </c>
      <c r="BJ216" s="16" t="s">
        <v>79</v>
      </c>
      <c r="BK216" s="157">
        <f>ROUND(I216*H216,2)</f>
        <v>0</v>
      </c>
      <c r="BL216" s="16" t="s">
        <v>89</v>
      </c>
      <c r="BM216" s="156" t="s">
        <v>1041</v>
      </c>
    </row>
    <row r="217" spans="1:65" s="13" customFormat="1" ht="11.25">
      <c r="B217" s="158"/>
      <c r="D217" s="159" t="s">
        <v>137</v>
      </c>
      <c r="E217" s="160" t="s">
        <v>1</v>
      </c>
      <c r="F217" s="161" t="s">
        <v>1042</v>
      </c>
      <c r="H217" s="162">
        <v>45.1</v>
      </c>
      <c r="I217" s="163"/>
      <c r="L217" s="158"/>
      <c r="M217" s="164"/>
      <c r="N217" s="165"/>
      <c r="O217" s="165"/>
      <c r="P217" s="165"/>
      <c r="Q217" s="165"/>
      <c r="R217" s="165"/>
      <c r="S217" s="165"/>
      <c r="T217" s="166"/>
      <c r="AT217" s="160" t="s">
        <v>137</v>
      </c>
      <c r="AU217" s="160" t="s">
        <v>83</v>
      </c>
      <c r="AV217" s="13" t="s">
        <v>83</v>
      </c>
      <c r="AW217" s="13" t="s">
        <v>31</v>
      </c>
      <c r="AX217" s="13" t="s">
        <v>79</v>
      </c>
      <c r="AY217" s="160" t="s">
        <v>130</v>
      </c>
    </row>
    <row r="218" spans="1:65" s="2" customFormat="1" ht="24.2" customHeight="1">
      <c r="A218" s="31"/>
      <c r="B218" s="143"/>
      <c r="C218" s="144" t="s">
        <v>517</v>
      </c>
      <c r="D218" s="144" t="s">
        <v>132</v>
      </c>
      <c r="E218" s="145" t="s">
        <v>505</v>
      </c>
      <c r="F218" s="146" t="s">
        <v>506</v>
      </c>
      <c r="G218" s="147" t="s">
        <v>156</v>
      </c>
      <c r="H218" s="148">
        <v>90.2</v>
      </c>
      <c r="I218" s="149"/>
      <c r="J218" s="150">
        <f>ROUND(I218*H218,2)</f>
        <v>0</v>
      </c>
      <c r="K218" s="151"/>
      <c r="L218" s="32"/>
      <c r="M218" s="152" t="s">
        <v>1</v>
      </c>
      <c r="N218" s="153" t="s">
        <v>39</v>
      </c>
      <c r="O218" s="57"/>
      <c r="P218" s="154">
        <f>O218*H218</f>
        <v>0</v>
      </c>
      <c r="Q218" s="154">
        <v>0</v>
      </c>
      <c r="R218" s="154">
        <f>Q218*H218</f>
        <v>0</v>
      </c>
      <c r="S218" s="154">
        <v>0</v>
      </c>
      <c r="T218" s="155">
        <f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56" t="s">
        <v>89</v>
      </c>
      <c r="AT218" s="156" t="s">
        <v>132</v>
      </c>
      <c r="AU218" s="156" t="s">
        <v>83</v>
      </c>
      <c r="AY218" s="16" t="s">
        <v>130</v>
      </c>
      <c r="BE218" s="157">
        <f>IF(N218="základní",J218,0)</f>
        <v>0</v>
      </c>
      <c r="BF218" s="157">
        <f>IF(N218="snížená",J218,0)</f>
        <v>0</v>
      </c>
      <c r="BG218" s="157">
        <f>IF(N218="zákl. přenesená",J218,0)</f>
        <v>0</v>
      </c>
      <c r="BH218" s="157">
        <f>IF(N218="sníž. přenesená",J218,0)</f>
        <v>0</v>
      </c>
      <c r="BI218" s="157">
        <f>IF(N218="nulová",J218,0)</f>
        <v>0</v>
      </c>
      <c r="BJ218" s="16" t="s">
        <v>79</v>
      </c>
      <c r="BK218" s="157">
        <f>ROUND(I218*H218,2)</f>
        <v>0</v>
      </c>
      <c r="BL218" s="16" t="s">
        <v>89</v>
      </c>
      <c r="BM218" s="156" t="s">
        <v>1043</v>
      </c>
    </row>
    <row r="219" spans="1:65" s="13" customFormat="1" ht="11.25">
      <c r="B219" s="158"/>
      <c r="D219" s="159" t="s">
        <v>137</v>
      </c>
      <c r="E219" s="160" t="s">
        <v>1</v>
      </c>
      <c r="F219" s="161" t="s">
        <v>1044</v>
      </c>
      <c r="H219" s="162">
        <v>90.2</v>
      </c>
      <c r="I219" s="163"/>
      <c r="L219" s="158"/>
      <c r="M219" s="164"/>
      <c r="N219" s="165"/>
      <c r="O219" s="165"/>
      <c r="P219" s="165"/>
      <c r="Q219" s="165"/>
      <c r="R219" s="165"/>
      <c r="S219" s="165"/>
      <c r="T219" s="166"/>
      <c r="AT219" s="160" t="s">
        <v>137</v>
      </c>
      <c r="AU219" s="160" t="s">
        <v>83</v>
      </c>
      <c r="AV219" s="13" t="s">
        <v>83</v>
      </c>
      <c r="AW219" s="13" t="s">
        <v>31</v>
      </c>
      <c r="AX219" s="13" t="s">
        <v>79</v>
      </c>
      <c r="AY219" s="160" t="s">
        <v>130</v>
      </c>
    </row>
    <row r="220" spans="1:65" s="2" customFormat="1" ht="44.25" customHeight="1">
      <c r="A220" s="31"/>
      <c r="B220" s="143"/>
      <c r="C220" s="144" t="s">
        <v>729</v>
      </c>
      <c r="D220" s="144" t="s">
        <v>132</v>
      </c>
      <c r="E220" s="145" t="s">
        <v>510</v>
      </c>
      <c r="F220" s="146" t="s">
        <v>511</v>
      </c>
      <c r="G220" s="147" t="s">
        <v>156</v>
      </c>
      <c r="H220" s="148">
        <v>95.12</v>
      </c>
      <c r="I220" s="149"/>
      <c r="J220" s="150">
        <f>ROUND(I220*H220,2)</f>
        <v>0</v>
      </c>
      <c r="K220" s="151"/>
      <c r="L220" s="32"/>
      <c r="M220" s="152" t="s">
        <v>1</v>
      </c>
      <c r="N220" s="153" t="s">
        <v>39</v>
      </c>
      <c r="O220" s="57"/>
      <c r="P220" s="154">
        <f>O220*H220</f>
        <v>0</v>
      </c>
      <c r="Q220" s="154">
        <v>0</v>
      </c>
      <c r="R220" s="154">
        <f>Q220*H220</f>
        <v>0</v>
      </c>
      <c r="S220" s="154">
        <v>0</v>
      </c>
      <c r="T220" s="155">
        <f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56" t="s">
        <v>89</v>
      </c>
      <c r="AT220" s="156" t="s">
        <v>132</v>
      </c>
      <c r="AU220" s="156" t="s">
        <v>83</v>
      </c>
      <c r="AY220" s="16" t="s">
        <v>130</v>
      </c>
      <c r="BE220" s="157">
        <f>IF(N220="základní",J220,0)</f>
        <v>0</v>
      </c>
      <c r="BF220" s="157">
        <f>IF(N220="snížená",J220,0)</f>
        <v>0</v>
      </c>
      <c r="BG220" s="157">
        <f>IF(N220="zákl. přenesená",J220,0)</f>
        <v>0</v>
      </c>
      <c r="BH220" s="157">
        <f>IF(N220="sníž. přenesená",J220,0)</f>
        <v>0</v>
      </c>
      <c r="BI220" s="157">
        <f>IF(N220="nulová",J220,0)</f>
        <v>0</v>
      </c>
      <c r="BJ220" s="16" t="s">
        <v>79</v>
      </c>
      <c r="BK220" s="157">
        <f>ROUND(I220*H220,2)</f>
        <v>0</v>
      </c>
      <c r="BL220" s="16" t="s">
        <v>89</v>
      </c>
      <c r="BM220" s="156" t="s">
        <v>1045</v>
      </c>
    </row>
    <row r="221" spans="1:65" s="13" customFormat="1" ht="11.25">
      <c r="B221" s="158"/>
      <c r="D221" s="159" t="s">
        <v>137</v>
      </c>
      <c r="E221" s="160" t="s">
        <v>1</v>
      </c>
      <c r="F221" s="161" t="s">
        <v>1038</v>
      </c>
      <c r="H221" s="162">
        <v>95.12</v>
      </c>
      <c r="I221" s="163"/>
      <c r="L221" s="158"/>
      <c r="M221" s="164"/>
      <c r="N221" s="165"/>
      <c r="O221" s="165"/>
      <c r="P221" s="165"/>
      <c r="Q221" s="165"/>
      <c r="R221" s="165"/>
      <c r="S221" s="165"/>
      <c r="T221" s="166"/>
      <c r="AT221" s="160" t="s">
        <v>137</v>
      </c>
      <c r="AU221" s="160" t="s">
        <v>83</v>
      </c>
      <c r="AV221" s="13" t="s">
        <v>83</v>
      </c>
      <c r="AW221" s="13" t="s">
        <v>31</v>
      </c>
      <c r="AX221" s="13" t="s">
        <v>79</v>
      </c>
      <c r="AY221" s="160" t="s">
        <v>130</v>
      </c>
    </row>
    <row r="222" spans="1:65" s="2" customFormat="1" ht="44.25" customHeight="1">
      <c r="A222" s="31"/>
      <c r="B222" s="143"/>
      <c r="C222" s="144" t="s">
        <v>733</v>
      </c>
      <c r="D222" s="144" t="s">
        <v>132</v>
      </c>
      <c r="E222" s="145" t="s">
        <v>514</v>
      </c>
      <c r="F222" s="146" t="s">
        <v>515</v>
      </c>
      <c r="G222" s="147" t="s">
        <v>156</v>
      </c>
      <c r="H222" s="148">
        <v>45.1</v>
      </c>
      <c r="I222" s="149"/>
      <c r="J222" s="150">
        <f>ROUND(I222*H222,2)</f>
        <v>0</v>
      </c>
      <c r="K222" s="151"/>
      <c r="L222" s="32"/>
      <c r="M222" s="152" t="s">
        <v>1</v>
      </c>
      <c r="N222" s="153" t="s">
        <v>39</v>
      </c>
      <c r="O222" s="57"/>
      <c r="P222" s="154">
        <f>O222*H222</f>
        <v>0</v>
      </c>
      <c r="Q222" s="154">
        <v>0</v>
      </c>
      <c r="R222" s="154">
        <f>Q222*H222</f>
        <v>0</v>
      </c>
      <c r="S222" s="154">
        <v>0</v>
      </c>
      <c r="T222" s="155">
        <f>S222*H222</f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56" t="s">
        <v>89</v>
      </c>
      <c r="AT222" s="156" t="s">
        <v>132</v>
      </c>
      <c r="AU222" s="156" t="s">
        <v>83</v>
      </c>
      <c r="AY222" s="16" t="s">
        <v>130</v>
      </c>
      <c r="BE222" s="157">
        <f>IF(N222="základní",J222,0)</f>
        <v>0</v>
      </c>
      <c r="BF222" s="157">
        <f>IF(N222="snížená",J222,0)</f>
        <v>0</v>
      </c>
      <c r="BG222" s="157">
        <f>IF(N222="zákl. přenesená",J222,0)</f>
        <v>0</v>
      </c>
      <c r="BH222" s="157">
        <f>IF(N222="sníž. přenesená",J222,0)</f>
        <v>0</v>
      </c>
      <c r="BI222" s="157">
        <f>IF(N222="nulová",J222,0)</f>
        <v>0</v>
      </c>
      <c r="BJ222" s="16" t="s">
        <v>79</v>
      </c>
      <c r="BK222" s="157">
        <f>ROUND(I222*H222,2)</f>
        <v>0</v>
      </c>
      <c r="BL222" s="16" t="s">
        <v>89</v>
      </c>
      <c r="BM222" s="156" t="s">
        <v>1046</v>
      </c>
    </row>
    <row r="223" spans="1:65" s="13" customFormat="1" ht="11.25">
      <c r="B223" s="158"/>
      <c r="D223" s="159" t="s">
        <v>137</v>
      </c>
      <c r="E223" s="160" t="s">
        <v>1</v>
      </c>
      <c r="F223" s="161" t="s">
        <v>1042</v>
      </c>
      <c r="H223" s="162">
        <v>45.1</v>
      </c>
      <c r="I223" s="163"/>
      <c r="L223" s="158"/>
      <c r="M223" s="164"/>
      <c r="N223" s="165"/>
      <c r="O223" s="165"/>
      <c r="P223" s="165"/>
      <c r="Q223" s="165"/>
      <c r="R223" s="165"/>
      <c r="S223" s="165"/>
      <c r="T223" s="166"/>
      <c r="AT223" s="160" t="s">
        <v>137</v>
      </c>
      <c r="AU223" s="160" t="s">
        <v>83</v>
      </c>
      <c r="AV223" s="13" t="s">
        <v>83</v>
      </c>
      <c r="AW223" s="13" t="s">
        <v>31</v>
      </c>
      <c r="AX223" s="13" t="s">
        <v>79</v>
      </c>
      <c r="AY223" s="160" t="s">
        <v>130</v>
      </c>
    </row>
    <row r="224" spans="1:65" s="12" customFormat="1" ht="22.9" customHeight="1">
      <c r="B224" s="130"/>
      <c r="D224" s="131" t="s">
        <v>73</v>
      </c>
      <c r="E224" s="141" t="s">
        <v>277</v>
      </c>
      <c r="F224" s="141" t="s">
        <v>278</v>
      </c>
      <c r="I224" s="133"/>
      <c r="J224" s="142">
        <f>BK224</f>
        <v>0</v>
      </c>
      <c r="L224" s="130"/>
      <c r="M224" s="135"/>
      <c r="N224" s="136"/>
      <c r="O224" s="136"/>
      <c r="P224" s="137">
        <f>P225</f>
        <v>0</v>
      </c>
      <c r="Q224" s="136"/>
      <c r="R224" s="137">
        <f>R225</f>
        <v>0</v>
      </c>
      <c r="S224" s="136"/>
      <c r="T224" s="138">
        <f>T225</f>
        <v>0</v>
      </c>
      <c r="AR224" s="131" t="s">
        <v>79</v>
      </c>
      <c r="AT224" s="139" t="s">
        <v>73</v>
      </c>
      <c r="AU224" s="139" t="s">
        <v>79</v>
      </c>
      <c r="AY224" s="131" t="s">
        <v>130</v>
      </c>
      <c r="BK224" s="140">
        <f>BK225</f>
        <v>0</v>
      </c>
    </row>
    <row r="225" spans="1:65" s="2" customFormat="1" ht="24.2" customHeight="1">
      <c r="A225" s="31"/>
      <c r="B225" s="143"/>
      <c r="C225" s="144" t="s">
        <v>737</v>
      </c>
      <c r="D225" s="144" t="s">
        <v>132</v>
      </c>
      <c r="E225" s="145" t="s">
        <v>518</v>
      </c>
      <c r="F225" s="146" t="s">
        <v>519</v>
      </c>
      <c r="G225" s="147" t="s">
        <v>156</v>
      </c>
      <c r="H225" s="148">
        <v>37.680999999999997</v>
      </c>
      <c r="I225" s="149"/>
      <c r="J225" s="150">
        <f>ROUND(I225*H225,2)</f>
        <v>0</v>
      </c>
      <c r="K225" s="151"/>
      <c r="L225" s="32"/>
      <c r="M225" s="186" t="s">
        <v>1</v>
      </c>
      <c r="N225" s="187" t="s">
        <v>39</v>
      </c>
      <c r="O225" s="188"/>
      <c r="P225" s="189">
        <f>O225*H225</f>
        <v>0</v>
      </c>
      <c r="Q225" s="189">
        <v>0</v>
      </c>
      <c r="R225" s="189">
        <f>Q225*H225</f>
        <v>0</v>
      </c>
      <c r="S225" s="189">
        <v>0</v>
      </c>
      <c r="T225" s="190">
        <f>S225*H225</f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56" t="s">
        <v>89</v>
      </c>
      <c r="AT225" s="156" t="s">
        <v>132</v>
      </c>
      <c r="AU225" s="156" t="s">
        <v>83</v>
      </c>
      <c r="AY225" s="16" t="s">
        <v>130</v>
      </c>
      <c r="BE225" s="157">
        <f>IF(N225="základní",J225,0)</f>
        <v>0</v>
      </c>
      <c r="BF225" s="157">
        <f>IF(N225="snížená",J225,0)</f>
        <v>0</v>
      </c>
      <c r="BG225" s="157">
        <f>IF(N225="zákl. přenesená",J225,0)</f>
        <v>0</v>
      </c>
      <c r="BH225" s="157">
        <f>IF(N225="sníž. přenesená",J225,0)</f>
        <v>0</v>
      </c>
      <c r="BI225" s="157">
        <f>IF(N225="nulová",J225,0)</f>
        <v>0</v>
      </c>
      <c r="BJ225" s="16" t="s">
        <v>79</v>
      </c>
      <c r="BK225" s="157">
        <f>ROUND(I225*H225,2)</f>
        <v>0</v>
      </c>
      <c r="BL225" s="16" t="s">
        <v>89</v>
      </c>
      <c r="BM225" s="156" t="s">
        <v>1047</v>
      </c>
    </row>
    <row r="226" spans="1:65" s="2" customFormat="1" ht="6.95" customHeight="1">
      <c r="A226" s="31"/>
      <c r="B226" s="46"/>
      <c r="C226" s="47"/>
      <c r="D226" s="47"/>
      <c r="E226" s="47"/>
      <c r="F226" s="47"/>
      <c r="G226" s="47"/>
      <c r="H226" s="47"/>
      <c r="I226" s="47"/>
      <c r="J226" s="47"/>
      <c r="K226" s="47"/>
      <c r="L226" s="32"/>
      <c r="M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</row>
  </sheetData>
  <autoFilter ref="C123:K225" xr:uid="{00000000-0009-0000-0000-000005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4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2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6" t="s">
        <v>97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1:46" s="1" customFormat="1" ht="24.95" customHeight="1">
      <c r="B4" s="19"/>
      <c r="D4" s="20" t="s">
        <v>101</v>
      </c>
      <c r="L4" s="19"/>
      <c r="M4" s="92" t="s">
        <v>10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16</v>
      </c>
      <c r="L6" s="19"/>
    </row>
    <row r="7" spans="1:46" s="1" customFormat="1" ht="16.5" customHeight="1">
      <c r="B7" s="19"/>
      <c r="E7" s="233" t="str">
        <f>'Rekapitulace stavby'!K6</f>
        <v>Parcely Z2 v obci Netřebice</v>
      </c>
      <c r="F7" s="234"/>
      <c r="G7" s="234"/>
      <c r="H7" s="234"/>
      <c r="L7" s="19"/>
    </row>
    <row r="8" spans="1:46" s="2" customFormat="1" ht="12" customHeight="1">
      <c r="A8" s="31"/>
      <c r="B8" s="32"/>
      <c r="C8" s="31"/>
      <c r="D8" s="26" t="s">
        <v>102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194" t="s">
        <v>1048</v>
      </c>
      <c r="F9" s="235"/>
      <c r="G9" s="235"/>
      <c r="H9" s="235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18</v>
      </c>
      <c r="E11" s="31"/>
      <c r="F11" s="24" t="s">
        <v>1</v>
      </c>
      <c r="G11" s="31"/>
      <c r="H11" s="31"/>
      <c r="I11" s="26" t="s">
        <v>19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20</v>
      </c>
      <c r="E12" s="31"/>
      <c r="F12" s="24" t="s">
        <v>21</v>
      </c>
      <c r="G12" s="31"/>
      <c r="H12" s="31"/>
      <c r="I12" s="26" t="s">
        <v>22</v>
      </c>
      <c r="J12" s="54" t="str">
        <f>'Rekapitulace stavby'!AN8</f>
        <v>21. 4. 2025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24</v>
      </c>
      <c r="E14" s="31"/>
      <c r="F14" s="31"/>
      <c r="G14" s="31"/>
      <c r="H14" s="31"/>
      <c r="I14" s="26" t="s">
        <v>25</v>
      </c>
      <c r="J14" s="24" t="str">
        <f>IF('Rekapitulace stavby'!AN10="","",'Rekapitulace stavby'!AN10)</f>
        <v/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tr">
        <f>IF('Rekapitulace stavby'!E11="","",'Rekapitulace stavby'!E11)</f>
        <v>Obec Netřebice</v>
      </c>
      <c r="F15" s="31"/>
      <c r="G15" s="31"/>
      <c r="H15" s="31"/>
      <c r="I15" s="26" t="s">
        <v>27</v>
      </c>
      <c r="J15" s="24" t="str">
        <f>IF('Rekapitulace stavby'!AN11="","",'Rekapitulace stavby'!AN11)</f>
        <v/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25</v>
      </c>
      <c r="J17" s="27" t="str">
        <f>'Rekapitulace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36" t="str">
        <f>'Rekapitulace stavby'!E14</f>
        <v>Vyplň údaj</v>
      </c>
      <c r="F18" s="216"/>
      <c r="G18" s="216"/>
      <c r="H18" s="216"/>
      <c r="I18" s="26" t="s">
        <v>27</v>
      </c>
      <c r="J18" s="27" t="str">
        <f>'Rekapitulace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25</v>
      </c>
      <c r="J20" s="24" t="str">
        <f>IF('Rekapitulace stavby'!AN16="","",'Rekapitulace stavby'!AN16)</f>
        <v/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IF('Rekapitulace stavby'!E17="","",'Rekapitulace stavby'!E17)</f>
        <v xml:space="preserve"> </v>
      </c>
      <c r="F21" s="31"/>
      <c r="G21" s="31"/>
      <c r="H21" s="31"/>
      <c r="I21" s="26" t="s">
        <v>27</v>
      </c>
      <c r="J21" s="24" t="str">
        <f>IF('Rekapitulace stavby'!AN17="","",'Rekapitulace stavby'!AN17)</f>
        <v/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32</v>
      </c>
      <c r="E23" s="31"/>
      <c r="F23" s="31"/>
      <c r="G23" s="31"/>
      <c r="H23" s="31"/>
      <c r="I23" s="26" t="s">
        <v>25</v>
      </c>
      <c r="J23" s="24" t="str">
        <f>IF('Rekapitulace stavby'!AN19="","",'Rekapitulace stavby'!AN19)</f>
        <v/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IF('Rekapitulace stavby'!E20="","",'Rekapitulace stavby'!E20)</f>
        <v xml:space="preserve"> </v>
      </c>
      <c r="F24" s="31"/>
      <c r="G24" s="31"/>
      <c r="H24" s="31"/>
      <c r="I24" s="26" t="s">
        <v>27</v>
      </c>
      <c r="J24" s="24" t="str">
        <f>IF('Rekapitulace stavby'!AN20="","",'Rekapitulace stavby'!AN20)</f>
        <v/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33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3"/>
      <c r="B27" s="94"/>
      <c r="C27" s="93"/>
      <c r="D27" s="93"/>
      <c r="E27" s="221" t="s">
        <v>1</v>
      </c>
      <c r="F27" s="221"/>
      <c r="G27" s="221"/>
      <c r="H27" s="221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6" t="s">
        <v>34</v>
      </c>
      <c r="E30" s="31"/>
      <c r="F30" s="31"/>
      <c r="G30" s="31"/>
      <c r="H30" s="31"/>
      <c r="I30" s="31"/>
      <c r="J30" s="70">
        <f>ROUND(J121,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36</v>
      </c>
      <c r="G32" s="31"/>
      <c r="H32" s="31"/>
      <c r="I32" s="35" t="s">
        <v>35</v>
      </c>
      <c r="J32" s="35" t="s">
        <v>37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97" t="s">
        <v>38</v>
      </c>
      <c r="E33" s="26" t="s">
        <v>39</v>
      </c>
      <c r="F33" s="98">
        <f>ROUND((SUM(BE121:BE142)),  2)</f>
        <v>0</v>
      </c>
      <c r="G33" s="31"/>
      <c r="H33" s="31"/>
      <c r="I33" s="99">
        <v>0.21</v>
      </c>
      <c r="J33" s="98">
        <f>ROUND(((SUM(BE121:BE142))*I33),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40</v>
      </c>
      <c r="F34" s="98">
        <f>ROUND((SUM(BF121:BF142)),  2)</f>
        <v>0</v>
      </c>
      <c r="G34" s="31"/>
      <c r="H34" s="31"/>
      <c r="I34" s="99">
        <v>0.12</v>
      </c>
      <c r="J34" s="98">
        <f>ROUND(((SUM(BF121:BF142))*I34),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41</v>
      </c>
      <c r="F35" s="98">
        <f>ROUND((SUM(BG121:BG142)),  2)</f>
        <v>0</v>
      </c>
      <c r="G35" s="31"/>
      <c r="H35" s="31"/>
      <c r="I35" s="99">
        <v>0.21</v>
      </c>
      <c r="J35" s="98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42</v>
      </c>
      <c r="F36" s="98">
        <f>ROUND((SUM(BH121:BH142)),  2)</f>
        <v>0</v>
      </c>
      <c r="G36" s="31"/>
      <c r="H36" s="31"/>
      <c r="I36" s="99">
        <v>0.12</v>
      </c>
      <c r="J36" s="98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43</v>
      </c>
      <c r="F37" s="98">
        <f>ROUND((SUM(BI121:BI142)),  2)</f>
        <v>0</v>
      </c>
      <c r="G37" s="31"/>
      <c r="H37" s="31"/>
      <c r="I37" s="99">
        <v>0</v>
      </c>
      <c r="J37" s="98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0"/>
      <c r="D39" s="101" t="s">
        <v>44</v>
      </c>
      <c r="E39" s="59"/>
      <c r="F39" s="59"/>
      <c r="G39" s="102" t="s">
        <v>45</v>
      </c>
      <c r="H39" s="103" t="s">
        <v>46</v>
      </c>
      <c r="I39" s="59"/>
      <c r="J39" s="104">
        <f>SUM(J30:J37)</f>
        <v>0</v>
      </c>
      <c r="K39" s="105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1"/>
      <c r="D50" s="42" t="s">
        <v>47</v>
      </c>
      <c r="E50" s="43"/>
      <c r="F50" s="43"/>
      <c r="G50" s="42" t="s">
        <v>48</v>
      </c>
      <c r="H50" s="43"/>
      <c r="I50" s="43"/>
      <c r="J50" s="43"/>
      <c r="K50" s="43"/>
      <c r="L50" s="41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4" t="s">
        <v>49</v>
      </c>
      <c r="E61" s="34"/>
      <c r="F61" s="106" t="s">
        <v>50</v>
      </c>
      <c r="G61" s="44" t="s">
        <v>49</v>
      </c>
      <c r="H61" s="34"/>
      <c r="I61" s="34"/>
      <c r="J61" s="107" t="s">
        <v>50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2" t="s">
        <v>51</v>
      </c>
      <c r="E65" s="45"/>
      <c r="F65" s="45"/>
      <c r="G65" s="42" t="s">
        <v>52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4" t="s">
        <v>49</v>
      </c>
      <c r="E76" s="34"/>
      <c r="F76" s="106" t="s">
        <v>50</v>
      </c>
      <c r="G76" s="44" t="s">
        <v>49</v>
      </c>
      <c r="H76" s="34"/>
      <c r="I76" s="34"/>
      <c r="J76" s="107" t="s">
        <v>50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104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33" t="str">
        <f>E7</f>
        <v>Parcely Z2 v obci Netřebice</v>
      </c>
      <c r="F85" s="234"/>
      <c r="G85" s="234"/>
      <c r="H85" s="234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102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194" t="str">
        <f>E9</f>
        <v>6 - oprava stávající místní komunikace</v>
      </c>
      <c r="F87" s="235"/>
      <c r="G87" s="235"/>
      <c r="H87" s="235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1"/>
      <c r="E89" s="31"/>
      <c r="F89" s="24" t="str">
        <f>F12</f>
        <v xml:space="preserve"> </v>
      </c>
      <c r="G89" s="31"/>
      <c r="H89" s="31"/>
      <c r="I89" s="26" t="s">
        <v>22</v>
      </c>
      <c r="J89" s="54" t="str">
        <f>IF(J12="","",J12)</f>
        <v>21. 4. 2025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1"/>
      <c r="E91" s="31"/>
      <c r="F91" s="24" t="str">
        <f>E15</f>
        <v>Obec Netřebice</v>
      </c>
      <c r="G91" s="31"/>
      <c r="H91" s="31"/>
      <c r="I91" s="26" t="s">
        <v>30</v>
      </c>
      <c r="J91" s="29" t="str">
        <f>E21</f>
        <v xml:space="preserve"> 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32</v>
      </c>
      <c r="J92" s="29" t="str">
        <f>E24</f>
        <v xml:space="preserve"> 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08" t="s">
        <v>105</v>
      </c>
      <c r="D94" s="100"/>
      <c r="E94" s="100"/>
      <c r="F94" s="100"/>
      <c r="G94" s="100"/>
      <c r="H94" s="100"/>
      <c r="I94" s="100"/>
      <c r="J94" s="109" t="s">
        <v>106</v>
      </c>
      <c r="K94" s="100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0" t="s">
        <v>107</v>
      </c>
      <c r="D96" s="31"/>
      <c r="E96" s="31"/>
      <c r="F96" s="31"/>
      <c r="G96" s="31"/>
      <c r="H96" s="31"/>
      <c r="I96" s="31"/>
      <c r="J96" s="70">
        <f>J121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108</v>
      </c>
    </row>
    <row r="97" spans="1:31" s="9" customFormat="1" ht="24.95" customHeight="1">
      <c r="B97" s="111"/>
      <c r="D97" s="112" t="s">
        <v>109</v>
      </c>
      <c r="E97" s="113"/>
      <c r="F97" s="113"/>
      <c r="G97" s="113"/>
      <c r="H97" s="113"/>
      <c r="I97" s="113"/>
      <c r="J97" s="114">
        <f>J122</f>
        <v>0</v>
      </c>
      <c r="L97" s="111"/>
    </row>
    <row r="98" spans="1:31" s="10" customFormat="1" ht="19.899999999999999" customHeight="1">
      <c r="B98" s="115"/>
      <c r="D98" s="116" t="s">
        <v>110</v>
      </c>
      <c r="E98" s="117"/>
      <c r="F98" s="117"/>
      <c r="G98" s="117"/>
      <c r="H98" s="117"/>
      <c r="I98" s="117"/>
      <c r="J98" s="118">
        <f>J123</f>
        <v>0</v>
      </c>
      <c r="L98" s="115"/>
    </row>
    <row r="99" spans="1:31" s="10" customFormat="1" ht="19.899999999999999" customHeight="1">
      <c r="B99" s="115"/>
      <c r="D99" s="116" t="s">
        <v>112</v>
      </c>
      <c r="E99" s="117"/>
      <c r="F99" s="117"/>
      <c r="G99" s="117"/>
      <c r="H99" s="117"/>
      <c r="I99" s="117"/>
      <c r="J99" s="118">
        <f>J126</f>
        <v>0</v>
      </c>
      <c r="L99" s="115"/>
    </row>
    <row r="100" spans="1:31" s="10" customFormat="1" ht="19.899999999999999" customHeight="1">
      <c r="B100" s="115"/>
      <c r="D100" s="116" t="s">
        <v>113</v>
      </c>
      <c r="E100" s="117"/>
      <c r="F100" s="117"/>
      <c r="G100" s="117"/>
      <c r="H100" s="117"/>
      <c r="I100" s="117"/>
      <c r="J100" s="118">
        <f>J131</f>
        <v>0</v>
      </c>
      <c r="L100" s="115"/>
    </row>
    <row r="101" spans="1:31" s="10" customFormat="1" ht="19.899999999999999" customHeight="1">
      <c r="B101" s="115"/>
      <c r="D101" s="116" t="s">
        <v>288</v>
      </c>
      <c r="E101" s="117"/>
      <c r="F101" s="117"/>
      <c r="G101" s="117"/>
      <c r="H101" s="117"/>
      <c r="I101" s="117"/>
      <c r="J101" s="118">
        <f>J136</f>
        <v>0</v>
      </c>
      <c r="L101" s="115"/>
    </row>
    <row r="102" spans="1:31" s="2" customFormat="1" ht="21.75" customHeight="1">
      <c r="A102" s="31"/>
      <c r="B102" s="32"/>
      <c r="C102" s="31"/>
      <c r="D102" s="31"/>
      <c r="E102" s="31"/>
      <c r="F102" s="31"/>
      <c r="G102" s="31"/>
      <c r="H102" s="31"/>
      <c r="I102" s="31"/>
      <c r="J102" s="31"/>
      <c r="K102" s="31"/>
      <c r="L102" s="4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s="2" customFormat="1" ht="6.95" customHeight="1">
      <c r="A103" s="31"/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4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7" spans="1:31" s="2" customFormat="1" ht="6.95" customHeight="1">
      <c r="A107" s="31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24.95" customHeight="1">
      <c r="A108" s="31"/>
      <c r="B108" s="32"/>
      <c r="C108" s="20" t="s">
        <v>115</v>
      </c>
      <c r="D108" s="31"/>
      <c r="E108" s="31"/>
      <c r="F108" s="31"/>
      <c r="G108" s="31"/>
      <c r="H108" s="31"/>
      <c r="I108" s="31"/>
      <c r="J108" s="31"/>
      <c r="K108" s="31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5" customHeight="1">
      <c r="A109" s="31"/>
      <c r="B109" s="32"/>
      <c r="C109" s="31"/>
      <c r="D109" s="31"/>
      <c r="E109" s="31"/>
      <c r="F109" s="31"/>
      <c r="G109" s="31"/>
      <c r="H109" s="31"/>
      <c r="I109" s="31"/>
      <c r="J109" s="31"/>
      <c r="K109" s="31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2" customHeight="1">
      <c r="A110" s="31"/>
      <c r="B110" s="32"/>
      <c r="C110" s="26" t="s">
        <v>16</v>
      </c>
      <c r="D110" s="31"/>
      <c r="E110" s="31"/>
      <c r="F110" s="31"/>
      <c r="G110" s="31"/>
      <c r="H110" s="31"/>
      <c r="I110" s="31"/>
      <c r="J110" s="31"/>
      <c r="K110" s="31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6.5" customHeight="1">
      <c r="A111" s="31"/>
      <c r="B111" s="32"/>
      <c r="C111" s="31"/>
      <c r="D111" s="31"/>
      <c r="E111" s="233" t="str">
        <f>E7</f>
        <v>Parcely Z2 v obci Netřebice</v>
      </c>
      <c r="F111" s="234"/>
      <c r="G111" s="234"/>
      <c r="H111" s="234"/>
      <c r="I111" s="31"/>
      <c r="J111" s="31"/>
      <c r="K111" s="31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102</v>
      </c>
      <c r="D112" s="31"/>
      <c r="E112" s="31"/>
      <c r="F112" s="31"/>
      <c r="G112" s="31"/>
      <c r="H112" s="31"/>
      <c r="I112" s="31"/>
      <c r="J112" s="31"/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6.5" customHeight="1">
      <c r="A113" s="31"/>
      <c r="B113" s="32"/>
      <c r="C113" s="31"/>
      <c r="D113" s="31"/>
      <c r="E113" s="194" t="str">
        <f>E9</f>
        <v>6 - oprava stávající místní komunikace</v>
      </c>
      <c r="F113" s="235"/>
      <c r="G113" s="235"/>
      <c r="H113" s="235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5" customHeight="1">
      <c r="A114" s="31"/>
      <c r="B114" s="32"/>
      <c r="C114" s="31"/>
      <c r="D114" s="31"/>
      <c r="E114" s="31"/>
      <c r="F114" s="31"/>
      <c r="G114" s="31"/>
      <c r="H114" s="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20</v>
      </c>
      <c r="D115" s="31"/>
      <c r="E115" s="31"/>
      <c r="F115" s="24" t="str">
        <f>F12</f>
        <v xml:space="preserve"> </v>
      </c>
      <c r="G115" s="31"/>
      <c r="H115" s="31"/>
      <c r="I115" s="26" t="s">
        <v>22</v>
      </c>
      <c r="J115" s="54" t="str">
        <f>IF(J12="","",J12)</f>
        <v>21. 4. 2025</v>
      </c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2" customHeight="1">
      <c r="A117" s="31"/>
      <c r="B117" s="32"/>
      <c r="C117" s="26" t="s">
        <v>24</v>
      </c>
      <c r="D117" s="31"/>
      <c r="E117" s="31"/>
      <c r="F117" s="24" t="str">
        <f>E15</f>
        <v>Obec Netřebice</v>
      </c>
      <c r="G117" s="31"/>
      <c r="H117" s="31"/>
      <c r="I117" s="26" t="s">
        <v>30</v>
      </c>
      <c r="J117" s="29" t="str">
        <f>E21</f>
        <v xml:space="preserve"> </v>
      </c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6" t="s">
        <v>28</v>
      </c>
      <c r="D118" s="31"/>
      <c r="E118" s="31"/>
      <c r="F118" s="24" t="str">
        <f>IF(E18="","",E18)</f>
        <v>Vyplň údaj</v>
      </c>
      <c r="G118" s="31"/>
      <c r="H118" s="31"/>
      <c r="I118" s="26" t="s">
        <v>32</v>
      </c>
      <c r="J118" s="29" t="str">
        <f>E24</f>
        <v xml:space="preserve"> </v>
      </c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0.35" customHeight="1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11" customFormat="1" ht="29.25" customHeight="1">
      <c r="A120" s="119"/>
      <c r="B120" s="120"/>
      <c r="C120" s="121" t="s">
        <v>116</v>
      </c>
      <c r="D120" s="122" t="s">
        <v>59</v>
      </c>
      <c r="E120" s="122" t="s">
        <v>55</v>
      </c>
      <c r="F120" s="122" t="s">
        <v>56</v>
      </c>
      <c r="G120" s="122" t="s">
        <v>117</v>
      </c>
      <c r="H120" s="122" t="s">
        <v>118</v>
      </c>
      <c r="I120" s="122" t="s">
        <v>119</v>
      </c>
      <c r="J120" s="123" t="s">
        <v>106</v>
      </c>
      <c r="K120" s="124" t="s">
        <v>120</v>
      </c>
      <c r="L120" s="125"/>
      <c r="M120" s="61" t="s">
        <v>1</v>
      </c>
      <c r="N120" s="62" t="s">
        <v>38</v>
      </c>
      <c r="O120" s="62" t="s">
        <v>121</v>
      </c>
      <c r="P120" s="62" t="s">
        <v>122</v>
      </c>
      <c r="Q120" s="62" t="s">
        <v>123</v>
      </c>
      <c r="R120" s="62" t="s">
        <v>124</v>
      </c>
      <c r="S120" s="62" t="s">
        <v>125</v>
      </c>
      <c r="T120" s="63" t="s">
        <v>126</v>
      </c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</row>
    <row r="121" spans="1:65" s="2" customFormat="1" ht="22.9" customHeight="1">
      <c r="A121" s="31"/>
      <c r="B121" s="32"/>
      <c r="C121" s="68" t="s">
        <v>127</v>
      </c>
      <c r="D121" s="31"/>
      <c r="E121" s="31"/>
      <c r="F121" s="31"/>
      <c r="G121" s="31"/>
      <c r="H121" s="31"/>
      <c r="I121" s="31"/>
      <c r="J121" s="126">
        <f>BK121</f>
        <v>0</v>
      </c>
      <c r="K121" s="31"/>
      <c r="L121" s="32"/>
      <c r="M121" s="64"/>
      <c r="N121" s="55"/>
      <c r="O121" s="65"/>
      <c r="P121" s="127">
        <f>P122</f>
        <v>0</v>
      </c>
      <c r="Q121" s="65"/>
      <c r="R121" s="127">
        <f>R122</f>
        <v>1.1885E-2</v>
      </c>
      <c r="S121" s="65"/>
      <c r="T121" s="128">
        <f>T122</f>
        <v>77.05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T121" s="16" t="s">
        <v>73</v>
      </c>
      <c r="AU121" s="16" t="s">
        <v>108</v>
      </c>
      <c r="BK121" s="129">
        <f>BK122</f>
        <v>0</v>
      </c>
    </row>
    <row r="122" spans="1:65" s="12" customFormat="1" ht="25.9" customHeight="1">
      <c r="B122" s="130"/>
      <c r="D122" s="131" t="s">
        <v>73</v>
      </c>
      <c r="E122" s="132" t="s">
        <v>128</v>
      </c>
      <c r="F122" s="132" t="s">
        <v>129</v>
      </c>
      <c r="I122" s="133"/>
      <c r="J122" s="134">
        <f>BK122</f>
        <v>0</v>
      </c>
      <c r="L122" s="130"/>
      <c r="M122" s="135"/>
      <c r="N122" s="136"/>
      <c r="O122" s="136"/>
      <c r="P122" s="137">
        <f>P123+P126+P131+P136</f>
        <v>0</v>
      </c>
      <c r="Q122" s="136"/>
      <c r="R122" s="137">
        <f>R123+R126+R131+R136</f>
        <v>1.1885E-2</v>
      </c>
      <c r="S122" s="136"/>
      <c r="T122" s="138">
        <f>T123+T126+T131+T136</f>
        <v>77.05</v>
      </c>
      <c r="AR122" s="131" t="s">
        <v>79</v>
      </c>
      <c r="AT122" s="139" t="s">
        <v>73</v>
      </c>
      <c r="AU122" s="139" t="s">
        <v>74</v>
      </c>
      <c r="AY122" s="131" t="s">
        <v>130</v>
      </c>
      <c r="BK122" s="140">
        <f>BK123+BK126+BK131+BK136</f>
        <v>0</v>
      </c>
    </row>
    <row r="123" spans="1:65" s="12" customFormat="1" ht="22.9" customHeight="1">
      <c r="B123" s="130"/>
      <c r="D123" s="131" t="s">
        <v>73</v>
      </c>
      <c r="E123" s="141" t="s">
        <v>79</v>
      </c>
      <c r="F123" s="141" t="s">
        <v>131</v>
      </c>
      <c r="I123" s="133"/>
      <c r="J123" s="142">
        <f>BK123</f>
        <v>0</v>
      </c>
      <c r="L123" s="130"/>
      <c r="M123" s="135"/>
      <c r="N123" s="136"/>
      <c r="O123" s="136"/>
      <c r="P123" s="137">
        <f>SUM(P124:P125)</f>
        <v>0</v>
      </c>
      <c r="Q123" s="136"/>
      <c r="R123" s="137">
        <f>SUM(R124:R125)</f>
        <v>6.7000000000000002E-3</v>
      </c>
      <c r="S123" s="136"/>
      <c r="T123" s="138">
        <f>SUM(T124:T125)</f>
        <v>77.05</v>
      </c>
      <c r="AR123" s="131" t="s">
        <v>79</v>
      </c>
      <c r="AT123" s="139" t="s">
        <v>73</v>
      </c>
      <c r="AU123" s="139" t="s">
        <v>79</v>
      </c>
      <c r="AY123" s="131" t="s">
        <v>130</v>
      </c>
      <c r="BK123" s="140">
        <f>SUM(BK124:BK125)</f>
        <v>0</v>
      </c>
    </row>
    <row r="124" spans="1:65" s="2" customFormat="1" ht="24.2" customHeight="1">
      <c r="A124" s="31"/>
      <c r="B124" s="143"/>
      <c r="C124" s="144" t="s">
        <v>79</v>
      </c>
      <c r="D124" s="144" t="s">
        <v>132</v>
      </c>
      <c r="E124" s="145" t="s">
        <v>1049</v>
      </c>
      <c r="F124" s="146" t="s">
        <v>1050</v>
      </c>
      <c r="G124" s="147" t="s">
        <v>135</v>
      </c>
      <c r="H124" s="148">
        <v>670</v>
      </c>
      <c r="I124" s="149"/>
      <c r="J124" s="150">
        <f>ROUND(I124*H124,2)</f>
        <v>0</v>
      </c>
      <c r="K124" s="151"/>
      <c r="L124" s="32"/>
      <c r="M124" s="152" t="s">
        <v>1</v>
      </c>
      <c r="N124" s="153" t="s">
        <v>39</v>
      </c>
      <c r="O124" s="57"/>
      <c r="P124" s="154">
        <f>O124*H124</f>
        <v>0</v>
      </c>
      <c r="Q124" s="154">
        <v>1.0000000000000001E-5</v>
      </c>
      <c r="R124" s="154">
        <f>Q124*H124</f>
        <v>6.7000000000000002E-3</v>
      </c>
      <c r="S124" s="154">
        <v>0.115</v>
      </c>
      <c r="T124" s="155">
        <f>S124*H124</f>
        <v>77.05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56" t="s">
        <v>89</v>
      </c>
      <c r="AT124" s="156" t="s">
        <v>132</v>
      </c>
      <c r="AU124" s="156" t="s">
        <v>83</v>
      </c>
      <c r="AY124" s="16" t="s">
        <v>130</v>
      </c>
      <c r="BE124" s="157">
        <f>IF(N124="základní",J124,0)</f>
        <v>0</v>
      </c>
      <c r="BF124" s="157">
        <f>IF(N124="snížená",J124,0)</f>
        <v>0</v>
      </c>
      <c r="BG124" s="157">
        <f>IF(N124="zákl. přenesená",J124,0)</f>
        <v>0</v>
      </c>
      <c r="BH124" s="157">
        <f>IF(N124="sníž. přenesená",J124,0)</f>
        <v>0</v>
      </c>
      <c r="BI124" s="157">
        <f>IF(N124="nulová",J124,0)</f>
        <v>0</v>
      </c>
      <c r="BJ124" s="16" t="s">
        <v>79</v>
      </c>
      <c r="BK124" s="157">
        <f>ROUND(I124*H124,2)</f>
        <v>0</v>
      </c>
      <c r="BL124" s="16" t="s">
        <v>89</v>
      </c>
      <c r="BM124" s="156" t="s">
        <v>1051</v>
      </c>
    </row>
    <row r="125" spans="1:65" s="13" customFormat="1" ht="11.25">
      <c r="B125" s="158"/>
      <c r="D125" s="159" t="s">
        <v>137</v>
      </c>
      <c r="E125" s="160" t="s">
        <v>1</v>
      </c>
      <c r="F125" s="161" t="s">
        <v>1052</v>
      </c>
      <c r="H125" s="162">
        <v>670</v>
      </c>
      <c r="I125" s="163"/>
      <c r="L125" s="158"/>
      <c r="M125" s="164"/>
      <c r="N125" s="165"/>
      <c r="O125" s="165"/>
      <c r="P125" s="165"/>
      <c r="Q125" s="165"/>
      <c r="R125" s="165"/>
      <c r="S125" s="165"/>
      <c r="T125" s="166"/>
      <c r="AT125" s="160" t="s">
        <v>137</v>
      </c>
      <c r="AU125" s="160" t="s">
        <v>83</v>
      </c>
      <c r="AV125" s="13" t="s">
        <v>83</v>
      </c>
      <c r="AW125" s="13" t="s">
        <v>31</v>
      </c>
      <c r="AX125" s="13" t="s">
        <v>79</v>
      </c>
      <c r="AY125" s="160" t="s">
        <v>130</v>
      </c>
    </row>
    <row r="126" spans="1:65" s="12" customFormat="1" ht="22.9" customHeight="1">
      <c r="B126" s="130"/>
      <c r="D126" s="131" t="s">
        <v>73</v>
      </c>
      <c r="E126" s="141" t="s">
        <v>92</v>
      </c>
      <c r="F126" s="141" t="s">
        <v>207</v>
      </c>
      <c r="I126" s="133"/>
      <c r="J126" s="142">
        <f>BK126</f>
        <v>0</v>
      </c>
      <c r="L126" s="130"/>
      <c r="M126" s="135"/>
      <c r="N126" s="136"/>
      <c r="O126" s="136"/>
      <c r="P126" s="137">
        <f>SUM(P127:P130)</f>
        <v>0</v>
      </c>
      <c r="Q126" s="136"/>
      <c r="R126" s="137">
        <f>SUM(R127:R130)</f>
        <v>0</v>
      </c>
      <c r="S126" s="136"/>
      <c r="T126" s="138">
        <f>SUM(T127:T130)</f>
        <v>0</v>
      </c>
      <c r="AR126" s="131" t="s">
        <v>79</v>
      </c>
      <c r="AT126" s="139" t="s">
        <v>73</v>
      </c>
      <c r="AU126" s="139" t="s">
        <v>79</v>
      </c>
      <c r="AY126" s="131" t="s">
        <v>130</v>
      </c>
      <c r="BK126" s="140">
        <f>SUM(BK127:BK130)</f>
        <v>0</v>
      </c>
    </row>
    <row r="127" spans="1:65" s="2" customFormat="1" ht="24.2" customHeight="1">
      <c r="A127" s="31"/>
      <c r="B127" s="143"/>
      <c r="C127" s="144" t="s">
        <v>83</v>
      </c>
      <c r="D127" s="144" t="s">
        <v>132</v>
      </c>
      <c r="E127" s="145" t="s">
        <v>1053</v>
      </c>
      <c r="F127" s="146" t="s">
        <v>1054</v>
      </c>
      <c r="G127" s="147" t="s">
        <v>135</v>
      </c>
      <c r="H127" s="148">
        <v>670</v>
      </c>
      <c r="I127" s="149"/>
      <c r="J127" s="150">
        <f>ROUND(I127*H127,2)</f>
        <v>0</v>
      </c>
      <c r="K127" s="151"/>
      <c r="L127" s="32"/>
      <c r="M127" s="152" t="s">
        <v>1</v>
      </c>
      <c r="N127" s="153" t="s">
        <v>39</v>
      </c>
      <c r="O127" s="57"/>
      <c r="P127" s="154">
        <f>O127*H127</f>
        <v>0</v>
      </c>
      <c r="Q127" s="154">
        <v>0</v>
      </c>
      <c r="R127" s="154">
        <f>Q127*H127</f>
        <v>0</v>
      </c>
      <c r="S127" s="154">
        <v>0</v>
      </c>
      <c r="T127" s="155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56" t="s">
        <v>89</v>
      </c>
      <c r="AT127" s="156" t="s">
        <v>132</v>
      </c>
      <c r="AU127" s="156" t="s">
        <v>83</v>
      </c>
      <c r="AY127" s="16" t="s">
        <v>130</v>
      </c>
      <c r="BE127" s="157">
        <f>IF(N127="základní",J127,0)</f>
        <v>0</v>
      </c>
      <c r="BF127" s="157">
        <f>IF(N127="snížená",J127,0)</f>
        <v>0</v>
      </c>
      <c r="BG127" s="157">
        <f>IF(N127="zákl. přenesená",J127,0)</f>
        <v>0</v>
      </c>
      <c r="BH127" s="157">
        <f>IF(N127="sníž. přenesená",J127,0)</f>
        <v>0</v>
      </c>
      <c r="BI127" s="157">
        <f>IF(N127="nulová",J127,0)</f>
        <v>0</v>
      </c>
      <c r="BJ127" s="16" t="s">
        <v>79</v>
      </c>
      <c r="BK127" s="157">
        <f>ROUND(I127*H127,2)</f>
        <v>0</v>
      </c>
      <c r="BL127" s="16" t="s">
        <v>89</v>
      </c>
      <c r="BM127" s="156" t="s">
        <v>1055</v>
      </c>
    </row>
    <row r="128" spans="1:65" s="13" customFormat="1" ht="11.25">
      <c r="B128" s="158"/>
      <c r="D128" s="159" t="s">
        <v>137</v>
      </c>
      <c r="E128" s="160" t="s">
        <v>1</v>
      </c>
      <c r="F128" s="161" t="s">
        <v>1052</v>
      </c>
      <c r="H128" s="162">
        <v>670</v>
      </c>
      <c r="I128" s="163"/>
      <c r="L128" s="158"/>
      <c r="M128" s="164"/>
      <c r="N128" s="165"/>
      <c r="O128" s="165"/>
      <c r="P128" s="165"/>
      <c r="Q128" s="165"/>
      <c r="R128" s="165"/>
      <c r="S128" s="165"/>
      <c r="T128" s="166"/>
      <c r="AT128" s="160" t="s">
        <v>137</v>
      </c>
      <c r="AU128" s="160" t="s">
        <v>83</v>
      </c>
      <c r="AV128" s="13" t="s">
        <v>83</v>
      </c>
      <c r="AW128" s="13" t="s">
        <v>31</v>
      </c>
      <c r="AX128" s="13" t="s">
        <v>79</v>
      </c>
      <c r="AY128" s="160" t="s">
        <v>130</v>
      </c>
    </row>
    <row r="129" spans="1:65" s="2" customFormat="1" ht="33" customHeight="1">
      <c r="A129" s="31"/>
      <c r="B129" s="143"/>
      <c r="C129" s="144" t="s">
        <v>86</v>
      </c>
      <c r="D129" s="144" t="s">
        <v>132</v>
      </c>
      <c r="E129" s="145" t="s">
        <v>1056</v>
      </c>
      <c r="F129" s="146" t="s">
        <v>1057</v>
      </c>
      <c r="G129" s="147" t="s">
        <v>135</v>
      </c>
      <c r="H129" s="148">
        <v>670</v>
      </c>
      <c r="I129" s="149"/>
      <c r="J129" s="150">
        <f>ROUND(I129*H129,2)</f>
        <v>0</v>
      </c>
      <c r="K129" s="151"/>
      <c r="L129" s="32"/>
      <c r="M129" s="152" t="s">
        <v>1</v>
      </c>
      <c r="N129" s="153" t="s">
        <v>39</v>
      </c>
      <c r="O129" s="57"/>
      <c r="P129" s="154">
        <f>O129*H129</f>
        <v>0</v>
      </c>
      <c r="Q129" s="154">
        <v>0</v>
      </c>
      <c r="R129" s="154">
        <f>Q129*H129</f>
        <v>0</v>
      </c>
      <c r="S129" s="154">
        <v>0</v>
      </c>
      <c r="T129" s="155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56" t="s">
        <v>89</v>
      </c>
      <c r="AT129" s="156" t="s">
        <v>132</v>
      </c>
      <c r="AU129" s="156" t="s">
        <v>83</v>
      </c>
      <c r="AY129" s="16" t="s">
        <v>130</v>
      </c>
      <c r="BE129" s="157">
        <f>IF(N129="základní",J129,0)</f>
        <v>0</v>
      </c>
      <c r="BF129" s="157">
        <f>IF(N129="snížená",J129,0)</f>
        <v>0</v>
      </c>
      <c r="BG129" s="157">
        <f>IF(N129="zákl. přenesená",J129,0)</f>
        <v>0</v>
      </c>
      <c r="BH129" s="157">
        <f>IF(N129="sníž. přenesená",J129,0)</f>
        <v>0</v>
      </c>
      <c r="BI129" s="157">
        <f>IF(N129="nulová",J129,0)</f>
        <v>0</v>
      </c>
      <c r="BJ129" s="16" t="s">
        <v>79</v>
      </c>
      <c r="BK129" s="157">
        <f>ROUND(I129*H129,2)</f>
        <v>0</v>
      </c>
      <c r="BL129" s="16" t="s">
        <v>89</v>
      </c>
      <c r="BM129" s="156" t="s">
        <v>1058</v>
      </c>
    </row>
    <row r="130" spans="1:65" s="13" customFormat="1" ht="11.25">
      <c r="B130" s="158"/>
      <c r="D130" s="159" t="s">
        <v>137</v>
      </c>
      <c r="E130" s="160" t="s">
        <v>1</v>
      </c>
      <c r="F130" s="161" t="s">
        <v>1052</v>
      </c>
      <c r="H130" s="162">
        <v>670</v>
      </c>
      <c r="I130" s="163"/>
      <c r="L130" s="158"/>
      <c r="M130" s="164"/>
      <c r="N130" s="165"/>
      <c r="O130" s="165"/>
      <c r="P130" s="165"/>
      <c r="Q130" s="165"/>
      <c r="R130" s="165"/>
      <c r="S130" s="165"/>
      <c r="T130" s="166"/>
      <c r="AT130" s="160" t="s">
        <v>137</v>
      </c>
      <c r="AU130" s="160" t="s">
        <v>83</v>
      </c>
      <c r="AV130" s="13" t="s">
        <v>83</v>
      </c>
      <c r="AW130" s="13" t="s">
        <v>31</v>
      </c>
      <c r="AX130" s="13" t="s">
        <v>79</v>
      </c>
      <c r="AY130" s="160" t="s">
        <v>130</v>
      </c>
    </row>
    <row r="131" spans="1:65" s="12" customFormat="1" ht="22.9" customHeight="1">
      <c r="B131" s="130"/>
      <c r="D131" s="131" t="s">
        <v>73</v>
      </c>
      <c r="E131" s="141" t="s">
        <v>172</v>
      </c>
      <c r="F131" s="141" t="s">
        <v>249</v>
      </c>
      <c r="I131" s="133"/>
      <c r="J131" s="142">
        <f>BK131</f>
        <v>0</v>
      </c>
      <c r="L131" s="130"/>
      <c r="M131" s="135"/>
      <c r="N131" s="136"/>
      <c r="O131" s="136"/>
      <c r="P131" s="137">
        <f>SUM(P132:P135)</f>
        <v>0</v>
      </c>
      <c r="Q131" s="136"/>
      <c r="R131" s="137">
        <f>SUM(R132:R135)</f>
        <v>5.1849999999999995E-3</v>
      </c>
      <c r="S131" s="136"/>
      <c r="T131" s="138">
        <f>SUM(T132:T135)</f>
        <v>0</v>
      </c>
      <c r="AR131" s="131" t="s">
        <v>79</v>
      </c>
      <c r="AT131" s="139" t="s">
        <v>73</v>
      </c>
      <c r="AU131" s="139" t="s">
        <v>79</v>
      </c>
      <c r="AY131" s="131" t="s">
        <v>130</v>
      </c>
      <c r="BK131" s="140">
        <f>SUM(BK132:BK135)</f>
        <v>0</v>
      </c>
    </row>
    <row r="132" spans="1:65" s="2" customFormat="1" ht="33" customHeight="1">
      <c r="A132" s="31"/>
      <c r="B132" s="143"/>
      <c r="C132" s="144" t="s">
        <v>89</v>
      </c>
      <c r="D132" s="144" t="s">
        <v>132</v>
      </c>
      <c r="E132" s="145" t="s">
        <v>1059</v>
      </c>
      <c r="F132" s="146" t="s">
        <v>1060</v>
      </c>
      <c r="G132" s="147" t="s">
        <v>199</v>
      </c>
      <c r="H132" s="148">
        <v>8.5</v>
      </c>
      <c r="I132" s="149"/>
      <c r="J132" s="150">
        <f>ROUND(I132*H132,2)</f>
        <v>0</v>
      </c>
      <c r="K132" s="151"/>
      <c r="L132" s="32"/>
      <c r="M132" s="152" t="s">
        <v>1</v>
      </c>
      <c r="N132" s="153" t="s">
        <v>39</v>
      </c>
      <c r="O132" s="57"/>
      <c r="P132" s="154">
        <f>O132*H132</f>
        <v>0</v>
      </c>
      <c r="Q132" s="154">
        <v>6.0999999999999997E-4</v>
      </c>
      <c r="R132" s="154">
        <f>Q132*H132</f>
        <v>5.1849999999999995E-3</v>
      </c>
      <c r="S132" s="154">
        <v>0</v>
      </c>
      <c r="T132" s="155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56" t="s">
        <v>89</v>
      </c>
      <c r="AT132" s="156" t="s">
        <v>132</v>
      </c>
      <c r="AU132" s="156" t="s">
        <v>83</v>
      </c>
      <c r="AY132" s="16" t="s">
        <v>130</v>
      </c>
      <c r="BE132" s="157">
        <f>IF(N132="základní",J132,0)</f>
        <v>0</v>
      </c>
      <c r="BF132" s="157">
        <f>IF(N132="snížená",J132,0)</f>
        <v>0</v>
      </c>
      <c r="BG132" s="157">
        <f>IF(N132="zákl. přenesená",J132,0)</f>
        <v>0</v>
      </c>
      <c r="BH132" s="157">
        <f>IF(N132="sníž. přenesená",J132,0)</f>
        <v>0</v>
      </c>
      <c r="BI132" s="157">
        <f>IF(N132="nulová",J132,0)</f>
        <v>0</v>
      </c>
      <c r="BJ132" s="16" t="s">
        <v>79</v>
      </c>
      <c r="BK132" s="157">
        <f>ROUND(I132*H132,2)</f>
        <v>0</v>
      </c>
      <c r="BL132" s="16" t="s">
        <v>89</v>
      </c>
      <c r="BM132" s="156" t="s">
        <v>1061</v>
      </c>
    </row>
    <row r="133" spans="1:65" s="13" customFormat="1" ht="11.25">
      <c r="B133" s="158"/>
      <c r="D133" s="159" t="s">
        <v>137</v>
      </c>
      <c r="E133" s="160" t="s">
        <v>1</v>
      </c>
      <c r="F133" s="161" t="s">
        <v>1062</v>
      </c>
      <c r="H133" s="162">
        <v>8.5</v>
      </c>
      <c r="I133" s="163"/>
      <c r="L133" s="158"/>
      <c r="M133" s="164"/>
      <c r="N133" s="165"/>
      <c r="O133" s="165"/>
      <c r="P133" s="165"/>
      <c r="Q133" s="165"/>
      <c r="R133" s="165"/>
      <c r="S133" s="165"/>
      <c r="T133" s="166"/>
      <c r="AT133" s="160" t="s">
        <v>137</v>
      </c>
      <c r="AU133" s="160" t="s">
        <v>83</v>
      </c>
      <c r="AV133" s="13" t="s">
        <v>83</v>
      </c>
      <c r="AW133" s="13" t="s">
        <v>31</v>
      </c>
      <c r="AX133" s="13" t="s">
        <v>79</v>
      </c>
      <c r="AY133" s="160" t="s">
        <v>130</v>
      </c>
    </row>
    <row r="134" spans="1:65" s="2" customFormat="1" ht="24.2" customHeight="1">
      <c r="A134" s="31"/>
      <c r="B134" s="143"/>
      <c r="C134" s="144" t="s">
        <v>92</v>
      </c>
      <c r="D134" s="144" t="s">
        <v>132</v>
      </c>
      <c r="E134" s="145" t="s">
        <v>1063</v>
      </c>
      <c r="F134" s="146" t="s">
        <v>1064</v>
      </c>
      <c r="G134" s="147" t="s">
        <v>199</v>
      </c>
      <c r="H134" s="148">
        <v>8.5</v>
      </c>
      <c r="I134" s="149"/>
      <c r="J134" s="150">
        <f>ROUND(I134*H134,2)</f>
        <v>0</v>
      </c>
      <c r="K134" s="151"/>
      <c r="L134" s="32"/>
      <c r="M134" s="152" t="s">
        <v>1</v>
      </c>
      <c r="N134" s="153" t="s">
        <v>39</v>
      </c>
      <c r="O134" s="57"/>
      <c r="P134" s="154">
        <f>O134*H134</f>
        <v>0</v>
      </c>
      <c r="Q134" s="154">
        <v>0</v>
      </c>
      <c r="R134" s="154">
        <f>Q134*H134</f>
        <v>0</v>
      </c>
      <c r="S134" s="154">
        <v>0</v>
      </c>
      <c r="T134" s="155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56" t="s">
        <v>89</v>
      </c>
      <c r="AT134" s="156" t="s">
        <v>132</v>
      </c>
      <c r="AU134" s="156" t="s">
        <v>83</v>
      </c>
      <c r="AY134" s="16" t="s">
        <v>130</v>
      </c>
      <c r="BE134" s="157">
        <f>IF(N134="základní",J134,0)</f>
        <v>0</v>
      </c>
      <c r="BF134" s="157">
        <f>IF(N134="snížená",J134,0)</f>
        <v>0</v>
      </c>
      <c r="BG134" s="157">
        <f>IF(N134="zákl. přenesená",J134,0)</f>
        <v>0</v>
      </c>
      <c r="BH134" s="157">
        <f>IF(N134="sníž. přenesená",J134,0)</f>
        <v>0</v>
      </c>
      <c r="BI134" s="157">
        <f>IF(N134="nulová",J134,0)</f>
        <v>0</v>
      </c>
      <c r="BJ134" s="16" t="s">
        <v>79</v>
      </c>
      <c r="BK134" s="157">
        <f>ROUND(I134*H134,2)</f>
        <v>0</v>
      </c>
      <c r="BL134" s="16" t="s">
        <v>89</v>
      </c>
      <c r="BM134" s="156" t="s">
        <v>1065</v>
      </c>
    </row>
    <row r="135" spans="1:65" s="13" customFormat="1" ht="11.25">
      <c r="B135" s="158"/>
      <c r="D135" s="159" t="s">
        <v>137</v>
      </c>
      <c r="E135" s="160" t="s">
        <v>1</v>
      </c>
      <c r="F135" s="161" t="s">
        <v>1062</v>
      </c>
      <c r="H135" s="162">
        <v>8.5</v>
      </c>
      <c r="I135" s="163"/>
      <c r="L135" s="158"/>
      <c r="M135" s="164"/>
      <c r="N135" s="165"/>
      <c r="O135" s="165"/>
      <c r="P135" s="165"/>
      <c r="Q135" s="165"/>
      <c r="R135" s="165"/>
      <c r="S135" s="165"/>
      <c r="T135" s="166"/>
      <c r="AT135" s="160" t="s">
        <v>137</v>
      </c>
      <c r="AU135" s="160" t="s">
        <v>83</v>
      </c>
      <c r="AV135" s="13" t="s">
        <v>83</v>
      </c>
      <c r="AW135" s="13" t="s">
        <v>31</v>
      </c>
      <c r="AX135" s="13" t="s">
        <v>79</v>
      </c>
      <c r="AY135" s="160" t="s">
        <v>130</v>
      </c>
    </row>
    <row r="136" spans="1:65" s="12" customFormat="1" ht="22.9" customHeight="1">
      <c r="B136" s="130"/>
      <c r="D136" s="131" t="s">
        <v>73</v>
      </c>
      <c r="E136" s="141" t="s">
        <v>487</v>
      </c>
      <c r="F136" s="141" t="s">
        <v>488</v>
      </c>
      <c r="I136" s="133"/>
      <c r="J136" s="142">
        <f>BK136</f>
        <v>0</v>
      </c>
      <c r="L136" s="130"/>
      <c r="M136" s="135"/>
      <c r="N136" s="136"/>
      <c r="O136" s="136"/>
      <c r="P136" s="137">
        <f>SUM(P137:P142)</f>
        <v>0</v>
      </c>
      <c r="Q136" s="136"/>
      <c r="R136" s="137">
        <f>SUM(R137:R142)</f>
        <v>0</v>
      </c>
      <c r="S136" s="136"/>
      <c r="T136" s="138">
        <f>SUM(T137:T142)</f>
        <v>0</v>
      </c>
      <c r="AR136" s="131" t="s">
        <v>79</v>
      </c>
      <c r="AT136" s="139" t="s">
        <v>73</v>
      </c>
      <c r="AU136" s="139" t="s">
        <v>79</v>
      </c>
      <c r="AY136" s="131" t="s">
        <v>130</v>
      </c>
      <c r="BK136" s="140">
        <f>SUM(BK137:BK142)</f>
        <v>0</v>
      </c>
    </row>
    <row r="137" spans="1:65" s="2" customFormat="1" ht="21.75" customHeight="1">
      <c r="A137" s="31"/>
      <c r="B137" s="143"/>
      <c r="C137" s="144" t="s">
        <v>95</v>
      </c>
      <c r="D137" s="144" t="s">
        <v>132</v>
      </c>
      <c r="E137" s="145" t="s">
        <v>500</v>
      </c>
      <c r="F137" s="146" t="s">
        <v>501</v>
      </c>
      <c r="G137" s="147" t="s">
        <v>156</v>
      </c>
      <c r="H137" s="148">
        <v>77.05</v>
      </c>
      <c r="I137" s="149"/>
      <c r="J137" s="150">
        <f>ROUND(I137*H137,2)</f>
        <v>0</v>
      </c>
      <c r="K137" s="151"/>
      <c r="L137" s="32"/>
      <c r="M137" s="152" t="s">
        <v>1</v>
      </c>
      <c r="N137" s="153" t="s">
        <v>39</v>
      </c>
      <c r="O137" s="57"/>
      <c r="P137" s="154">
        <f>O137*H137</f>
        <v>0</v>
      </c>
      <c r="Q137" s="154">
        <v>0</v>
      </c>
      <c r="R137" s="154">
        <f>Q137*H137</f>
        <v>0</v>
      </c>
      <c r="S137" s="154">
        <v>0</v>
      </c>
      <c r="T137" s="155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56" t="s">
        <v>89</v>
      </c>
      <c r="AT137" s="156" t="s">
        <v>132</v>
      </c>
      <c r="AU137" s="156" t="s">
        <v>83</v>
      </c>
      <c r="AY137" s="16" t="s">
        <v>130</v>
      </c>
      <c r="BE137" s="157">
        <f>IF(N137="základní",J137,0)</f>
        <v>0</v>
      </c>
      <c r="BF137" s="157">
        <f>IF(N137="snížená",J137,0)</f>
        <v>0</v>
      </c>
      <c r="BG137" s="157">
        <f>IF(N137="zákl. přenesená",J137,0)</f>
        <v>0</v>
      </c>
      <c r="BH137" s="157">
        <f>IF(N137="sníž. přenesená",J137,0)</f>
        <v>0</v>
      </c>
      <c r="BI137" s="157">
        <f>IF(N137="nulová",J137,0)</f>
        <v>0</v>
      </c>
      <c r="BJ137" s="16" t="s">
        <v>79</v>
      </c>
      <c r="BK137" s="157">
        <f>ROUND(I137*H137,2)</f>
        <v>0</v>
      </c>
      <c r="BL137" s="16" t="s">
        <v>89</v>
      </c>
      <c r="BM137" s="156" t="s">
        <v>1066</v>
      </c>
    </row>
    <row r="138" spans="1:65" s="13" customFormat="1" ht="11.25">
      <c r="B138" s="158"/>
      <c r="D138" s="159" t="s">
        <v>137</v>
      </c>
      <c r="E138" s="160" t="s">
        <v>1</v>
      </c>
      <c r="F138" s="161" t="s">
        <v>1067</v>
      </c>
      <c r="H138" s="162">
        <v>77.05</v>
      </c>
      <c r="I138" s="163"/>
      <c r="L138" s="158"/>
      <c r="M138" s="164"/>
      <c r="N138" s="165"/>
      <c r="O138" s="165"/>
      <c r="P138" s="165"/>
      <c r="Q138" s="165"/>
      <c r="R138" s="165"/>
      <c r="S138" s="165"/>
      <c r="T138" s="166"/>
      <c r="AT138" s="160" t="s">
        <v>137</v>
      </c>
      <c r="AU138" s="160" t="s">
        <v>83</v>
      </c>
      <c r="AV138" s="13" t="s">
        <v>83</v>
      </c>
      <c r="AW138" s="13" t="s">
        <v>31</v>
      </c>
      <c r="AX138" s="13" t="s">
        <v>79</v>
      </c>
      <c r="AY138" s="160" t="s">
        <v>130</v>
      </c>
    </row>
    <row r="139" spans="1:65" s="2" customFormat="1" ht="24.2" customHeight="1">
      <c r="A139" s="31"/>
      <c r="B139" s="143"/>
      <c r="C139" s="144" t="s">
        <v>98</v>
      </c>
      <c r="D139" s="144" t="s">
        <v>132</v>
      </c>
      <c r="E139" s="145" t="s">
        <v>505</v>
      </c>
      <c r="F139" s="146" t="s">
        <v>506</v>
      </c>
      <c r="G139" s="147" t="s">
        <v>156</v>
      </c>
      <c r="H139" s="148">
        <v>154.1</v>
      </c>
      <c r="I139" s="149"/>
      <c r="J139" s="150">
        <f>ROUND(I139*H139,2)</f>
        <v>0</v>
      </c>
      <c r="K139" s="151"/>
      <c r="L139" s="32"/>
      <c r="M139" s="152" t="s">
        <v>1</v>
      </c>
      <c r="N139" s="153" t="s">
        <v>39</v>
      </c>
      <c r="O139" s="57"/>
      <c r="P139" s="154">
        <f>O139*H139</f>
        <v>0</v>
      </c>
      <c r="Q139" s="154">
        <v>0</v>
      </c>
      <c r="R139" s="154">
        <f>Q139*H139</f>
        <v>0</v>
      </c>
      <c r="S139" s="154">
        <v>0</v>
      </c>
      <c r="T139" s="155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56" t="s">
        <v>89</v>
      </c>
      <c r="AT139" s="156" t="s">
        <v>132</v>
      </c>
      <c r="AU139" s="156" t="s">
        <v>83</v>
      </c>
      <c r="AY139" s="16" t="s">
        <v>130</v>
      </c>
      <c r="BE139" s="157">
        <f>IF(N139="základní",J139,0)</f>
        <v>0</v>
      </c>
      <c r="BF139" s="157">
        <f>IF(N139="snížená",J139,0)</f>
        <v>0</v>
      </c>
      <c r="BG139" s="157">
        <f>IF(N139="zákl. přenesená",J139,0)</f>
        <v>0</v>
      </c>
      <c r="BH139" s="157">
        <f>IF(N139="sníž. přenesená",J139,0)</f>
        <v>0</v>
      </c>
      <c r="BI139" s="157">
        <f>IF(N139="nulová",J139,0)</f>
        <v>0</v>
      </c>
      <c r="BJ139" s="16" t="s">
        <v>79</v>
      </c>
      <c r="BK139" s="157">
        <f>ROUND(I139*H139,2)</f>
        <v>0</v>
      </c>
      <c r="BL139" s="16" t="s">
        <v>89</v>
      </c>
      <c r="BM139" s="156" t="s">
        <v>1068</v>
      </c>
    </row>
    <row r="140" spans="1:65" s="13" customFormat="1" ht="11.25">
      <c r="B140" s="158"/>
      <c r="D140" s="159" t="s">
        <v>137</v>
      </c>
      <c r="E140" s="160" t="s">
        <v>1</v>
      </c>
      <c r="F140" s="161" t="s">
        <v>1069</v>
      </c>
      <c r="H140" s="162">
        <v>154.1</v>
      </c>
      <c r="I140" s="163"/>
      <c r="L140" s="158"/>
      <c r="M140" s="164"/>
      <c r="N140" s="165"/>
      <c r="O140" s="165"/>
      <c r="P140" s="165"/>
      <c r="Q140" s="165"/>
      <c r="R140" s="165"/>
      <c r="S140" s="165"/>
      <c r="T140" s="166"/>
      <c r="AT140" s="160" t="s">
        <v>137</v>
      </c>
      <c r="AU140" s="160" t="s">
        <v>83</v>
      </c>
      <c r="AV140" s="13" t="s">
        <v>83</v>
      </c>
      <c r="AW140" s="13" t="s">
        <v>31</v>
      </c>
      <c r="AX140" s="13" t="s">
        <v>79</v>
      </c>
      <c r="AY140" s="160" t="s">
        <v>130</v>
      </c>
    </row>
    <row r="141" spans="1:65" s="2" customFormat="1" ht="44.25" customHeight="1">
      <c r="A141" s="31"/>
      <c r="B141" s="143"/>
      <c r="C141" s="144" t="s">
        <v>157</v>
      </c>
      <c r="D141" s="144" t="s">
        <v>132</v>
      </c>
      <c r="E141" s="145" t="s">
        <v>514</v>
      </c>
      <c r="F141" s="146" t="s">
        <v>515</v>
      </c>
      <c r="G141" s="147" t="s">
        <v>156</v>
      </c>
      <c r="H141" s="148">
        <v>77.05</v>
      </c>
      <c r="I141" s="149"/>
      <c r="J141" s="150">
        <f>ROUND(I141*H141,2)</f>
        <v>0</v>
      </c>
      <c r="K141" s="151"/>
      <c r="L141" s="32"/>
      <c r="M141" s="152" t="s">
        <v>1</v>
      </c>
      <c r="N141" s="153" t="s">
        <v>39</v>
      </c>
      <c r="O141" s="57"/>
      <c r="P141" s="154">
        <f>O141*H141</f>
        <v>0</v>
      </c>
      <c r="Q141" s="154">
        <v>0</v>
      </c>
      <c r="R141" s="154">
        <f>Q141*H141</f>
        <v>0</v>
      </c>
      <c r="S141" s="154">
        <v>0</v>
      </c>
      <c r="T141" s="155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56" t="s">
        <v>89</v>
      </c>
      <c r="AT141" s="156" t="s">
        <v>132</v>
      </c>
      <c r="AU141" s="156" t="s">
        <v>83</v>
      </c>
      <c r="AY141" s="16" t="s">
        <v>130</v>
      </c>
      <c r="BE141" s="157">
        <f>IF(N141="základní",J141,0)</f>
        <v>0</v>
      </c>
      <c r="BF141" s="157">
        <f>IF(N141="snížená",J141,0)</f>
        <v>0</v>
      </c>
      <c r="BG141" s="157">
        <f>IF(N141="zákl. přenesená",J141,0)</f>
        <v>0</v>
      </c>
      <c r="BH141" s="157">
        <f>IF(N141="sníž. přenesená",J141,0)</f>
        <v>0</v>
      </c>
      <c r="BI141" s="157">
        <f>IF(N141="nulová",J141,0)</f>
        <v>0</v>
      </c>
      <c r="BJ141" s="16" t="s">
        <v>79</v>
      </c>
      <c r="BK141" s="157">
        <f>ROUND(I141*H141,2)</f>
        <v>0</v>
      </c>
      <c r="BL141" s="16" t="s">
        <v>89</v>
      </c>
      <c r="BM141" s="156" t="s">
        <v>1070</v>
      </c>
    </row>
    <row r="142" spans="1:65" s="13" customFormat="1" ht="11.25">
      <c r="B142" s="158"/>
      <c r="D142" s="159" t="s">
        <v>137</v>
      </c>
      <c r="E142" s="160" t="s">
        <v>1</v>
      </c>
      <c r="F142" s="161" t="s">
        <v>1067</v>
      </c>
      <c r="H142" s="162">
        <v>77.05</v>
      </c>
      <c r="I142" s="163"/>
      <c r="L142" s="158"/>
      <c r="M142" s="191"/>
      <c r="N142" s="192"/>
      <c r="O142" s="192"/>
      <c r="P142" s="192"/>
      <c r="Q142" s="192"/>
      <c r="R142" s="192"/>
      <c r="S142" s="192"/>
      <c r="T142" s="193"/>
      <c r="AT142" s="160" t="s">
        <v>137</v>
      </c>
      <c r="AU142" s="160" t="s">
        <v>83</v>
      </c>
      <c r="AV142" s="13" t="s">
        <v>83</v>
      </c>
      <c r="AW142" s="13" t="s">
        <v>31</v>
      </c>
      <c r="AX142" s="13" t="s">
        <v>79</v>
      </c>
      <c r="AY142" s="160" t="s">
        <v>130</v>
      </c>
    </row>
    <row r="143" spans="1:65" s="2" customFormat="1" ht="6.95" customHeight="1">
      <c r="A143" s="31"/>
      <c r="B143" s="46"/>
      <c r="C143" s="47"/>
      <c r="D143" s="47"/>
      <c r="E143" s="47"/>
      <c r="F143" s="47"/>
      <c r="G143" s="47"/>
      <c r="H143" s="47"/>
      <c r="I143" s="47"/>
      <c r="J143" s="47"/>
      <c r="K143" s="47"/>
      <c r="L143" s="32"/>
      <c r="M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</row>
  </sheetData>
  <autoFilter ref="C120:K142" xr:uid="{00000000-0009-0000-0000-000006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3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32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6" t="s">
        <v>100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1:46" s="1" customFormat="1" ht="24.95" customHeight="1">
      <c r="B4" s="19"/>
      <c r="D4" s="20" t="s">
        <v>101</v>
      </c>
      <c r="L4" s="19"/>
      <c r="M4" s="92" t="s">
        <v>10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16</v>
      </c>
      <c r="L6" s="19"/>
    </row>
    <row r="7" spans="1:46" s="1" customFormat="1" ht="16.5" customHeight="1">
      <c r="B7" s="19"/>
      <c r="E7" s="233" t="str">
        <f>'Rekapitulace stavby'!K6</f>
        <v>Parcely Z2 v obci Netřebice</v>
      </c>
      <c r="F7" s="234"/>
      <c r="G7" s="234"/>
      <c r="H7" s="234"/>
      <c r="L7" s="19"/>
    </row>
    <row r="8" spans="1:46" s="2" customFormat="1" ht="12" customHeight="1">
      <c r="A8" s="31"/>
      <c r="B8" s="32"/>
      <c r="C8" s="31"/>
      <c r="D8" s="26" t="s">
        <v>102</v>
      </c>
      <c r="E8" s="31"/>
      <c r="F8" s="31"/>
      <c r="G8" s="31"/>
      <c r="H8" s="31"/>
      <c r="I8" s="31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194" t="s">
        <v>1071</v>
      </c>
      <c r="F9" s="235"/>
      <c r="G9" s="235"/>
      <c r="H9" s="235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1.25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18</v>
      </c>
      <c r="E11" s="31"/>
      <c r="F11" s="24" t="s">
        <v>1</v>
      </c>
      <c r="G11" s="31"/>
      <c r="H11" s="31"/>
      <c r="I11" s="26" t="s">
        <v>19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20</v>
      </c>
      <c r="E12" s="31"/>
      <c r="F12" s="24" t="s">
        <v>21</v>
      </c>
      <c r="G12" s="31"/>
      <c r="H12" s="31"/>
      <c r="I12" s="26" t="s">
        <v>22</v>
      </c>
      <c r="J12" s="54" t="str">
        <f>'Rekapitulace stavby'!AN8</f>
        <v>21. 4. 2025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24</v>
      </c>
      <c r="E14" s="31"/>
      <c r="F14" s="31"/>
      <c r="G14" s="31"/>
      <c r="H14" s="31"/>
      <c r="I14" s="26" t="s">
        <v>25</v>
      </c>
      <c r="J14" s="24" t="str">
        <f>IF('Rekapitulace stavby'!AN10="","",'Rekapitulace stavby'!AN10)</f>
        <v/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tr">
        <f>IF('Rekapitulace stavby'!E11="","",'Rekapitulace stavby'!E11)</f>
        <v>Obec Netřebice</v>
      </c>
      <c r="F15" s="31"/>
      <c r="G15" s="31"/>
      <c r="H15" s="31"/>
      <c r="I15" s="26" t="s">
        <v>27</v>
      </c>
      <c r="J15" s="24" t="str">
        <f>IF('Rekapitulace stavby'!AN11="","",'Rekapitulace stavby'!AN11)</f>
        <v/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28</v>
      </c>
      <c r="E17" s="31"/>
      <c r="F17" s="31"/>
      <c r="G17" s="31"/>
      <c r="H17" s="31"/>
      <c r="I17" s="26" t="s">
        <v>25</v>
      </c>
      <c r="J17" s="27" t="str">
        <f>'Rekapitulace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36" t="str">
        <f>'Rekapitulace stavby'!E14</f>
        <v>Vyplň údaj</v>
      </c>
      <c r="F18" s="216"/>
      <c r="G18" s="216"/>
      <c r="H18" s="216"/>
      <c r="I18" s="26" t="s">
        <v>27</v>
      </c>
      <c r="J18" s="27" t="str">
        <f>'Rekapitulace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30</v>
      </c>
      <c r="E20" s="31"/>
      <c r="F20" s="31"/>
      <c r="G20" s="31"/>
      <c r="H20" s="31"/>
      <c r="I20" s="26" t="s">
        <v>25</v>
      </c>
      <c r="J20" s="24" t="str">
        <f>IF('Rekapitulace stavby'!AN16="","",'Rekapitulace stavby'!AN16)</f>
        <v/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tr">
        <f>IF('Rekapitulace stavby'!E17="","",'Rekapitulace stavby'!E17)</f>
        <v xml:space="preserve"> </v>
      </c>
      <c r="F21" s="31"/>
      <c r="G21" s="31"/>
      <c r="H21" s="31"/>
      <c r="I21" s="26" t="s">
        <v>27</v>
      </c>
      <c r="J21" s="24" t="str">
        <f>IF('Rekapitulace stavby'!AN17="","",'Rekapitulace stavby'!AN17)</f>
        <v/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32</v>
      </c>
      <c r="E23" s="31"/>
      <c r="F23" s="31"/>
      <c r="G23" s="31"/>
      <c r="H23" s="31"/>
      <c r="I23" s="26" t="s">
        <v>25</v>
      </c>
      <c r="J23" s="24" t="str">
        <f>IF('Rekapitulace stavby'!AN19="","",'Rekapitulace stavby'!AN19)</f>
        <v/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IF('Rekapitulace stavby'!E20="","",'Rekapitulace stavby'!E20)</f>
        <v xml:space="preserve"> </v>
      </c>
      <c r="F24" s="31"/>
      <c r="G24" s="31"/>
      <c r="H24" s="31"/>
      <c r="I24" s="26" t="s">
        <v>27</v>
      </c>
      <c r="J24" s="24" t="str">
        <f>IF('Rekapitulace stavby'!AN20="","",'Rekapitulace stavby'!AN20)</f>
        <v/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33</v>
      </c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3"/>
      <c r="B27" s="94"/>
      <c r="C27" s="93"/>
      <c r="D27" s="93"/>
      <c r="E27" s="221" t="s">
        <v>1</v>
      </c>
      <c r="F27" s="221"/>
      <c r="G27" s="221"/>
      <c r="H27" s="221"/>
      <c r="I27" s="93"/>
      <c r="J27" s="93"/>
      <c r="K27" s="93"/>
      <c r="L27" s="95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65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96" t="s">
        <v>34</v>
      </c>
      <c r="E30" s="31"/>
      <c r="F30" s="31"/>
      <c r="G30" s="31"/>
      <c r="H30" s="31"/>
      <c r="I30" s="31"/>
      <c r="J30" s="70">
        <f>ROUND(J118,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5"/>
      <c r="E31" s="65"/>
      <c r="F31" s="65"/>
      <c r="G31" s="65"/>
      <c r="H31" s="65"/>
      <c r="I31" s="65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36</v>
      </c>
      <c r="G32" s="31"/>
      <c r="H32" s="31"/>
      <c r="I32" s="35" t="s">
        <v>35</v>
      </c>
      <c r="J32" s="35" t="s">
        <v>37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97" t="s">
        <v>38</v>
      </c>
      <c r="E33" s="26" t="s">
        <v>39</v>
      </c>
      <c r="F33" s="98">
        <f>ROUND((SUM(BE118:BE131)),  2)</f>
        <v>0</v>
      </c>
      <c r="G33" s="31"/>
      <c r="H33" s="31"/>
      <c r="I33" s="99">
        <v>0.21</v>
      </c>
      <c r="J33" s="98">
        <f>ROUND(((SUM(BE118:BE131))*I33), 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40</v>
      </c>
      <c r="F34" s="98">
        <f>ROUND((SUM(BF118:BF131)),  2)</f>
        <v>0</v>
      </c>
      <c r="G34" s="31"/>
      <c r="H34" s="31"/>
      <c r="I34" s="99">
        <v>0.12</v>
      </c>
      <c r="J34" s="98">
        <f>ROUND(((SUM(BF118:BF131))*I34), 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41</v>
      </c>
      <c r="F35" s="98">
        <f>ROUND((SUM(BG118:BG131)),  2)</f>
        <v>0</v>
      </c>
      <c r="G35" s="31"/>
      <c r="H35" s="31"/>
      <c r="I35" s="99">
        <v>0.21</v>
      </c>
      <c r="J35" s="98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42</v>
      </c>
      <c r="F36" s="98">
        <f>ROUND((SUM(BH118:BH131)),  2)</f>
        <v>0</v>
      </c>
      <c r="G36" s="31"/>
      <c r="H36" s="31"/>
      <c r="I36" s="99">
        <v>0.12</v>
      </c>
      <c r="J36" s="98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43</v>
      </c>
      <c r="F37" s="98">
        <f>ROUND((SUM(BI118:BI131)),  2)</f>
        <v>0</v>
      </c>
      <c r="G37" s="31"/>
      <c r="H37" s="31"/>
      <c r="I37" s="99">
        <v>0</v>
      </c>
      <c r="J37" s="98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0"/>
      <c r="D39" s="101" t="s">
        <v>44</v>
      </c>
      <c r="E39" s="59"/>
      <c r="F39" s="59"/>
      <c r="G39" s="102" t="s">
        <v>45</v>
      </c>
      <c r="H39" s="103" t="s">
        <v>46</v>
      </c>
      <c r="I39" s="59"/>
      <c r="J39" s="104">
        <f>SUM(J30:J37)</f>
        <v>0</v>
      </c>
      <c r="K39" s="105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1"/>
      <c r="D50" s="42" t="s">
        <v>47</v>
      </c>
      <c r="E50" s="43"/>
      <c r="F50" s="43"/>
      <c r="G50" s="42" t="s">
        <v>48</v>
      </c>
      <c r="H50" s="43"/>
      <c r="I50" s="43"/>
      <c r="J50" s="43"/>
      <c r="K50" s="43"/>
      <c r="L50" s="41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1"/>
      <c r="B61" s="32"/>
      <c r="C61" s="31"/>
      <c r="D61" s="44" t="s">
        <v>49</v>
      </c>
      <c r="E61" s="34"/>
      <c r="F61" s="106" t="s">
        <v>50</v>
      </c>
      <c r="G61" s="44" t="s">
        <v>49</v>
      </c>
      <c r="H61" s="34"/>
      <c r="I61" s="34"/>
      <c r="J61" s="107" t="s">
        <v>50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1"/>
      <c r="B65" s="32"/>
      <c r="C65" s="31"/>
      <c r="D65" s="42" t="s">
        <v>51</v>
      </c>
      <c r="E65" s="45"/>
      <c r="F65" s="45"/>
      <c r="G65" s="42" t="s">
        <v>52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1"/>
      <c r="B76" s="32"/>
      <c r="C76" s="31"/>
      <c r="D76" s="44" t="s">
        <v>49</v>
      </c>
      <c r="E76" s="34"/>
      <c r="F76" s="106" t="s">
        <v>50</v>
      </c>
      <c r="G76" s="44" t="s">
        <v>49</v>
      </c>
      <c r="H76" s="34"/>
      <c r="I76" s="34"/>
      <c r="J76" s="107" t="s">
        <v>50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104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33" t="str">
        <f>E7</f>
        <v>Parcely Z2 v obci Netřebice</v>
      </c>
      <c r="F85" s="234"/>
      <c r="G85" s="234"/>
      <c r="H85" s="234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102</v>
      </c>
      <c r="D86" s="31"/>
      <c r="E86" s="31"/>
      <c r="F86" s="31"/>
      <c r="G86" s="31"/>
      <c r="H86" s="31"/>
      <c r="I86" s="31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194" t="str">
        <f>E9</f>
        <v>7 - vedlejší a ostatní náklady</v>
      </c>
      <c r="F87" s="235"/>
      <c r="G87" s="235"/>
      <c r="H87" s="235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1"/>
      <c r="E89" s="31"/>
      <c r="F89" s="24" t="str">
        <f>F12</f>
        <v xml:space="preserve"> </v>
      </c>
      <c r="G89" s="31"/>
      <c r="H89" s="31"/>
      <c r="I89" s="26" t="s">
        <v>22</v>
      </c>
      <c r="J89" s="54" t="str">
        <f>IF(J12="","",J12)</f>
        <v>21. 4. 2025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1"/>
      <c r="E91" s="31"/>
      <c r="F91" s="24" t="str">
        <f>E15</f>
        <v>Obec Netřebice</v>
      </c>
      <c r="G91" s="31"/>
      <c r="H91" s="31"/>
      <c r="I91" s="26" t="s">
        <v>30</v>
      </c>
      <c r="J91" s="29" t="str">
        <f>E21</f>
        <v xml:space="preserve"> 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28</v>
      </c>
      <c r="D92" s="31"/>
      <c r="E92" s="31"/>
      <c r="F92" s="24" t="str">
        <f>IF(E18="","",E18)</f>
        <v>Vyplň údaj</v>
      </c>
      <c r="G92" s="31"/>
      <c r="H92" s="31"/>
      <c r="I92" s="26" t="s">
        <v>32</v>
      </c>
      <c r="J92" s="29" t="str">
        <f>E24</f>
        <v xml:space="preserve"> 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08" t="s">
        <v>105</v>
      </c>
      <c r="D94" s="100"/>
      <c r="E94" s="100"/>
      <c r="F94" s="100"/>
      <c r="G94" s="100"/>
      <c r="H94" s="100"/>
      <c r="I94" s="100"/>
      <c r="J94" s="109" t="s">
        <v>106</v>
      </c>
      <c r="K94" s="100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10" t="s">
        <v>107</v>
      </c>
      <c r="D96" s="31"/>
      <c r="E96" s="31"/>
      <c r="F96" s="31"/>
      <c r="G96" s="31"/>
      <c r="H96" s="31"/>
      <c r="I96" s="31"/>
      <c r="J96" s="70">
        <f>J118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108</v>
      </c>
    </row>
    <row r="97" spans="1:31" s="9" customFormat="1" ht="24.95" customHeight="1">
      <c r="B97" s="111"/>
      <c r="D97" s="112" t="s">
        <v>109</v>
      </c>
      <c r="E97" s="113"/>
      <c r="F97" s="113"/>
      <c r="G97" s="113"/>
      <c r="H97" s="113"/>
      <c r="I97" s="113"/>
      <c r="J97" s="114">
        <f>J119</f>
        <v>0</v>
      </c>
      <c r="L97" s="111"/>
    </row>
    <row r="98" spans="1:31" s="10" customFormat="1" ht="19.899999999999999" customHeight="1">
      <c r="B98" s="115"/>
      <c r="D98" s="116" t="s">
        <v>1072</v>
      </c>
      <c r="E98" s="117"/>
      <c r="F98" s="117"/>
      <c r="G98" s="117"/>
      <c r="H98" s="117"/>
      <c r="I98" s="117"/>
      <c r="J98" s="118">
        <f>J120</f>
        <v>0</v>
      </c>
      <c r="L98" s="115"/>
    </row>
    <row r="99" spans="1:31" s="2" customFormat="1" ht="21.75" customHeight="1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31" s="2" customFormat="1" ht="6.95" customHeight="1">
      <c r="A100" s="31"/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</row>
    <row r="104" spans="1:31" s="2" customFormat="1" ht="6.95" customHeight="1">
      <c r="A104" s="31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24.95" customHeight="1">
      <c r="A105" s="31"/>
      <c r="B105" s="32"/>
      <c r="C105" s="20" t="s">
        <v>115</v>
      </c>
      <c r="D105" s="31"/>
      <c r="E105" s="31"/>
      <c r="F105" s="31"/>
      <c r="G105" s="31"/>
      <c r="H105" s="31"/>
      <c r="I105" s="31"/>
      <c r="J105" s="31"/>
      <c r="K105" s="31"/>
      <c r="L105" s="4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5" customHeight="1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12" customHeight="1">
      <c r="A107" s="31"/>
      <c r="B107" s="32"/>
      <c r="C107" s="26" t="s">
        <v>16</v>
      </c>
      <c r="D107" s="31"/>
      <c r="E107" s="31"/>
      <c r="F107" s="31"/>
      <c r="G107" s="31"/>
      <c r="H107" s="31"/>
      <c r="I107" s="31"/>
      <c r="J107" s="31"/>
      <c r="K107" s="31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16.5" customHeight="1">
      <c r="A108" s="31"/>
      <c r="B108" s="32"/>
      <c r="C108" s="31"/>
      <c r="D108" s="31"/>
      <c r="E108" s="233" t="str">
        <f>E7</f>
        <v>Parcely Z2 v obci Netřebice</v>
      </c>
      <c r="F108" s="234"/>
      <c r="G108" s="234"/>
      <c r="H108" s="234"/>
      <c r="I108" s="31"/>
      <c r="J108" s="31"/>
      <c r="K108" s="31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2" customHeight="1">
      <c r="A109" s="31"/>
      <c r="B109" s="32"/>
      <c r="C109" s="26" t="s">
        <v>102</v>
      </c>
      <c r="D109" s="31"/>
      <c r="E109" s="31"/>
      <c r="F109" s="31"/>
      <c r="G109" s="31"/>
      <c r="H109" s="31"/>
      <c r="I109" s="31"/>
      <c r="J109" s="31"/>
      <c r="K109" s="31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6.5" customHeight="1">
      <c r="A110" s="31"/>
      <c r="B110" s="32"/>
      <c r="C110" s="31"/>
      <c r="D110" s="31"/>
      <c r="E110" s="194" t="str">
        <f>E9</f>
        <v>7 - vedlejší a ostatní náklady</v>
      </c>
      <c r="F110" s="235"/>
      <c r="G110" s="235"/>
      <c r="H110" s="235"/>
      <c r="I110" s="31"/>
      <c r="J110" s="31"/>
      <c r="K110" s="31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6.95" customHeight="1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20</v>
      </c>
      <c r="D112" s="31"/>
      <c r="E112" s="31"/>
      <c r="F112" s="24" t="str">
        <f>F12</f>
        <v xml:space="preserve"> </v>
      </c>
      <c r="G112" s="31"/>
      <c r="H112" s="31"/>
      <c r="I112" s="26" t="s">
        <v>22</v>
      </c>
      <c r="J112" s="54" t="str">
        <f>IF(J12="","",J12)</f>
        <v>21. 4. 2025</v>
      </c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5" customHeight="1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5.2" customHeight="1">
      <c r="A114" s="31"/>
      <c r="B114" s="32"/>
      <c r="C114" s="26" t="s">
        <v>24</v>
      </c>
      <c r="D114" s="31"/>
      <c r="E114" s="31"/>
      <c r="F114" s="24" t="str">
        <f>E15</f>
        <v>Obec Netřebice</v>
      </c>
      <c r="G114" s="31"/>
      <c r="H114" s="31"/>
      <c r="I114" s="26" t="s">
        <v>30</v>
      </c>
      <c r="J114" s="29" t="str">
        <f>E21</f>
        <v xml:space="preserve"> </v>
      </c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5.2" customHeight="1">
      <c r="A115" s="31"/>
      <c r="B115" s="32"/>
      <c r="C115" s="26" t="s">
        <v>28</v>
      </c>
      <c r="D115" s="31"/>
      <c r="E115" s="31"/>
      <c r="F115" s="24" t="str">
        <f>IF(E18="","",E18)</f>
        <v>Vyplň údaj</v>
      </c>
      <c r="G115" s="31"/>
      <c r="H115" s="31"/>
      <c r="I115" s="26" t="s">
        <v>32</v>
      </c>
      <c r="J115" s="29" t="str">
        <f>E24</f>
        <v xml:space="preserve"> </v>
      </c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0.35" customHeigh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11" customFormat="1" ht="29.25" customHeight="1">
      <c r="A117" s="119"/>
      <c r="B117" s="120"/>
      <c r="C117" s="121" t="s">
        <v>116</v>
      </c>
      <c r="D117" s="122" t="s">
        <v>59</v>
      </c>
      <c r="E117" s="122" t="s">
        <v>55</v>
      </c>
      <c r="F117" s="122" t="s">
        <v>56</v>
      </c>
      <c r="G117" s="122" t="s">
        <v>117</v>
      </c>
      <c r="H117" s="122" t="s">
        <v>118</v>
      </c>
      <c r="I117" s="122" t="s">
        <v>119</v>
      </c>
      <c r="J117" s="123" t="s">
        <v>106</v>
      </c>
      <c r="K117" s="124" t="s">
        <v>120</v>
      </c>
      <c r="L117" s="125"/>
      <c r="M117" s="61" t="s">
        <v>1</v>
      </c>
      <c r="N117" s="62" t="s">
        <v>38</v>
      </c>
      <c r="O117" s="62" t="s">
        <v>121</v>
      </c>
      <c r="P117" s="62" t="s">
        <v>122</v>
      </c>
      <c r="Q117" s="62" t="s">
        <v>123</v>
      </c>
      <c r="R117" s="62" t="s">
        <v>124</v>
      </c>
      <c r="S117" s="62" t="s">
        <v>125</v>
      </c>
      <c r="T117" s="63" t="s">
        <v>126</v>
      </c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</row>
    <row r="118" spans="1:65" s="2" customFormat="1" ht="22.9" customHeight="1">
      <c r="A118" s="31"/>
      <c r="B118" s="32"/>
      <c r="C118" s="68" t="s">
        <v>127</v>
      </c>
      <c r="D118" s="31"/>
      <c r="E118" s="31"/>
      <c r="F118" s="31"/>
      <c r="G118" s="31"/>
      <c r="H118" s="31"/>
      <c r="I118" s="31"/>
      <c r="J118" s="126">
        <f>BK118</f>
        <v>0</v>
      </c>
      <c r="K118" s="31"/>
      <c r="L118" s="32"/>
      <c r="M118" s="64"/>
      <c r="N118" s="55"/>
      <c r="O118" s="65"/>
      <c r="P118" s="127">
        <f>P119</f>
        <v>0</v>
      </c>
      <c r="Q118" s="65"/>
      <c r="R118" s="127">
        <f>R119</f>
        <v>0</v>
      </c>
      <c r="S118" s="65"/>
      <c r="T118" s="128">
        <f>T119</f>
        <v>0</v>
      </c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T118" s="16" t="s">
        <v>73</v>
      </c>
      <c r="AU118" s="16" t="s">
        <v>108</v>
      </c>
      <c r="BK118" s="129">
        <f>BK119</f>
        <v>0</v>
      </c>
    </row>
    <row r="119" spans="1:65" s="12" customFormat="1" ht="25.9" customHeight="1">
      <c r="B119" s="130"/>
      <c r="D119" s="131" t="s">
        <v>73</v>
      </c>
      <c r="E119" s="132" t="s">
        <v>128</v>
      </c>
      <c r="F119" s="132" t="s">
        <v>129</v>
      </c>
      <c r="I119" s="133"/>
      <c r="J119" s="134">
        <f>BK119</f>
        <v>0</v>
      </c>
      <c r="L119" s="130"/>
      <c r="M119" s="135"/>
      <c r="N119" s="136"/>
      <c r="O119" s="136"/>
      <c r="P119" s="137">
        <f>P120</f>
        <v>0</v>
      </c>
      <c r="Q119" s="136"/>
      <c r="R119" s="137">
        <f>R120</f>
        <v>0</v>
      </c>
      <c r="S119" s="136"/>
      <c r="T119" s="138">
        <f>T120</f>
        <v>0</v>
      </c>
      <c r="AR119" s="131" t="s">
        <v>89</v>
      </c>
      <c r="AT119" s="139" t="s">
        <v>73</v>
      </c>
      <c r="AU119" s="139" t="s">
        <v>74</v>
      </c>
      <c r="AY119" s="131" t="s">
        <v>130</v>
      </c>
      <c r="BK119" s="140">
        <f>BK120</f>
        <v>0</v>
      </c>
    </row>
    <row r="120" spans="1:65" s="12" customFormat="1" ht="22.9" customHeight="1">
      <c r="B120" s="130"/>
      <c r="D120" s="131" t="s">
        <v>73</v>
      </c>
      <c r="E120" s="141" t="s">
        <v>1073</v>
      </c>
      <c r="F120" s="141" t="s">
        <v>711</v>
      </c>
      <c r="I120" s="133"/>
      <c r="J120" s="142">
        <f>BK120</f>
        <v>0</v>
      </c>
      <c r="L120" s="130"/>
      <c r="M120" s="135"/>
      <c r="N120" s="136"/>
      <c r="O120" s="136"/>
      <c r="P120" s="137">
        <f>SUM(P121:P131)</f>
        <v>0</v>
      </c>
      <c r="Q120" s="136"/>
      <c r="R120" s="137">
        <f>SUM(R121:R131)</f>
        <v>0</v>
      </c>
      <c r="S120" s="136"/>
      <c r="T120" s="138">
        <f>SUM(T121:T131)</f>
        <v>0</v>
      </c>
      <c r="AR120" s="131" t="s">
        <v>89</v>
      </c>
      <c r="AT120" s="139" t="s">
        <v>73</v>
      </c>
      <c r="AU120" s="139" t="s">
        <v>79</v>
      </c>
      <c r="AY120" s="131" t="s">
        <v>130</v>
      </c>
      <c r="BK120" s="140">
        <f>SUM(BK121:BK131)</f>
        <v>0</v>
      </c>
    </row>
    <row r="121" spans="1:65" s="2" customFormat="1" ht="16.5" customHeight="1">
      <c r="A121" s="31"/>
      <c r="B121" s="143"/>
      <c r="C121" s="144" t="s">
        <v>79</v>
      </c>
      <c r="D121" s="144" t="s">
        <v>132</v>
      </c>
      <c r="E121" s="145" t="s">
        <v>1074</v>
      </c>
      <c r="F121" s="146" t="s">
        <v>1075</v>
      </c>
      <c r="G121" s="147" t="s">
        <v>205</v>
      </c>
      <c r="H121" s="148">
        <v>1</v>
      </c>
      <c r="I121" s="149"/>
      <c r="J121" s="150">
        <f t="shared" ref="J121:J131" si="0">ROUND(I121*H121,2)</f>
        <v>0</v>
      </c>
      <c r="K121" s="151"/>
      <c r="L121" s="32"/>
      <c r="M121" s="152" t="s">
        <v>1</v>
      </c>
      <c r="N121" s="153" t="s">
        <v>39</v>
      </c>
      <c r="O121" s="57"/>
      <c r="P121" s="154">
        <f t="shared" ref="P121:P131" si="1">O121*H121</f>
        <v>0</v>
      </c>
      <c r="Q121" s="154">
        <v>0</v>
      </c>
      <c r="R121" s="154">
        <f t="shared" ref="R121:R131" si="2">Q121*H121</f>
        <v>0</v>
      </c>
      <c r="S121" s="154">
        <v>0</v>
      </c>
      <c r="T121" s="155">
        <f t="shared" ref="T121:T131" si="3">S121*H121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R121" s="156" t="s">
        <v>709</v>
      </c>
      <c r="AT121" s="156" t="s">
        <v>132</v>
      </c>
      <c r="AU121" s="156" t="s">
        <v>83</v>
      </c>
      <c r="AY121" s="16" t="s">
        <v>130</v>
      </c>
      <c r="BE121" s="157">
        <f t="shared" ref="BE121:BE131" si="4">IF(N121="základní",J121,0)</f>
        <v>0</v>
      </c>
      <c r="BF121" s="157">
        <f t="shared" ref="BF121:BF131" si="5">IF(N121="snížená",J121,0)</f>
        <v>0</v>
      </c>
      <c r="BG121" s="157">
        <f t="shared" ref="BG121:BG131" si="6">IF(N121="zákl. přenesená",J121,0)</f>
        <v>0</v>
      </c>
      <c r="BH121" s="157">
        <f t="shared" ref="BH121:BH131" si="7">IF(N121="sníž. přenesená",J121,0)</f>
        <v>0</v>
      </c>
      <c r="BI121" s="157">
        <f t="shared" ref="BI121:BI131" si="8">IF(N121="nulová",J121,0)</f>
        <v>0</v>
      </c>
      <c r="BJ121" s="16" t="s">
        <v>79</v>
      </c>
      <c r="BK121" s="157">
        <f t="shared" ref="BK121:BK131" si="9">ROUND(I121*H121,2)</f>
        <v>0</v>
      </c>
      <c r="BL121" s="16" t="s">
        <v>709</v>
      </c>
      <c r="BM121" s="156" t="s">
        <v>1076</v>
      </c>
    </row>
    <row r="122" spans="1:65" s="2" customFormat="1" ht="24.2" customHeight="1">
      <c r="A122" s="31"/>
      <c r="B122" s="143"/>
      <c r="C122" s="144" t="s">
        <v>83</v>
      </c>
      <c r="D122" s="144" t="s">
        <v>132</v>
      </c>
      <c r="E122" s="145" t="s">
        <v>1077</v>
      </c>
      <c r="F122" s="146" t="s">
        <v>1078</v>
      </c>
      <c r="G122" s="147" t="s">
        <v>205</v>
      </c>
      <c r="H122" s="148">
        <v>1</v>
      </c>
      <c r="I122" s="149"/>
      <c r="J122" s="150">
        <f t="shared" si="0"/>
        <v>0</v>
      </c>
      <c r="K122" s="151"/>
      <c r="L122" s="32"/>
      <c r="M122" s="152" t="s">
        <v>1</v>
      </c>
      <c r="N122" s="153" t="s">
        <v>39</v>
      </c>
      <c r="O122" s="57"/>
      <c r="P122" s="154">
        <f t="shared" si="1"/>
        <v>0</v>
      </c>
      <c r="Q122" s="154">
        <v>0</v>
      </c>
      <c r="R122" s="154">
        <f t="shared" si="2"/>
        <v>0</v>
      </c>
      <c r="S122" s="154">
        <v>0</v>
      </c>
      <c r="T122" s="155">
        <f t="shared" si="3"/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R122" s="156" t="s">
        <v>709</v>
      </c>
      <c r="AT122" s="156" t="s">
        <v>132</v>
      </c>
      <c r="AU122" s="156" t="s">
        <v>83</v>
      </c>
      <c r="AY122" s="16" t="s">
        <v>130</v>
      </c>
      <c r="BE122" s="157">
        <f t="shared" si="4"/>
        <v>0</v>
      </c>
      <c r="BF122" s="157">
        <f t="shared" si="5"/>
        <v>0</v>
      </c>
      <c r="BG122" s="157">
        <f t="shared" si="6"/>
        <v>0</v>
      </c>
      <c r="BH122" s="157">
        <f t="shared" si="7"/>
        <v>0</v>
      </c>
      <c r="BI122" s="157">
        <f t="shared" si="8"/>
        <v>0</v>
      </c>
      <c r="BJ122" s="16" t="s">
        <v>79</v>
      </c>
      <c r="BK122" s="157">
        <f t="shared" si="9"/>
        <v>0</v>
      </c>
      <c r="BL122" s="16" t="s">
        <v>709</v>
      </c>
      <c r="BM122" s="156" t="s">
        <v>1079</v>
      </c>
    </row>
    <row r="123" spans="1:65" s="2" customFormat="1" ht="16.5" customHeight="1">
      <c r="A123" s="31"/>
      <c r="B123" s="143"/>
      <c r="C123" s="144" t="s">
        <v>86</v>
      </c>
      <c r="D123" s="144" t="s">
        <v>132</v>
      </c>
      <c r="E123" s="145" t="s">
        <v>1080</v>
      </c>
      <c r="F123" s="146" t="s">
        <v>1081</v>
      </c>
      <c r="G123" s="147" t="s">
        <v>205</v>
      </c>
      <c r="H123" s="148">
        <v>1</v>
      </c>
      <c r="I123" s="149"/>
      <c r="J123" s="150">
        <f t="shared" si="0"/>
        <v>0</v>
      </c>
      <c r="K123" s="151"/>
      <c r="L123" s="32"/>
      <c r="M123" s="152" t="s">
        <v>1</v>
      </c>
      <c r="N123" s="153" t="s">
        <v>39</v>
      </c>
      <c r="O123" s="57"/>
      <c r="P123" s="154">
        <f t="shared" si="1"/>
        <v>0</v>
      </c>
      <c r="Q123" s="154">
        <v>0</v>
      </c>
      <c r="R123" s="154">
        <f t="shared" si="2"/>
        <v>0</v>
      </c>
      <c r="S123" s="154">
        <v>0</v>
      </c>
      <c r="T123" s="155">
        <f t="shared" si="3"/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56" t="s">
        <v>709</v>
      </c>
      <c r="AT123" s="156" t="s">
        <v>132</v>
      </c>
      <c r="AU123" s="156" t="s">
        <v>83</v>
      </c>
      <c r="AY123" s="16" t="s">
        <v>130</v>
      </c>
      <c r="BE123" s="157">
        <f t="shared" si="4"/>
        <v>0</v>
      </c>
      <c r="BF123" s="157">
        <f t="shared" si="5"/>
        <v>0</v>
      </c>
      <c r="BG123" s="157">
        <f t="shared" si="6"/>
        <v>0</v>
      </c>
      <c r="BH123" s="157">
        <f t="shared" si="7"/>
        <v>0</v>
      </c>
      <c r="BI123" s="157">
        <f t="shared" si="8"/>
        <v>0</v>
      </c>
      <c r="BJ123" s="16" t="s">
        <v>79</v>
      </c>
      <c r="BK123" s="157">
        <f t="shared" si="9"/>
        <v>0</v>
      </c>
      <c r="BL123" s="16" t="s">
        <v>709</v>
      </c>
      <c r="BM123" s="156" t="s">
        <v>1082</v>
      </c>
    </row>
    <row r="124" spans="1:65" s="2" customFormat="1" ht="16.5" customHeight="1">
      <c r="A124" s="31"/>
      <c r="B124" s="143"/>
      <c r="C124" s="144" t="s">
        <v>89</v>
      </c>
      <c r="D124" s="144" t="s">
        <v>132</v>
      </c>
      <c r="E124" s="145" t="s">
        <v>1083</v>
      </c>
      <c r="F124" s="146" t="s">
        <v>723</v>
      </c>
      <c r="G124" s="147" t="s">
        <v>205</v>
      </c>
      <c r="H124" s="148">
        <v>1</v>
      </c>
      <c r="I124" s="149"/>
      <c r="J124" s="150">
        <f t="shared" si="0"/>
        <v>0</v>
      </c>
      <c r="K124" s="151"/>
      <c r="L124" s="32"/>
      <c r="M124" s="152" t="s">
        <v>1</v>
      </c>
      <c r="N124" s="153" t="s">
        <v>39</v>
      </c>
      <c r="O124" s="57"/>
      <c r="P124" s="154">
        <f t="shared" si="1"/>
        <v>0</v>
      </c>
      <c r="Q124" s="154">
        <v>0</v>
      </c>
      <c r="R124" s="154">
        <f t="shared" si="2"/>
        <v>0</v>
      </c>
      <c r="S124" s="154">
        <v>0</v>
      </c>
      <c r="T124" s="155">
        <f t="shared" si="3"/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56" t="s">
        <v>89</v>
      </c>
      <c r="AT124" s="156" t="s">
        <v>132</v>
      </c>
      <c r="AU124" s="156" t="s">
        <v>83</v>
      </c>
      <c r="AY124" s="16" t="s">
        <v>130</v>
      </c>
      <c r="BE124" s="157">
        <f t="shared" si="4"/>
        <v>0</v>
      </c>
      <c r="BF124" s="157">
        <f t="shared" si="5"/>
        <v>0</v>
      </c>
      <c r="BG124" s="157">
        <f t="shared" si="6"/>
        <v>0</v>
      </c>
      <c r="BH124" s="157">
        <f t="shared" si="7"/>
        <v>0</v>
      </c>
      <c r="BI124" s="157">
        <f t="shared" si="8"/>
        <v>0</v>
      </c>
      <c r="BJ124" s="16" t="s">
        <v>79</v>
      </c>
      <c r="BK124" s="157">
        <f t="shared" si="9"/>
        <v>0</v>
      </c>
      <c r="BL124" s="16" t="s">
        <v>89</v>
      </c>
      <c r="BM124" s="156" t="s">
        <v>1084</v>
      </c>
    </row>
    <row r="125" spans="1:65" s="2" customFormat="1" ht="16.5" customHeight="1">
      <c r="A125" s="31"/>
      <c r="B125" s="143"/>
      <c r="C125" s="144" t="s">
        <v>95</v>
      </c>
      <c r="D125" s="144" t="s">
        <v>132</v>
      </c>
      <c r="E125" s="145" t="s">
        <v>1085</v>
      </c>
      <c r="F125" s="146" t="s">
        <v>1086</v>
      </c>
      <c r="G125" s="147" t="s">
        <v>205</v>
      </c>
      <c r="H125" s="148">
        <v>1</v>
      </c>
      <c r="I125" s="149"/>
      <c r="J125" s="150">
        <f t="shared" si="0"/>
        <v>0</v>
      </c>
      <c r="K125" s="151"/>
      <c r="L125" s="32"/>
      <c r="M125" s="152" t="s">
        <v>1</v>
      </c>
      <c r="N125" s="153" t="s">
        <v>39</v>
      </c>
      <c r="O125" s="57"/>
      <c r="P125" s="154">
        <f t="shared" si="1"/>
        <v>0</v>
      </c>
      <c r="Q125" s="154">
        <v>0</v>
      </c>
      <c r="R125" s="154">
        <f t="shared" si="2"/>
        <v>0</v>
      </c>
      <c r="S125" s="154">
        <v>0</v>
      </c>
      <c r="T125" s="155">
        <f t="shared" si="3"/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56" t="s">
        <v>89</v>
      </c>
      <c r="AT125" s="156" t="s">
        <v>132</v>
      </c>
      <c r="AU125" s="156" t="s">
        <v>83</v>
      </c>
      <c r="AY125" s="16" t="s">
        <v>130</v>
      </c>
      <c r="BE125" s="157">
        <f t="shared" si="4"/>
        <v>0</v>
      </c>
      <c r="BF125" s="157">
        <f t="shared" si="5"/>
        <v>0</v>
      </c>
      <c r="BG125" s="157">
        <f t="shared" si="6"/>
        <v>0</v>
      </c>
      <c r="BH125" s="157">
        <f t="shared" si="7"/>
        <v>0</v>
      </c>
      <c r="BI125" s="157">
        <f t="shared" si="8"/>
        <v>0</v>
      </c>
      <c r="BJ125" s="16" t="s">
        <v>79</v>
      </c>
      <c r="BK125" s="157">
        <f t="shared" si="9"/>
        <v>0</v>
      </c>
      <c r="BL125" s="16" t="s">
        <v>89</v>
      </c>
      <c r="BM125" s="156" t="s">
        <v>1087</v>
      </c>
    </row>
    <row r="126" spans="1:65" s="2" customFormat="1" ht="16.5" customHeight="1">
      <c r="A126" s="31"/>
      <c r="B126" s="143"/>
      <c r="C126" s="144" t="s">
        <v>98</v>
      </c>
      <c r="D126" s="144" t="s">
        <v>132</v>
      </c>
      <c r="E126" s="145" t="s">
        <v>1088</v>
      </c>
      <c r="F126" s="146" t="s">
        <v>1089</v>
      </c>
      <c r="G126" s="147" t="s">
        <v>205</v>
      </c>
      <c r="H126" s="148">
        <v>1</v>
      </c>
      <c r="I126" s="149"/>
      <c r="J126" s="150">
        <f t="shared" si="0"/>
        <v>0</v>
      </c>
      <c r="K126" s="151"/>
      <c r="L126" s="32"/>
      <c r="M126" s="152" t="s">
        <v>1</v>
      </c>
      <c r="N126" s="153" t="s">
        <v>39</v>
      </c>
      <c r="O126" s="57"/>
      <c r="P126" s="154">
        <f t="shared" si="1"/>
        <v>0</v>
      </c>
      <c r="Q126" s="154">
        <v>0</v>
      </c>
      <c r="R126" s="154">
        <f t="shared" si="2"/>
        <v>0</v>
      </c>
      <c r="S126" s="154">
        <v>0</v>
      </c>
      <c r="T126" s="155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56" t="s">
        <v>89</v>
      </c>
      <c r="AT126" s="156" t="s">
        <v>132</v>
      </c>
      <c r="AU126" s="156" t="s">
        <v>83</v>
      </c>
      <c r="AY126" s="16" t="s">
        <v>130</v>
      </c>
      <c r="BE126" s="157">
        <f t="shared" si="4"/>
        <v>0</v>
      </c>
      <c r="BF126" s="157">
        <f t="shared" si="5"/>
        <v>0</v>
      </c>
      <c r="BG126" s="157">
        <f t="shared" si="6"/>
        <v>0</v>
      </c>
      <c r="BH126" s="157">
        <f t="shared" si="7"/>
        <v>0</v>
      </c>
      <c r="BI126" s="157">
        <f t="shared" si="8"/>
        <v>0</v>
      </c>
      <c r="BJ126" s="16" t="s">
        <v>79</v>
      </c>
      <c r="BK126" s="157">
        <f t="shared" si="9"/>
        <v>0</v>
      </c>
      <c r="BL126" s="16" t="s">
        <v>89</v>
      </c>
      <c r="BM126" s="156" t="s">
        <v>1090</v>
      </c>
    </row>
    <row r="127" spans="1:65" s="2" customFormat="1" ht="37.9" customHeight="1">
      <c r="A127" s="31"/>
      <c r="B127" s="143"/>
      <c r="C127" s="144" t="s">
        <v>157</v>
      </c>
      <c r="D127" s="144" t="s">
        <v>132</v>
      </c>
      <c r="E127" s="145" t="s">
        <v>1091</v>
      </c>
      <c r="F127" s="146" t="s">
        <v>1092</v>
      </c>
      <c r="G127" s="147" t="s">
        <v>205</v>
      </c>
      <c r="H127" s="148">
        <v>1</v>
      </c>
      <c r="I127" s="149"/>
      <c r="J127" s="150">
        <f t="shared" si="0"/>
        <v>0</v>
      </c>
      <c r="K127" s="151"/>
      <c r="L127" s="32"/>
      <c r="M127" s="152" t="s">
        <v>1</v>
      </c>
      <c r="N127" s="153" t="s">
        <v>39</v>
      </c>
      <c r="O127" s="57"/>
      <c r="P127" s="154">
        <f t="shared" si="1"/>
        <v>0</v>
      </c>
      <c r="Q127" s="154">
        <v>0</v>
      </c>
      <c r="R127" s="154">
        <f t="shared" si="2"/>
        <v>0</v>
      </c>
      <c r="S127" s="154">
        <v>0</v>
      </c>
      <c r="T127" s="155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56" t="s">
        <v>89</v>
      </c>
      <c r="AT127" s="156" t="s">
        <v>132</v>
      </c>
      <c r="AU127" s="156" t="s">
        <v>83</v>
      </c>
      <c r="AY127" s="16" t="s">
        <v>130</v>
      </c>
      <c r="BE127" s="157">
        <f t="shared" si="4"/>
        <v>0</v>
      </c>
      <c r="BF127" s="157">
        <f t="shared" si="5"/>
        <v>0</v>
      </c>
      <c r="BG127" s="157">
        <f t="shared" si="6"/>
        <v>0</v>
      </c>
      <c r="BH127" s="157">
        <f t="shared" si="7"/>
        <v>0</v>
      </c>
      <c r="BI127" s="157">
        <f t="shared" si="8"/>
        <v>0</v>
      </c>
      <c r="BJ127" s="16" t="s">
        <v>79</v>
      </c>
      <c r="BK127" s="157">
        <f t="shared" si="9"/>
        <v>0</v>
      </c>
      <c r="BL127" s="16" t="s">
        <v>89</v>
      </c>
      <c r="BM127" s="156" t="s">
        <v>1093</v>
      </c>
    </row>
    <row r="128" spans="1:65" s="2" customFormat="1" ht="16.5" customHeight="1">
      <c r="A128" s="31"/>
      <c r="B128" s="143"/>
      <c r="C128" s="144" t="s">
        <v>172</v>
      </c>
      <c r="D128" s="144" t="s">
        <v>132</v>
      </c>
      <c r="E128" s="145" t="s">
        <v>1094</v>
      </c>
      <c r="F128" s="146" t="s">
        <v>1095</v>
      </c>
      <c r="G128" s="147" t="s">
        <v>560</v>
      </c>
      <c r="H128" s="148">
        <v>2</v>
      </c>
      <c r="I128" s="149"/>
      <c r="J128" s="150">
        <f t="shared" si="0"/>
        <v>0</v>
      </c>
      <c r="K128" s="151"/>
      <c r="L128" s="32"/>
      <c r="M128" s="152" t="s">
        <v>1</v>
      </c>
      <c r="N128" s="153" t="s">
        <v>39</v>
      </c>
      <c r="O128" s="57"/>
      <c r="P128" s="154">
        <f t="shared" si="1"/>
        <v>0</v>
      </c>
      <c r="Q128" s="154">
        <v>0</v>
      </c>
      <c r="R128" s="154">
        <f t="shared" si="2"/>
        <v>0</v>
      </c>
      <c r="S128" s="154">
        <v>0</v>
      </c>
      <c r="T128" s="155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56" t="s">
        <v>89</v>
      </c>
      <c r="AT128" s="156" t="s">
        <v>132</v>
      </c>
      <c r="AU128" s="156" t="s">
        <v>83</v>
      </c>
      <c r="AY128" s="16" t="s">
        <v>130</v>
      </c>
      <c r="BE128" s="157">
        <f t="shared" si="4"/>
        <v>0</v>
      </c>
      <c r="BF128" s="157">
        <f t="shared" si="5"/>
        <v>0</v>
      </c>
      <c r="BG128" s="157">
        <f t="shared" si="6"/>
        <v>0</v>
      </c>
      <c r="BH128" s="157">
        <f t="shared" si="7"/>
        <v>0</v>
      </c>
      <c r="BI128" s="157">
        <f t="shared" si="8"/>
        <v>0</v>
      </c>
      <c r="BJ128" s="16" t="s">
        <v>79</v>
      </c>
      <c r="BK128" s="157">
        <f t="shared" si="9"/>
        <v>0</v>
      </c>
      <c r="BL128" s="16" t="s">
        <v>89</v>
      </c>
      <c r="BM128" s="156" t="s">
        <v>1096</v>
      </c>
    </row>
    <row r="129" spans="1:65" s="2" customFormat="1" ht="24.2" customHeight="1">
      <c r="A129" s="31"/>
      <c r="B129" s="143"/>
      <c r="C129" s="144" t="s">
        <v>181</v>
      </c>
      <c r="D129" s="144" t="s">
        <v>132</v>
      </c>
      <c r="E129" s="145" t="s">
        <v>1097</v>
      </c>
      <c r="F129" s="146" t="s">
        <v>1098</v>
      </c>
      <c r="G129" s="147" t="s">
        <v>205</v>
      </c>
      <c r="H129" s="148">
        <v>1</v>
      </c>
      <c r="I129" s="149"/>
      <c r="J129" s="150">
        <f t="shared" si="0"/>
        <v>0</v>
      </c>
      <c r="K129" s="151"/>
      <c r="L129" s="32"/>
      <c r="M129" s="152" t="s">
        <v>1</v>
      </c>
      <c r="N129" s="153" t="s">
        <v>39</v>
      </c>
      <c r="O129" s="57"/>
      <c r="P129" s="154">
        <f t="shared" si="1"/>
        <v>0</v>
      </c>
      <c r="Q129" s="154">
        <v>0</v>
      </c>
      <c r="R129" s="154">
        <f t="shared" si="2"/>
        <v>0</v>
      </c>
      <c r="S129" s="154">
        <v>0</v>
      </c>
      <c r="T129" s="155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56" t="s">
        <v>89</v>
      </c>
      <c r="AT129" s="156" t="s">
        <v>132</v>
      </c>
      <c r="AU129" s="156" t="s">
        <v>83</v>
      </c>
      <c r="AY129" s="16" t="s">
        <v>130</v>
      </c>
      <c r="BE129" s="157">
        <f t="shared" si="4"/>
        <v>0</v>
      </c>
      <c r="BF129" s="157">
        <f t="shared" si="5"/>
        <v>0</v>
      </c>
      <c r="BG129" s="157">
        <f t="shared" si="6"/>
        <v>0</v>
      </c>
      <c r="BH129" s="157">
        <f t="shared" si="7"/>
        <v>0</v>
      </c>
      <c r="BI129" s="157">
        <f t="shared" si="8"/>
        <v>0</v>
      </c>
      <c r="BJ129" s="16" t="s">
        <v>79</v>
      </c>
      <c r="BK129" s="157">
        <f t="shared" si="9"/>
        <v>0</v>
      </c>
      <c r="BL129" s="16" t="s">
        <v>89</v>
      </c>
      <c r="BM129" s="156" t="s">
        <v>1099</v>
      </c>
    </row>
    <row r="130" spans="1:65" s="2" customFormat="1" ht="21.75" customHeight="1">
      <c r="A130" s="31"/>
      <c r="B130" s="143"/>
      <c r="C130" s="144" t="s">
        <v>186</v>
      </c>
      <c r="D130" s="144" t="s">
        <v>132</v>
      </c>
      <c r="E130" s="145" t="s">
        <v>1100</v>
      </c>
      <c r="F130" s="146" t="s">
        <v>1101</v>
      </c>
      <c r="G130" s="147" t="s">
        <v>205</v>
      </c>
      <c r="H130" s="148">
        <v>1</v>
      </c>
      <c r="I130" s="149"/>
      <c r="J130" s="150">
        <f t="shared" si="0"/>
        <v>0</v>
      </c>
      <c r="K130" s="151"/>
      <c r="L130" s="32"/>
      <c r="M130" s="152" t="s">
        <v>1</v>
      </c>
      <c r="N130" s="153" t="s">
        <v>39</v>
      </c>
      <c r="O130" s="57"/>
      <c r="P130" s="154">
        <f t="shared" si="1"/>
        <v>0</v>
      </c>
      <c r="Q130" s="154">
        <v>0</v>
      </c>
      <c r="R130" s="154">
        <f t="shared" si="2"/>
        <v>0</v>
      </c>
      <c r="S130" s="154">
        <v>0</v>
      </c>
      <c r="T130" s="155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56" t="s">
        <v>89</v>
      </c>
      <c r="AT130" s="156" t="s">
        <v>132</v>
      </c>
      <c r="AU130" s="156" t="s">
        <v>83</v>
      </c>
      <c r="AY130" s="16" t="s">
        <v>130</v>
      </c>
      <c r="BE130" s="157">
        <f t="shared" si="4"/>
        <v>0</v>
      </c>
      <c r="BF130" s="157">
        <f t="shared" si="5"/>
        <v>0</v>
      </c>
      <c r="BG130" s="157">
        <f t="shared" si="6"/>
        <v>0</v>
      </c>
      <c r="BH130" s="157">
        <f t="shared" si="7"/>
        <v>0</v>
      </c>
      <c r="BI130" s="157">
        <f t="shared" si="8"/>
        <v>0</v>
      </c>
      <c r="BJ130" s="16" t="s">
        <v>79</v>
      </c>
      <c r="BK130" s="157">
        <f t="shared" si="9"/>
        <v>0</v>
      </c>
      <c r="BL130" s="16" t="s">
        <v>89</v>
      </c>
      <c r="BM130" s="156" t="s">
        <v>1102</v>
      </c>
    </row>
    <row r="131" spans="1:65" s="2" customFormat="1" ht="16.5" customHeight="1">
      <c r="A131" s="31"/>
      <c r="B131" s="143"/>
      <c r="C131" s="144" t="s">
        <v>8</v>
      </c>
      <c r="D131" s="144" t="s">
        <v>132</v>
      </c>
      <c r="E131" s="145" t="s">
        <v>1103</v>
      </c>
      <c r="F131" s="146" t="s">
        <v>1104</v>
      </c>
      <c r="G131" s="147" t="s">
        <v>205</v>
      </c>
      <c r="H131" s="148">
        <v>1</v>
      </c>
      <c r="I131" s="149"/>
      <c r="J131" s="150">
        <f t="shared" si="0"/>
        <v>0</v>
      </c>
      <c r="K131" s="151"/>
      <c r="L131" s="32"/>
      <c r="M131" s="186" t="s">
        <v>1</v>
      </c>
      <c r="N131" s="187" t="s">
        <v>39</v>
      </c>
      <c r="O131" s="188"/>
      <c r="P131" s="189">
        <f t="shared" si="1"/>
        <v>0</v>
      </c>
      <c r="Q131" s="189">
        <v>0</v>
      </c>
      <c r="R131" s="189">
        <f t="shared" si="2"/>
        <v>0</v>
      </c>
      <c r="S131" s="189">
        <v>0</v>
      </c>
      <c r="T131" s="190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56" t="s">
        <v>89</v>
      </c>
      <c r="AT131" s="156" t="s">
        <v>132</v>
      </c>
      <c r="AU131" s="156" t="s">
        <v>83</v>
      </c>
      <c r="AY131" s="16" t="s">
        <v>130</v>
      </c>
      <c r="BE131" s="157">
        <f t="shared" si="4"/>
        <v>0</v>
      </c>
      <c r="BF131" s="157">
        <f t="shared" si="5"/>
        <v>0</v>
      </c>
      <c r="BG131" s="157">
        <f t="shared" si="6"/>
        <v>0</v>
      </c>
      <c r="BH131" s="157">
        <f t="shared" si="7"/>
        <v>0</v>
      </c>
      <c r="BI131" s="157">
        <f t="shared" si="8"/>
        <v>0</v>
      </c>
      <c r="BJ131" s="16" t="s">
        <v>79</v>
      </c>
      <c r="BK131" s="157">
        <f t="shared" si="9"/>
        <v>0</v>
      </c>
      <c r="BL131" s="16" t="s">
        <v>89</v>
      </c>
      <c r="BM131" s="156" t="s">
        <v>1105</v>
      </c>
    </row>
    <row r="132" spans="1:65" s="2" customFormat="1" ht="6.95" customHeight="1">
      <c r="A132" s="31"/>
      <c r="B132" s="46"/>
      <c r="C132" s="47"/>
      <c r="D132" s="47"/>
      <c r="E132" s="47"/>
      <c r="F132" s="47"/>
      <c r="G132" s="47"/>
      <c r="H132" s="47"/>
      <c r="I132" s="47"/>
      <c r="J132" s="47"/>
      <c r="K132" s="47"/>
      <c r="L132" s="32"/>
      <c r="M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</sheetData>
  <autoFilter ref="C117:K131" xr:uid="{00000000-0009-0000-0000-000007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16</vt:i4>
      </vt:variant>
    </vt:vector>
  </HeadingPairs>
  <TitlesOfParts>
    <vt:vector size="24" baseType="lpstr">
      <vt:lpstr>Rekapitulace stavby</vt:lpstr>
      <vt:lpstr>1 - komunikace a zpevněné...</vt:lpstr>
      <vt:lpstr>2 - dešťová kanalizace</vt:lpstr>
      <vt:lpstr>3 - veřejné osvětlení</vt:lpstr>
      <vt:lpstr>4 - vodovod a přípojky</vt:lpstr>
      <vt:lpstr>5 - splašková kanalizace ...</vt:lpstr>
      <vt:lpstr>6 - oprava stávající míst...</vt:lpstr>
      <vt:lpstr>7 - vedlejší a ostatní ná...</vt:lpstr>
      <vt:lpstr>'1 - komunikace a zpevněné...'!Názvy_tisku</vt:lpstr>
      <vt:lpstr>'2 - dešťová kanalizace'!Názvy_tisku</vt:lpstr>
      <vt:lpstr>'3 - veřejné osvětlení'!Názvy_tisku</vt:lpstr>
      <vt:lpstr>'4 - vodovod a přípojky'!Názvy_tisku</vt:lpstr>
      <vt:lpstr>'5 - splašková kanalizace ...'!Názvy_tisku</vt:lpstr>
      <vt:lpstr>'6 - oprava stávající míst...'!Názvy_tisku</vt:lpstr>
      <vt:lpstr>'7 - vedlejší a ostatní ná...'!Názvy_tisku</vt:lpstr>
      <vt:lpstr>'Rekapitulace stavby'!Názvy_tisku</vt:lpstr>
      <vt:lpstr>'1 - komunikace a zpevněné...'!Oblast_tisku</vt:lpstr>
      <vt:lpstr>'2 - dešťová kanalizace'!Oblast_tisku</vt:lpstr>
      <vt:lpstr>'3 - veřejné osvětlení'!Oblast_tisku</vt:lpstr>
      <vt:lpstr>'4 - vodovod a přípojky'!Oblast_tisku</vt:lpstr>
      <vt:lpstr>'5 - splašková kanalizace ...'!Oblast_tisku</vt:lpstr>
      <vt:lpstr>'6 - oprava stávající míst...'!Oblast_tisku</vt:lpstr>
      <vt:lpstr>'7 - vedlejší a ostatní ná...'!Oblast_tisku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Ondřej Pavelka</dc:creator>
  <cp:lastModifiedBy>uzivatel</cp:lastModifiedBy>
  <dcterms:created xsi:type="dcterms:W3CDTF">2025-04-22T12:11:55Z</dcterms:created>
  <dcterms:modified xsi:type="dcterms:W3CDTF">2025-08-21T11:53:56Z</dcterms:modified>
</cp:coreProperties>
</file>