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8" activeTab="0"/>
  </bookViews>
  <sheets>
    <sheet name="Rekapitulace" sheetId="1" r:id="rId1"/>
    <sheet name=" Kotelna " sheetId="2" r:id="rId2"/>
    <sheet name="Rozvody" sheetId="3" r:id="rId3"/>
    <sheet name="Přílohy" sheetId="4" r:id="rId4"/>
  </sheets>
  <definedNames>
    <definedName name="_xlnm.Print_Titles" localSheetId="1">' Kotelna '!$94:$95</definedName>
    <definedName name="_xlnm.Print_Titles" localSheetId="2">'Rozvody'!$91:$92</definedName>
  </definedNames>
  <calcPr fullCalcOnLoad="1"/>
</workbook>
</file>

<file path=xl/sharedStrings.xml><?xml version="1.0" encoding="utf-8"?>
<sst xmlns="http://schemas.openxmlformats.org/spreadsheetml/2006/main" count="2278" uniqueCount="1236">
  <si>
    <t>Stavební pomocné práce, sekání, průrazy, zazdívky, opravy omítky, likvidace suti, nátěry, lešení pracovní, hrubý úklid</t>
  </si>
  <si>
    <t>Plynoinstalace</t>
  </si>
  <si>
    <t>Přechodka ocel- Pe  6/4”/ d50, SDR 11</t>
  </si>
  <si>
    <t>Potrubí  s ochranným pláštěm pr.63x5,8 SDR11, včetně signalizačního vodiče - tyčové provedení</t>
  </si>
  <si>
    <t>Potrubí  s ochranným pláštěm pr.63x5,8 SDR11, včetně signalizačního vodič</t>
  </si>
  <si>
    <t>Ochranná trubka PEHD 75x3,0 SDR 26</t>
  </si>
  <si>
    <t>Koleno 63 - 90st - elektrosvařovací</t>
  </si>
  <si>
    <t>Výstražná fólie PE - žlutá,  šíře 330 mm</t>
  </si>
  <si>
    <t>Typová průchodka pevné provedení DN50/d63, ukončena uzávěrem DN50</t>
  </si>
  <si>
    <t xml:space="preserve">Elektroventil 230V, DN50 - atest topné plyny </t>
  </si>
  <si>
    <t>Regulátor STL/NTL 300/2kPa, průtok 100 m3/h</t>
  </si>
  <si>
    <t>Kulový uzávěr přírubový - atest plyn DN50, ovl. pákou</t>
  </si>
  <si>
    <t>Kulový uzávěr přírubový - atest plyn DN100, ovl. pákou</t>
  </si>
  <si>
    <t>Manometr pro topné plyny 0-6 kPa, průměr pouzdra 160 mm + manometrický trojcestný kohout DN15</t>
  </si>
  <si>
    <t>Plynový filtr přírubový DN100, PN16 - atest plyn</t>
  </si>
  <si>
    <t>Teploměr do potrubí , včetně jímky ,  rozsah   -30 až +50st.C</t>
  </si>
  <si>
    <t>Příruba krková DN50</t>
  </si>
  <si>
    <t>Příruba krková DN65</t>
  </si>
  <si>
    <t>Příruba krková DN100</t>
  </si>
  <si>
    <t>Instalace nového rotačního  plynoměru DN50  - dodávka plynoměru - PP a.s.</t>
  </si>
  <si>
    <t>Vzorkovací kulový kohout DN15</t>
  </si>
  <si>
    <t>Kulový uzávěr závitový  nikl.mosaz  - atest plyn DN15, ovl. páčkou</t>
  </si>
  <si>
    <t>Kulový uzávěr závitový  nikl.mosaz  - atest plyn DN20, ovl. páčkou</t>
  </si>
  <si>
    <t>Kulový uzávěr závitový  nikl.mosaz  - atest plyn DN25, ovl. páčkou</t>
  </si>
  <si>
    <t>Kulový uzávěr závitový  nikl.mosaz  - atest plyn DN50, ovl. páčkou</t>
  </si>
  <si>
    <t>Kulový uzávěr přírubový  - atest plyn DN65, ovl. páčkou</t>
  </si>
  <si>
    <t>Bezpečnostní uzávěr plynu přírubový DN100, 230 V - bez proudu zavřeno</t>
  </si>
  <si>
    <t>Úpravy stávajícího amululátoru plynu</t>
  </si>
  <si>
    <t>Potrubí  plynoinstalace z trubek  DN15,  3xnátěr, uchycení</t>
  </si>
  <si>
    <t>Potrubí  plynoinstalace z trubek  DN20,  3xnátěr, uchycení</t>
  </si>
  <si>
    <t>Potrubí  plynoinstalace z trubek  DN25,  3xnátěr, uchycení</t>
  </si>
  <si>
    <t>Potrubí  plynoinstalace z trubek  DN32,  3xnátěr, uchycení</t>
  </si>
  <si>
    <t>Potrubí  plynoinstalace z trubek  DN40,  3xnátěr, uchycení</t>
  </si>
  <si>
    <t>Potrubí  plynoinstalace z trubek  DN50,  3xnátěr, uchycení</t>
  </si>
  <si>
    <t>Potrubí  plynoinstalace z trubek  DN65,  3xnátěr, uchycení</t>
  </si>
  <si>
    <t>Potrubí  plynoinstalace z trubek  DN100,  3xnátěr, uchycení</t>
  </si>
  <si>
    <t>Potrubí  plynoinstalace z trubek  DN125,  3xnátěr, uchycení</t>
  </si>
  <si>
    <t>Protipožární ucpávka potrubí DN25 EI90-U/C</t>
  </si>
  <si>
    <t>Protipožární ucpávka potrubí DN100 EI90-U/C</t>
  </si>
  <si>
    <t>Vytýčení stávajících sítí</t>
  </si>
  <si>
    <t>Napojení na stávající objektový plynovod</t>
  </si>
  <si>
    <t>Redukce, tvarovky</t>
  </si>
  <si>
    <t>Šroubení, těsnění, redukce, pomocné materiály do DN125</t>
  </si>
  <si>
    <t>Technické plyny</t>
  </si>
  <si>
    <t>Montáž, doprava, přesun hmot   (plynoinstalace)</t>
  </si>
  <si>
    <t>Demontáž  potrubí NTL vnitřního  plynovodu a armatur v plynoměrné místnosti</t>
  </si>
  <si>
    <t>Demontáž stávajícího STL  plynovodu v zemi</t>
  </si>
  <si>
    <t>Ekologická likvidace, doprava</t>
  </si>
  <si>
    <t>Dokumentace skutečného stavu, geodetické zaměření</t>
  </si>
  <si>
    <t>PC 721 - 018</t>
  </si>
  <si>
    <t>PC 721 - 019</t>
  </si>
  <si>
    <t>PC 721 - 020</t>
  </si>
  <si>
    <t>PC 721 - 021</t>
  </si>
  <si>
    <t>PC 721 - 022</t>
  </si>
  <si>
    <t>PC 721 - 023</t>
  </si>
  <si>
    <t>PC 721 - 024</t>
  </si>
  <si>
    <t>PC 721 - 025</t>
  </si>
  <si>
    <t>PC 721 - 026</t>
  </si>
  <si>
    <t>PC 721 - 027</t>
  </si>
  <si>
    <t>PC 721 - 028</t>
  </si>
  <si>
    <t>PC 721 - 029</t>
  </si>
  <si>
    <t>PC 721 - 030</t>
  </si>
  <si>
    <t>PC 721 - 031</t>
  </si>
  <si>
    <t>PC 721 - 032</t>
  </si>
  <si>
    <t>PC 721 - 033</t>
  </si>
  <si>
    <t>PC 721 - 034</t>
  </si>
  <si>
    <t>PC 721 - 035</t>
  </si>
  <si>
    <t>PC 721 - 036</t>
  </si>
  <si>
    <t>PC 721 - 037</t>
  </si>
  <si>
    <t>PC 721 - 038</t>
  </si>
  <si>
    <t>PC 721 - 039</t>
  </si>
  <si>
    <t>PC 721 - 040</t>
  </si>
  <si>
    <t>PC 721 - 041</t>
  </si>
  <si>
    <t>PC 721 - 042</t>
  </si>
  <si>
    <t>PC 721 - 043</t>
  </si>
  <si>
    <t>PC 721 - 044</t>
  </si>
  <si>
    <t>PC 721 - 045</t>
  </si>
  <si>
    <t>PC 721 - 046</t>
  </si>
  <si>
    <t>PC 721 - 047</t>
  </si>
  <si>
    <t>PC 721 - 048</t>
  </si>
  <si>
    <t>PC 721 - 049</t>
  </si>
  <si>
    <t>PC 721 - 050</t>
  </si>
  <si>
    <t>PC 721 - 051</t>
  </si>
  <si>
    <t>PC 721 - 052</t>
  </si>
  <si>
    <t>PC 721 - 053</t>
  </si>
  <si>
    <t>PC 721 - 054</t>
  </si>
  <si>
    <t>PC 721 - 055</t>
  </si>
  <si>
    <t>PC 721 - 056</t>
  </si>
  <si>
    <t>PC 721 - 057</t>
  </si>
  <si>
    <t>PC 721 - 058</t>
  </si>
  <si>
    <t>PC 721 - 059</t>
  </si>
  <si>
    <t>PC 721 - 060</t>
  </si>
  <si>
    <t>PC 721 - 061</t>
  </si>
  <si>
    <t>PC 721 - 062</t>
  </si>
  <si>
    <t>PC 721 - 063</t>
  </si>
  <si>
    <t>PC 721 - 064</t>
  </si>
  <si>
    <t>PC 721 - 065</t>
  </si>
  <si>
    <t>PC 721 - 066</t>
  </si>
  <si>
    <t>Armatury a zařízení v kotelně</t>
  </si>
  <si>
    <t>Stacionární zásobník teplé vody objem 750 l, výkon výměníku 113 kW, výkon teplé vody  z 10/45 st.C - 2780 l/h</t>
  </si>
  <si>
    <t>Příplatek za pracnost - plochy do 1,5 m2</t>
  </si>
  <si>
    <t>Příplatek za pracnost -  plochy do 1,5 m2</t>
  </si>
  <si>
    <t>Expanzomat s atestem pro pitnou vodu objem 80l, max.10 bar, armatura s vypouštěním zajišťující průtok nádobou</t>
  </si>
  <si>
    <t>Manometr 0 – 0,6 MPa, pr. pouzdra 100 mm</t>
  </si>
  <si>
    <t>Manometr 0 – 1,0 MPa, pr. pouzdra 100 mm</t>
  </si>
  <si>
    <t>Pojišťovací ventil 6,0 bar, DN25</t>
  </si>
  <si>
    <t>Filtr  teplovodní šikmý závitový DN25 , materiál mosaz, PN20</t>
  </si>
  <si>
    <t>Filtr  teplovodní šikmý závitový DN32 , materiál mosaz, PN20</t>
  </si>
  <si>
    <t>Filtr  teplovodní šikmý závitový DN50 , materiál mosaz, PN20</t>
  </si>
  <si>
    <t>Filtr  teplovodní šikmý závitový DN65 , materiál mosaz, PN20</t>
  </si>
  <si>
    <t>Čerpadlo pro vytápění  - parametry - 2,9 m3/h ,tlakový přínos 4 m, 230 V, funkce autodapt</t>
  </si>
  <si>
    <t>Čerpadlo pro vytápění  - parametry - 3,2 m3/h ,tlakový přínos 3,5 m, 230 V, funkce autodapt</t>
  </si>
  <si>
    <t>Čerpadlo pro vytápění  - parametry - 4,5 m3/h ,tlakový přínos 3,5 m, 230 V, funkce autodapt</t>
  </si>
  <si>
    <t>Čerpadlo pro vytápění  - parametry - 1,1 m3/h ,tlakový přínos 3,0 m, 230 V, funkce autodapt</t>
  </si>
  <si>
    <t>Čerpadlo pro vytápění  - parametry - 1,9 m3/h ,tlakový přínos 4,0 m, 230 V, funkce autodapt</t>
  </si>
  <si>
    <t>Čerpadlo pro vytápění  - parametry - 5,3 m3/h ,tlakový přínos 3,0 m, 230 V, funkce autodapt</t>
  </si>
  <si>
    <t>Čerpadlo pro vytápění  - parametry - 2,9 m3/h ,tlakový přínos 4,0 m, 230 V, funkce autodapt</t>
  </si>
  <si>
    <t>Čerpadlo pro vytápění  - parametry - 2,3 m3/h ,tlakový přínos 5,0 m, 230 V, funkce autodapt</t>
  </si>
  <si>
    <t>Čerpadlo pro vytápění  - parametry - 1,0 m3/h ,tlakový přínos 4,0 m, 230 V, funkce autodapt</t>
  </si>
  <si>
    <t>Čerpadlo pro vytápění  - parametry - 4,9 m3/h ,tlakový přínos 5,0 m, 230 V, funkce autodapt</t>
  </si>
  <si>
    <t>Čerpadlo pro vytápění  - parametry - 0,6 m3/h ,tlakový přínos 4,0 m, 230 V, funkce autodapt</t>
  </si>
  <si>
    <t>Čerpadlo pro vytápění  - parametry - 1,7 m3/h ,tlakový přínos 4,0 m, 230 V, funkce autodapt</t>
  </si>
  <si>
    <t>Čerpadlo pro vytápění  - parametry - 0,6 m3/h ,tlakový přínos 2,5 m, 230 V, funkce autodapt</t>
  </si>
  <si>
    <t>Čerpadlo pro cirkulaci teplé vody - nerez  - parametry -  3,0 m3/h , 3 m, 230 V, funkce autodapt</t>
  </si>
  <si>
    <t xml:space="preserve">Kulový uzávěr s páčkou mosaz, DN15, plnoprůtočný, materiál niklovaná  mosaz,min. PN16, max. 120 st.C </t>
  </si>
  <si>
    <t xml:space="preserve">Kulový uzávěr s páčkou mosaz, DN 20, plnoprůtočný, materiál niklovaná  mosaz,min. PN16, max. 120 st.C </t>
  </si>
  <si>
    <t>Kulový uzávěr s páčkou mosaz, DN 25 , plnoprůtočný, materiál niklovaná  mosaz,min. PN16, max. 120 st.C</t>
  </si>
  <si>
    <t>Kulový uzávěr s páčkou mosaz, DN 32 , plnoprůtočný, materiál niklovaná  mosaz,min. PN16, max. 120 st.C</t>
  </si>
  <si>
    <t>Kulový uzávěr s páčkou mosaz, DN 40 , plnoprůtočný, materiál niklovaná  mosaz,min. PN16, max. 120 st.C</t>
  </si>
  <si>
    <t>Kulový uzávěr s páčkou mosaz, DN 50, plnoprůtočný, materiál niklovaná  mosaz,min. PN16, max. 120 st.C</t>
  </si>
  <si>
    <t>Kulový uzávěr s páčkou mosaz, DN 65, plnoprůtočný, materiál niklovaná  mosaz,min. PN16, max. 120 st.C</t>
  </si>
  <si>
    <t>Mezipřírubová klapka s pákou  DN125, talíř - nerez</t>
  </si>
  <si>
    <t>Zátka závitová mosaz DN25</t>
  </si>
  <si>
    <t>Zátka závitová mosaz DN50</t>
  </si>
  <si>
    <t>Zpětný ventil lehký závitový,  DN25,materiál mosaz, PN16</t>
  </si>
  <si>
    <t>Zpětný ventil lehký závitový,  DN32,materiál mosaz, PN16</t>
  </si>
  <si>
    <t>Zpětný ventil lehký závitový, DN50,materiál mosaz, PN16</t>
  </si>
  <si>
    <t>Zpětný ventil lehký závitový,  DN65,materiál mosaz, PN16</t>
  </si>
  <si>
    <t>Zpětný ventil atest pitná voda  DN 32 nerez</t>
  </si>
  <si>
    <t>Zpětný ventil atest pitná voda  DN 40 nerez</t>
  </si>
  <si>
    <t>Kulový uzávěr napouštěcí a vypouštěcí – DN15,materiál niklovaná  mosaz, min. PN10, max. 90 st. C</t>
  </si>
  <si>
    <t>Kulový uzávěr napouštěcí a vypouštěcí – DN20,materiál niklovaná  mosaz, min. PN10, max. 90 st. C</t>
  </si>
  <si>
    <t>Automatický odvzdušňovací ventil ½“   se zpětnou klapkou</t>
  </si>
  <si>
    <t>Redukční ventil pro zásobníkové ohřívače DN50, rozsah 1,2-5,8 bar, atest pitná voda</t>
  </si>
  <si>
    <t>Vodoměr DN20, Qn=2,5 m3/h vybavený Mbus modulem</t>
  </si>
  <si>
    <t>Vyvažovací ventil DN15, Kvs = 0,23-3,88</t>
  </si>
  <si>
    <t xml:space="preserve">Potrubí z trubek ocelových hladkých ČSN 425715  DN125 +nátěr + izolace MV 60mm s AL fólií, uchycení        </t>
  </si>
  <si>
    <t>Potrubí Cu pr. 28x1,5 + uchycení   + izolace  MV s AL fólií tl.40mm</t>
  </si>
  <si>
    <t>Potrubí Cu pr. 35x1,5 + uchycení   + izolace  MV s AL fólií tl. 50mm</t>
  </si>
  <si>
    <t>Potrubí Cu pr. 42x1,5 + uchycení + izolace   MV s AL fólií tl. 50 mm</t>
  </si>
  <si>
    <t>Potrubí Cu pr. 54x1,5 + uchycení + izolace  MV s AL fólií  tl. 50 mm</t>
  </si>
  <si>
    <t>Potrubí Cu pr. 76x2,0 + uchycení + izolace  MV s AL fólií  tl. 60 mm</t>
  </si>
  <si>
    <t>Tvarovky pro změnu směru pro potrubí Cu do pr.76( včetně), pomocné materiály, těsnění, technické plyny</t>
  </si>
  <si>
    <t xml:space="preserve">Prostup  kovového potrubí D 18 mm , požární odolnost EI 90-120   </t>
  </si>
  <si>
    <t xml:space="preserve">Prostup kovového potrubí D 28 mm , požární odolnost EI 90-120   </t>
  </si>
  <si>
    <t xml:space="preserve">Prostup  kovového potrubí D 35 mm, požární odolnost EI 90-120   </t>
  </si>
  <si>
    <t xml:space="preserve">Prostup  kovového potrubí D 54 mm, požární odolnost EI 90-120   </t>
  </si>
  <si>
    <t xml:space="preserve">Prostup kovového potrubí D 76 mm , požární odolnost EI 90-120   </t>
  </si>
  <si>
    <t xml:space="preserve">Prostup kovového potrubí D 133 mm, požární odolnost EI 90-120   </t>
  </si>
  <si>
    <t xml:space="preserve">Plynoinstalace celkem </t>
  </si>
  <si>
    <t xml:space="preserve">Potrubní rozvody kanalizace- kotelna celkem </t>
  </si>
  <si>
    <t>Vodovodní potrubí</t>
  </si>
  <si>
    <t>Protipožární ucpávka potrubí DN40 EI90-U/C</t>
  </si>
  <si>
    <t>Protipožární ucpávka potrubí DN63 EI90-U/C</t>
  </si>
  <si>
    <t xml:space="preserve">Vodovodní potrubí celkem </t>
  </si>
  <si>
    <t>PC 721 - 069</t>
  </si>
  <si>
    <t>PC 721 - 071</t>
  </si>
  <si>
    <t>PC 721 - 072</t>
  </si>
  <si>
    <t>PC 721 - 073</t>
  </si>
  <si>
    <t>PC 721 - 074</t>
  </si>
  <si>
    <t>PC 721 - 075</t>
  </si>
  <si>
    <t>Demontáž kompletního zařízení pro vytápění a ohřev teplé vody v kotelně</t>
  </si>
  <si>
    <t>Orientační štítky s vyznačením směru proudění media šipkou na potrubí všech médií, včetně VZT Středním kolmým písmem dle ČSN 010451, velikost písma 50 mm, označení únikových cest, hlavního uzávěru plynu</t>
  </si>
  <si>
    <t>Uvedení do provozu,zkoušky, seřízení systému</t>
  </si>
  <si>
    <t>Dokumentace  skutečného stavu</t>
  </si>
  <si>
    <t>Montáž, ostatní práce</t>
  </si>
  <si>
    <t xml:space="preserve">Montáž, ostatní práce celkem </t>
  </si>
  <si>
    <t xml:space="preserve">Armatury a zařízení v kotelně celkem </t>
  </si>
  <si>
    <t>Mřížka kovová do kruhového potrubí pr.175/147mm  se sítem proti vnikání hmyzu</t>
  </si>
  <si>
    <t>Spiro potrubí pr.150</t>
  </si>
  <si>
    <t>izolace potrubí protipožární  tl.50mm - - minerální vlna s Al fólií, třída reakce na oheň A1</t>
  </si>
  <si>
    <t>Oblouk Spiro pr.150,90st</t>
  </si>
  <si>
    <t>Protipožární ucpávka EI15-60, ocelového potrubí pr. 150</t>
  </si>
  <si>
    <t>Uchycení a spojky do potrubí, těsnící materiál</t>
  </si>
  <si>
    <t>Příruby, těsnící a montážní materiál</t>
  </si>
  <si>
    <t>Protipožární klapka do kruhového potrubí pr.150, L=370, 230 V včetně servopohonu</t>
  </si>
  <si>
    <t>Demontáž stávajícího VZT,   ekologická likvidace</t>
  </si>
  <si>
    <t>Montáž VZT  ve výšce do 5m</t>
  </si>
  <si>
    <t>PC 751-004</t>
  </si>
  <si>
    <t>PC 751-005</t>
  </si>
  <si>
    <t>PC 751-006</t>
  </si>
  <si>
    <t>PC 751-007</t>
  </si>
  <si>
    <t>PC 751-008</t>
  </si>
  <si>
    <t>PC 751-009</t>
  </si>
  <si>
    <t>PC 751-010</t>
  </si>
  <si>
    <t>PC 751-011</t>
  </si>
  <si>
    <t>PC 751-012</t>
  </si>
  <si>
    <t>PC 093-005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</si>
  <si>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</si>
  <si>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</si>
  <si>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</si>
  <si>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</si>
  <si>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</si>
  <si>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</si>
  <si>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</si>
  <si>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</si>
  <si>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</si>
  <si>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</si>
  <si>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</si>
  <si>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</si>
  <si>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>PC 731-018</t>
  </si>
  <si>
    <t>PC 731-019</t>
  </si>
  <si>
    <t>PC 731-020</t>
  </si>
  <si>
    <t>PC 731-021</t>
  </si>
  <si>
    <t>PC 731-022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</si>
  <si>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</si>
  <si>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</si>
  <si>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</si>
  <si>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</si>
  <si>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</si>
  <si>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</si>
  <si>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</si>
  <si>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</si>
  <si>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</si>
  <si>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</si>
  <si>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</si>
  <si>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</si>
  <si>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</si>
  <si>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</si>
  <si>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</si>
  <si>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</si>
  <si>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</si>
  <si>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</si>
  <si>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</si>
  <si>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</si>
  <si>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</si>
  <si>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</si>
  <si>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</si>
  <si>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</si>
  <si>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</si>
  <si>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731-057</t>
  </si>
  <si>
    <t>PC 731-058</t>
  </si>
  <si>
    <t>PC 731-059</t>
  </si>
  <si>
    <t>PC 731-060</t>
  </si>
  <si>
    <t>PC 731-061</t>
  </si>
  <si>
    <t>PC 731-063</t>
  </si>
  <si>
    <t>PC 731-065</t>
  </si>
  <si>
    <t>PC 731-066</t>
  </si>
  <si>
    <t>PC 731-067</t>
  </si>
  <si>
    <t>PC 731-068</t>
  </si>
  <si>
    <t>PC 731-069</t>
  </si>
  <si>
    <t>PC 731-070</t>
  </si>
  <si>
    <t>PC 731-071</t>
  </si>
  <si>
    <t>PC 731-073</t>
  </si>
  <si>
    <t>PC 731-074</t>
  </si>
  <si>
    <t>PC 731-075</t>
  </si>
  <si>
    <t>PC 731-076</t>
  </si>
  <si>
    <t>PC 731-077</t>
  </si>
  <si>
    <t>PC 731-078</t>
  </si>
  <si>
    <t xml:space="preserve">Detektory celkem </t>
  </si>
  <si>
    <t xml:space="preserve">Ventily celkem </t>
  </si>
  <si>
    <t xml:space="preserve">Hardware celkem </t>
  </si>
  <si>
    <t>Kabelové trasy, kabely celkem</t>
  </si>
  <si>
    <t>Software celkem</t>
  </si>
  <si>
    <t xml:space="preserve">Ostatní elektro celkem </t>
  </si>
  <si>
    <t>Radiátorový ventil  přímý, krátké provedení DN15, pevná regulace 1-7,N, závit pro hlavici M30x1,5</t>
  </si>
  <si>
    <t xml:space="preserve">Radiátorové šroubení DN15 -přímé s uzavíráním a vypouštěním </t>
  </si>
  <si>
    <t>Demontáž  hlavic, ventilů a šroubení</t>
  </si>
  <si>
    <t>Montáž   hlavic, ventilů a šroubení</t>
  </si>
  <si>
    <t>Potrubní rozvody vodoinstalace - objektový rozvod</t>
  </si>
  <si>
    <t>Potrubí požární vody - ocel pozink  DN25+ uchycení + konzole</t>
  </si>
  <si>
    <t>Potrubí požární vody - ocel pozink  DN40+ uchycení + konzole</t>
  </si>
  <si>
    <t>Potrubí požární vody - ocel pozink  DN50+ uchycení + konzole</t>
  </si>
  <si>
    <t>Potrubí požární vody - ocel pozink  DN65+ uchycení + konzole</t>
  </si>
  <si>
    <t>Tvarovky ocel-pozink</t>
  </si>
  <si>
    <t>Regulační termický ventil cirkulace teplé užitkové vody  DN15, vyvážení průtoku, teploměr</t>
  </si>
  <si>
    <t>Rozdělovač DN125, délka 3500 mm, vývody dle výkresu č.D1.4.b.7, materiál ocel, 3xstojny- kotvení k podlaze, izolace minerální vlna tl.60 mm + Al fólie</t>
  </si>
  <si>
    <t>Sběrač DN125, délka 3500 mm, vývody dle výkresu č.D1.4.b.7, materiál ocel, 3xstojny- kotvení k podlaze, izolace minerální vlna tl.60 mm + Al fólie</t>
  </si>
  <si>
    <t>Rozdělovač DN50, délka 750 mm, vývody dle výkresu č.D1.4.b.7, materiál ocel, 2xstojny- kotvení k podlaze, izolace minerální vlna tl.40 mm + Al fólie</t>
  </si>
  <si>
    <t>Sběrač DN50, délka 750 mm, vývody dle výkresu č.D1.4.b.7, materiál ocel, 2xstojny- kotvení k podlaze, izolace minerální vlna tl.40 mm + Al fólie</t>
  </si>
  <si>
    <t>Zakázka číslo:48/2019</t>
  </si>
  <si>
    <t>Pomocné materiály</t>
  </si>
  <si>
    <r>
      <t xml:space="preserve">Termostatická hlavice nastavení teploty 7-28 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C, závit M30x1,5 mm  s blokací teploty a ochranou proti zcizení (pro veřejné budovy)</t>
    </r>
  </si>
  <si>
    <r>
      <t xml:space="preserve">Termostatická hlavice nastavení teploty 7-28 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C, závit M30x1,5 mm</t>
    </r>
  </si>
  <si>
    <r>
      <t>Teploměr  bimetalový 0- 120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C,pr. pouzdra 63 mm</t>
    </r>
  </si>
  <si>
    <t>Tvarovky PPR, T-kusy, kompenzační smyčky</t>
  </si>
  <si>
    <t xml:space="preserve">Kulový uzávěr s páčkou mosaz, DN15, plnoprůtočný, materiál niklovaná  mosaz,min. PN16, max. 120 st.C , 2x napojovací šroubení </t>
  </si>
  <si>
    <t xml:space="preserve">Kulový uzávěr s páčkou mosaz, DN 20, plnoprůtočný, materiál niklovaná  mosaz,min. PN16, max. 120 st.C , 2x napojovací šroubení </t>
  </si>
  <si>
    <t xml:space="preserve">Kulový uzávěr s páčkou mosaz, DN 25 , plnoprůtočný, materiál niklovaná  mosaz,min. PN16, max. 120 st.C, 2x napojovací šroubení </t>
  </si>
  <si>
    <t xml:space="preserve">Kulový uzávěr napouštěcí a vypouštěcí – DN15,materiál niklovaná  mosaz, min. PN10, max. 90 st. C, 2x napojovací šroubení </t>
  </si>
  <si>
    <t xml:space="preserve">Kulový uzávěr s páčkou mosaz, DN 40 , plnoprůtočný, materiál niklovaná  mosaz,min. PN16, max. 120 st.C, 2x napojovací šroubení </t>
  </si>
  <si>
    <t xml:space="preserve">Kulový uzávěr s páčkou mosaz, DN 32 , plnoprůtočný, materiál niklovaná  mosaz,min. PN16, max. 120 st.C, 2x napojovací šroubení </t>
  </si>
  <si>
    <t>Umyvadlo šířka 550 mm-materiál jemná žárohlína , včetně upevňovací sady a sifonu DN40, napojení na stávající odpadní potrubí ve zdivu ( rozsah bude určen při výstavbě po bouracích pracích)</t>
  </si>
  <si>
    <t>Potrubí vodoinstalace PPR/Al/PP-RCT 63x8,6 + izolace 15mm,uchycení     (studená voda)</t>
  </si>
  <si>
    <t>Potrubí vodoinstalace PPR/Al/PP-RCT 75x8,4 + izolace 15mm,uchycení     (studená voda)</t>
  </si>
  <si>
    <t>Potrubí vodoinstalace PPR/Al/PP-RCT 32x4,5 + izolace  40mm,uchycení (teplá voda)</t>
  </si>
  <si>
    <t>Potrubí vodoinstalace PPR/Al/PP-RCT 40x5,6 + izolace  50mm,uchycení (teplá voda)</t>
  </si>
  <si>
    <t>Potrubí vodoinstalace PPR/Al/PP-RCT 50x6,9 + izolace 50mm,uchycení (teplá voda)</t>
  </si>
  <si>
    <t>Potrubí vodoinstalace PPR/Al/PP-RCT 63x8,6 + izolace 50mm,uchycení     (teplá voda)</t>
  </si>
  <si>
    <r>
      <t xml:space="preserve">Potrubí vodoinstalace PPR/Al/PP-RCT 20x2,8 + izolace  15mm,uchycení </t>
    </r>
    <r>
      <rPr>
        <i/>
        <sz val="10"/>
        <rFont val="Calibri"/>
        <family val="2"/>
      </rPr>
      <t>(studená voda)</t>
    </r>
  </si>
  <si>
    <r>
      <t xml:space="preserve">Potrubí vodoinstalace PPR/Al/PP-RCT 25x3,5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</si>
  <si>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32x4,5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</si>
  <si>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40x5,6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</si>
  <si>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50x6,9 + izolace  15mm,uchycení     </t>
    </r>
    <r>
      <rPr>
        <i/>
        <sz val="10"/>
        <rFont val="Calibri"/>
        <family val="2"/>
      </rPr>
      <t xml:space="preserve"> (studená voda)</t>
    </r>
  </si>
  <si>
    <r>
      <t xml:space="preserve">Potrubí vodoinstalace PPR/Al/PP-RCT 20x2,8 + izolace  30mm,uchycení     </t>
    </r>
    <r>
      <rPr>
        <i/>
        <sz val="10"/>
        <rFont val="Calibri"/>
        <family val="2"/>
      </rPr>
      <t xml:space="preserve"> (teplá voda)</t>
    </r>
  </si>
  <si>
    <r>
      <t xml:space="preserve">Potrubí vodoinstalace PPR/Al/PP-RCT 25x3,5 + izolace  30mm,uchycení     </t>
    </r>
    <r>
      <rPr>
        <i/>
        <sz val="10"/>
        <rFont val="Calibri"/>
        <family val="2"/>
      </rPr>
      <t xml:space="preserve"> (teplá  voda)</t>
    </r>
  </si>
  <si>
    <t>Úpravy anglických dvorků</t>
  </si>
  <si>
    <t>Montáž dlažby  plochy do 1,5 m2</t>
  </si>
  <si>
    <t>Okapový chodník z dlaždic  lože z písku, tl. dlaždic do 60 mm</t>
  </si>
  <si>
    <t>Úprava anglických dvorků:</t>
  </si>
  <si>
    <t>Úprava  anglických dvorků:</t>
  </si>
  <si>
    <t>Seznam požadovaných dokladů po výměně technologie kotelny</t>
  </si>
  <si>
    <t>protokol o vpuštění plynu ze dne …................</t>
  </si>
  <si>
    <t>zpráva o výchozí revizi plynového zařízení, protokol o pevnosti a těsnosti plynovodu</t>
  </si>
  <si>
    <t>zpráva o revizi elektrické instalace /dodávka M+R/</t>
  </si>
  <si>
    <t>zpráva o proplachu rekonstruovaných rozvodech studené a teplé vody</t>
  </si>
  <si>
    <t>zpráva o proplachu rekonstruovaných rozvodech ÚT</t>
  </si>
  <si>
    <t>protokol o tlakové zkoušce rozvodů SV, TV, ÚT</t>
  </si>
  <si>
    <t>protokol o provedené topné zkoušce (24 hodin ventily naplno, čerpadla v provozu po 24 hodin. Součástí zkoušky je hydraulické vyvážení soustavy)</t>
  </si>
  <si>
    <t>protokol o nastavení vyvažovacích prvků s uvedením skutečných hodnot</t>
  </si>
  <si>
    <t>protokol o provozní 72 hodinové zkoušce bez provozních přestávek</t>
  </si>
  <si>
    <t>protokol o předepsané kvalitě vody v topném systému</t>
  </si>
  <si>
    <t>protokol o vyčištění filtrů po zkouškách</t>
  </si>
  <si>
    <t>prohlášení o likvidaci a uložení odpadů (nebezpečných, stavebních, kovů)</t>
  </si>
  <si>
    <t>prohlášení o ponechaných starých zařízeních na kotelně</t>
  </si>
  <si>
    <t xml:space="preserve">Zápis o odborné prohlídce kotelny.  Vyhl. 91/1993 Sb. §16 </t>
  </si>
  <si>
    <t>Provozní řád kotelny.  Vyhláška 91/93 Sb. § 10 - úprava stávajícího zajišťuje provozovatel</t>
  </si>
  <si>
    <t xml:space="preserve">Zápis o kontrole hasicích přístrojů. Vyhl. 246/2001 Sb  </t>
  </si>
  <si>
    <t>Návody k obsluze plynových spotřebičů</t>
  </si>
  <si>
    <t>Výchozí revize tlakových nádob. ČSN 69 0012, čl.90</t>
  </si>
  <si>
    <t>Pasport tlakových nádob. ČSN 69 0010 část 7.2., ČSN 69 0012 čl.26</t>
  </si>
  <si>
    <t>Revizní zprávy zařízení ve strojovně, včetně dokladů - viz příloha</t>
  </si>
  <si>
    <t>Filtr  teplovodní šikmý závitový DN40 , materiál mosaz, PN20</t>
  </si>
  <si>
    <t>Zpětný ventil lehký závitový,  DN40,materiál mosaz, PN16</t>
  </si>
  <si>
    <t>Mezikus- příprava pro měření tepla  DN25 závitový l=190 mm,2x jímky do potrubí+zátky</t>
  </si>
  <si>
    <t>Mezkus-příprava pro měření tepla    DN40 závitový l=300 mm,2x jímky do potrubí+zátky</t>
  </si>
  <si>
    <t>Mezikus -příprava pro měření tepla DN20 závitový l=165 mm, 2x jímky do potrubí+zátky</t>
  </si>
  <si>
    <t>Podlahy lité ( místnost 015 a 015A)</t>
  </si>
  <si>
    <t>77147-4112</t>
  </si>
  <si>
    <t>Montáž soklíku z dlaždic keramických lepených flexibilním tmelem rovných výšky do 90 mm</t>
  </si>
  <si>
    <t>77157-4116</t>
  </si>
  <si>
    <t>Montáž podlah z dlaždic keramických lepených flexibilním lepidlem hladkých do 25 ks/m2</t>
  </si>
  <si>
    <t>77159-1111</t>
  </si>
  <si>
    <t>77159-1115</t>
  </si>
  <si>
    <t>Ostatní práce - spárování silikonem</t>
  </si>
  <si>
    <t>Vyrovnání podkladní vrstvy samonivelační stěrkou tl. 4 mm pro pevnosti 15 MPa</t>
  </si>
  <si>
    <t>PC 771-001</t>
  </si>
  <si>
    <t xml:space="preserve">Dodávka keramické dlažby </t>
  </si>
  <si>
    <t>PC 771-002</t>
  </si>
  <si>
    <t>Montáž a dodávka přechodové lišty</t>
  </si>
  <si>
    <t>99877-1202</t>
  </si>
  <si>
    <t xml:space="preserve">Přesun hmot pro podlahy z dlaždic v objektech výšky do 12 m </t>
  </si>
  <si>
    <t>Podlahy z dlaždic  ( skleník)</t>
  </si>
  <si>
    <t>64294-4221</t>
  </si>
  <si>
    <t>Osazení ocelových dveřních zárubní dodatečně, s vybetonováním prahu plochy přes 2,5 m2</t>
  </si>
  <si>
    <t>PC 006-003</t>
  </si>
  <si>
    <t>Ocelová zárubeň protipožární rozměru 900x1970 mm</t>
  </si>
  <si>
    <t xml:space="preserve">Elektroinstalace - M + R  </t>
  </si>
  <si>
    <t>Regulátor STL/NTL 300/2kPa, průtok 25 m3/h</t>
  </si>
  <si>
    <t>Návarek do potrubí DN50, M20x1,5 - délka 40mm+ zátka</t>
  </si>
  <si>
    <t>Protipožární ucpávka potrubí DN20 EI90-U/C</t>
  </si>
  <si>
    <t>Kotelna - 2.etapa</t>
  </si>
  <si>
    <t>Manometr pro topné plyny 0-250 kPa, průměr pouzdra 160 mm + manometrický trojcestný kohout DN15</t>
  </si>
  <si>
    <t>Měření a vyhodnocení hluku z provozu kotelny v chráněném venkovním a vnitřním prostoru stavby</t>
  </si>
  <si>
    <t>PC 731-053</t>
  </si>
  <si>
    <t>PC 731-054</t>
  </si>
  <si>
    <t>PC 731-056</t>
  </si>
  <si>
    <t>PC 731-055</t>
  </si>
  <si>
    <t>Výkaz materiálu a prací</t>
  </si>
  <si>
    <t>PC 721 - 077</t>
  </si>
  <si>
    <t>PC 751 - 013</t>
  </si>
  <si>
    <t>Objímka kovová jednoduchá s vložkou s technické gumy pro potrubí pr. 32 + závitová tyč, kotvení do zdiva</t>
  </si>
  <si>
    <t>PC 721 - 017a</t>
  </si>
  <si>
    <t>17a</t>
  </si>
  <si>
    <t>17b</t>
  </si>
  <si>
    <t>17c</t>
  </si>
  <si>
    <t>PC 721 - 017b</t>
  </si>
  <si>
    <t>Koleno  PPR-RCT 90st.  pr. 40</t>
  </si>
  <si>
    <t>Koleno  PPR-RCT 90st. pr. 63</t>
  </si>
  <si>
    <t>PC 721 - 017c</t>
  </si>
  <si>
    <t>T-kus PPR-RCT  63/25/63</t>
  </si>
  <si>
    <t>17d</t>
  </si>
  <si>
    <t>17e</t>
  </si>
  <si>
    <t>17f</t>
  </si>
  <si>
    <t>Přechodka 25-1/2"</t>
  </si>
  <si>
    <t>Přechodka 40-5/4"</t>
  </si>
  <si>
    <t>Přechodka 63-2"</t>
  </si>
  <si>
    <t>Sekání, průrazy</t>
  </si>
  <si>
    <t xml:space="preserve">Likvidace suti </t>
  </si>
  <si>
    <t>PC 721 - 021a</t>
  </si>
  <si>
    <t>PC 721 - 021b</t>
  </si>
  <si>
    <t>PC 721 - 021c</t>
  </si>
  <si>
    <t>PC 721 - 021d</t>
  </si>
  <si>
    <t>PC 721 - 021e</t>
  </si>
  <si>
    <t>PC 721 - 021f</t>
  </si>
  <si>
    <t>PC 721 - 021g</t>
  </si>
  <si>
    <t>21a</t>
  </si>
  <si>
    <t>21b</t>
  </si>
  <si>
    <t>21c</t>
  </si>
  <si>
    <t>21d</t>
  </si>
  <si>
    <t>21e</t>
  </si>
  <si>
    <t>21f</t>
  </si>
  <si>
    <t>21g</t>
  </si>
  <si>
    <t>Zazdívky, opravy omítky</t>
  </si>
  <si>
    <t>76a</t>
  </si>
  <si>
    <t>76b</t>
  </si>
  <si>
    <t>76c</t>
  </si>
  <si>
    <t>76d</t>
  </si>
  <si>
    <t>76e</t>
  </si>
  <si>
    <t>76f</t>
  </si>
  <si>
    <t>PC 721 - 076a</t>
  </si>
  <si>
    <t>PC 721 - 076b</t>
  </si>
  <si>
    <t>PC 721 - 076c</t>
  </si>
  <si>
    <t>PC 721 - 076d</t>
  </si>
  <si>
    <t>PC 721 - 076e</t>
  </si>
  <si>
    <t>PC 721 - 076f</t>
  </si>
  <si>
    <t>PC 731- 079</t>
  </si>
  <si>
    <t>72a</t>
  </si>
  <si>
    <t>72b</t>
  </si>
  <si>
    <t>72c</t>
  </si>
  <si>
    <t>72d</t>
  </si>
  <si>
    <t>72e</t>
  </si>
  <si>
    <t>72f</t>
  </si>
  <si>
    <t>72g</t>
  </si>
  <si>
    <t>PC 721 - 072c</t>
  </si>
  <si>
    <t>PC 721 - 072a</t>
  </si>
  <si>
    <t>PC 721 - 072b</t>
  </si>
  <si>
    <t>PC 721 - 072d</t>
  </si>
  <si>
    <t>PC 721 - 072e</t>
  </si>
  <si>
    <t>PC 721 - 072f</t>
  </si>
  <si>
    <t>PC 721 - 072g</t>
  </si>
  <si>
    <t>47a</t>
  </si>
  <si>
    <t>PC 742-047a</t>
  </si>
  <si>
    <t>Přesun hmot  v objektech výšky do 6 m</t>
  </si>
  <si>
    <t>47b</t>
  </si>
  <si>
    <t>47c</t>
  </si>
  <si>
    <t>47d</t>
  </si>
  <si>
    <t>47e</t>
  </si>
  <si>
    <t>47f</t>
  </si>
  <si>
    <t>Kotevní konzola s posuvným držákem pro uchycení potrubí DN50 ve stávajícím pilířku pro HUP</t>
  </si>
  <si>
    <t>l</t>
  </si>
  <si>
    <t>Technické plyny pro svařování oceli</t>
  </si>
  <si>
    <t>Příruba krková DN125</t>
  </si>
  <si>
    <t>Redukce DN25/DN15</t>
  </si>
  <si>
    <t>PC 731-055a</t>
  </si>
  <si>
    <t>Redukce DN25/DN20</t>
  </si>
  <si>
    <t>Redukce DN32/DN15</t>
  </si>
  <si>
    <t>Redukce DN32/DN20</t>
  </si>
  <si>
    <t>Redukce DN32/DN25</t>
  </si>
  <si>
    <t>Redukce DN32/DN40</t>
  </si>
  <si>
    <t>Redukce DN40/DN20</t>
  </si>
  <si>
    <t>Redukce DN50/DN20</t>
  </si>
  <si>
    <t>Redukce DN50/DN40</t>
  </si>
  <si>
    <t>Redukce DN65/DN40</t>
  </si>
  <si>
    <t>Redukce DN65/DN32</t>
  </si>
  <si>
    <t>Zátka DN50</t>
  </si>
  <si>
    <t>55a</t>
  </si>
  <si>
    <t>55b</t>
  </si>
  <si>
    <t>55c</t>
  </si>
  <si>
    <t>55d</t>
  </si>
  <si>
    <t>55e</t>
  </si>
  <si>
    <t>55f</t>
  </si>
  <si>
    <t>55g</t>
  </si>
  <si>
    <t>55h</t>
  </si>
  <si>
    <t>55i</t>
  </si>
  <si>
    <t>55j</t>
  </si>
  <si>
    <t>55k</t>
  </si>
  <si>
    <t>55l</t>
  </si>
  <si>
    <t>55m</t>
  </si>
  <si>
    <t>PC 731-055b</t>
  </si>
  <si>
    <t>PC 731-055c</t>
  </si>
  <si>
    <t>PC 731-055d</t>
  </si>
  <si>
    <t>PC 731-055e</t>
  </si>
  <si>
    <t>PC 731-055f</t>
  </si>
  <si>
    <t>PC 731-055g</t>
  </si>
  <si>
    <t>PC 731-055h</t>
  </si>
  <si>
    <t>PC 731-055i</t>
  </si>
  <si>
    <t>PC 731-055j</t>
  </si>
  <si>
    <t>PC 731-055k</t>
  </si>
  <si>
    <t>PC 731-055l</t>
  </si>
  <si>
    <t>PC 731-055m</t>
  </si>
  <si>
    <t>Šroubení mosaz  DN20</t>
  </si>
  <si>
    <t>Šroubení mosaz  DN25</t>
  </si>
  <si>
    <t>Šroubení mosaz  DN32</t>
  </si>
  <si>
    <t>Šroubení mosaz  DN40</t>
  </si>
  <si>
    <t>Šroubení mosaz  DN50</t>
  </si>
  <si>
    <t>Šroubení mosaz  DN65</t>
  </si>
  <si>
    <t>56a</t>
  </si>
  <si>
    <t>56b</t>
  </si>
  <si>
    <t>56c</t>
  </si>
  <si>
    <t>56d</t>
  </si>
  <si>
    <t>56e</t>
  </si>
  <si>
    <t>56f</t>
  </si>
  <si>
    <t>PC 731-056a</t>
  </si>
  <si>
    <t>PC 731-056b</t>
  </si>
  <si>
    <t>PC 731-056e</t>
  </si>
  <si>
    <t>Koleno mosaz pr. 28 - 90st</t>
  </si>
  <si>
    <t>Technické plyny pro  pájení mědi</t>
  </si>
  <si>
    <t>Pájecí pasta pro pájení mědi na tvrdo</t>
  </si>
  <si>
    <t>64a</t>
  </si>
  <si>
    <t>64b</t>
  </si>
  <si>
    <t>PC 731-064a</t>
  </si>
  <si>
    <t>PC 721 - 064b</t>
  </si>
  <si>
    <t>Koleno varné DN125 - 90st.</t>
  </si>
  <si>
    <t>62a</t>
  </si>
  <si>
    <t>PC 731-062a</t>
  </si>
  <si>
    <t>Koleno mosaz pr. 35 - 90st</t>
  </si>
  <si>
    <t>Koleno mosaz pr. 42 - 90st</t>
  </si>
  <si>
    <t>Koleno mosaz pr. 54 - 90st</t>
  </si>
  <si>
    <t>Koleno mosaz pr. 76 - 90st</t>
  </si>
  <si>
    <t>62b</t>
  </si>
  <si>
    <t>62c</t>
  </si>
  <si>
    <t>62d</t>
  </si>
  <si>
    <t>62e</t>
  </si>
  <si>
    <t>PC 731-062b</t>
  </si>
  <si>
    <t>PC 731-062c</t>
  </si>
  <si>
    <t>PC 731-062d</t>
  </si>
  <si>
    <t>PC 731-062e</t>
  </si>
  <si>
    <t>62f</t>
  </si>
  <si>
    <t>62g</t>
  </si>
  <si>
    <t>T-kus mosaz FFF 35/35/35</t>
  </si>
  <si>
    <t>T-kus mosaz FFF 28/28/28t</t>
  </si>
  <si>
    <t>T-kus mosaz FFF 42/42/42</t>
  </si>
  <si>
    <t>T-kus mosaz FFF 63/63/63</t>
  </si>
  <si>
    <t>62h</t>
  </si>
  <si>
    <t>62i</t>
  </si>
  <si>
    <t>62j</t>
  </si>
  <si>
    <t>62k</t>
  </si>
  <si>
    <t>PC 731-062f</t>
  </si>
  <si>
    <t>PC 731-062g</t>
  </si>
  <si>
    <t>PC 731-062h</t>
  </si>
  <si>
    <t>PC 731-062i</t>
  </si>
  <si>
    <t>Redukce kovaná varná DN50/DN40</t>
  </si>
  <si>
    <t>Redukce kovaná varná DN40/DN25</t>
  </si>
  <si>
    <t>67a</t>
  </si>
  <si>
    <t>67b</t>
  </si>
  <si>
    <t>koleno svařovací ocel DN 20</t>
  </si>
  <si>
    <t>koleno svařovací ocel DN 40</t>
  </si>
  <si>
    <t>koleno svařovací ocel DN 100</t>
  </si>
  <si>
    <t>koleno svařovací ocel DN 50</t>
  </si>
  <si>
    <t>T- kus DN100/50/50 - ocel</t>
  </si>
  <si>
    <t>T- kus DN50/20/20 - ocel</t>
  </si>
  <si>
    <t>Šroubení DN25</t>
  </si>
  <si>
    <t>Šroubení DN50</t>
  </si>
  <si>
    <t>67c</t>
  </si>
  <si>
    <t>67d</t>
  </si>
  <si>
    <t>67e</t>
  </si>
  <si>
    <t>67f</t>
  </si>
  <si>
    <t>67g</t>
  </si>
  <si>
    <t>67h</t>
  </si>
  <si>
    <t>68a</t>
  </si>
  <si>
    <t>68b</t>
  </si>
  <si>
    <t>68c</t>
  </si>
  <si>
    <t>68d</t>
  </si>
  <si>
    <t>PC 721 - 067a</t>
  </si>
  <si>
    <t>PC 721 - 067b</t>
  </si>
  <si>
    <t>PC 721 - 067c</t>
  </si>
  <si>
    <t>PC 721 - 067d</t>
  </si>
  <si>
    <t>PC 721 - 067e</t>
  </si>
  <si>
    <t>PC 721 - 067f</t>
  </si>
  <si>
    <t>PC 721 - 067g</t>
  </si>
  <si>
    <t>PC 721 - 067h</t>
  </si>
  <si>
    <t>PC 721 - 068a</t>
  </si>
  <si>
    <t>PC 721 - 068b</t>
  </si>
  <si>
    <t>PC 721 - 068c</t>
  </si>
  <si>
    <t>PC 721 - 068d</t>
  </si>
  <si>
    <t>PC 731 - 062j</t>
  </si>
  <si>
    <t>PC 731 - 062k</t>
  </si>
  <si>
    <t>zpracoval: A.Horych</t>
  </si>
  <si>
    <t xml:space="preserve"> revize 24.11.2022</t>
  </si>
  <si>
    <t>PC 721 - 017d</t>
  </si>
  <si>
    <t>PC 721 - 017e</t>
  </si>
  <si>
    <t>PC 721 - 017f</t>
  </si>
  <si>
    <t>PC 731-056c</t>
  </si>
  <si>
    <t>PC 731-056d</t>
  </si>
  <si>
    <t>PC 742-047b</t>
  </si>
  <si>
    <t>PC 742-047c</t>
  </si>
  <si>
    <t>PC 742-047d</t>
  </si>
  <si>
    <t>PC 742-047e</t>
  </si>
  <si>
    <t>PC 742-047f</t>
  </si>
  <si>
    <t>PC 742-048</t>
  </si>
  <si>
    <t>12,27*0,8+3,5*0,7+1,0*1,7*6</t>
  </si>
  <si>
    <t>(17,43-2,1)*1,7=26,06*0,25</t>
  </si>
  <si>
    <t>(17,43-2,1)*1,7=26,06*0,25*0,3</t>
  </si>
  <si>
    <t>12,27*0,8*1,63+3,5*0,7*0,95+3,0*1,0*2,0*6</t>
  </si>
  <si>
    <t>54,33*0,3</t>
  </si>
  <si>
    <t>54,33-12,27*0,8*0,35-3,5*0,6*0,35-3,0*0,7*1,0*6</t>
  </si>
  <si>
    <t>37,56*2</t>
  </si>
  <si>
    <t>54,33+6,52-37,56</t>
  </si>
  <si>
    <t>23,30*10</t>
  </si>
  <si>
    <t>6,52+54,33</t>
  </si>
  <si>
    <t>12,27*2,0+3,5*2,0+3,0*2,0*6+26,06</t>
  </si>
  <si>
    <t>22,47*0,2</t>
  </si>
  <si>
    <t>15,33*1,56-1,0*0,4*5-1,0*0,6</t>
  </si>
  <si>
    <t>12,27*0,8*0,35+3,5*0,6*0,35+3,0*0,7*1,0*6</t>
  </si>
  <si>
    <t>3,0*2,8*1,15*6</t>
  </si>
  <si>
    <t>2,0*6</t>
  </si>
  <si>
    <t>0,75*6</t>
  </si>
  <si>
    <t>Příplatek za výztuž v betonových mazaninách (při sekání rýh)</t>
  </si>
  <si>
    <t>1,1*0,7=0,77*0,8*6</t>
  </si>
  <si>
    <t>1,1*0,7=0,77*6</t>
  </si>
  <si>
    <t>4,62*1,1</t>
  </si>
  <si>
    <t>1,25*1,6*6+1,25*0,8*6</t>
  </si>
  <si>
    <t>1,25*0,5*6</t>
  </si>
  <si>
    <t>1,25*1,25*6</t>
  </si>
  <si>
    <t>9,38*0,0025</t>
  </si>
  <si>
    <t>9,38*2</t>
  </si>
  <si>
    <t>18,76*1,2</t>
  </si>
  <si>
    <t>9,38*1,1</t>
  </si>
  <si>
    <t>1,1*1,2=1,32*2*6</t>
  </si>
  <si>
    <t>15,84*1,1</t>
  </si>
  <si>
    <t>7,25*6,82-0,65*0,5*2-0,75*0,5*2+1,25*0,8</t>
  </si>
  <si>
    <t>(7,25+6,82+0,65*2+0,75*2+0,8+0,3)*2-0,9*2=34,14</t>
  </si>
  <si>
    <t>(2,5+2,7)*2-0,9=9,50</t>
  </si>
  <si>
    <t>1,5*2=3,0*4,7=14,10</t>
  </si>
  <si>
    <t>(6,82+5,6+0,75*2+0,65*2)*2=30,44*4,7=143,07</t>
  </si>
  <si>
    <t>(3,65+6,82+0,75*2)*2=23,94*4,70=112,52</t>
  </si>
  <si>
    <t>(7,25+6,82+0,75*4)*2=34,14*4,70=160,46</t>
  </si>
  <si>
    <t>(2,5+2,7)*2=10,4*4,7=48,88</t>
  </si>
  <si>
    <t>0,75*1,0*3*7=15,75</t>
  </si>
  <si>
    <t>(1,0+0,4)*2*1,13*6=18,98</t>
  </si>
  <si>
    <t>okna</t>
  </si>
  <si>
    <t>světlíky</t>
  </si>
  <si>
    <t>ostění</t>
  </si>
  <si>
    <t>5,6*0,3*2*3=10,08</t>
  </si>
  <si>
    <t>(5,6+3,65+7,0)*6,8=110,50</t>
  </si>
  <si>
    <t>(5,6+3,65+7,0)*6,8</t>
  </si>
  <si>
    <t>(7,25+6,82+0,75*4)*2*4,70 +(2,5+2,7)*2*4,7+5,66</t>
  </si>
  <si>
    <t>5,0+10,76</t>
  </si>
  <si>
    <t>2,592*15</t>
  </si>
  <si>
    <t>1,12*1,0*2+5,04*0,25</t>
  </si>
  <si>
    <t>40,0+17,10*(1,0+0,4+0,6+0,4*2+0,5+0,4*2)</t>
  </si>
  <si>
    <t>11,0*7,35+2,7*6,9=99,48</t>
  </si>
  <si>
    <t>11,2*3,7=41,44</t>
  </si>
  <si>
    <t>(26,1+7,6+26,5)*2,8=168,56</t>
  </si>
  <si>
    <t>5,0*2,8+9,9*6,9+11,2*2,9+7,2*5,3=152,95</t>
  </si>
  <si>
    <t>462,43*1,211</t>
  </si>
  <si>
    <t>149,20*0,1</t>
  </si>
  <si>
    <t>99,27+2,0</t>
  </si>
  <si>
    <t>1. NP</t>
  </si>
  <si>
    <t>(1,1+0,5*2)*1,5*2=6,30</t>
  </si>
  <si>
    <t>2. NP</t>
  </si>
  <si>
    <t>3. NP</t>
  </si>
  <si>
    <t>(1,44+1)*2+1,5+0,5+1+2,3+1,5+1,2+2,08+1,94+1,4+0,77+0,5+1,2+0,72+0,5+2,04*2+1,2+1,25+0,84+0,6*2+1,07+1,22=32,89*1,5=49,34</t>
  </si>
  <si>
    <t>(1,36+1,0+1,2+0,6+1,94+0,7+2,1+0,7+1,1+1,07+1,85*2+0,7+0,66+1,4+1,2+0,46+1,24+0,9+1,05+1,73+0,6*2+0,9+0,84 =27,75*1,5+2,0=43,63</t>
  </si>
  <si>
    <t>2,0*1,0</t>
  </si>
  <si>
    <t>(99,27+2)*2</t>
  </si>
  <si>
    <t>69,90*0,3</t>
  </si>
  <si>
    <t>5,33*0,3*5</t>
  </si>
  <si>
    <t>572,93+10,5*20,0=782,93</t>
  </si>
  <si>
    <t>1. PP</t>
  </si>
  <si>
    <t>11,0*7,5+20,0*3,0+22,0*3,0+21,5*3,0+22,5*3,0+7,0*3,5+10,0*7,0=435,0</t>
  </si>
  <si>
    <t>10,0*7,0+11,0*7,5+9,5*7,0*2*2+7,0*6,5+27,0*3,0+20,5*3,0+19,5*3,0+3,6*6,5*2+9,5*8,0+20,5*3,0+11,0*7,5+6,5*7,0+10,0*7,0*2+27,0*3,0-45,5=1152,80</t>
  </si>
  <si>
    <t>1152,8+10,0*7,0=1222,80</t>
  </si>
  <si>
    <t>572,93+(13+4*2+9+2)*1,5+(7*2+10*2)*1,5-110,5</t>
  </si>
  <si>
    <t>4,1*15</t>
  </si>
  <si>
    <t>0,15*0,15*0,15*45</t>
  </si>
  <si>
    <t>dtto odd.6 pol. 2</t>
  </si>
  <si>
    <t>dtto odd.6 pol. 5</t>
  </si>
  <si>
    <t>12,0+30,0</t>
  </si>
  <si>
    <t>17,1*(1+0,4+0,6+0,4*2+0,5+0,4*2)</t>
  </si>
  <si>
    <t>17,598*15</t>
  </si>
  <si>
    <t>17,1*(1+0,4+0,6+0,4*2+0,5+0,4*2)=70,11</t>
  </si>
  <si>
    <t>3,0+6,0+3,0+7,0=19,0</t>
  </si>
  <si>
    <t>7,73*0,8+10,04*1,4=20,24</t>
  </si>
  <si>
    <t>4,0+6,0+4,0*2=18,0</t>
  </si>
  <si>
    <t>5,7*2+6,82*2+0,65*4+0,75*4+0,8*4-0,9-0,8=32,14</t>
  </si>
  <si>
    <t>(4,35+1,7)*2=12,10</t>
  </si>
  <si>
    <t>(6,82+3,7+0,75+0,65+0,8)*2-0,9*2=23,64</t>
  </si>
  <si>
    <t>5,76+2,69*2+3,98=15,12</t>
  </si>
  <si>
    <t>5,76*2,69=15,49</t>
  </si>
  <si>
    <t>6,82*5,7+1,25*0,8*2-0,65*0,5*2-0,75*0,5*2=39,47</t>
  </si>
  <si>
    <t>6,82*3,7-0,65*0,5-0,75*0,5+1,25*0,8=25,53</t>
  </si>
  <si>
    <t>80,49*1,1+79,02*0,2*1,2</t>
  </si>
  <si>
    <t>99,27*1,1</t>
  </si>
  <si>
    <t xml:space="preserve">1. NP </t>
  </si>
  <si>
    <t>(2,1+1,5*2)*2=10,20</t>
  </si>
  <si>
    <t>32,89+1,5*15*2=77,89</t>
  </si>
  <si>
    <t>27,75+1,5*14*2=69,75</t>
  </si>
  <si>
    <t>572,93+513,76+10,08+8+45=1149,77</t>
  </si>
  <si>
    <t>1,0*(4,1*5+4,1*7*2)=77,90</t>
  </si>
  <si>
    <t>145,35+42,0=187,35</t>
  </si>
  <si>
    <t>40,0+40,0=80,0</t>
  </si>
  <si>
    <t>7,8*1,1</t>
  </si>
  <si>
    <t>3,0*2,6</t>
  </si>
  <si>
    <t>7,8*1,15</t>
  </si>
  <si>
    <t>(3,0+2,6)*2</t>
  </si>
  <si>
    <t xml:space="preserve">Stěnová vodovodní páková baterie, kovová páka,keramická kartuše, tvarovky pro napojení na rozvod vodoinstalace </t>
  </si>
  <si>
    <t>Vodoměr DN15, Qn=1,5 m3/h  - studená voda</t>
  </si>
  <si>
    <t>Vodoměr DN15, Qn=1,5 m3/h  - teplá voda</t>
  </si>
  <si>
    <t>Vodoměr DN20, Qn=2,5 m3/h  - studená vodaem</t>
  </si>
  <si>
    <t>Montáž, doprava, přesun hmot   (vodoinstalace)</t>
  </si>
  <si>
    <t>Demontáž stávající instalace   (vodoinstalace)</t>
  </si>
  <si>
    <t>Demontáž stávajících elektrických  ohřívačů teplé vody</t>
  </si>
  <si>
    <t>Dokumentace skutečného stavu</t>
  </si>
  <si>
    <t>Plynoinstalace objektový rozvod - 1.P.P.</t>
  </si>
  <si>
    <t xml:space="preserve">Demontáž stávajících plynových ohřívačů teplé vody, potrubí NTL vnitřního  plynovodu </t>
  </si>
  <si>
    <t xml:space="preserve">Potrubní rozvody vodoinstalace - objektový rozvod celkem </t>
  </si>
  <si>
    <t xml:space="preserve">Plynoinstalace objektový rozvod - 1.P.P. celkem </t>
  </si>
  <si>
    <t>Potrubní rozvody vytápění ÚT  objektový rozvod, rozvod ÚT  v zemi, stoupačkové armatury</t>
  </si>
  <si>
    <t xml:space="preserve">Potrubí Cu pr. 15x1,0 + uchycení </t>
  </si>
  <si>
    <t>Potrubí Cu pr. 18x1,0 + uchycení   + izolace  MV s AL fólií tl.30mm</t>
  </si>
  <si>
    <t>Potrubí Cu pr. 22x1,0 + uchycení   + izolace  MV s AL fólií tl.40mm</t>
  </si>
  <si>
    <t>Předizolované flexibilní potrubí dvojité s ochranným pláštěm 2xDN25, vnější pr. 145</t>
  </si>
  <si>
    <t>Vodotěsná a plynotěsná chránička a průchodka typová 2xDN25</t>
  </si>
  <si>
    <t>Potrubní kompenzátor osový DN20,  axiální pohyb 50 mm</t>
  </si>
  <si>
    <t>Potrubní kompenzátor osový DN25,  axiální pohyb 50 mm</t>
  </si>
  <si>
    <t>Potrubní kompenzátor osový DN32,  axiální pohyb 50 mm</t>
  </si>
  <si>
    <t>Potrubní kompenzátor osový DN40,  axiální pohyb 50 mm</t>
  </si>
  <si>
    <t>Potrubní kompenzátor osový DN50,  axiální pohyb 50 mm</t>
  </si>
  <si>
    <t>Potrubní kompenzátor osový DN65,  axiální pohyb 50 mm</t>
  </si>
  <si>
    <t>Vyvažovací ventil DN20, Kvs =0,35-5,71</t>
  </si>
  <si>
    <t>Vyvažovací ventil DN25, Kvs = 0,57-8,89</t>
  </si>
  <si>
    <t>Vyvažovací ventil DN32, Kvs = 0,57-19,45</t>
  </si>
  <si>
    <t>Regulační ventil diferenčního tlaku DN15, rozsah nastavení 5-30 kPa</t>
  </si>
  <si>
    <t>Regulační ventil diferenčního tlaku DN20, rozsah nastavení 5-30 kPa</t>
  </si>
  <si>
    <t>Regulační ventil diferenčního tlaku DN25, rozsah nastavení 5-30 kPa</t>
  </si>
  <si>
    <t>Regulační ventil diferenčního tlaku DN32, rozsah nastavení 5-30 kPa</t>
  </si>
  <si>
    <t xml:space="preserve">Montáž, doprava, přesun hmot </t>
  </si>
  <si>
    <t xml:space="preserve">Demontáž rozvodů </t>
  </si>
  <si>
    <t>Nová otopná tělesa, instalace ventilů a šroubení  - 1.P.P. a 1.N.P.</t>
  </si>
  <si>
    <t>Závitová růžice pro článková litinová tělesa 5/4" - plná</t>
  </si>
  <si>
    <t xml:space="preserve">Závitová růžice pro článková litinová tělesa 5/4" - 1/2" </t>
  </si>
  <si>
    <t>Litinové otopné těleso článkové  18/350/160, konzole</t>
  </si>
  <si>
    <t>Litinové otopné těleso článkové  20/500/110, konzole</t>
  </si>
  <si>
    <t>Litinové otopné těleso článkové  8/600/160, konzole</t>
  </si>
  <si>
    <t>Litinové otopné těleso článkové  11/600/160, konzole</t>
  </si>
  <si>
    <t>Litinové otopné těleso článkové  19/900/160, konzole</t>
  </si>
  <si>
    <t>Litinové otopné těleso článkové  36/900/160, konzole</t>
  </si>
  <si>
    <t>Sestavení člán.těles,nástřik odstín bílá lesklá</t>
  </si>
  <si>
    <t>čl.</t>
  </si>
  <si>
    <t>Demontáž  stávajících otopných těles</t>
  </si>
  <si>
    <t>Montáž  otopných těles</t>
  </si>
  <si>
    <t>Nová otopná tělesa, instalace ventilů a šroubení  - 1.P.P. a 1.N.P. celkem</t>
  </si>
  <si>
    <t>61214-2001</t>
  </si>
  <si>
    <t>Potažení vnitřních ploch pletivem v ploše nebo pruzích, na plném podkladu sklovláknitým v tlačením do tmelu stěn</t>
  </si>
  <si>
    <t>61232-5223</t>
  </si>
  <si>
    <t>Omítka malých ploch stěn štuková plochy přes 0,25 m2 do 1,0 m2</t>
  </si>
  <si>
    <t>61232-5225</t>
  </si>
  <si>
    <t>Omítka malých ploch stěn štuková plochy přes 1,0 m2 do 4,0 m2</t>
  </si>
  <si>
    <t>61213-1121</t>
  </si>
  <si>
    <t>Penetrace akrylát - silikonová nanášená ručně stěn</t>
  </si>
  <si>
    <t>62232-5102</t>
  </si>
  <si>
    <t>Oprava vnějších omítek stěn vápenných v rozsahu opravované plochy přes 10 % do 30 % bez otlučení vadných míst stupně složitosti I. a II. Hladkých (pro následné přitavení izolace z asfaltových pasů)</t>
  </si>
  <si>
    <t>Izolace proti vodě</t>
  </si>
  <si>
    <t>71111-2001</t>
  </si>
  <si>
    <t>Izolace proti vodě nátěrem penetračním svisle</t>
  </si>
  <si>
    <t>PC 711-001</t>
  </si>
  <si>
    <t>ALP</t>
  </si>
  <si>
    <t>71114-2559</t>
  </si>
  <si>
    <t>Provedení izolace proti zemní vlhkosti přitavením svisle</t>
  </si>
  <si>
    <t>PC 711-002</t>
  </si>
  <si>
    <t>99871-1201</t>
  </si>
  <si>
    <t>Přesun hmot pro izolace proti vodě v objektech výšky do 6 m</t>
  </si>
  <si>
    <t>Izolační bitumenový pás SBS modifikovaný</t>
  </si>
  <si>
    <t>Montáž a dodávka geotextilie hmotnosti do 300 g/m2 včetně ukotvení (ochrana hydroizolace)</t>
  </si>
  <si>
    <t>PC 711-003</t>
  </si>
  <si>
    <t>PC 711-004</t>
  </si>
  <si>
    <t>Izolace tepelné</t>
  </si>
  <si>
    <t>71313-1121</t>
  </si>
  <si>
    <t>Montáž tepelné izolace stěn pásy přichycením</t>
  </si>
  <si>
    <t>PC 713-001</t>
  </si>
  <si>
    <t>Desky z polystyrénu EPS S 100 tl. 100 mm</t>
  </si>
  <si>
    <t>99871-3201</t>
  </si>
  <si>
    <t>Přesun hmot pro izolace tepelné v objektech výšky do 6 m</t>
  </si>
  <si>
    <t>PC 713-002</t>
  </si>
  <si>
    <t>Komunikace</t>
  </si>
  <si>
    <t>PC 005-001</t>
  </si>
  <si>
    <t>PC 005-002</t>
  </si>
  <si>
    <t>PC 005-003</t>
  </si>
  <si>
    <t>PC 005-004</t>
  </si>
  <si>
    <t>Dodávka zámkové dlažby tl. 60 mm</t>
  </si>
  <si>
    <t>SP 45157-3111</t>
  </si>
  <si>
    <t xml:space="preserve">Lože pod potrubí a obsyp potrubí v otevřeném výkopu z písku a štěrkopísku do frakce 16 / 32 mm - zásyp angilckých dvorků </t>
  </si>
  <si>
    <t>Podklad ze štěrkodrti tl. 150 mm</t>
  </si>
  <si>
    <t>Podklad ze štěrku frakce 4 - 8 mm tl. 30 mm</t>
  </si>
  <si>
    <t xml:space="preserve">Pomocné stavební práce </t>
  </si>
  <si>
    <t>Práce spojené s bouráním a demontážemi nezahrnuté ve výše uvedených položkách</t>
  </si>
  <si>
    <t>Montáž kování vnitřního</t>
  </si>
  <si>
    <t>Dodávka kování vnitřního</t>
  </si>
  <si>
    <t xml:space="preserve">Montáž a dodávka vnitřních protipožárních dveří rozměru 900x1970 mm </t>
  </si>
  <si>
    <t>Montáž a dodávka samozavírače</t>
  </si>
  <si>
    <t xml:space="preserve">Montáž a dodávka prahu délky 900 mm </t>
  </si>
  <si>
    <t>99876-6201</t>
  </si>
  <si>
    <t xml:space="preserve">Přesun hmot pro konstrukce truhlářské v objektech výšky do 6 m </t>
  </si>
  <si>
    <t>99801-1003</t>
  </si>
  <si>
    <t>PC 721 - 001</t>
  </si>
  <si>
    <t>PC 721 - 005</t>
  </si>
  <si>
    <t>SDK obklad kcí tvaru U š do 0,6 m desky 1xDF 12,5</t>
  </si>
  <si>
    <t>76316-4619</t>
  </si>
  <si>
    <t>Příplatek k ceně za každých dalších i započatých 1000 m</t>
  </si>
  <si>
    <t>PC 001-001</t>
  </si>
  <si>
    <t>45154-1111</t>
  </si>
  <si>
    <t>94611-2115</t>
  </si>
  <si>
    <t>Montáž pojízdných věží trubkových šířky přes 0,9 do 1,6 m, délky do 3,2 m, výšky přes 4,5 do 5,5 m</t>
  </si>
  <si>
    <t>94611-2215</t>
  </si>
  <si>
    <t>%</t>
  </si>
  <si>
    <t>Přesun hmot</t>
  </si>
  <si>
    <t>m</t>
  </si>
  <si>
    <t>Zemní práce</t>
  </si>
  <si>
    <t>m3</t>
  </si>
  <si>
    <t>Omítka vápenná vnitřních ploch dvouvrstvá tl. jádrové omítky do 10 mm, hladká stěn</t>
  </si>
  <si>
    <t>97801-3141</t>
  </si>
  <si>
    <t>97805-9541</t>
  </si>
  <si>
    <t>61213-5101</t>
  </si>
  <si>
    <t>Odkaz na výkres</t>
  </si>
  <si>
    <t>Nátěry</t>
  </si>
  <si>
    <t>Malby</t>
  </si>
  <si>
    <t>18040-2112</t>
  </si>
  <si>
    <t>Založení parkového trávníku výsevem ve svahu do 1:2</t>
  </si>
  <si>
    <t>Nakládání neulehlého výkopku v množství do 100 m3 z hornin tř. 1 až 4</t>
  </si>
  <si>
    <t>61999-1001</t>
  </si>
  <si>
    <t>Příplatek k cenám za každý další 1 mm tloušťky min. pevnosti 15 MPa</t>
  </si>
  <si>
    <t>Úprava pozemku s rozpojením a přehrnutím včetně urovnání v hor. tř. 1 a 2, s přemístěním na vzdálenost 20 m</t>
  </si>
  <si>
    <t>PC 823-001</t>
  </si>
  <si>
    <t>Chemické odplevelení</t>
  </si>
  <si>
    <t>13220-1201</t>
  </si>
  <si>
    <t>16270-1105</t>
  </si>
  <si>
    <t>Omítka vápenná vnitřních ploch dvouvrstvá tl. jádrové omítky do 10 mm, štuková stěn</t>
  </si>
  <si>
    <t>61231-1191</t>
  </si>
  <si>
    <t>78418-1101</t>
  </si>
  <si>
    <t>Penetrace podkladu jednonásobná základní akrylátová v místnostech výšky do 3,80 m</t>
  </si>
  <si>
    <t>E1.</t>
  </si>
  <si>
    <t>E2.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</si>
  <si>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</si>
  <si>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</si>
  <si>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</si>
  <si>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</si>
  <si>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</si>
  <si>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</si>
  <si>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Lešení pomocné pracovní pro zatížení do 150 kg/m2 o výšce lešeňové podlahy přes 1,9 m do 3,5 m</t>
  </si>
  <si>
    <t>Omítka vápenná vnitřního ostění nebo nadpraží štuková (dvouvrstvá)</t>
  </si>
  <si>
    <t>Otlučení vnitřních omítek stěn v rozsahu do 30,0 %</t>
  </si>
  <si>
    <t>99876-3402</t>
  </si>
  <si>
    <t xml:space="preserve">Přesun hmot pro sádrokartonové konstrukce v objektech výšky do 12 m </t>
  </si>
  <si>
    <t>12115-1103</t>
  </si>
  <si>
    <t>"R" položky nejsou specifikovány v ceníku ÚRS,ale jsou zpracovány individuálně v odpovídající cenové</t>
  </si>
  <si>
    <t>Vodorovné přemístění výkopku z horniny 1 až 4 přes 9000 m do 10000 m</t>
  </si>
  <si>
    <t>Zásyp sypaninou se zhutněním jam, šachet, rýh nebo kolem objektů</t>
  </si>
  <si>
    <t>18195-1102</t>
  </si>
  <si>
    <t>18130-1103</t>
  </si>
  <si>
    <t>Práce HSV (montáž a dodávka)</t>
  </si>
  <si>
    <t>Práce PSV (montáž a dodávka)</t>
  </si>
  <si>
    <t>Zakrývání vnitřních ploch před znečištěním podlah folii  přelepenou lepící páskou konstrukcí a prvků</t>
  </si>
  <si>
    <t>Hrubá výplň rýh maltou ve stěnách jakékoli šířky rýhy</t>
  </si>
  <si>
    <t>Dodávka obkladu keramického</t>
  </si>
  <si>
    <t>61232-5122</t>
  </si>
  <si>
    <t>Vápenocementová omítka rýh štuková ve stěnách šířky přes 150 do 300 mm</t>
  </si>
  <si>
    <t>78149-4511</t>
  </si>
  <si>
    <t>Náklady na umístění stavby + ostatní náklady</t>
  </si>
  <si>
    <t>Celkové náklady stavby bez DPH (A.+B.)</t>
  </si>
  <si>
    <t xml:space="preserve">C. </t>
  </si>
  <si>
    <t>PC 731-004</t>
  </si>
  <si>
    <t>PC 731-005</t>
  </si>
  <si>
    <t xml:space="preserve">Přesun hmot pro obklady keramické v objektech výšky do 12 m </t>
  </si>
  <si>
    <t>78312-1112</t>
  </si>
  <si>
    <t>17120-1201</t>
  </si>
  <si>
    <t>Dokončující konstrukce a práce</t>
  </si>
  <si>
    <t>95290-1111</t>
  </si>
  <si>
    <t>Vyčištění budov občanské vybavenosti výšky do 4 m</t>
  </si>
  <si>
    <t>Bourání</t>
  </si>
  <si>
    <t>Předání a převzetí díla</t>
  </si>
  <si>
    <t>Fotodokumentace</t>
  </si>
  <si>
    <t>Bilbord a označení staveniště</t>
  </si>
  <si>
    <t>PC 721 - 003</t>
  </si>
  <si>
    <t>PC 721 - 004</t>
  </si>
  <si>
    <t>99876-7202</t>
  </si>
  <si>
    <t xml:space="preserve">Přesun hmot pro konstrukce zámečnické v objektech výšky do 12 m </t>
  </si>
  <si>
    <t>Rekapitulace - práce HSV (montáž a dodávka)</t>
  </si>
  <si>
    <t>Rekapitulace - práce HSV (montáž a dodávka) celkem</t>
  </si>
  <si>
    <t>Práce spojené s bouráním a demontážemi nezahrnuté ve výše uvedených položkách - nutno doložit dle skutečnosti</t>
  </si>
  <si>
    <t>61231-1121</t>
  </si>
  <si>
    <t>PC 721 - 002</t>
  </si>
  <si>
    <t>PC 008-001</t>
  </si>
  <si>
    <t>PC 008-002</t>
  </si>
  <si>
    <t>PC 093-001</t>
  </si>
  <si>
    <t>PC 096-003</t>
  </si>
  <si>
    <t xml:space="preserve">Uložení sypaniny na skládku </t>
  </si>
  <si>
    <t>97909-7115</t>
  </si>
  <si>
    <t>Poplatek za skládku ostatních zemin</t>
  </si>
  <si>
    <t>Úprava pláně v hor. 1 - 4 se zhutněním</t>
  </si>
  <si>
    <t>Odvoz suti a vybouraných hmot z meziskládky na skládku do 1 km s naložením a se složením</t>
  </si>
  <si>
    <t>99701-3511</t>
  </si>
  <si>
    <t>PC 721 - 010</t>
  </si>
  <si>
    <t xml:space="preserve"> </t>
  </si>
  <si>
    <t>/1/</t>
  </si>
  <si>
    <t>/2/</t>
  </si>
  <si>
    <t>/3/</t>
  </si>
  <si>
    <t>/4/</t>
  </si>
  <si>
    <t>Kč</t>
  </si>
  <si>
    <t>99878-1202</t>
  </si>
  <si>
    <t>61232-5221</t>
  </si>
  <si>
    <t>61232-5222</t>
  </si>
  <si>
    <t>61232-5302</t>
  </si>
  <si>
    <t>12220-1101</t>
  </si>
  <si>
    <t>Odkopávky a prokopávky nezapažené v hornině 3 do 100 m3</t>
  </si>
  <si>
    <t>TH Projekt s.r.o., Alšovice 233, 468 21 Pěnčín</t>
  </si>
  <si>
    <t>Datum: 04/2021</t>
  </si>
  <si>
    <t>Stavba: Modernizace kotelny a částečná rekonstrukce rozvodů a zařízení vytápění a zdravotechniky Základní a Mateřské školy Na Smetance 505/1, Praha 2 - Vinohrady, PSČ 120 00</t>
  </si>
  <si>
    <t>ing. Antonín Horych</t>
  </si>
  <si>
    <t xml:space="preserve"> 48 / 2019</t>
  </si>
  <si>
    <t>Městská část Praha 2, náměstí Míru 600 / 20, Vinohrady, 120 00 Praha 2</t>
  </si>
  <si>
    <t>Dokumentace skutečného provedení</t>
  </si>
  <si>
    <t>Pasportizace stávajícího objektu</t>
  </si>
  <si>
    <t>Provozní vlivy - v případě, že práce nebudou prováděny za provozu investora, nebudou se účtovat</t>
  </si>
  <si>
    <t>Vodorovné přemístění výkopku z horniny 1 až 4 do 50 m na mezideponii a zpět</t>
  </si>
  <si>
    <t>Založení trávníku:</t>
  </si>
  <si>
    <t>Sejmutí ornice plochy do 100 m2 tl vrstvy do 200 mm strojně s přemístěním do 50 m</t>
  </si>
  <si>
    <t>Lože pod potrubí a obsyp potrubí v otevřeném výkopu ze štěrkodrtě 0 - 63 mm - podsyp, obsyp</t>
  </si>
  <si>
    <t>Montáž a dodávka potrubí PVC DN 110 mm včetně tvarovek</t>
  </si>
  <si>
    <t>Montáž a dodávka podlahové vpusti PVC DN 110 mm</t>
  </si>
  <si>
    <t>PC 008-004</t>
  </si>
  <si>
    <t>PC 008-005</t>
  </si>
  <si>
    <t>Průběžný úklid po dobu provádění stavebních prací</t>
  </si>
  <si>
    <t xml:space="preserve">dní </t>
  </si>
  <si>
    <t>Pomocné stavební práce - bude se fakturovat dle skutečnosti</t>
  </si>
  <si>
    <t>97801-1141</t>
  </si>
  <si>
    <t>Otlučení vnitřních omítek stropů v rozsahu do 30,0 %</t>
  </si>
  <si>
    <t>Vysekání rýh ve zdivu cihelném hl do 100 mm š do 150 mm</t>
  </si>
  <si>
    <t>Demontáž krytů těles radiátorů plochy do 4 m2 pro opětovné použití, s přemístěním proti poškození</t>
  </si>
  <si>
    <t>Montáž demontovaných krytů radiátorů včetně nutného přemístění včetně spojovacího materiálu</t>
  </si>
  <si>
    <t>Oprava a nátěr demontovaných krytů radiátorů před montáží</t>
  </si>
  <si>
    <t>Demontáž krytů těles radiátorů plochy do 4 m2 do suti</t>
  </si>
  <si>
    <t>Montáž a dodávka podkladního roštu (pod dřevěný obklad)</t>
  </si>
  <si>
    <t>Montáž obkladu vnitřních stěn</t>
  </si>
  <si>
    <t>Palubky tl. 19 mm</t>
  </si>
  <si>
    <t>Montáž a dodávka lištování obkladů stěn</t>
  </si>
  <si>
    <t>Demontáž sádrokartonového podhledu</t>
  </si>
  <si>
    <t>Demontáž sádrokartonového zakrytí potrubí (obklad)</t>
  </si>
  <si>
    <t>SP 97303-1141</t>
  </si>
  <si>
    <t>PC 096-005</t>
  </si>
  <si>
    <t>99801-8003</t>
  </si>
  <si>
    <t>Přesun hmot ruční pro budovy v do 24 m</t>
  </si>
  <si>
    <t>Nátěr epoxidový soklu výšky do 500 mm</t>
  </si>
  <si>
    <t>Montáž a dodávka ocelového poklopu rozměru 625 x 740 mm</t>
  </si>
  <si>
    <t>Osazení a dodávka dvířek rozměru 300  x 300 mm do sádrokartonového obložení</t>
  </si>
  <si>
    <t>PC 766-005</t>
  </si>
  <si>
    <t>78411-1035</t>
  </si>
  <si>
    <t>Omytí podkladu stěn v místnostech přes 5,00 m</t>
  </si>
  <si>
    <t>78418-1105</t>
  </si>
  <si>
    <t>Penetrace podkladu jednonásobná základní akrylátová v místnostech výšky přes 5,00 m</t>
  </si>
  <si>
    <t>78421-1135</t>
  </si>
  <si>
    <t>Malby z malířských směsí tekutých minimálně otěruvzdorných,  dvojnásobné v místnostech výšky přes 5,00 m</t>
  </si>
  <si>
    <t>12220-1109</t>
  </si>
  <si>
    <t>Příplatek k cenám za lepivost v hornině 3</t>
  </si>
  <si>
    <t>13220-1209</t>
  </si>
  <si>
    <t>soustavě ÚRS,podle popisu uvedeném v dálkovém přístupu k cenové soustavě na : www.cs-urs.cz</t>
  </si>
  <si>
    <t xml:space="preserve">ROZPOČET </t>
  </si>
  <si>
    <t>Podkladní a spojovací vrstva vnitřních omítaných ploch cementový postřik nanášený ručně celoplošně stěn</t>
  </si>
  <si>
    <t>Obklady keramické</t>
  </si>
  <si>
    <t>78147-4117</t>
  </si>
  <si>
    <t>78147-9191</t>
  </si>
  <si>
    <t>Příplatek k cenám za plochu do 10 m2 jednotlivě</t>
  </si>
  <si>
    <t>PC 781-001</t>
  </si>
  <si>
    <t>Plastové profily ukončovací lepené flexibilním lepidlem</t>
  </si>
  <si>
    <t>Ostatní práce - penetrace podkladu</t>
  </si>
  <si>
    <t>Soupis prací je sestaven s využitím položek Cenové soustavy ÚRS.</t>
  </si>
  <si>
    <t>Odsekání a odebrání obkladů vnitřních stěn včetně otlučení podkladní omítky až na zdivo plochy přes 1 m2</t>
  </si>
  <si>
    <t>78149-5111</t>
  </si>
  <si>
    <t>78310-3801</t>
  </si>
  <si>
    <t xml:space="preserve">Poplatek za uložení odpadu na skládce - stavební suť </t>
  </si>
  <si>
    <t>Vytýčení stávajících inženýrských sítí</t>
  </si>
  <si>
    <t>soub</t>
  </si>
  <si>
    <t>61213-1101</t>
  </si>
  <si>
    <t>Cementový postřik vnitřních stěn nanášený celoplošně ručně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</si>
  <si>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</si>
  <si>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</si>
  <si>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</si>
  <si>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</si>
  <si>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</si>
  <si>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</si>
  <si>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</si>
  <si>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16710-1101</t>
  </si>
  <si>
    <t>PC 731-026</t>
  </si>
  <si>
    <t>Hmotnost sutě celkem (t)</t>
  </si>
  <si>
    <t>PC 721 - 011</t>
  </si>
  <si>
    <t>PC 721 - 012</t>
  </si>
  <si>
    <t>PC 721 - 013</t>
  </si>
  <si>
    <t>PC 721 - 014</t>
  </si>
  <si>
    <t>PC 721 - 015</t>
  </si>
  <si>
    <t>PC 721 - 016</t>
  </si>
  <si>
    <t xml:space="preserve">Objekt: </t>
  </si>
  <si>
    <t>/12/</t>
  </si>
  <si>
    <t>Ústřední vytápění</t>
  </si>
  <si>
    <t>PC 731-001</t>
  </si>
  <si>
    <t>PC 731-002</t>
  </si>
  <si>
    <t>PC 731-003</t>
  </si>
  <si>
    <t>Podlahy lité</t>
  </si>
  <si>
    <t>PC 777-001</t>
  </si>
  <si>
    <t xml:space="preserve">Nátěr epoxidový </t>
  </si>
  <si>
    <t>PC 777-002</t>
  </si>
  <si>
    <t>Vyrovnání podkladní vrstvy samonivelační stěrkou tl. 4 mm pro pevnosti 15 Mpa</t>
  </si>
  <si>
    <t>99877-7202</t>
  </si>
  <si>
    <t xml:space="preserve">Přesun hmot pro podlahy lité v objektech výšky do 12 m </t>
  </si>
  <si>
    <t>16270-1109</t>
  </si>
  <si>
    <t>Malby z malířských směsí tekutých minimálně otěruvzdorných,  dvojnásobné v místnostech výšky do 3,80 m</t>
  </si>
  <si>
    <t>PC 093-002</t>
  </si>
  <si>
    <t>Demontáž pojízdných věží trubkových/dílcových š do 1,6 m dl do 3,2 m v do 5,5 m</t>
  </si>
  <si>
    <t>kg</t>
  </si>
  <si>
    <t>61231-1141</t>
  </si>
  <si>
    <t>Náklady na zkoušky např. odtrhové, přídržnosti atd. a sondy do stávajících konstrukcí stěn, stropů atd.  v rámci realizace stavby</t>
  </si>
  <si>
    <t>m2</t>
  </si>
  <si>
    <t>/5/</t>
  </si>
  <si>
    <t>/6/</t>
  </si>
  <si>
    <t>/7/</t>
  </si>
  <si>
    <t>/8/</t>
  </si>
  <si>
    <t>Obalení drenáže geotextilií hmotnosti do 300 g/m2</t>
  </si>
  <si>
    <t>Celkové náklady stavby včetně DPH (C.+E1.+E2.)</t>
  </si>
  <si>
    <t>Zakázka číslo:</t>
  </si>
  <si>
    <t>Rozpočet zpracoval:</t>
  </si>
  <si>
    <t>99876-6202</t>
  </si>
  <si>
    <t xml:space="preserve">Přesun hmot pro konstrukce truhlářské v objektech výšky do 12 m </t>
  </si>
  <si>
    <t>16220-1102</t>
  </si>
  <si>
    <t>76313-1511</t>
  </si>
  <si>
    <t>Podhled ze sádrokartonových desek, jednovrstvá zavěšená konstrukce z ocelových profilů jednoduše opláštěná deskou standardní tl. 12,5 mm, bez TI</t>
  </si>
  <si>
    <t>Zdravotechnika</t>
  </si>
  <si>
    <t>Montáž obkladu vnitřních stěn z dlaždic keramických do flexibilního lepidla do 45 ks/m2</t>
  </si>
  <si>
    <t>63721-1122</t>
  </si>
  <si>
    <t>/9/</t>
  </si>
  <si>
    <t>/10/</t>
  </si>
  <si>
    <t>/11/</t>
  </si>
  <si>
    <t>t</t>
  </si>
  <si>
    <t>kus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</si>
  <si>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</si>
  <si>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</si>
  <si>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</si>
  <si>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</si>
  <si>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</si>
  <si>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</si>
  <si>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</si>
  <si>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</si>
  <si>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</si>
  <si>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</si>
  <si>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</si>
  <si>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PC 731-027</t>
  </si>
  <si>
    <t>Zkoušky, revize</t>
  </si>
  <si>
    <t>94910-1112</t>
  </si>
  <si>
    <t>PC 823-004</t>
  </si>
  <si>
    <t>Hnojení umělým hnojivem na široko</t>
  </si>
  <si>
    <t>PC 823-005</t>
  </si>
  <si>
    <t>Hnojivo CERERIT</t>
  </si>
  <si>
    <t>PC 823-007</t>
  </si>
  <si>
    <t>Travní semeno</t>
  </si>
  <si>
    <t>PC 823-008</t>
  </si>
  <si>
    <t>Ošetřování trávníku po dobu 4 měsíců, 2 x sekání</t>
  </si>
  <si>
    <t>99701-3509</t>
  </si>
  <si>
    <t xml:space="preserve">Zařízení staveniště </t>
  </si>
  <si>
    <t>Krycí list rozpočtu</t>
  </si>
  <si>
    <t xml:space="preserve">D. </t>
  </si>
  <si>
    <t>DPH 15,0 %</t>
  </si>
  <si>
    <t>Rozprostření a urovnání ornice v rovině nebo ve svahu do 1:5 při ploše do 500 m2 tl. vrstvy přes 150 do 200 mm</t>
  </si>
  <si>
    <t>Náklady na umístění stavby + ostatní náklady celkem</t>
  </si>
  <si>
    <t xml:space="preserve">Vnitrostaveništní doprava suti vodorovně do 50 m, svisle s použitím mechanizace výšky do 12 m </t>
  </si>
  <si>
    <t>77199-0111</t>
  </si>
  <si>
    <t>77199-0191</t>
  </si>
  <si>
    <t>Odstranění nátěru z ocelových konstrukcí lehkých okartáčováním</t>
  </si>
  <si>
    <t>PC 721 - 017</t>
  </si>
  <si>
    <t>17410-1101</t>
  </si>
  <si>
    <t>99701-3803</t>
  </si>
  <si>
    <t>Konstrukce truhlářské</t>
  </si>
  <si>
    <t>Konstrukce zámečnické</t>
  </si>
  <si>
    <t>Příplatek za každý další 1 km</t>
  </si>
  <si>
    <t>PC 721 - 009</t>
  </si>
  <si>
    <t>PC 721 - 006</t>
  </si>
  <si>
    <t>PC 721 - 007</t>
  </si>
  <si>
    <t>PC 721 - 008</t>
  </si>
  <si>
    <t>DPH 21,0 %</t>
  </si>
  <si>
    <t>Základna</t>
  </si>
  <si>
    <t>Rekapitulace - práce PSV (montáž a dodávka)</t>
  </si>
  <si>
    <t>Nátěry ocelových zámečnických konstrukcí syntetické 1x antikorozní, 1x základní, 2x email</t>
  </si>
  <si>
    <t>Základní rozpočtové náklady</t>
  </si>
  <si>
    <t>Základní rozpočtové náklady celkem</t>
  </si>
  <si>
    <t>Územní vlivy</t>
  </si>
  <si>
    <t>PC 093-003</t>
  </si>
  <si>
    <t>PC 096-004</t>
  </si>
  <si>
    <t>PC 766-001</t>
  </si>
  <si>
    <t>PC 766-002</t>
  </si>
  <si>
    <t>PC 766-003</t>
  </si>
  <si>
    <t>PC 766-004</t>
  </si>
  <si>
    <t>PC 766-006</t>
  </si>
  <si>
    <t>PC 767-001</t>
  </si>
  <si>
    <t>Přesun hmot pro budovy občanské výstavby, bydlení, výrobu a služby s konstrukcí zděnou výšky do 24 m</t>
  </si>
  <si>
    <t>78411-1031</t>
  </si>
  <si>
    <t>Omytí podkladu stěn v místnostech do 3,80 m</t>
  </si>
  <si>
    <t>78421-1131</t>
  </si>
  <si>
    <t>Zednické přípomoce - sekání rýh, prostupů, hrubá výplň rýh, zazdívka prostupů, likvidace suti, lešení pracovní, hrubý úklid</t>
  </si>
  <si>
    <t>PC 008-003</t>
  </si>
  <si>
    <t>Vzduchotechnika</t>
  </si>
  <si>
    <t>PC 751-001</t>
  </si>
  <si>
    <t>PC 751-002</t>
  </si>
  <si>
    <t>PC 751-003</t>
  </si>
  <si>
    <t>PC 742-001</t>
  </si>
  <si>
    <t>PC 742-002</t>
  </si>
  <si>
    <t>PC 742-003</t>
  </si>
  <si>
    <t>Dřevostavby, sádrokartony</t>
  </si>
  <si>
    <t>Hloubení rýh šířky přes 600 mm do 2000 mm v hornině tř. 3 s urovnáním dna do předepsaného sklonu do 100 m3</t>
  </si>
  <si>
    <t>18110-1121</t>
  </si>
  <si>
    <t>PC 731-023</t>
  </si>
  <si>
    <t>PC 731-024</t>
  </si>
  <si>
    <t>PC 731-025</t>
  </si>
  <si>
    <t>Příplatek k cenám za každých 5 mm tloušťky omítky přes 10 mm stěn</t>
  </si>
  <si>
    <t>99701-3113</t>
  </si>
  <si>
    <t>Omítka malých ploch stěn štuková plochy přes 0,09 m2 do 0,25 m2</t>
  </si>
  <si>
    <t>Omítka malých ploch stěn štuková plochy do 0,09 m2</t>
  </si>
  <si>
    <t>61232-5212</t>
  </si>
  <si>
    <t>Omítka malých ploch stěn hladká plochy přes 0,09 m2 do 0,25 m2</t>
  </si>
  <si>
    <t>Úpravy povrchů, podlahy, osazování</t>
  </si>
  <si>
    <t>Trubní vedení</t>
  </si>
  <si>
    <t>Příplatek za první a každý další den použití pojízdného lešení</t>
  </si>
  <si>
    <t>94611-2815</t>
  </si>
  <si>
    <t>Montáž a dodávka kolena 110/45°</t>
  </si>
  <si>
    <t>Montáž a dodávka drenážních trubek flexibilních DN 100 mm včetně napojení na PVC DN 110 mm</t>
  </si>
  <si>
    <t>Vysekání výklenku ve zdivu z cihel plných pálených na maltu V nebo VC, výklenků pohledové plochy přes 0,0225 m2 do 0,04 m2</t>
  </si>
  <si>
    <t xml:space="preserve"> PC 783-002</t>
  </si>
  <si>
    <t>Nátěry truhlářských výrobků lazurovacím lakem 3x s UV filtrem</t>
  </si>
  <si>
    <t>PC 763-001</t>
  </si>
  <si>
    <t>Rozměření díla</t>
  </si>
  <si>
    <t>Detektory</t>
  </si>
  <si>
    <t>ks</t>
  </si>
  <si>
    <t>Snímač teploty venkovní, Pt1000/3850 - montáž</t>
  </si>
  <si>
    <t>Snímač teploty stonkový, Pt1000/3850 pro ohřívač - dodávka</t>
  </si>
  <si>
    <t>Snímač teploty stonkový, Pt1000/3850 pro ohřívač - montáž</t>
  </si>
  <si>
    <t>Snímač odpor.do jímky ponor 100mm se stonkem - dodávka</t>
  </si>
  <si>
    <t>Snímač odpor.do jímky ponor 100mm se stonkem - montáž</t>
  </si>
  <si>
    <t>Jímka nerezová,G1/2, 100mm - dodávka</t>
  </si>
  <si>
    <t>Jímka nerezová,G1/2, 100mm - montáž</t>
  </si>
  <si>
    <t>Snímač tlaku, 0-6bar, 0-10V, M20x1,5 - dodávka</t>
  </si>
  <si>
    <t>Snímač tlaku, 0-6bar, 0-10V, M20x1,5 - montáž</t>
  </si>
  <si>
    <t>3cestný mosazný manometrický kohout, M20x1,5 - dodávka</t>
  </si>
  <si>
    <t>3cestný mosazný manometrický kohout, M20x1,5 - montáž</t>
  </si>
  <si>
    <t>Snímač požáru do potrubí-dodávka</t>
  </si>
  <si>
    <t>Snímač požáru do potrubí-montáž</t>
  </si>
  <si>
    <t>Ventily</t>
  </si>
  <si>
    <t>Ventil, servopohon - montáž</t>
  </si>
  <si>
    <t>Hardware</t>
  </si>
  <si>
    <t>Jiskrově bezpečný izolátor kontaktů snímačů, I&lt; 0,5mA - montáž</t>
  </si>
  <si>
    <t>Impulsní výstup plynoměru - montáž</t>
  </si>
  <si>
    <t>PLC- řídicí systém + VVmoduly, 25xAI, 56xDI, 16xAO, 25xDO, 2x RS232, 2x RS485 -  - montáž</t>
  </si>
  <si>
    <t>Barevný display, 7 “ LCD TFT - montáž</t>
  </si>
  <si>
    <t>4G LTE Router 300 Mbps Wi-Fi - instalace a konfigurace</t>
  </si>
  <si>
    <t>GSM Modul-instalace a kofigurace</t>
  </si>
  <si>
    <t>Převodník M-BUS/RS232 pro MT -instalace a konfigurace</t>
  </si>
  <si>
    <t>Kabelové trasy, kabely</t>
  </si>
  <si>
    <t>Žlab drátěný 50x50</t>
  </si>
  <si>
    <t>Žlab drátěný 100x50</t>
  </si>
  <si>
    <t>Spojovací a kotvící materiál na žlaby</t>
  </si>
  <si>
    <t>Trubka plast 25, vč. příchytek , spojek</t>
  </si>
  <si>
    <t xml:space="preserve">Montáž kabelové trasy </t>
  </si>
  <si>
    <t>Trubka plast. tuhá 25 na příchytkách vč.příchytek instalace</t>
  </si>
  <si>
    <t>Ukončení vodičů v rozvaděči + zapojení do 2,5 mm2</t>
  </si>
  <si>
    <t>Software</t>
  </si>
  <si>
    <t>SW pro DDC</t>
  </si>
  <si>
    <t>DB</t>
  </si>
  <si>
    <t>Generace  grafické obrazovky, historie poruch, trendy</t>
  </si>
  <si>
    <t>Vizualizace na vzdáleném PC</t>
  </si>
  <si>
    <t>Ostatní elektro</t>
  </si>
  <si>
    <t>Drobný elektroinstalační a spojovací materiál</t>
  </si>
  <si>
    <t>Doplňující ochranné pospojení</t>
  </si>
  <si>
    <t>Rozváděč přisazený, oceloplechový, vystrojený, 2000x800x400 - montáž</t>
  </si>
  <si>
    <t>Rozváděč přisazený, vystrojený, 24mod - montáž</t>
  </si>
  <si>
    <t>Svítidlo přisazené s vyšším krytím  2x 36 W-dodávka</t>
  </si>
  <si>
    <t>Svítidlo přisazené s vyšším krytím 2x 36 W- montáž</t>
  </si>
  <si>
    <t>Instalační spínače na omítku 10A/250V, IP44</t>
  </si>
  <si>
    <t>Instalační spínače na omítku 10A/250V, IP44 montáž</t>
  </si>
  <si>
    <t>Zásuvka jednoduchá 230V/16A přisazená IP44 s víčkem</t>
  </si>
  <si>
    <t>Zásuvka jednoduchá 230V/16A přisazená IP44 s víčkem - montáž</t>
  </si>
  <si>
    <t>Demontáže</t>
  </si>
  <si>
    <t>Revize</t>
  </si>
  <si>
    <t>Dílenská dokumentace</t>
  </si>
  <si>
    <t>Test 1:1</t>
  </si>
  <si>
    <t>Režiní náklady ostatní</t>
  </si>
  <si>
    <t>PC 742-004</t>
  </si>
  <si>
    <t>PC 742-005</t>
  </si>
  <si>
    <t>PC 742-006</t>
  </si>
  <si>
    <t>PC 742-007</t>
  </si>
  <si>
    <t>PC 742-008</t>
  </si>
  <si>
    <t>PC 742-009</t>
  </si>
  <si>
    <t>PC 742-010</t>
  </si>
  <si>
    <t>PC 742-011</t>
  </si>
  <si>
    <t>PC 742-012</t>
  </si>
  <si>
    <t>PC 742-013</t>
  </si>
  <si>
    <t>PC 742-014</t>
  </si>
  <si>
    <t>PC 742-015</t>
  </si>
  <si>
    <t>PC 742-016</t>
  </si>
  <si>
    <t>PC 742-017</t>
  </si>
  <si>
    <t>PC 742-018</t>
  </si>
  <si>
    <t>PC 742-019</t>
  </si>
  <si>
    <t>PC 742-020</t>
  </si>
  <si>
    <t>PC 742-021</t>
  </si>
  <si>
    <t>PC 742-022</t>
  </si>
  <si>
    <t>PC 742-023</t>
  </si>
  <si>
    <t>PC 742-024</t>
  </si>
  <si>
    <t>PC 742-025</t>
  </si>
  <si>
    <t>PC 742-026</t>
  </si>
  <si>
    <t>PC 742-027</t>
  </si>
  <si>
    <t>PC 742-028</t>
  </si>
  <si>
    <t>PC 742-029</t>
  </si>
  <si>
    <t>PC 742-030</t>
  </si>
  <si>
    <t>PC 742-031</t>
  </si>
  <si>
    <t>PC 742-032</t>
  </si>
  <si>
    <t>PC 742-033</t>
  </si>
  <si>
    <t>PC 742-034</t>
  </si>
  <si>
    <t>PC 742-035</t>
  </si>
  <si>
    <t>PC 742-036</t>
  </si>
  <si>
    <t>PC 742-037</t>
  </si>
  <si>
    <t>PC 742-038</t>
  </si>
  <si>
    <t>PC 742-039</t>
  </si>
  <si>
    <t>PC 742-040</t>
  </si>
  <si>
    <t>PC 742-041</t>
  </si>
  <si>
    <t>PC 742-042</t>
  </si>
  <si>
    <t>PC 742-043</t>
  </si>
  <si>
    <t>PC 742-044</t>
  </si>
  <si>
    <t>PC 742-045</t>
  </si>
  <si>
    <t>PC 742-046</t>
  </si>
  <si>
    <t>Část: Etapa 1 - Kotelna</t>
  </si>
  <si>
    <t>Část: Etapa 3 - rozvody ve škole, tj. vytápění a ZTI</t>
  </si>
  <si>
    <t>Objekt: Rekapitulace</t>
  </si>
  <si>
    <t>Celkové náklady stavby bez DPH (A.+B.+C.)</t>
  </si>
  <si>
    <t xml:space="preserve">D1. </t>
  </si>
  <si>
    <t>Celkové náklady stavby včetně DPH (D.+E1.+E2.)</t>
  </si>
  <si>
    <t>Rozvody ve škole, tj. vytápění a ZTI</t>
  </si>
  <si>
    <t>Rekapitulace nákladů stavebních objektů + náklady na umístění stavby bez DPH</t>
  </si>
  <si>
    <t>Rekapitulace nákladů stavebních objektů + náklady na umístění stavby, celkem bez DPH</t>
  </si>
  <si>
    <t>Potrubní rozvody kanalizace- kotelna</t>
  </si>
  <si>
    <t xml:space="preserve">Potrubí PP32-0,25m </t>
  </si>
  <si>
    <t>Potrubí PP32-2m</t>
  </si>
  <si>
    <t>Koleno kanalizacePP32-45st</t>
  </si>
  <si>
    <t>Sifon kondenzátní DN32</t>
  </si>
  <si>
    <t>kpl</t>
  </si>
  <si>
    <t>Kalové čerpadlo s plovákovým spínačem , průtok 7,0m3/h, Hmax.11m , velikost nasávaných částic max. 35mm, 230V</t>
  </si>
  <si>
    <t>Potrubí PPR 32 + uchycení</t>
  </si>
  <si>
    <t>Odbočka PVC 125/110 - 45st</t>
  </si>
  <si>
    <t>Redukce 110/50</t>
  </si>
  <si>
    <t>Redukce 50/32</t>
  </si>
  <si>
    <t>PVC125 - 2m</t>
  </si>
  <si>
    <t>Napojení na stávající systém  kanalizace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</si>
</sst>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#,##0.0000"/>
    <numFmt numFmtId="169" formatCode="####;\-####"/>
    <numFmt numFmtId="170" formatCode="#,##0.000;\-#,##0.000"/>
    <numFmt numFmtId="171" formatCode="#,##0.00000;\-#,##0.0000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</numFmts>
  <fonts count="79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Helv"/>
      <family val="0"/>
    </font>
    <font>
      <sz val="10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20"/>
      <name val="Arial CE"/>
      <family val="2"/>
    </font>
    <font>
      <i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6"/>
      <name val="Arial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20"/>
      <name val="Calibri"/>
      <family val="2"/>
    </font>
    <font>
      <b/>
      <sz val="10"/>
      <color indexed="12"/>
      <name val="Calibri"/>
      <family val="2"/>
    </font>
    <font>
      <b/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9C0006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 horizontal="center"/>
      <protection/>
    </xf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65" fillId="34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5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14" fillId="0" borderId="0" applyAlignment="0">
      <protection locked="0"/>
    </xf>
    <xf numFmtId="0" fontId="14" fillId="0" borderId="0" applyAlignment="0"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Alignment="0"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16" fillId="0" borderId="0" applyAlignment="0">
      <protection locked="0"/>
    </xf>
    <xf numFmtId="0" fontId="1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1" fontId="8" fillId="0" borderId="0">
      <alignment horizontal="center" vertical="center"/>
      <protection locked="0"/>
    </xf>
    <xf numFmtId="0" fontId="72" fillId="3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8" fillId="8" borderId="8">
      <alignment horizontal="right"/>
      <protection/>
    </xf>
    <xf numFmtId="0" fontId="73" fillId="38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19" fillId="0" borderId="0">
      <alignment horizontal="center"/>
      <protection/>
    </xf>
    <xf numFmtId="0" fontId="20" fillId="0" borderId="0">
      <alignment/>
      <protection/>
    </xf>
    <xf numFmtId="0" fontId="20" fillId="39" borderId="0">
      <alignment/>
      <protection/>
    </xf>
    <xf numFmtId="0" fontId="75" fillId="40" borderId="9" applyNumberFormat="0" applyAlignment="0" applyProtection="0"/>
    <xf numFmtId="0" fontId="76" fillId="41" borderId="9" applyNumberFormat="0" applyAlignment="0" applyProtection="0"/>
    <xf numFmtId="0" fontId="77" fillId="41" borderId="10" applyNumberFormat="0" applyAlignment="0" applyProtection="0"/>
    <xf numFmtId="0" fontId="78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168" fontId="1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168" fontId="4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top"/>
      <protection/>
    </xf>
    <xf numFmtId="4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28" fillId="48" borderId="0" xfId="0" applyFont="1" applyFill="1" applyAlignment="1" applyProtection="1">
      <alignment horizontal="left"/>
      <protection/>
    </xf>
    <xf numFmtId="0" fontId="29" fillId="48" borderId="0" xfId="0" applyFont="1" applyFill="1" applyAlignment="1" applyProtection="1">
      <alignment horizontal="left"/>
      <protection/>
    </xf>
    <xf numFmtId="0" fontId="29" fillId="48" borderId="0" xfId="0" applyFont="1" applyFill="1" applyAlignment="1" applyProtection="1">
      <alignment horizontal="left" wrapText="1"/>
      <protection/>
    </xf>
    <xf numFmtId="0" fontId="29" fillId="48" borderId="0" xfId="0" applyFont="1" applyFill="1" applyAlignment="1" applyProtection="1">
      <alignment horizontal="center"/>
      <protection/>
    </xf>
    <xf numFmtId="2" fontId="29" fillId="48" borderId="0" xfId="0" applyNumberFormat="1" applyFont="1" applyFill="1" applyAlignment="1" applyProtection="1">
      <alignment horizontal="left"/>
      <protection/>
    </xf>
    <xf numFmtId="168" fontId="29" fillId="48" borderId="0" xfId="0" applyNumberFormat="1" applyFont="1" applyFill="1" applyAlignment="1" applyProtection="1">
      <alignment horizontal="left"/>
      <protection/>
    </xf>
    <xf numFmtId="0" fontId="30" fillId="48" borderId="0" xfId="0" applyFont="1" applyFill="1" applyAlignment="1" applyProtection="1">
      <alignment horizontal="left" wrapText="1"/>
      <protection/>
    </xf>
    <xf numFmtId="0" fontId="30" fillId="48" borderId="0" xfId="0" applyFont="1" applyFill="1" applyAlignment="1" applyProtection="1">
      <alignment horizontal="left" vertical="center"/>
      <protection/>
    </xf>
    <xf numFmtId="0" fontId="30" fillId="48" borderId="0" xfId="0" applyFont="1" applyFill="1" applyAlignment="1" applyProtection="1">
      <alignment horizontal="left"/>
      <protection/>
    </xf>
    <xf numFmtId="0" fontId="31" fillId="48" borderId="0" xfId="0" applyFont="1" applyFill="1" applyAlignment="1" applyProtection="1">
      <alignment horizontal="left" vertical="center"/>
      <protection/>
    </xf>
    <xf numFmtId="0" fontId="30" fillId="48" borderId="0" xfId="0" applyFont="1" applyFill="1" applyAlignment="1" applyProtection="1">
      <alignment horizontal="left" vertical="center" wrapText="1"/>
      <protection/>
    </xf>
    <xf numFmtId="0" fontId="30" fillId="48" borderId="0" xfId="0" applyFont="1" applyFill="1" applyAlignment="1" applyProtection="1">
      <alignment horizontal="center" vertical="center"/>
      <protection/>
    </xf>
    <xf numFmtId="2" fontId="30" fillId="48" borderId="0" xfId="0" applyNumberFormat="1" applyFont="1" applyFill="1" applyAlignment="1" applyProtection="1">
      <alignment horizontal="left" vertical="center"/>
      <protection/>
    </xf>
    <xf numFmtId="168" fontId="30" fillId="48" borderId="0" xfId="0" applyNumberFormat="1" applyFont="1" applyFill="1" applyAlignment="1" applyProtection="1">
      <alignment horizontal="left" vertical="center"/>
      <protection/>
    </xf>
    <xf numFmtId="0" fontId="24" fillId="48" borderId="0" xfId="0" applyFont="1" applyFill="1" applyAlignment="1" applyProtection="1">
      <alignment horizontal="left" vertical="center"/>
      <protection/>
    </xf>
    <xf numFmtId="0" fontId="24" fillId="48" borderId="0" xfId="0" applyFont="1" applyFill="1" applyAlignment="1" applyProtection="1">
      <alignment horizontal="left" vertical="center" wrapText="1"/>
      <protection/>
    </xf>
    <xf numFmtId="0" fontId="24" fillId="48" borderId="0" xfId="0" applyFont="1" applyFill="1" applyAlignment="1" applyProtection="1">
      <alignment horizontal="center" vertical="center"/>
      <protection/>
    </xf>
    <xf numFmtId="2" fontId="24" fillId="48" borderId="0" xfId="0" applyNumberFormat="1" applyFont="1" applyFill="1" applyAlignment="1" applyProtection="1">
      <alignment horizontal="left" vertical="center"/>
      <protection/>
    </xf>
    <xf numFmtId="0" fontId="30" fillId="48" borderId="11" xfId="0" applyFont="1" applyFill="1" applyBorder="1" applyAlignment="1" applyProtection="1">
      <alignment horizontal="left" vertical="center"/>
      <protection/>
    </xf>
    <xf numFmtId="0" fontId="30" fillId="48" borderId="0" xfId="0" applyFont="1" applyFill="1" applyAlignment="1" applyProtection="1">
      <alignment horizontal="center"/>
      <protection/>
    </xf>
    <xf numFmtId="2" fontId="30" fillId="48" borderId="0" xfId="0" applyNumberFormat="1" applyFont="1" applyFill="1" applyAlignment="1" applyProtection="1">
      <alignment horizontal="left"/>
      <protection/>
    </xf>
    <xf numFmtId="0" fontId="30" fillId="48" borderId="0" xfId="0" applyFont="1" applyFill="1" applyAlignment="1" applyProtection="1">
      <alignment horizontal="left"/>
      <protection locked="0"/>
    </xf>
    <xf numFmtId="168" fontId="30" fillId="48" borderId="0" xfId="0" applyNumberFormat="1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 wrapText="1"/>
      <protection/>
    </xf>
    <xf numFmtId="0" fontId="30" fillId="0" borderId="0" xfId="0" applyFont="1" applyFill="1" applyAlignment="1" applyProtection="1">
      <alignment horizontal="center"/>
      <protection/>
    </xf>
    <xf numFmtId="2" fontId="30" fillId="0" borderId="0" xfId="0" applyNumberFormat="1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 locked="0"/>
    </xf>
    <xf numFmtId="168" fontId="29" fillId="0" borderId="0" xfId="0" applyNumberFormat="1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0" fontId="30" fillId="0" borderId="0" xfId="0" applyFont="1" applyFill="1" applyAlignment="1" applyProtection="1">
      <alignment horizontal="left" wrapText="1"/>
      <protection/>
    </xf>
    <xf numFmtId="2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 vertical="center"/>
      <protection/>
    </xf>
    <xf numFmtId="170" fontId="33" fillId="0" borderId="0" xfId="0" applyNumberFormat="1" applyFont="1" applyBorder="1" applyAlignment="1" applyProtection="1">
      <alignment horizontal="right" vertical="center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horizontal="left" vertical="center"/>
      <protection/>
    </xf>
    <xf numFmtId="170" fontId="36" fillId="0" borderId="0" xfId="0" applyNumberFormat="1" applyFont="1" applyBorder="1" applyAlignment="1" applyProtection="1">
      <alignment horizontal="right" vertical="center"/>
      <protection/>
    </xf>
    <xf numFmtId="171" fontId="29" fillId="0" borderId="0" xfId="0" applyNumberFormat="1" applyFont="1" applyBorder="1" applyAlignment="1" applyProtection="1">
      <alignment horizontal="right" vertical="center"/>
      <protection/>
    </xf>
    <xf numFmtId="170" fontId="29" fillId="0" borderId="0" xfId="0" applyNumberFormat="1" applyFont="1" applyBorder="1" applyAlignment="1" applyProtection="1">
      <alignment horizontal="right" vertical="center"/>
      <protection/>
    </xf>
    <xf numFmtId="39" fontId="29" fillId="0" borderId="0" xfId="0" applyNumberFormat="1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left" wrapText="1"/>
      <protection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 applyProtection="1">
      <alignment horizontal="left" vertical="top"/>
      <protection/>
    </xf>
    <xf numFmtId="168" fontId="25" fillId="0" borderId="0" xfId="0" applyNumberFormat="1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top" wrapText="1"/>
      <protection/>
    </xf>
    <xf numFmtId="0" fontId="37" fillId="0" borderId="0" xfId="0" applyFont="1" applyBorder="1" applyAlignment="1" applyProtection="1">
      <alignment horizontal="left" vertical="center"/>
      <protection/>
    </xf>
    <xf numFmtId="170" fontId="37" fillId="0" borderId="0" xfId="0" applyNumberFormat="1" applyFont="1" applyBorder="1" applyAlignment="1" applyProtection="1">
      <alignment horizontal="right"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left" vertical="center"/>
      <protection/>
    </xf>
    <xf numFmtId="170" fontId="38" fillId="0" borderId="0" xfId="0" applyNumberFormat="1" applyFont="1" applyBorder="1" applyAlignment="1" applyProtection="1">
      <alignment horizontal="right" vertical="center"/>
      <protection/>
    </xf>
    <xf numFmtId="171" fontId="25" fillId="0" borderId="0" xfId="0" applyNumberFormat="1" applyFont="1" applyBorder="1" applyAlignment="1" applyProtection="1">
      <alignment horizontal="right" vertical="center"/>
      <protection/>
    </xf>
    <xf numFmtId="170" fontId="25" fillId="0" borderId="0" xfId="0" applyNumberFormat="1" applyFont="1" applyBorder="1" applyAlignment="1" applyProtection="1">
      <alignment horizontal="right" vertical="center"/>
      <protection/>
    </xf>
    <xf numFmtId="39" fontId="25" fillId="0" borderId="0" xfId="0" applyNumberFormat="1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vertical="center" wrapText="1"/>
    </xf>
    <xf numFmtId="4" fontId="25" fillId="0" borderId="0" xfId="69" applyNumberFormat="1" applyFont="1" applyAlignment="1" applyProtection="1">
      <alignment vertical="top" wrapText="1"/>
      <protection/>
    </xf>
    <xf numFmtId="171" fontId="25" fillId="0" borderId="0" xfId="0" applyNumberFormat="1" applyFont="1" applyAlignment="1" applyProtection="1">
      <alignment horizontal="right" vertical="center"/>
      <protection/>
    </xf>
    <xf numFmtId="170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6" fontId="25" fillId="0" borderId="0" xfId="0" applyNumberFormat="1" applyFont="1" applyAlignment="1" applyProtection="1">
      <alignment horizontal="left"/>
      <protection/>
    </xf>
    <xf numFmtId="0" fontId="25" fillId="0" borderId="0" xfId="0" applyFont="1" applyAlignment="1" applyProtection="1">
      <alignment vertical="top" wrapText="1"/>
      <protection/>
    </xf>
    <xf numFmtId="170" fontId="25" fillId="0" borderId="0" xfId="0" applyNumberFormat="1" applyFont="1" applyAlignment="1" applyProtection="1">
      <alignment vertical="top" wrapText="1"/>
      <protection/>
    </xf>
    <xf numFmtId="10" fontId="25" fillId="0" borderId="0" xfId="0" applyNumberFormat="1" applyFont="1" applyAlignment="1" applyProtection="1">
      <alignment vertical="top" wrapText="1"/>
      <protection/>
    </xf>
    <xf numFmtId="9" fontId="25" fillId="0" borderId="0" xfId="0" applyNumberFormat="1" applyFont="1" applyAlignment="1" applyProtection="1">
      <alignment vertical="top" wrapText="1"/>
      <protection/>
    </xf>
    <xf numFmtId="168" fontId="25" fillId="0" borderId="0" xfId="0" applyNumberFormat="1" applyFont="1" applyAlignment="1" applyProtection="1">
      <alignment horizontal="left"/>
      <protection/>
    </xf>
    <xf numFmtId="166" fontId="25" fillId="0" borderId="0" xfId="0" applyNumberFormat="1" applyFont="1" applyAlignment="1" applyProtection="1">
      <alignment horizontal="left" vertical="top"/>
      <protection/>
    </xf>
    <xf numFmtId="168" fontId="39" fillId="20" borderId="0" xfId="0" applyNumberFormat="1" applyFont="1" applyFill="1" applyAlignment="1" applyProtection="1">
      <alignment horizontal="left" vertical="top"/>
      <protection/>
    </xf>
    <xf numFmtId="168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center"/>
      <protection/>
    </xf>
    <xf numFmtId="2" fontId="25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 wrapText="1"/>
      <protection/>
    </xf>
    <xf numFmtId="168" fontId="25" fillId="0" borderId="0" xfId="0" applyNumberFormat="1" applyFont="1" applyFill="1" applyAlignment="1" applyProtection="1">
      <alignment horizontal="left"/>
      <protection/>
    </xf>
    <xf numFmtId="166" fontId="25" fillId="0" borderId="0" xfId="0" applyNumberFormat="1" applyFont="1" applyAlignment="1" applyProtection="1">
      <alignment horizontal="right" vertical="top"/>
      <protection/>
    </xf>
    <xf numFmtId="168" fontId="25" fillId="0" borderId="0" xfId="0" applyNumberFormat="1" applyFont="1" applyAlignment="1" applyProtection="1">
      <alignment horizontal="right"/>
      <protection/>
    </xf>
    <xf numFmtId="49" fontId="40" fillId="0" borderId="12" xfId="0" applyNumberFormat="1" applyFont="1" applyFill="1" applyBorder="1" applyAlignment="1" applyProtection="1">
      <alignment horizontal="left" vertical="top" wrapText="1"/>
      <protection/>
    </xf>
    <xf numFmtId="4" fontId="40" fillId="0" borderId="12" xfId="0" applyNumberFormat="1" applyFont="1" applyFill="1" applyBorder="1" applyAlignment="1" applyProtection="1">
      <alignment horizontal="center"/>
      <protection/>
    </xf>
    <xf numFmtId="0" fontId="25" fillId="0" borderId="12" xfId="0" applyFont="1" applyBorder="1" applyAlignment="1" applyProtection="1">
      <alignment horizontal="left" vertical="top"/>
      <protection/>
    </xf>
    <xf numFmtId="4" fontId="25" fillId="0" borderId="12" xfId="101" applyNumberFormat="1" applyFont="1" applyFill="1" applyBorder="1" applyAlignment="1" applyProtection="1">
      <alignment/>
      <protection locked="0"/>
    </xf>
    <xf numFmtId="0" fontId="25" fillId="39" borderId="13" xfId="0" applyFont="1" applyFill="1" applyBorder="1" applyAlignment="1" applyProtection="1">
      <alignment horizontal="center" vertical="center" wrapText="1"/>
      <protection/>
    </xf>
    <xf numFmtId="0" fontId="25" fillId="39" borderId="14" xfId="0" applyFont="1" applyFill="1" applyBorder="1" applyAlignment="1" applyProtection="1">
      <alignment horizontal="center" vertical="center" wrapText="1"/>
      <protection/>
    </xf>
    <xf numFmtId="2" fontId="25" fillId="39" borderId="14" xfId="0" applyNumberFormat="1" applyFont="1" applyFill="1" applyBorder="1" applyAlignment="1" applyProtection="1">
      <alignment horizontal="center" vertical="center" wrapText="1"/>
      <protection/>
    </xf>
    <xf numFmtId="168" fontId="25" fillId="39" borderId="14" xfId="0" applyNumberFormat="1" applyFont="1" applyFill="1" applyBorder="1" applyAlignment="1" applyProtection="1">
      <alignment horizontal="center" vertical="center" wrapText="1"/>
      <protection/>
    </xf>
    <xf numFmtId="0" fontId="25" fillId="39" borderId="15" xfId="0" applyFont="1" applyFill="1" applyBorder="1" applyAlignment="1" applyProtection="1">
      <alignment horizontal="center" vertical="center" wrapText="1"/>
      <protection/>
    </xf>
    <xf numFmtId="169" fontId="25" fillId="39" borderId="16" xfId="0" applyNumberFormat="1" applyFont="1" applyFill="1" applyBorder="1" applyAlignment="1" applyProtection="1">
      <alignment horizontal="center" vertical="center"/>
      <protection/>
    </xf>
    <xf numFmtId="169" fontId="25" fillId="39" borderId="17" xfId="0" applyNumberFormat="1" applyFont="1" applyFill="1" applyBorder="1" applyAlignment="1" applyProtection="1">
      <alignment horizontal="center" vertical="center"/>
      <protection/>
    </xf>
    <xf numFmtId="169" fontId="25" fillId="39" borderId="17" xfId="0" applyNumberFormat="1" applyFont="1" applyFill="1" applyBorder="1" applyAlignment="1" applyProtection="1">
      <alignment horizontal="center" vertical="center" wrapText="1"/>
      <protection/>
    </xf>
    <xf numFmtId="168" fontId="25" fillId="39" borderId="17" xfId="0" applyNumberFormat="1" applyFont="1" applyFill="1" applyBorder="1" applyAlignment="1" applyProtection="1">
      <alignment horizontal="center" vertical="center"/>
      <protection/>
    </xf>
    <xf numFmtId="169" fontId="25" fillId="39" borderId="18" xfId="0" applyNumberFormat="1" applyFont="1" applyFill="1" applyBorder="1" applyAlignment="1" applyProtection="1">
      <alignment horizontal="center" vertical="center" wrapText="1"/>
      <protection/>
    </xf>
    <xf numFmtId="168" fontId="25" fillId="39" borderId="19" xfId="0" applyNumberFormat="1" applyFont="1" applyFill="1" applyBorder="1" applyAlignment="1" applyProtection="1">
      <alignment horizontal="center" vertical="center" wrapText="1"/>
      <protection/>
    </xf>
    <xf numFmtId="168" fontId="25" fillId="39" borderId="20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 applyProtection="1">
      <alignment horizontal="left"/>
      <protection/>
    </xf>
    <xf numFmtId="0" fontId="35" fillId="0" borderId="12" xfId="0" applyFont="1" applyFill="1" applyBorder="1" applyAlignment="1" applyProtection="1">
      <alignment horizontal="left" wrapText="1"/>
      <protection/>
    </xf>
    <xf numFmtId="0" fontId="29" fillId="0" borderId="12" xfId="0" applyFont="1" applyFill="1" applyBorder="1" applyAlignment="1" applyProtection="1">
      <alignment horizontal="center"/>
      <protection/>
    </xf>
    <xf numFmtId="2" fontId="29" fillId="0" borderId="12" xfId="0" applyNumberFormat="1" applyFont="1" applyFill="1" applyBorder="1" applyAlignment="1" applyProtection="1">
      <alignment horizontal="left"/>
      <protection/>
    </xf>
    <xf numFmtId="0" fontId="29" fillId="0" borderId="12" xfId="0" applyFont="1" applyFill="1" applyBorder="1" applyAlignment="1" applyProtection="1">
      <alignment horizontal="left" wrapText="1"/>
      <protection/>
    </xf>
    <xf numFmtId="4" fontId="25" fillId="0" borderId="12" xfId="69" applyNumberFormat="1" applyFont="1" applyBorder="1" applyAlignment="1" applyProtection="1">
      <alignment vertical="top" wrapText="1"/>
      <protection/>
    </xf>
    <xf numFmtId="0" fontId="25" fillId="39" borderId="12" xfId="0" applyFont="1" applyFill="1" applyBorder="1" applyAlignment="1" applyProtection="1">
      <alignment horizontal="center" vertical="center" wrapText="1"/>
      <protection/>
    </xf>
    <xf numFmtId="2" fontId="25" fillId="39" borderId="12" xfId="0" applyNumberFormat="1" applyFont="1" applyFill="1" applyBorder="1" applyAlignment="1" applyProtection="1">
      <alignment horizontal="center" vertical="center" wrapText="1"/>
      <protection/>
    </xf>
    <xf numFmtId="169" fontId="25" fillId="39" borderId="12" xfId="0" applyNumberFormat="1" applyFont="1" applyFill="1" applyBorder="1" applyAlignment="1" applyProtection="1">
      <alignment horizontal="center" vertical="center"/>
      <protection/>
    </xf>
    <xf numFmtId="169" fontId="25" fillId="39" borderId="12" xfId="0" applyNumberFormat="1" applyFont="1" applyFill="1" applyBorder="1" applyAlignment="1" applyProtection="1">
      <alignment horizontal="center" vertical="center" wrapText="1"/>
      <protection/>
    </xf>
    <xf numFmtId="49" fontId="40" fillId="0" borderId="12" xfId="0" applyNumberFormat="1" applyFont="1" applyFill="1" applyBorder="1" applyAlignment="1" applyProtection="1">
      <alignment horizontal="right" vertical="top"/>
      <protection/>
    </xf>
    <xf numFmtId="0" fontId="25" fillId="0" borderId="12" xfId="0" applyFont="1" applyBorder="1" applyAlignment="1" applyProtection="1">
      <alignment horizontal="left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left" vertical="top" wrapText="1"/>
      <protection/>
    </xf>
    <xf numFmtId="0" fontId="25" fillId="0" borderId="12" xfId="0" applyFont="1" applyBorder="1" applyAlignment="1" applyProtection="1">
      <alignment horizontal="center" vertical="top"/>
      <protection/>
    </xf>
    <xf numFmtId="2" fontId="25" fillId="0" borderId="12" xfId="0" applyNumberFormat="1" applyFont="1" applyBorder="1" applyAlignment="1" applyProtection="1">
      <alignment horizontal="left" vertical="top"/>
      <protection/>
    </xf>
    <xf numFmtId="0" fontId="29" fillId="39" borderId="21" xfId="0" applyFont="1" applyFill="1" applyBorder="1" applyAlignment="1" applyProtection="1">
      <alignment horizontal="center" vertical="center" wrapText="1"/>
      <protection/>
    </xf>
    <xf numFmtId="0" fontId="29" fillId="39" borderId="22" xfId="0" applyFont="1" applyFill="1" applyBorder="1" applyAlignment="1" applyProtection="1">
      <alignment horizontal="center" vertical="center" wrapText="1"/>
      <protection/>
    </xf>
    <xf numFmtId="2" fontId="29" fillId="39" borderId="22" xfId="0" applyNumberFormat="1" applyFont="1" applyFill="1" applyBorder="1" applyAlignment="1" applyProtection="1">
      <alignment horizontal="center" vertical="center" wrapText="1"/>
      <protection/>
    </xf>
    <xf numFmtId="0" fontId="29" fillId="39" borderId="22" xfId="0" applyFont="1" applyFill="1" applyBorder="1" applyAlignment="1" applyProtection="1">
      <alignment horizontal="center" vertical="center" wrapText="1"/>
      <protection locked="0"/>
    </xf>
    <xf numFmtId="2" fontId="29" fillId="39" borderId="23" xfId="0" applyNumberFormat="1" applyFont="1" applyFill="1" applyBorder="1" applyAlignment="1" applyProtection="1">
      <alignment horizontal="center" vertical="center" wrapText="1"/>
      <protection/>
    </xf>
    <xf numFmtId="169" fontId="29" fillId="39" borderId="24" xfId="0" applyNumberFormat="1" applyFont="1" applyFill="1" applyBorder="1" applyAlignment="1" applyProtection="1">
      <alignment horizontal="center" vertical="center"/>
      <protection/>
    </xf>
    <xf numFmtId="169" fontId="29" fillId="39" borderId="25" xfId="0" applyNumberFormat="1" applyFont="1" applyFill="1" applyBorder="1" applyAlignment="1" applyProtection="1">
      <alignment horizontal="center" vertical="center"/>
      <protection/>
    </xf>
    <xf numFmtId="169" fontId="29" fillId="39" borderId="25" xfId="0" applyNumberFormat="1" applyFont="1" applyFill="1" applyBorder="1" applyAlignment="1" applyProtection="1">
      <alignment horizontal="center" vertical="center" wrapText="1"/>
      <protection/>
    </xf>
    <xf numFmtId="169" fontId="29" fillId="39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top"/>
      <protection/>
    </xf>
    <xf numFmtId="0" fontId="25" fillId="0" borderId="12" xfId="0" applyFont="1" applyBorder="1" applyAlignment="1" applyProtection="1">
      <alignment horizontal="right" vertical="top"/>
      <protection/>
    </xf>
    <xf numFmtId="0" fontId="31" fillId="39" borderId="0" xfId="0" applyFont="1" applyFill="1" applyAlignment="1" applyProtection="1">
      <alignment horizontal="left" vertical="center"/>
      <protection/>
    </xf>
    <xf numFmtId="0" fontId="30" fillId="39" borderId="0" xfId="0" applyFont="1" applyFill="1" applyAlignment="1" applyProtection="1">
      <alignment horizontal="left" vertical="center"/>
      <protection/>
    </xf>
    <xf numFmtId="0" fontId="30" fillId="39" borderId="0" xfId="0" applyFont="1" applyFill="1" applyAlignment="1" applyProtection="1">
      <alignment horizontal="left" vertical="center" wrapText="1"/>
      <protection/>
    </xf>
    <xf numFmtId="0" fontId="30" fillId="39" borderId="0" xfId="0" applyFont="1" applyFill="1" applyAlignment="1" applyProtection="1">
      <alignment horizontal="center" vertical="center"/>
      <protection/>
    </xf>
    <xf numFmtId="2" fontId="30" fillId="39" borderId="0" xfId="0" applyNumberFormat="1" applyFont="1" applyFill="1" applyAlignment="1" applyProtection="1">
      <alignment horizontal="left" vertical="center"/>
      <protection/>
    </xf>
    <xf numFmtId="168" fontId="30" fillId="39" borderId="0" xfId="0" applyNumberFormat="1" applyFont="1" applyFill="1" applyAlignment="1" applyProtection="1">
      <alignment horizontal="left" vertical="center"/>
      <protection/>
    </xf>
    <xf numFmtId="0" fontId="30" fillId="39" borderId="0" xfId="0" applyFont="1" applyFill="1" applyAlignment="1" applyProtection="1">
      <alignment horizontal="left"/>
      <protection/>
    </xf>
    <xf numFmtId="0" fontId="30" fillId="39" borderId="0" xfId="0" applyFont="1" applyFill="1" applyAlignment="1" applyProtection="1">
      <alignment horizontal="left" wrapText="1"/>
      <protection/>
    </xf>
    <xf numFmtId="0" fontId="24" fillId="39" borderId="0" xfId="0" applyFont="1" applyFill="1" applyAlignment="1" applyProtection="1">
      <alignment horizontal="left" vertical="center"/>
      <protection/>
    </xf>
    <xf numFmtId="0" fontId="24" fillId="39" borderId="0" xfId="0" applyFont="1" applyFill="1" applyAlignment="1" applyProtection="1">
      <alignment horizontal="left" vertical="center" wrapText="1"/>
      <protection/>
    </xf>
    <xf numFmtId="0" fontId="24" fillId="39" borderId="0" xfId="0" applyFont="1" applyFill="1" applyAlignment="1" applyProtection="1">
      <alignment horizontal="center" vertical="center"/>
      <protection/>
    </xf>
    <xf numFmtId="2" fontId="24" fillId="39" borderId="0" xfId="0" applyNumberFormat="1" applyFont="1" applyFill="1" applyAlignment="1" applyProtection="1">
      <alignment horizontal="left" vertical="center"/>
      <protection/>
    </xf>
    <xf numFmtId="2" fontId="30" fillId="39" borderId="0" xfId="0" applyNumberFormat="1" applyFont="1" applyFill="1" applyAlignment="1" applyProtection="1">
      <alignment horizontal="left"/>
      <protection/>
    </xf>
    <xf numFmtId="0" fontId="30" fillId="39" borderId="0" xfId="0" applyFont="1" applyFill="1" applyAlignment="1" applyProtection="1">
      <alignment horizontal="left"/>
      <protection locked="0"/>
    </xf>
    <xf numFmtId="168" fontId="30" fillId="39" borderId="0" xfId="0" applyNumberFormat="1" applyFont="1" applyFill="1" applyAlignment="1" applyProtection="1">
      <alignment horizontal="left"/>
      <protection/>
    </xf>
    <xf numFmtId="0" fontId="29" fillId="39" borderId="27" xfId="0" applyFont="1" applyFill="1" applyBorder="1" applyAlignment="1" applyProtection="1">
      <alignment horizontal="center" vertical="center" wrapText="1"/>
      <protection/>
    </xf>
    <xf numFmtId="168" fontId="29" fillId="39" borderId="11" xfId="0" applyNumberFormat="1" applyFont="1" applyFill="1" applyBorder="1" applyAlignment="1" applyProtection="1">
      <alignment horizontal="center" vertical="center" wrapText="1"/>
      <protection/>
    </xf>
    <xf numFmtId="168" fontId="34" fillId="39" borderId="11" xfId="0" applyNumberFormat="1" applyFont="1" applyFill="1" applyBorder="1" applyAlignment="1" applyProtection="1">
      <alignment horizontal="center" vertical="center" wrapText="1"/>
      <protection/>
    </xf>
    <xf numFmtId="169" fontId="29" fillId="39" borderId="28" xfId="0" applyNumberFormat="1" applyFont="1" applyFill="1" applyBorder="1" applyAlignment="1" applyProtection="1">
      <alignment horizontal="center" vertical="center"/>
      <protection/>
    </xf>
    <xf numFmtId="169" fontId="29" fillId="39" borderId="11" xfId="0" applyNumberFormat="1" applyFont="1" applyFill="1" applyBorder="1" applyAlignment="1" applyProtection="1">
      <alignment horizontal="center" vertical="center"/>
      <protection/>
    </xf>
    <xf numFmtId="168" fontId="29" fillId="39" borderId="11" xfId="0" applyNumberFormat="1" applyFont="1" applyFill="1" applyBorder="1" applyAlignment="1" applyProtection="1">
      <alignment horizontal="center" vertical="center"/>
      <protection/>
    </xf>
    <xf numFmtId="168" fontId="2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top"/>
      <protection/>
    </xf>
    <xf numFmtId="168" fontId="25" fillId="0" borderId="0" xfId="0" applyNumberFormat="1" applyFont="1" applyFill="1" applyAlignment="1" applyProtection="1">
      <alignment horizontal="left" vertical="top"/>
      <protection/>
    </xf>
    <xf numFmtId="0" fontId="28" fillId="39" borderId="0" xfId="0" applyFont="1" applyFill="1" applyAlignment="1" applyProtection="1">
      <alignment horizontal="center"/>
      <protection/>
    </xf>
    <xf numFmtId="0" fontId="29" fillId="39" borderId="0" xfId="0" applyFont="1" applyFill="1" applyAlignment="1" applyProtection="1">
      <alignment horizontal="left"/>
      <protection/>
    </xf>
    <xf numFmtId="0" fontId="29" fillId="39" borderId="0" xfId="0" applyFont="1" applyFill="1" applyAlignment="1" applyProtection="1">
      <alignment horizontal="left" wrapText="1"/>
      <protection/>
    </xf>
    <xf numFmtId="0" fontId="29" fillId="39" borderId="0" xfId="0" applyFont="1" applyFill="1" applyAlignment="1" applyProtection="1">
      <alignment horizontal="center"/>
      <protection/>
    </xf>
    <xf numFmtId="2" fontId="29" fillId="39" borderId="0" xfId="0" applyNumberFormat="1" applyFont="1" applyFill="1" applyAlignment="1" applyProtection="1">
      <alignment horizontal="left"/>
      <protection/>
    </xf>
    <xf numFmtId="168" fontId="29" fillId="39" borderId="0" xfId="0" applyNumberFormat="1" applyFont="1" applyFill="1" applyAlignment="1" applyProtection="1">
      <alignment horizontal="left"/>
      <protection/>
    </xf>
    <xf numFmtId="0" fontId="31" fillId="39" borderId="0" xfId="0" applyFont="1" applyFill="1" applyAlignment="1" applyProtection="1">
      <alignment horizontal="center" vertical="center"/>
      <protection/>
    </xf>
    <xf numFmtId="0" fontId="30" fillId="39" borderId="0" xfId="0" applyFont="1" applyFill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 horizontal="left" wrapText="1"/>
      <protection/>
    </xf>
    <xf numFmtId="0" fontId="42" fillId="0" borderId="0" xfId="0" applyFont="1" applyFill="1" applyAlignment="1" applyProtection="1">
      <alignment horizontal="center"/>
      <protection/>
    </xf>
    <xf numFmtId="2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 locked="0"/>
    </xf>
    <xf numFmtId="3" fontId="43" fillId="0" borderId="0" xfId="0" applyNumberFormat="1" applyFont="1" applyAlignment="1">
      <alignment horizontal="right" vertical="top" wrapText="1"/>
    </xf>
    <xf numFmtId="3" fontId="42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vertical="top" wrapText="1"/>
    </xf>
    <xf numFmtId="4" fontId="43" fillId="0" borderId="0" xfId="0" applyNumberFormat="1" applyFont="1" applyAlignment="1">
      <alignment horizontal="center"/>
    </xf>
    <xf numFmtId="4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4" fontId="42" fillId="0" borderId="0" xfId="0" applyNumberFormat="1" applyFont="1" applyAlignment="1">
      <alignment vertical="top" wrapText="1"/>
    </xf>
    <xf numFmtId="4" fontId="42" fillId="0" borderId="0" xfId="0" applyNumberFormat="1" applyFont="1" applyAlignment="1">
      <alignment horizontal="center"/>
    </xf>
    <xf numFmtId="4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0" xfId="0" applyFont="1" applyFill="1" applyAlignment="1" applyProtection="1">
      <alignment horizontal="left" wrapText="1"/>
      <protection/>
    </xf>
    <xf numFmtId="4" fontId="42" fillId="0" borderId="0" xfId="0" applyNumberFormat="1" applyFont="1" applyAlignment="1">
      <alignment/>
    </xf>
    <xf numFmtId="4" fontId="44" fillId="0" borderId="0" xfId="0" applyNumberFormat="1" applyFont="1" applyAlignment="1">
      <alignment vertical="top" wrapText="1"/>
    </xf>
    <xf numFmtId="4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 applyProtection="1">
      <alignment horizontal="left" vertical="top" wrapText="1"/>
      <protection/>
    </xf>
    <xf numFmtId="3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Alignment="1">
      <alignment horizontal="right" vertical="top" wrapText="1"/>
    </xf>
    <xf numFmtId="3" fontId="46" fillId="0" borderId="0" xfId="0" applyNumberFormat="1" applyFont="1" applyAlignment="1">
      <alignment horizontal="right" vertical="top" wrapText="1"/>
    </xf>
    <xf numFmtId="4" fontId="45" fillId="0" borderId="0" xfId="0" applyNumberFormat="1" applyFont="1" applyAlignment="1">
      <alignment vertical="top" wrapText="1"/>
    </xf>
    <xf numFmtId="4" fontId="45" fillId="0" borderId="0" xfId="0" applyNumberFormat="1" applyFont="1" applyAlignment="1">
      <alignment horizontal="center"/>
    </xf>
    <xf numFmtId="4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center" vertical="top"/>
      <protection/>
    </xf>
    <xf numFmtId="0" fontId="25" fillId="0" borderId="12" xfId="0" applyFont="1" applyFill="1" applyBorder="1" applyAlignment="1" applyProtection="1">
      <alignment horizontal="center" vertical="top"/>
      <protection/>
    </xf>
    <xf numFmtId="0" fontId="25" fillId="0" borderId="12" xfId="0" applyFont="1" applyFill="1" applyBorder="1" applyAlignment="1" applyProtection="1">
      <alignment horizontal="left" vertical="top"/>
      <protection/>
    </xf>
    <xf numFmtId="49" fontId="25" fillId="0" borderId="12" xfId="0" applyNumberFormat="1" applyFont="1" applyFill="1" applyBorder="1" applyAlignment="1" applyProtection="1">
      <alignment horizontal="left" vertical="top" wrapText="1"/>
      <protection/>
    </xf>
    <xf numFmtId="4" fontId="25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2" fillId="0" borderId="12" xfId="0" applyFont="1" applyBorder="1" applyAlignment="1" applyProtection="1">
      <alignment horizontal="left" vertical="top"/>
      <protection/>
    </xf>
    <xf numFmtId="0" fontId="35" fillId="0" borderId="12" xfId="0" applyFont="1" applyBorder="1" applyAlignment="1" applyProtection="1">
      <alignment horizontal="left" vertical="top" wrapText="1"/>
      <protection/>
    </xf>
    <xf numFmtId="4" fontId="25" fillId="0" borderId="12" xfId="0" applyNumberFormat="1" applyFont="1" applyBorder="1" applyAlignment="1" applyProtection="1">
      <alignment horizontal="right" vertical="top"/>
      <protection/>
    </xf>
    <xf numFmtId="4" fontId="35" fillId="0" borderId="12" xfId="0" applyNumberFormat="1" applyFont="1" applyBorder="1" applyAlignment="1" applyProtection="1">
      <alignment horizontal="right" vertical="top"/>
      <protection/>
    </xf>
    <xf numFmtId="3" fontId="35" fillId="0" borderId="0" xfId="0" applyNumberFormat="1" applyFont="1" applyAlignment="1" applyProtection="1">
      <alignment horizontal="center" vertical="top" wrapText="1"/>
      <protection/>
    </xf>
    <xf numFmtId="3" fontId="25" fillId="0" borderId="0" xfId="0" applyNumberFormat="1" applyFont="1" applyAlignment="1" applyProtection="1">
      <alignment horizontal="right" vertical="top" wrapText="1"/>
      <protection/>
    </xf>
    <xf numFmtId="4" fontId="35" fillId="0" borderId="0" xfId="0" applyNumberFormat="1" applyFont="1" applyAlignment="1" applyProtection="1">
      <alignment vertical="top" wrapText="1"/>
      <protection/>
    </xf>
    <xf numFmtId="4" fontId="35" fillId="0" borderId="0" xfId="0" applyNumberFormat="1" applyFont="1" applyAlignment="1" applyProtection="1">
      <alignment horizontal="center"/>
      <protection/>
    </xf>
    <xf numFmtId="4" fontId="35" fillId="0" borderId="0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 vertical="top" wrapText="1"/>
      <protection/>
    </xf>
    <xf numFmtId="4" fontId="25" fillId="0" borderId="0" xfId="0" applyNumberFormat="1" applyFont="1" applyAlignment="1" applyProtection="1">
      <alignment vertical="top" wrapText="1"/>
      <protection/>
    </xf>
    <xf numFmtId="4" fontId="25" fillId="0" borderId="0" xfId="0" applyNumberFormat="1" applyFont="1" applyAlignment="1" applyProtection="1">
      <alignment horizontal="center"/>
      <protection/>
    </xf>
    <xf numFmtId="4" fontId="25" fillId="0" borderId="0" xfId="0" applyNumberFormat="1" applyFont="1" applyBorder="1" applyAlignment="1" applyProtection="1">
      <alignment/>
      <protection/>
    </xf>
    <xf numFmtId="3" fontId="34" fillId="0" borderId="0" xfId="0" applyNumberFormat="1" applyFont="1" applyAlignment="1" applyProtection="1">
      <alignment horizontal="center" vertical="top" wrapText="1"/>
      <protection/>
    </xf>
    <xf numFmtId="3" fontId="29" fillId="0" borderId="0" xfId="0" applyNumberFormat="1" applyFont="1" applyAlignment="1" applyProtection="1">
      <alignment horizontal="right" vertical="top" wrapText="1"/>
      <protection/>
    </xf>
    <xf numFmtId="4" fontId="34" fillId="0" borderId="0" xfId="0" applyNumberFormat="1" applyFont="1" applyAlignment="1" applyProtection="1">
      <alignment vertical="top" wrapText="1"/>
      <protection/>
    </xf>
    <xf numFmtId="4" fontId="34" fillId="0" borderId="0" xfId="0" applyNumberFormat="1" applyFont="1" applyAlignment="1" applyProtection="1">
      <alignment horizontal="center"/>
      <protection/>
    </xf>
    <xf numFmtId="4" fontId="34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 applyProtection="1">
      <alignment horizontal="right" vertical="top" wrapText="1"/>
      <protection/>
    </xf>
    <xf numFmtId="4" fontId="35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 horizontal="left" vertical="top" wrapText="1"/>
      <protection/>
    </xf>
    <xf numFmtId="3" fontId="25" fillId="0" borderId="0" xfId="0" applyNumberFormat="1" applyFont="1" applyAlignment="1" applyProtection="1">
      <alignment horizontal="left" vertical="top" wrapText="1"/>
      <protection/>
    </xf>
    <xf numFmtId="3" fontId="25" fillId="0" borderId="0" xfId="0" applyNumberFormat="1" applyFont="1" applyBorder="1" applyAlignment="1" applyProtection="1">
      <alignment horizontal="center" vertical="top" wrapText="1"/>
      <protection/>
    </xf>
    <xf numFmtId="4" fontId="25" fillId="0" borderId="0" xfId="0" applyNumberFormat="1" applyFont="1" applyBorder="1" applyAlignment="1" applyProtection="1">
      <alignment horizontal="center" vertical="top" wrapText="1"/>
      <protection/>
    </xf>
    <xf numFmtId="4" fontId="25" fillId="0" borderId="0" xfId="0" applyNumberFormat="1" applyFont="1" applyBorder="1" applyAlignment="1" applyProtection="1">
      <alignment horizontal="center"/>
      <protection/>
    </xf>
    <xf numFmtId="3" fontId="25" fillId="0" borderId="12" xfId="0" applyNumberFormat="1" applyFont="1" applyBorder="1" applyAlignment="1" applyProtection="1">
      <alignment horizontal="center" vertical="top" wrapText="1"/>
      <protection/>
    </xf>
    <xf numFmtId="3" fontId="25" fillId="0" borderId="12" xfId="0" applyNumberFormat="1" applyFont="1" applyBorder="1" applyAlignment="1" applyProtection="1">
      <alignment horizontal="right" vertical="top" wrapText="1"/>
      <protection/>
    </xf>
    <xf numFmtId="4" fontId="35" fillId="0" borderId="12" xfId="0" applyNumberFormat="1" applyFont="1" applyBorder="1" applyAlignment="1" applyProtection="1">
      <alignment vertical="top" wrapText="1"/>
      <protection/>
    </xf>
    <xf numFmtId="4" fontId="25" fillId="0" borderId="12" xfId="0" applyNumberFormat="1" applyFont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4" fontId="25" fillId="0" borderId="12" xfId="0" applyNumberFormat="1" applyFont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horizontal="right" vertical="top" wrapText="1"/>
      <protection/>
    </xf>
    <xf numFmtId="4" fontId="25" fillId="0" borderId="12" xfId="0" applyNumberFormat="1" applyFont="1" applyFill="1" applyBorder="1" applyAlignment="1" applyProtection="1">
      <alignment vertical="top" wrapText="1"/>
      <protection/>
    </xf>
    <xf numFmtId="4" fontId="25" fillId="0" borderId="12" xfId="0" applyNumberFormat="1" applyFont="1" applyFill="1" applyBorder="1" applyAlignment="1" applyProtection="1">
      <alignment/>
      <protection/>
    </xf>
    <xf numFmtId="4" fontId="25" fillId="0" borderId="12" xfId="0" applyNumberFormat="1" applyFont="1" applyFill="1" applyBorder="1" applyAlignment="1" applyProtection="1">
      <alignment horizontal="right"/>
      <protection/>
    </xf>
    <xf numFmtId="4" fontId="25" fillId="0" borderId="12" xfId="0" applyNumberFormat="1" applyFont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/>
      <protection/>
    </xf>
    <xf numFmtId="4" fontId="25" fillId="0" borderId="0" xfId="0" applyNumberFormat="1" applyFont="1" applyAlignment="1" applyProtection="1">
      <alignment/>
      <protection/>
    </xf>
    <xf numFmtId="4" fontId="25" fillId="0" borderId="12" xfId="0" applyNumberFormat="1" applyFont="1" applyBorder="1" applyAlignment="1" applyProtection="1">
      <alignment vertical="top"/>
      <protection/>
    </xf>
    <xf numFmtId="166" fontId="25" fillId="0" borderId="12" xfId="0" applyNumberFormat="1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horizontal="center" vertical="top" wrapText="1"/>
      <protection/>
    </xf>
    <xf numFmtId="4" fontId="35" fillId="0" borderId="12" xfId="0" applyNumberFormat="1" applyFont="1" applyFill="1" applyBorder="1" applyAlignment="1" applyProtection="1">
      <alignment vertical="top" wrapText="1"/>
      <protection/>
    </xf>
    <xf numFmtId="0" fontId="35" fillId="0" borderId="12" xfId="0" applyFont="1" applyBorder="1" applyAlignment="1" applyProtection="1">
      <alignment vertical="top" wrapText="1"/>
      <protection/>
    </xf>
    <xf numFmtId="0" fontId="25" fillId="0" borderId="12" xfId="101" applyFont="1" applyFill="1" applyBorder="1" applyAlignment="1" applyProtection="1">
      <alignment horizontal="justify" vertical="center" wrapText="1"/>
      <protection/>
    </xf>
    <xf numFmtId="0" fontId="25" fillId="0" borderId="12" xfId="101" applyFont="1" applyFill="1" applyBorder="1" applyAlignment="1" applyProtection="1">
      <alignment horizontal="center" wrapText="1"/>
      <protection/>
    </xf>
    <xf numFmtId="174" fontId="25" fillId="0" borderId="12" xfId="101" applyNumberFormat="1" applyFont="1" applyFill="1" applyBorder="1" applyAlignment="1" applyProtection="1">
      <alignment horizontal="right" wrapText="1"/>
      <protection/>
    </xf>
    <xf numFmtId="0" fontId="25" fillId="0" borderId="12" xfId="100" applyFont="1" applyBorder="1" applyAlignment="1" applyProtection="1">
      <alignment horizontal="left" vertical="top" wrapText="1"/>
      <protection/>
    </xf>
    <xf numFmtId="4" fontId="25" fillId="0" borderId="12" xfId="100" applyNumberFormat="1" applyFont="1" applyBorder="1" applyAlignment="1" applyProtection="1">
      <alignment horizontal="center"/>
      <protection/>
    </xf>
    <xf numFmtId="174" fontId="25" fillId="0" borderId="12" xfId="100" applyNumberFormat="1" applyFont="1" applyBorder="1" applyAlignment="1" applyProtection="1">
      <alignment horizontal="right"/>
      <protection/>
    </xf>
    <xf numFmtId="4" fontId="35" fillId="0" borderId="12" xfId="0" applyNumberFormat="1" applyFont="1" applyBorder="1" applyAlignment="1" applyProtection="1">
      <alignment horizontal="center"/>
      <protection/>
    </xf>
    <xf numFmtId="4" fontId="35" fillId="0" borderId="12" xfId="100" applyNumberFormat="1" applyFont="1" applyFill="1" applyBorder="1" applyAlignment="1" applyProtection="1">
      <alignment/>
      <protection/>
    </xf>
    <xf numFmtId="0" fontId="25" fillId="0" borderId="12" xfId="101" applyFont="1" applyFill="1" applyBorder="1" applyAlignment="1" applyProtection="1">
      <alignment horizontal="justify" vertical="top" wrapText="1"/>
      <protection/>
    </xf>
    <xf numFmtId="4" fontId="35" fillId="0" borderId="12" xfId="101" applyNumberFormat="1" applyFont="1" applyFill="1" applyBorder="1" applyAlignment="1" applyProtection="1">
      <alignment wrapText="1"/>
      <protection/>
    </xf>
    <xf numFmtId="0" fontId="35" fillId="0" borderId="12" xfId="0" applyFont="1" applyFill="1" applyBorder="1" applyAlignment="1" applyProtection="1">
      <alignment horizontal="left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174" fontId="25" fillId="0" borderId="12" xfId="0" applyNumberFormat="1" applyFont="1" applyBorder="1" applyAlignment="1" applyProtection="1">
      <alignment horizontal="right" wrapText="1"/>
      <protection/>
    </xf>
    <xf numFmtId="0" fontId="25" fillId="0" borderId="12" xfId="0" applyFont="1" applyFill="1" applyBorder="1" applyAlignment="1" applyProtection="1">
      <alignment vertical="top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174" fontId="25" fillId="0" borderId="12" xfId="0" applyNumberFormat="1" applyFont="1" applyFill="1" applyBorder="1" applyAlignment="1" applyProtection="1">
      <alignment horizontal="right" wrapText="1"/>
      <protection/>
    </xf>
    <xf numFmtId="0" fontId="25" fillId="0" borderId="12" xfId="101" applyFont="1" applyFill="1" applyBorder="1" applyAlignment="1" applyProtection="1">
      <alignment horizontal="left" vertical="top" wrapText="1"/>
      <protection/>
    </xf>
    <xf numFmtId="0" fontId="25" fillId="0" borderId="12" xfId="100" applyFont="1" applyFill="1" applyBorder="1" applyAlignment="1" applyProtection="1">
      <alignment horizontal="center"/>
      <protection/>
    </xf>
    <xf numFmtId="174" fontId="25" fillId="0" borderId="12" xfId="100" applyNumberFormat="1" applyFont="1" applyFill="1" applyBorder="1" applyAlignment="1" applyProtection="1">
      <alignment horizontal="right"/>
      <protection/>
    </xf>
    <xf numFmtId="4" fontId="35" fillId="0" borderId="12" xfId="100" applyNumberFormat="1" applyFont="1" applyBorder="1" applyAlignment="1" applyProtection="1">
      <alignment horizontal="center"/>
      <protection/>
    </xf>
    <xf numFmtId="4" fontId="35" fillId="0" borderId="12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 horizontal="left" vertical="top" wrapText="1"/>
      <protection/>
    </xf>
    <xf numFmtId="4" fontId="35" fillId="0" borderId="12" xfId="0" applyNumberFormat="1" applyFont="1" applyBorder="1" applyAlignment="1" applyProtection="1">
      <alignment horizontal="left" vertical="top" wrapText="1"/>
      <protection/>
    </xf>
    <xf numFmtId="4" fontId="25" fillId="0" borderId="12" xfId="0" applyNumberFormat="1" applyFont="1" applyBorder="1" applyAlignment="1" applyProtection="1">
      <alignment horizontal="center" vertical="center"/>
      <protection/>
    </xf>
    <xf numFmtId="4" fontId="25" fillId="0" borderId="12" xfId="0" applyNumberFormat="1" applyFont="1" applyBorder="1" applyAlignment="1" applyProtection="1">
      <alignment horizontal="left" vertical="center"/>
      <protection/>
    </xf>
    <xf numFmtId="4" fontId="25" fillId="0" borderId="12" xfId="0" applyNumberFormat="1" applyFont="1" applyBorder="1" applyAlignment="1" applyProtection="1">
      <alignment horizontal="left" vertical="top" wrapText="1"/>
      <protection/>
    </xf>
    <xf numFmtId="0" fontId="25" fillId="0" borderId="12" xfId="100" applyFont="1" applyFill="1" applyBorder="1" applyAlignment="1" applyProtection="1">
      <alignment vertical="center" wrapText="1"/>
      <protection/>
    </xf>
    <xf numFmtId="0" fontId="25" fillId="0" borderId="12" xfId="100" applyFont="1" applyFill="1" applyBorder="1" applyAlignment="1" applyProtection="1">
      <alignment horizontal="center" wrapText="1"/>
      <protection/>
    </xf>
    <xf numFmtId="174" fontId="25" fillId="0" borderId="12" xfId="100" applyNumberFormat="1" applyFont="1" applyFill="1" applyBorder="1" applyAlignment="1" applyProtection="1">
      <alignment horizontal="right" wrapText="1"/>
      <protection/>
    </xf>
    <xf numFmtId="0" fontId="25" fillId="0" borderId="12" xfId="101" applyFont="1" applyFill="1" applyBorder="1" applyAlignment="1" applyProtection="1">
      <alignment vertical="center" wrapText="1"/>
      <protection/>
    </xf>
    <xf numFmtId="0" fontId="25" fillId="0" borderId="12" xfId="0" applyFont="1" applyFill="1" applyBorder="1" applyAlignment="1" applyProtection="1">
      <alignment horizontal="left" wrapText="1"/>
      <protection/>
    </xf>
    <xf numFmtId="0" fontId="35" fillId="0" borderId="12" xfId="101" applyFont="1" applyFill="1" applyBorder="1" applyAlignment="1" applyProtection="1">
      <alignment horizontal="center" wrapText="1"/>
      <protection/>
    </xf>
    <xf numFmtId="4" fontId="35" fillId="0" borderId="12" xfId="103" applyNumberFormat="1" applyFont="1" applyFill="1" applyBorder="1" applyProtection="1">
      <alignment/>
      <protection/>
    </xf>
    <xf numFmtId="4" fontId="35" fillId="0" borderId="12" xfId="0" applyNumberFormat="1" applyFont="1" applyBorder="1" applyAlignment="1" applyProtection="1">
      <alignment horizontal="right"/>
      <protection/>
    </xf>
    <xf numFmtId="49" fontId="35" fillId="39" borderId="12" xfId="0" applyNumberFormat="1" applyFont="1" applyFill="1" applyBorder="1" applyAlignment="1" applyProtection="1">
      <alignment vertical="top"/>
      <protection/>
    </xf>
    <xf numFmtId="3" fontId="2" fillId="0" borderId="12" xfId="0" applyNumberFormat="1" applyFont="1" applyBorder="1" applyAlignment="1" applyProtection="1">
      <alignment horizontal="right" vertical="top" wrapText="1"/>
      <protection/>
    </xf>
    <xf numFmtId="0" fontId="25" fillId="0" borderId="12" xfId="0" applyNumberFormat="1" applyFont="1" applyBorder="1" applyAlignment="1" applyProtection="1">
      <alignment horizontal="left" vertical="top" wrapText="1"/>
      <protection/>
    </xf>
    <xf numFmtId="0" fontId="25" fillId="0" borderId="12" xfId="0" applyFont="1" applyBorder="1" applyAlignment="1" applyProtection="1">
      <alignment vertical="top" shrinkToFit="1"/>
      <protection/>
    </xf>
    <xf numFmtId="4" fontId="25" fillId="0" borderId="12" xfId="0" applyNumberFormat="1" applyFont="1" applyBorder="1" applyAlignment="1" applyProtection="1">
      <alignment vertical="top" shrinkToFit="1"/>
      <protection/>
    </xf>
    <xf numFmtId="0" fontId="25" fillId="39" borderId="12" xfId="0" applyFont="1" applyFill="1" applyBorder="1" applyAlignment="1" applyProtection="1">
      <alignment vertical="top"/>
      <protection/>
    </xf>
    <xf numFmtId="4" fontId="35" fillId="39" borderId="12" xfId="0" applyNumberFormat="1" applyFont="1" applyFill="1" applyBorder="1" applyAlignment="1" applyProtection="1">
      <alignment vertical="top"/>
      <protection/>
    </xf>
    <xf numFmtId="4" fontId="25" fillId="0" borderId="12" xfId="0" applyNumberFormat="1" applyFont="1" applyFill="1" applyBorder="1" applyAlignment="1" applyProtection="1">
      <alignment vertical="top" shrinkToFit="1"/>
      <protection/>
    </xf>
    <xf numFmtId="0" fontId="35" fillId="39" borderId="12" xfId="0" applyNumberFormat="1" applyFont="1" applyFill="1" applyBorder="1" applyAlignment="1" applyProtection="1">
      <alignment horizontal="left" vertical="top" wrapText="1"/>
      <protection/>
    </xf>
    <xf numFmtId="0" fontId="25" fillId="39" borderId="12" xfId="0" applyFont="1" applyFill="1" applyBorder="1" applyAlignment="1" applyProtection="1">
      <alignment vertical="top" shrinkToFit="1"/>
      <protection/>
    </xf>
    <xf numFmtId="4" fontId="35" fillId="39" borderId="12" xfId="0" applyNumberFormat="1" applyFont="1" applyFill="1" applyBorder="1" applyAlignment="1" applyProtection="1">
      <alignment vertical="top" shrinkToFit="1"/>
      <protection/>
    </xf>
    <xf numFmtId="0" fontId="25" fillId="0" borderId="12" xfId="0" applyFont="1" applyFill="1" applyBorder="1" applyAlignment="1" applyProtection="1">
      <alignment horizontal="justify" vertical="top" wrapText="1"/>
      <protection/>
    </xf>
    <xf numFmtId="4" fontId="25" fillId="0" borderId="12" xfId="100" applyNumberFormat="1" applyFont="1" applyFill="1" applyBorder="1" applyAlignment="1" applyProtection="1">
      <alignment horizontal="left" vertical="top" wrapText="1"/>
      <protection/>
    </xf>
    <xf numFmtId="4" fontId="25" fillId="0" borderId="12" xfId="100" applyNumberFormat="1" applyFont="1" applyFill="1" applyBorder="1" applyAlignment="1" applyProtection="1">
      <alignment horizontal="center" vertical="center"/>
      <protection/>
    </xf>
    <xf numFmtId="174" fontId="25" fillId="0" borderId="12" xfId="100" applyNumberFormat="1" applyFont="1" applyFill="1" applyBorder="1" applyAlignment="1" applyProtection="1">
      <alignment horizontal="right" vertical="center"/>
      <protection/>
    </xf>
    <xf numFmtId="3" fontId="35" fillId="0" borderId="12" xfId="0" applyNumberFormat="1" applyFont="1" applyBorder="1" applyAlignment="1" applyProtection="1">
      <alignment horizontal="center" vertical="top" wrapText="1"/>
      <protection/>
    </xf>
    <xf numFmtId="3" fontId="35" fillId="0" borderId="0" xfId="0" applyNumberFormat="1" applyFont="1" applyBorder="1" applyAlignment="1" applyProtection="1">
      <alignment horizontal="center" vertical="top" wrapText="1"/>
      <protection/>
    </xf>
    <xf numFmtId="0" fontId="25" fillId="0" borderId="12" xfId="100" applyFont="1" applyFill="1" applyBorder="1" applyAlignment="1" applyProtection="1">
      <alignment horizontal="left" vertical="top" wrapText="1"/>
      <protection/>
    </xf>
    <xf numFmtId="167" fontId="25" fillId="0" borderId="12" xfId="0" applyNumberFormat="1" applyFont="1" applyBorder="1" applyAlignment="1" applyProtection="1">
      <alignment/>
      <protection/>
    </xf>
    <xf numFmtId="3" fontId="35" fillId="0" borderId="12" xfId="0" applyNumberFormat="1" applyFont="1" applyBorder="1" applyAlignment="1" applyProtection="1">
      <alignment horizontal="right" vertical="top" wrapText="1"/>
      <protection/>
    </xf>
    <xf numFmtId="4" fontId="35" fillId="0" borderId="12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 horizontal="center" vertical="top" wrapText="1"/>
      <protection/>
    </xf>
    <xf numFmtId="4" fontId="41" fillId="0" borderId="12" xfId="0" applyNumberFormat="1" applyFont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174" fontId="25" fillId="0" borderId="12" xfId="101" applyNumberFormat="1" applyFont="1" applyFill="1" applyBorder="1" applyAlignment="1" applyProtection="1">
      <alignment horizontal="right" vertical="center" wrapText="1"/>
      <protection/>
    </xf>
    <xf numFmtId="4" fontId="41" fillId="0" borderId="12" xfId="0" applyNumberFormat="1" applyFont="1" applyBorder="1" applyAlignment="1" applyProtection="1">
      <alignment horizontal="left" vertical="top" wrapText="1"/>
      <protection/>
    </xf>
    <xf numFmtId="167" fontId="35" fillId="0" borderId="12" xfId="0" applyNumberFormat="1" applyFont="1" applyFill="1" applyBorder="1" applyAlignment="1" applyProtection="1">
      <alignment/>
      <protection/>
    </xf>
    <xf numFmtId="174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justify" vertical="top" wrapText="1"/>
      <protection/>
    </xf>
    <xf numFmtId="0" fontId="25" fillId="0" borderId="12" xfId="0" applyFont="1" applyBorder="1" applyAlignment="1" applyProtection="1">
      <alignment horizontal="center" wrapText="1"/>
      <protection/>
    </xf>
    <xf numFmtId="4" fontId="35" fillId="0" borderId="12" xfId="0" applyNumberFormat="1" applyFont="1" applyFill="1" applyBorder="1" applyAlignment="1" applyProtection="1">
      <alignment/>
      <protection/>
    </xf>
    <xf numFmtId="0" fontId="42" fillId="0" borderId="12" xfId="0" applyFont="1" applyBorder="1" applyAlignment="1" applyProtection="1">
      <alignment wrapText="1"/>
      <protection/>
    </xf>
    <xf numFmtId="0" fontId="43" fillId="0" borderId="29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2" fillId="0" borderId="29" xfId="0" applyFont="1" applyBorder="1" applyAlignment="1" applyProtection="1">
      <alignment wrapText="1"/>
      <protection/>
    </xf>
    <xf numFmtId="0" fontId="42" fillId="0" borderId="12" xfId="0" applyFont="1" applyFill="1" applyBorder="1" applyAlignment="1" applyProtection="1">
      <alignment wrapText="1"/>
      <protection/>
    </xf>
    <xf numFmtId="0" fontId="42" fillId="0" borderId="29" xfId="0" applyFont="1" applyFill="1" applyBorder="1" applyAlignment="1" applyProtection="1">
      <alignment wrapText="1"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2" xfId="0" applyNumberFormat="1" applyFont="1" applyFill="1" applyBorder="1" applyAlignment="1" applyProtection="1">
      <alignment/>
      <protection locked="0"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2" xfId="101" applyNumberFormat="1" applyFont="1" applyFill="1" applyBorder="1" applyAlignment="1" applyProtection="1">
      <alignment wrapText="1"/>
      <protection locked="0"/>
    </xf>
    <xf numFmtId="4" fontId="25" fillId="0" borderId="12" xfId="101" applyNumberFormat="1" applyFont="1" applyFill="1" applyBorder="1" applyAlignment="1" applyProtection="1">
      <alignment vertical="center" wrapText="1"/>
      <protection locked="0"/>
    </xf>
    <xf numFmtId="4" fontId="25" fillId="0" borderId="12" xfId="0" applyNumberFormat="1" applyFont="1" applyFill="1" applyBorder="1" applyAlignment="1" applyProtection="1">
      <alignment horizontal="left" vertical="center"/>
      <protection locked="0"/>
    </xf>
    <xf numFmtId="4" fontId="25" fillId="0" borderId="12" xfId="103" applyNumberFormat="1" applyFont="1" applyFill="1" applyBorder="1" applyProtection="1">
      <alignment/>
      <protection locked="0"/>
    </xf>
    <xf numFmtId="4" fontId="25" fillId="0" borderId="12" xfId="0" applyNumberFormat="1" applyFont="1" applyFill="1" applyBorder="1" applyAlignment="1" applyProtection="1">
      <alignment horizontal="right" wrapText="1"/>
      <protection locked="0"/>
    </xf>
    <xf numFmtId="4" fontId="25" fillId="0" borderId="12" xfId="0" applyNumberFormat="1" applyFont="1" applyBorder="1" applyAlignment="1" applyProtection="1">
      <alignment vertical="center" wrapText="1"/>
      <protection locked="0"/>
    </xf>
    <xf numFmtId="4" fontId="25" fillId="0" borderId="12" xfId="0" applyNumberFormat="1" applyFont="1" applyBorder="1" applyAlignment="1" applyProtection="1">
      <alignment wrapText="1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4" fontId="25" fillId="0" borderId="12" xfId="0" applyNumberFormat="1" applyFont="1" applyFill="1" applyBorder="1" applyAlignment="1" applyProtection="1">
      <alignment/>
      <protection locked="0"/>
    </xf>
    <xf numFmtId="0" fontId="25" fillId="0" borderId="12" xfId="0" applyFont="1" applyBorder="1" applyAlignment="1" applyProtection="1">
      <alignment horizontal="left" vertical="top"/>
      <protection locked="0"/>
    </xf>
    <xf numFmtId="0" fontId="25" fillId="0" borderId="12" xfId="0" applyFont="1" applyFill="1" applyBorder="1" applyAlignment="1" applyProtection="1">
      <alignment horizontal="left" vertical="top"/>
      <protection locked="0"/>
    </xf>
    <xf numFmtId="4" fontId="25" fillId="0" borderId="0" xfId="0" applyNumberFormat="1" applyFont="1" applyFill="1" applyAlignment="1" applyProtection="1">
      <alignment/>
      <protection locked="0"/>
    </xf>
    <xf numFmtId="2" fontId="25" fillId="0" borderId="12" xfId="0" applyNumberFormat="1" applyFont="1" applyFill="1" applyBorder="1" applyAlignment="1" applyProtection="1">
      <alignment/>
      <protection locked="0"/>
    </xf>
    <xf numFmtId="4" fontId="25" fillId="0" borderId="12" xfId="100" applyNumberFormat="1" applyFont="1" applyFill="1" applyBorder="1" applyAlignment="1" applyProtection="1">
      <alignment/>
      <protection locked="0"/>
    </xf>
    <xf numFmtId="4" fontId="25" fillId="0" borderId="12" xfId="100" applyNumberFormat="1" applyFont="1" applyFill="1" applyBorder="1" applyAlignment="1" applyProtection="1">
      <alignment wrapText="1"/>
      <protection locked="0"/>
    </xf>
    <xf numFmtId="4" fontId="25" fillId="0" borderId="12" xfId="10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4" fontId="25" fillId="0" borderId="12" xfId="0" applyNumberFormat="1" applyFont="1" applyFill="1" applyBorder="1" applyAlignment="1" applyProtection="1">
      <alignment vertical="top" shrinkToFit="1"/>
      <protection locked="0"/>
    </xf>
    <xf numFmtId="4" fontId="25" fillId="0" borderId="12" xfId="0" applyNumberFormat="1" applyFont="1" applyBorder="1" applyAlignment="1" applyProtection="1">
      <alignment vertical="top" shrinkToFit="1"/>
      <protection locked="0"/>
    </xf>
    <xf numFmtId="0" fontId="2" fillId="21" borderId="12" xfId="0" applyFont="1" applyFill="1" applyBorder="1" applyAlignment="1" applyProtection="1">
      <alignment horizontal="center" vertical="top"/>
      <protection/>
    </xf>
    <xf numFmtId="3" fontId="25" fillId="21" borderId="12" xfId="0" applyNumberFormat="1" applyFont="1" applyFill="1" applyBorder="1" applyAlignment="1" applyProtection="1">
      <alignment horizontal="right" vertical="top" wrapText="1"/>
      <protection/>
    </xf>
    <xf numFmtId="4" fontId="25" fillId="21" borderId="12" xfId="0" applyNumberFormat="1" applyFont="1" applyFill="1" applyBorder="1" applyAlignment="1" applyProtection="1">
      <alignment vertical="top" wrapText="1"/>
      <protection/>
    </xf>
    <xf numFmtId="4" fontId="25" fillId="21" borderId="12" xfId="100" applyNumberFormat="1" applyFont="1" applyFill="1" applyBorder="1" applyAlignment="1" applyProtection="1">
      <alignment horizontal="center"/>
      <protection/>
    </xf>
    <xf numFmtId="174" fontId="25" fillId="21" borderId="12" xfId="100" applyNumberFormat="1" applyFont="1" applyFill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vertical="top" wrapText="1"/>
      <protection/>
    </xf>
    <xf numFmtId="4" fontId="25" fillId="0" borderId="0" xfId="0" applyNumberFormat="1" applyFont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 locked="0"/>
    </xf>
    <xf numFmtId="4" fontId="25" fillId="21" borderId="12" xfId="100" applyNumberFormat="1" applyFont="1" applyFill="1" applyBorder="1" applyAlignment="1" applyProtection="1">
      <alignment/>
      <protection locked="0"/>
    </xf>
    <xf numFmtId="3" fontId="25" fillId="21" borderId="12" xfId="0" applyNumberFormat="1" applyFont="1" applyFill="1" applyBorder="1" applyAlignment="1" applyProtection="1">
      <alignment horizontal="center" vertical="top" wrapText="1"/>
      <protection/>
    </xf>
    <xf numFmtId="0" fontId="25" fillId="21" borderId="12" xfId="101" applyFont="1" applyFill="1" applyBorder="1" applyAlignment="1" applyProtection="1">
      <alignment horizontal="justify" vertical="center" wrapText="1"/>
      <protection/>
    </xf>
    <xf numFmtId="0" fontId="25" fillId="21" borderId="12" xfId="101" applyFont="1" applyFill="1" applyBorder="1" applyAlignment="1" applyProtection="1">
      <alignment horizontal="center" wrapText="1"/>
      <protection/>
    </xf>
    <xf numFmtId="174" fontId="25" fillId="21" borderId="12" xfId="101" applyNumberFormat="1" applyFont="1" applyFill="1" applyBorder="1" applyAlignment="1" applyProtection="1">
      <alignment horizontal="right" wrapText="1"/>
      <protection/>
    </xf>
    <xf numFmtId="4" fontId="25" fillId="21" borderId="12" xfId="101" applyNumberFormat="1" applyFont="1" applyFill="1" applyBorder="1" applyAlignment="1" applyProtection="1">
      <alignment wrapText="1"/>
      <protection locked="0"/>
    </xf>
    <xf numFmtId="0" fontId="25" fillId="21" borderId="12" xfId="0" applyFont="1" applyFill="1" applyBorder="1" applyAlignment="1" applyProtection="1">
      <alignment horizontal="right" vertical="top"/>
      <protection/>
    </xf>
    <xf numFmtId="0" fontId="25" fillId="21" borderId="12" xfId="100" applyFont="1" applyFill="1" applyBorder="1" applyAlignment="1" applyProtection="1">
      <alignment horizontal="left" vertical="top" wrapText="1"/>
      <protection/>
    </xf>
    <xf numFmtId="0" fontId="25" fillId="21" borderId="12" xfId="0" applyFont="1" applyFill="1" applyBorder="1" applyAlignment="1" applyProtection="1">
      <alignment vertical="top" wrapText="1"/>
      <protection/>
    </xf>
    <xf numFmtId="4" fontId="25" fillId="21" borderId="12" xfId="0" applyNumberFormat="1" applyFont="1" applyFill="1" applyBorder="1" applyAlignment="1" applyProtection="1">
      <alignment horizontal="center"/>
      <protection/>
    </xf>
    <xf numFmtId="0" fontId="25" fillId="21" borderId="12" xfId="0" applyFont="1" applyFill="1" applyBorder="1" applyAlignment="1" applyProtection="1">
      <alignment horizontal="center" vertical="top"/>
      <protection/>
    </xf>
    <xf numFmtId="0" fontId="25" fillId="21" borderId="12" xfId="0" applyFont="1" applyFill="1" applyBorder="1" applyAlignment="1" applyProtection="1">
      <alignment horizontal="center" vertical="center" wrapText="1"/>
      <protection/>
    </xf>
    <xf numFmtId="174" fontId="25" fillId="21" borderId="12" xfId="0" applyNumberFormat="1" applyFont="1" applyFill="1" applyBorder="1" applyAlignment="1" applyProtection="1">
      <alignment horizontal="right" wrapText="1"/>
      <protection/>
    </xf>
    <xf numFmtId="4" fontId="25" fillId="21" borderId="12" xfId="0" applyNumberFormat="1" applyFont="1" applyFill="1" applyBorder="1" applyAlignment="1" applyProtection="1">
      <alignment/>
      <protection locked="0"/>
    </xf>
    <xf numFmtId="0" fontId="25" fillId="21" borderId="12" xfId="101" applyFont="1" applyFill="1" applyBorder="1" applyAlignment="1" applyProtection="1">
      <alignment horizontal="justify" vertical="top" wrapText="1"/>
      <protection/>
    </xf>
    <xf numFmtId="4" fontId="25" fillId="21" borderId="12" xfId="101" applyNumberFormat="1" applyFont="1" applyFill="1" applyBorder="1" applyAlignment="1" applyProtection="1">
      <alignment/>
      <protection locked="0"/>
    </xf>
    <xf numFmtId="168" fontId="29" fillId="0" borderId="0" xfId="0" applyNumberFormat="1" applyFont="1" applyAlignment="1" applyProtection="1">
      <alignment/>
      <protection/>
    </xf>
    <xf numFmtId="4" fontId="29" fillId="0" borderId="0" xfId="0" applyNumberFormat="1" applyFont="1" applyAlignment="1" applyProtection="1">
      <alignment/>
      <protection/>
    </xf>
    <xf numFmtId="3" fontId="35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168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 applyProtection="1">
      <alignment/>
      <protection/>
    </xf>
    <xf numFmtId="168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 applyProtection="1">
      <alignment/>
      <protection/>
    </xf>
    <xf numFmtId="168" fontId="3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vertical="top" wrapText="1"/>
      <protection/>
    </xf>
    <xf numFmtId="168" fontId="25" fillId="0" borderId="0" xfId="0" applyNumberFormat="1" applyFont="1" applyBorder="1" applyAlignment="1" applyProtection="1">
      <alignment horizontal="center"/>
      <protection/>
    </xf>
    <xf numFmtId="168" fontId="25" fillId="0" borderId="0" xfId="0" applyNumberFormat="1" applyFont="1" applyAlignment="1" applyProtection="1">
      <alignment vertical="top"/>
      <protection/>
    </xf>
    <xf numFmtId="166" fontId="25" fillId="0" borderId="0" xfId="0" applyNumberFormat="1" applyFont="1" applyAlignment="1" applyProtection="1">
      <alignment vertical="top"/>
      <protection/>
    </xf>
    <xf numFmtId="168" fontId="25" fillId="0" borderId="0" xfId="0" applyNumberFormat="1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8" fontId="25" fillId="0" borderId="0" xfId="0" applyNumberFormat="1" applyFont="1" applyFill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8" fontId="25" fillId="0" borderId="0" xfId="0" applyNumberFormat="1" applyFont="1" applyAlignment="1" applyProtection="1">
      <alignment horizontal="center" wrapText="1"/>
      <protection/>
    </xf>
    <xf numFmtId="166" fontId="25" fillId="0" borderId="0" xfId="0" applyNumberFormat="1" applyFont="1" applyAlignment="1" applyProtection="1">
      <alignment horizontal="center" wrapText="1"/>
      <protection/>
    </xf>
    <xf numFmtId="168" fontId="25" fillId="0" borderId="0" xfId="0" applyNumberFormat="1" applyFont="1" applyFill="1" applyAlignment="1" applyProtection="1">
      <alignment vertical="top"/>
      <protection/>
    </xf>
    <xf numFmtId="4" fontId="25" fillId="0" borderId="12" xfId="100" applyNumberFormat="1" applyFont="1" applyFill="1" applyBorder="1" applyAlignment="1" applyProtection="1">
      <alignment/>
      <protection/>
    </xf>
    <xf numFmtId="4" fontId="25" fillId="0" borderId="12" xfId="100" applyNumberFormat="1" applyFont="1" applyBorder="1" applyAlignment="1" applyProtection="1">
      <alignment/>
      <protection/>
    </xf>
    <xf numFmtId="4" fontId="25" fillId="21" borderId="12" xfId="100" applyNumberFormat="1" applyFont="1" applyFill="1" applyBorder="1" applyAlignment="1" applyProtection="1">
      <alignment/>
      <protection/>
    </xf>
    <xf numFmtId="4" fontId="25" fillId="21" borderId="12" xfId="0" applyNumberFormat="1" applyFont="1" applyFill="1" applyBorder="1" applyAlignment="1" applyProtection="1">
      <alignment/>
      <protection/>
    </xf>
    <xf numFmtId="168" fontId="25" fillId="0" borderId="0" xfId="0" applyNumberFormat="1" applyFont="1" applyAlignment="1" applyProtection="1">
      <alignment horizontal="right" vertical="center"/>
      <protection/>
    </xf>
    <xf numFmtId="168" fontId="25" fillId="0" borderId="0" xfId="0" applyNumberFormat="1" applyFont="1" applyFill="1" applyAlignment="1" applyProtection="1">
      <alignment horizontal="right" vertical="center"/>
      <protection/>
    </xf>
    <xf numFmtId="4" fontId="25" fillId="0" borderId="12" xfId="100" applyNumberFormat="1" applyFont="1" applyBorder="1" applyAlignment="1" applyProtection="1">
      <alignment vertical="center"/>
      <protection/>
    </xf>
    <xf numFmtId="168" fontId="25" fillId="0" borderId="0" xfId="0" applyNumberFormat="1" applyFont="1" applyAlignment="1" applyProtection="1">
      <alignment horizontal="right" vertical="top"/>
      <protection/>
    </xf>
    <xf numFmtId="168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4" fontId="25" fillId="0" borderId="0" xfId="0" applyNumberFormat="1" applyFont="1" applyAlignment="1" applyProtection="1">
      <alignment vertical="top"/>
      <protection/>
    </xf>
    <xf numFmtId="4" fontId="25" fillId="0" borderId="0" xfId="0" applyNumberFormat="1" applyFont="1" applyAlignment="1" applyProtection="1">
      <alignment horizontal="right" vertical="top"/>
      <protection/>
    </xf>
    <xf numFmtId="167" fontId="25" fillId="0" borderId="0" xfId="0" applyNumberFormat="1" applyFon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vertical="top" wrapText="1"/>
      <protection/>
    </xf>
    <xf numFmtId="168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3" fontId="2" fillId="0" borderId="0" xfId="0" applyNumberFormat="1" applyFont="1" applyAlignment="1" applyProtection="1">
      <alignment horizontal="center" vertical="top" wrapText="1"/>
      <protection/>
    </xf>
    <xf numFmtId="3" fontId="2" fillId="0" borderId="0" xfId="0" applyNumberFormat="1" applyFont="1" applyAlignment="1" applyProtection="1">
      <alignment horizontal="right" vertical="top" wrapText="1"/>
      <protection/>
    </xf>
    <xf numFmtId="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66" fontId="25" fillId="0" borderId="12" xfId="0" applyNumberFormat="1" applyFont="1" applyBorder="1" applyAlignment="1" applyProtection="1">
      <alignment vertical="top" wrapText="1"/>
      <protection/>
    </xf>
    <xf numFmtId="3" fontId="25" fillId="0" borderId="0" xfId="0" applyNumberFormat="1" applyFont="1" applyFill="1" applyBorder="1" applyAlignment="1" applyProtection="1">
      <alignment horizontal="right" vertical="top" wrapText="1"/>
      <protection/>
    </xf>
    <xf numFmtId="2" fontId="25" fillId="0" borderId="12" xfId="0" applyNumberFormat="1" applyFont="1" applyBorder="1" applyAlignment="1" applyProtection="1">
      <alignment horizontal="right" vertical="top"/>
      <protection/>
    </xf>
    <xf numFmtId="4" fontId="25" fillId="0" borderId="0" xfId="0" applyNumberFormat="1" applyFont="1" applyAlignment="1" applyProtection="1">
      <alignment vertical="top" wrapText="1"/>
      <protection/>
    </xf>
    <xf numFmtId="2" fontId="43" fillId="0" borderId="0" xfId="0" applyNumberFormat="1" applyFont="1" applyFill="1" applyBorder="1" applyAlignment="1" applyProtection="1">
      <alignment horizontal="center"/>
      <protection/>
    </xf>
    <xf numFmtId="0" fontId="30" fillId="39" borderId="11" xfId="0" applyFont="1" applyFill="1" applyBorder="1" applyAlignment="1" applyProtection="1">
      <alignment horizontal="left" vertical="center"/>
      <protection/>
    </xf>
    <xf numFmtId="0" fontId="30" fillId="39" borderId="11" xfId="0" applyFont="1" applyFill="1" applyBorder="1" applyAlignment="1">
      <alignment horizontal="left" vertical="center"/>
    </xf>
    <xf numFmtId="0" fontId="25" fillId="39" borderId="11" xfId="0" applyFont="1" applyFill="1" applyBorder="1" applyAlignment="1">
      <alignment horizontal="left" vertical="center"/>
    </xf>
    <xf numFmtId="14" fontId="30" fillId="39" borderId="11" xfId="0" applyNumberFormat="1" applyFont="1" applyFill="1" applyBorder="1" applyAlignment="1" applyProtection="1">
      <alignment horizontal="left" vertical="center"/>
      <protection/>
    </xf>
    <xf numFmtId="0" fontId="25" fillId="39" borderId="11" xfId="0" applyFont="1" applyFill="1" applyBorder="1" applyAlignment="1">
      <alignment/>
    </xf>
    <xf numFmtId="0" fontId="30" fillId="39" borderId="11" xfId="0" applyFont="1" applyFill="1" applyBorder="1" applyAlignment="1" applyProtection="1">
      <alignment horizontal="left" vertical="center" wrapText="1"/>
      <protection/>
    </xf>
    <xf numFmtId="0" fontId="47" fillId="48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0" fillId="39" borderId="0" xfId="0" applyFont="1" applyFill="1" applyAlignment="1" applyProtection="1">
      <alignment horizontal="left" wrapText="1"/>
      <protection/>
    </xf>
    <xf numFmtId="0" fontId="30" fillId="39" borderId="0" xfId="0" applyFont="1" applyFill="1" applyAlignment="1" applyProtection="1">
      <alignment horizontal="left" vertical="center"/>
      <protection/>
    </xf>
    <xf numFmtId="0" fontId="31" fillId="48" borderId="0" xfId="0" applyFont="1" applyFill="1" applyAlignment="1" applyProtection="1">
      <alignment horizontal="center" vertical="center" wrapText="1"/>
      <protection/>
    </xf>
    <xf numFmtId="0" fontId="25" fillId="39" borderId="0" xfId="0" applyFont="1" applyFill="1" applyAlignment="1">
      <alignment horizontal="left"/>
    </xf>
    <xf numFmtId="0" fontId="30" fillId="39" borderId="0" xfId="0" applyFont="1" applyFill="1" applyAlignment="1">
      <alignment horizontal="left" wrapText="1"/>
    </xf>
    <xf numFmtId="0" fontId="28" fillId="39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1" fillId="39" borderId="0" xfId="0" applyFont="1" applyFill="1" applyAlignment="1" applyProtection="1">
      <alignment horizontal="center" vertical="center" wrapText="1"/>
      <protection/>
    </xf>
    <xf numFmtId="0" fontId="25" fillId="39" borderId="11" xfId="0" applyFont="1" applyFill="1" applyBorder="1" applyAlignment="1" applyProtection="1">
      <alignment horizontal="left" vertical="center"/>
      <protection/>
    </xf>
    <xf numFmtId="0" fontId="24" fillId="39" borderId="0" xfId="0" applyFont="1" applyFill="1" applyAlignment="1" applyProtection="1">
      <alignment horizontal="left" vertical="center"/>
      <protection/>
    </xf>
    <xf numFmtId="0" fontId="25" fillId="39" borderId="0" xfId="0" applyFont="1" applyFill="1" applyAlignment="1" applyProtection="1">
      <alignment vertical="center"/>
      <protection/>
    </xf>
    <xf numFmtId="0" fontId="25" fillId="39" borderId="0" xfId="0" applyFont="1" applyFill="1" applyAlignment="1" applyProtection="1">
      <alignment horizontal="left" vertical="center"/>
      <protection/>
    </xf>
    <xf numFmtId="0" fontId="25" fillId="39" borderId="0" xfId="0" applyFont="1" applyFill="1" applyAlignment="1" applyProtection="1">
      <alignment horizontal="left"/>
      <protection/>
    </xf>
    <xf numFmtId="0" fontId="25" fillId="39" borderId="11" xfId="0" applyFont="1" applyFill="1" applyBorder="1" applyAlignment="1" applyProtection="1">
      <alignment/>
      <protection/>
    </xf>
    <xf numFmtId="2" fontId="35" fillId="0" borderId="0" xfId="0" applyNumberFormat="1" applyFont="1" applyFill="1" applyBorder="1" applyAlignment="1" applyProtection="1">
      <alignment horizontal="center"/>
      <protection/>
    </xf>
    <xf numFmtId="0" fontId="30" fillId="48" borderId="0" xfId="0" applyFont="1" applyFill="1" applyAlignment="1" applyProtection="1">
      <alignment horizontal="left" wrapText="1"/>
      <protection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30" fillId="48" borderId="32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/>
    </xf>
    <xf numFmtId="0" fontId="30" fillId="48" borderId="0" xfId="0" applyFont="1" applyFill="1" applyAlignment="1" applyProtection="1">
      <alignment horizontal="left" vertical="center"/>
      <protection/>
    </xf>
    <xf numFmtId="0" fontId="30" fillId="48" borderId="0" xfId="0" applyFont="1" applyFill="1" applyAlignment="1">
      <alignment horizontal="left" wrapText="1"/>
    </xf>
    <xf numFmtId="0" fontId="24" fillId="48" borderId="0" xfId="0" applyFont="1" applyFill="1" applyAlignment="1" applyProtection="1">
      <alignment horizontal="left" vertical="center"/>
      <protection/>
    </xf>
    <xf numFmtId="0" fontId="25" fillId="0" borderId="0" xfId="0" applyFont="1" applyAlignment="1">
      <alignment vertical="center"/>
    </xf>
    <xf numFmtId="0" fontId="30" fillId="48" borderId="11" xfId="0" applyFont="1" applyFill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left" vertical="center"/>
    </xf>
    <xf numFmtId="0" fontId="30" fillId="48" borderId="11" xfId="0" applyFont="1" applyFill="1" applyBorder="1" applyAlignment="1">
      <alignment horizontal="left" vertical="center"/>
    </xf>
    <xf numFmtId="0" fontId="30" fillId="48" borderId="11" xfId="0" applyFont="1" applyFill="1" applyBorder="1" applyAlignment="1" applyProtection="1">
      <alignment horizontal="left" vertical="center" wrapText="1"/>
      <protection/>
    </xf>
    <xf numFmtId="14" fontId="30" fillId="48" borderId="11" xfId="0" applyNumberFormat="1" applyFont="1" applyFill="1" applyBorder="1" applyAlignment="1" applyProtection="1">
      <alignment horizontal="left" vertical="center"/>
      <protection/>
    </xf>
    <xf numFmtId="3" fontId="34" fillId="0" borderId="0" xfId="0" applyNumberFormat="1" applyFont="1" applyAlignment="1" applyProtection="1">
      <alignment horizontal="right" vertical="top" wrapText="1"/>
      <protection/>
    </xf>
    <xf numFmtId="3" fontId="25" fillId="0" borderId="12" xfId="0" applyNumberFormat="1" applyFont="1" applyBorder="1" applyAlignment="1" applyProtection="1">
      <alignment/>
      <protection/>
    </xf>
    <xf numFmtId="3" fontId="35" fillId="0" borderId="12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 vertical="top" wrapText="1"/>
      <protection/>
    </xf>
    <xf numFmtId="168" fontId="39" fillId="20" borderId="0" xfId="0" applyNumberFormat="1" applyFont="1" applyFill="1" applyAlignment="1" applyProtection="1">
      <alignment vertical="top"/>
      <protection/>
    </xf>
    <xf numFmtId="4" fontId="25" fillId="0" borderId="12" xfId="100" applyNumberFormat="1" applyFont="1" applyFill="1" applyBorder="1" applyAlignment="1" applyProtection="1">
      <alignment horizontal="right" vertical="center"/>
      <protection/>
    </xf>
    <xf numFmtId="4" fontId="41" fillId="0" borderId="12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 vertical="center" wrapText="1"/>
      <protection/>
    </xf>
    <xf numFmtId="4" fontId="41" fillId="0" borderId="12" xfId="0" applyNumberFormat="1" applyFont="1" applyBorder="1" applyAlignment="1" applyProtection="1">
      <alignment horizontal="right"/>
      <protection/>
    </xf>
    <xf numFmtId="4" fontId="41" fillId="0" borderId="12" xfId="0" applyNumberFormat="1" applyFont="1" applyBorder="1" applyAlignment="1" applyProtection="1">
      <alignment/>
      <protection/>
    </xf>
  </cellXfs>
  <cellStyles count="140">
    <cellStyle name="Normal" xfId="0"/>
    <cellStyle name=" 1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20 % – Zvýraznění1" xfId="22"/>
    <cellStyle name="20 % – Zvýraznění1 2" xfId="23"/>
    <cellStyle name="20 % – Zvýraznění1 3" xfId="24"/>
    <cellStyle name="20 % – Zvýraznění2" xfId="25"/>
    <cellStyle name="20 % – Zvýraznění3" xfId="26"/>
    <cellStyle name="20 % – Zvýraznění4" xfId="27"/>
    <cellStyle name="20 % – Zvýraznění5" xfId="28"/>
    <cellStyle name="20 % – Zvýraznění6" xfId="29"/>
    <cellStyle name="40 % – Zvýraznění 1" xfId="30"/>
    <cellStyle name="40 % – Zvýraznění 2" xfId="31"/>
    <cellStyle name="40 % – Zvýraznění 3" xfId="32"/>
    <cellStyle name="40 % – Zvýraznění 4" xfId="33"/>
    <cellStyle name="40 % – Zvýraznění 5" xfId="34"/>
    <cellStyle name="40 % – Zvýraznění 6" xfId="35"/>
    <cellStyle name="40 % – Zvýraznění1" xfId="36"/>
    <cellStyle name="40 % – Zvýraznění2" xfId="37"/>
    <cellStyle name="40 % – Zvýraznění3" xfId="38"/>
    <cellStyle name="40 % – Zvýraznění4" xfId="39"/>
    <cellStyle name="40 % – Zvýraznění5" xfId="40"/>
    <cellStyle name="40 % – Zvýraznění6" xfId="41"/>
    <cellStyle name="60 % – Zvýraznění 1" xfId="42"/>
    <cellStyle name="60 % – Zvýraznění 2" xfId="43"/>
    <cellStyle name="60 % – Zvýraznění 3" xfId="44"/>
    <cellStyle name="60 % – Zvýraznění 4" xfId="45"/>
    <cellStyle name="60 % – Zvýraznění 5" xfId="46"/>
    <cellStyle name="60 % – Zvýraznění 6" xfId="47"/>
    <cellStyle name="60 % – Zvýraznění1" xfId="48"/>
    <cellStyle name="60 % – Zvýraznění2" xfId="49"/>
    <cellStyle name="60 % – Zvýraznění3" xfId="50"/>
    <cellStyle name="60 % – Zvýraznění4" xfId="51"/>
    <cellStyle name="60 % – Zvýraznění5" xfId="52"/>
    <cellStyle name="60 % – Zvýraznění6" xfId="53"/>
    <cellStyle name="Celkem" xfId="54"/>
    <cellStyle name="Comma" xfId="55"/>
    <cellStyle name="Čárka 2" xfId="56"/>
    <cellStyle name="Čárka 3" xfId="57"/>
    <cellStyle name="čárky 2" xfId="58"/>
    <cellStyle name="čárky 2 2" xfId="59"/>
    <cellStyle name="čárky 2 3" xfId="60"/>
    <cellStyle name="čárky 3" xfId="61"/>
    <cellStyle name="čárky 3 2" xfId="62"/>
    <cellStyle name="čárky 3 3" xfId="63"/>
    <cellStyle name="Comma [0]" xfId="64"/>
    <cellStyle name="Excel Built-in Normal" xfId="65"/>
    <cellStyle name="hlavicka" xfId="66"/>
    <cellStyle name="hlavickatucne" xfId="67"/>
    <cellStyle name="hlavickatucnecentrum" xfId="68"/>
    <cellStyle name="Hyperlink" xfId="69"/>
    <cellStyle name="Hypertextový odkaz 2" xfId="70"/>
    <cellStyle name="Hypertextový odkaz 2 2" xfId="71"/>
    <cellStyle name="Hypertextový odkaz 3" xfId="72"/>
    <cellStyle name="Chybně" xfId="73"/>
    <cellStyle name="Kontrolní buňka" xfId="74"/>
    <cellStyle name="Currency" xfId="75"/>
    <cellStyle name="Měna 2" xfId="76"/>
    <cellStyle name="Měna 2 2" xfId="77"/>
    <cellStyle name="Měna 2 3" xfId="78"/>
    <cellStyle name="Měna 3" xfId="79"/>
    <cellStyle name="Měna 4" xfId="80"/>
    <cellStyle name="Měna 5" xfId="81"/>
    <cellStyle name="Měna 6" xfId="82"/>
    <cellStyle name="měny 2" xfId="83"/>
    <cellStyle name="měny 2 2" xfId="84"/>
    <cellStyle name="měny 2 3" xfId="85"/>
    <cellStyle name="Currency [0]" xfId="86"/>
    <cellStyle name="Nadpis 1" xfId="87"/>
    <cellStyle name="Nadpis 2" xfId="88"/>
    <cellStyle name="Nadpis 3" xfId="89"/>
    <cellStyle name="Nadpis 4" xfId="90"/>
    <cellStyle name="Název" xfId="91"/>
    <cellStyle name="Neutrální" xfId="92"/>
    <cellStyle name="Normal_2010 PRICE LIST 07-04-10" xfId="93"/>
    <cellStyle name="normálne_nn-B" xfId="94"/>
    <cellStyle name="Normální 10" xfId="95"/>
    <cellStyle name="Normální 101" xfId="96"/>
    <cellStyle name="Normální 11" xfId="97"/>
    <cellStyle name="Normální 12" xfId="98"/>
    <cellStyle name="Normální 13" xfId="99"/>
    <cellStyle name="Normální 2" xfId="100"/>
    <cellStyle name="normální 2 2" xfId="101"/>
    <cellStyle name="Normální 2 2 2" xfId="102"/>
    <cellStyle name="Normální 2 2 2 2" xfId="103"/>
    <cellStyle name="normální 2 3" xfId="104"/>
    <cellStyle name="normální 2 4" xfId="105"/>
    <cellStyle name="Normální 2 5" xfId="106"/>
    <cellStyle name="Normální 2 6" xfId="107"/>
    <cellStyle name="Normální 2 7" xfId="108"/>
    <cellStyle name="Normální 2_ZF-MUSTR1" xfId="109"/>
    <cellStyle name="Normální 24 4" xfId="110"/>
    <cellStyle name="Normální 24 4 2" xfId="111"/>
    <cellStyle name="normální 3" xfId="112"/>
    <cellStyle name="Normální 3 2" xfId="113"/>
    <cellStyle name="Normální 3 3" xfId="114"/>
    <cellStyle name="normální 4" xfId="115"/>
    <cellStyle name="normální 4 2" xfId="116"/>
    <cellStyle name="Normální 4 2 2" xfId="117"/>
    <cellStyle name="Normální 4 3" xfId="118"/>
    <cellStyle name="normální 4_NAZA - VV - aktualizovaný Smarttech 7 1 2015" xfId="119"/>
    <cellStyle name="normální 5" xfId="120"/>
    <cellStyle name="Normální 5 2" xfId="121"/>
    <cellStyle name="Normální 6" xfId="122"/>
    <cellStyle name="Normální 7" xfId="123"/>
    <cellStyle name="Normální 8" xfId="124"/>
    <cellStyle name="Normální 9" xfId="125"/>
    <cellStyle name="Followed Hyperlink" xfId="126"/>
    <cellStyle name="Poznámka" xfId="127"/>
    <cellStyle name="procent 2" xfId="128"/>
    <cellStyle name="Percent" xfId="129"/>
    <cellStyle name="Propojená buňka" xfId="130"/>
    <cellStyle name="Specifikace" xfId="131"/>
    <cellStyle name="Správně" xfId="132"/>
    <cellStyle name="Standaard_Blad1_3" xfId="133"/>
    <cellStyle name="Standard 2" xfId="134"/>
    <cellStyle name="Standard_1 __ Function List Equinoxe worklist 15_08_2007" xfId="135"/>
    <cellStyle name="Styl 1" xfId="136"/>
    <cellStyle name="subtotal_1" xfId="137"/>
    <cellStyle name="Špatně" xfId="138"/>
    <cellStyle name="text" xfId="139"/>
    <cellStyle name="Text upozornění" xfId="140"/>
    <cellStyle name="textcentrum" xfId="141"/>
    <cellStyle name="texttucne" xfId="142"/>
    <cellStyle name="TucneGrayBack" xfId="143"/>
    <cellStyle name="Vstup" xfId="144"/>
    <cellStyle name="Výpočet" xfId="145"/>
    <cellStyle name="Výstup" xfId="146"/>
    <cellStyle name="Vysvětlující text" xfId="147"/>
    <cellStyle name="Zvýraznění 1" xfId="148"/>
    <cellStyle name="Zvýraznění 2" xfId="149"/>
    <cellStyle name="Zvýraznění 3" xfId="150"/>
    <cellStyle name="Zvýraznění 4" xfId="151"/>
    <cellStyle name="Zvýraznění 5" xfId="152"/>
    <cellStyle name="Zvýraznění 6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45" zoomScalePageLayoutView="0" workbookViewId="0" topLeftCell="A22">
      <selection activeCell="G10" sqref="G10:H10"/>
    </sheetView>
  </sheetViews>
  <sheetFormatPr defaultColWidth="9.140625" defaultRowHeight="11.25" customHeight="1"/>
  <cols>
    <col min="1" max="1" width="4.8515625" style="1" customWidth="1"/>
    <col min="2" max="2" width="12.7109375" style="1" customWidth="1"/>
    <col min="3" max="3" width="39.421875" style="4" customWidth="1"/>
    <col min="4" max="4" width="5.421875" style="1" customWidth="1"/>
    <col min="5" max="5" width="9.00390625" style="5" customWidth="1"/>
    <col min="6" max="6" width="13.140625" style="1" customWidth="1"/>
    <col min="7" max="7" width="13.00390625" style="1" customWidth="1"/>
    <col min="8" max="8" width="7.7109375" style="9" customWidth="1"/>
    <col min="9" max="11" width="7.7109375" style="1" customWidth="1"/>
    <col min="12" max="12" width="13.28125" style="12" customWidth="1"/>
    <col min="13" max="13" width="9.00390625" style="6" customWidth="1"/>
    <col min="14" max="16384" width="9.140625" style="6" customWidth="1"/>
  </cols>
  <sheetData>
    <row r="1" spans="1:12" s="1" customFormat="1" ht="50.25" customHeight="1">
      <c r="A1" s="448" t="s">
        <v>368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s="1" customFormat="1" ht="16.5" customHeight="1">
      <c r="A2" s="31"/>
      <c r="B2" s="32"/>
      <c r="C2" s="33"/>
      <c r="D2" s="34"/>
      <c r="E2" s="35"/>
      <c r="F2" s="32"/>
      <c r="G2" s="32"/>
      <c r="H2" s="36"/>
      <c r="I2" s="32"/>
      <c r="J2" s="32"/>
      <c r="K2" s="32"/>
      <c r="L2" s="37"/>
    </row>
    <row r="3" spans="1:12" s="1" customFormat="1" ht="27" customHeight="1">
      <c r="A3" s="452" t="s">
        <v>898</v>
      </c>
      <c r="B3" s="452"/>
      <c r="C3" s="452"/>
      <c r="D3" s="452"/>
      <c r="E3" s="452"/>
      <c r="F3" s="452"/>
      <c r="G3" s="452"/>
      <c r="H3" s="452"/>
      <c r="I3" s="38"/>
      <c r="J3" s="39"/>
      <c r="K3" s="39"/>
      <c r="L3" s="37"/>
    </row>
    <row r="4" spans="1:12" s="1" customFormat="1" ht="15" customHeight="1">
      <c r="A4" s="40" t="s">
        <v>1216</v>
      </c>
      <c r="B4" s="38"/>
      <c r="C4" s="41"/>
      <c r="D4" s="42"/>
      <c r="E4" s="43"/>
      <c r="F4" s="38"/>
      <c r="G4" s="38"/>
      <c r="H4" s="44"/>
      <c r="I4" s="38"/>
      <c r="J4" s="39"/>
      <c r="K4" s="39"/>
      <c r="L4" s="37"/>
    </row>
    <row r="5" spans="1:12" s="1" customFormat="1" ht="15" customHeight="1">
      <c r="A5" s="153" t="s">
        <v>1030</v>
      </c>
      <c r="B5" s="154"/>
      <c r="C5" s="155"/>
      <c r="D5" s="156"/>
      <c r="E5" s="157"/>
      <c r="F5" s="154"/>
      <c r="G5" s="154"/>
      <c r="H5" s="158"/>
      <c r="I5" s="154"/>
      <c r="J5" s="159"/>
      <c r="K5" s="159"/>
      <c r="L5" s="160"/>
    </row>
    <row r="6" spans="1:12" s="10" customFormat="1" ht="15" customHeight="1">
      <c r="A6" s="161"/>
      <c r="B6" s="161"/>
      <c r="C6" s="162"/>
      <c r="D6" s="163"/>
      <c r="E6" s="164"/>
      <c r="F6" s="161"/>
      <c r="G6" s="161"/>
      <c r="H6" s="451" t="s">
        <v>1008</v>
      </c>
      <c r="I6" s="451"/>
      <c r="J6" s="451"/>
      <c r="K6" s="450" t="s">
        <v>900</v>
      </c>
      <c r="L6" s="450"/>
    </row>
    <row r="7" spans="1:12" s="10" customFormat="1" ht="15" customHeight="1">
      <c r="A7" s="161"/>
      <c r="B7" s="161"/>
      <c r="C7" s="162"/>
      <c r="D7" s="163"/>
      <c r="E7" s="164"/>
      <c r="F7" s="161"/>
      <c r="G7" s="161"/>
      <c r="H7" s="451"/>
      <c r="I7" s="451"/>
      <c r="J7" s="451"/>
      <c r="K7" s="450"/>
      <c r="L7" s="450"/>
    </row>
    <row r="8" spans="1:12" s="10" customFormat="1" ht="15" customHeight="1">
      <c r="A8" s="161"/>
      <c r="B8" s="161"/>
      <c r="C8" s="162"/>
      <c r="D8" s="163"/>
      <c r="E8" s="164"/>
      <c r="F8" s="161"/>
      <c r="G8" s="161"/>
      <c r="H8" s="451" t="s">
        <v>1009</v>
      </c>
      <c r="I8" s="453"/>
      <c r="J8" s="453"/>
      <c r="K8" s="454" t="s">
        <v>899</v>
      </c>
      <c r="L8" s="454"/>
    </row>
    <row r="9" spans="1:12" s="1" customFormat="1" ht="14.25" customHeight="1">
      <c r="A9" s="154"/>
      <c r="B9" s="154"/>
      <c r="C9" s="155"/>
      <c r="D9" s="156"/>
      <c r="E9" s="157"/>
      <c r="F9" s="154"/>
      <c r="G9" s="154"/>
      <c r="H9" s="451"/>
      <c r="I9" s="453"/>
      <c r="J9" s="453"/>
      <c r="K9" s="450"/>
      <c r="L9" s="450"/>
    </row>
    <row r="10" spans="1:12" s="1" customFormat="1" ht="18" customHeight="1">
      <c r="A10" s="442"/>
      <c r="B10" s="442"/>
      <c r="C10" s="447" t="s">
        <v>969</v>
      </c>
      <c r="D10" s="444"/>
      <c r="E10" s="444"/>
      <c r="F10" s="444"/>
      <c r="G10" s="442" t="s">
        <v>968</v>
      </c>
      <c r="H10" s="444"/>
      <c r="I10" s="442" t="s">
        <v>970</v>
      </c>
      <c r="J10" s="446"/>
      <c r="K10" s="446"/>
      <c r="L10" s="160"/>
    </row>
    <row r="11" spans="1:12" s="1" customFormat="1" ht="21.75" customHeight="1">
      <c r="A11" s="442" t="s">
        <v>965</v>
      </c>
      <c r="B11" s="442"/>
      <c r="C11" s="442" t="s">
        <v>901</v>
      </c>
      <c r="D11" s="444"/>
      <c r="E11" s="444"/>
      <c r="F11" s="444"/>
      <c r="G11" s="442"/>
      <c r="H11" s="444"/>
      <c r="I11" s="442"/>
      <c r="J11" s="446"/>
      <c r="K11" s="446"/>
      <c r="L11" s="160"/>
    </row>
    <row r="12" spans="1:12" s="1" customFormat="1" ht="21.75" customHeight="1">
      <c r="A12" s="442" t="s">
        <v>966</v>
      </c>
      <c r="B12" s="442"/>
      <c r="C12" s="443" t="s">
        <v>896</v>
      </c>
      <c r="D12" s="444"/>
      <c r="E12" s="444"/>
      <c r="F12" s="444"/>
      <c r="G12" s="445">
        <v>44894</v>
      </c>
      <c r="H12" s="444"/>
      <c r="I12" s="442"/>
      <c r="J12" s="446"/>
      <c r="K12" s="446"/>
      <c r="L12" s="160"/>
    </row>
    <row r="13" spans="1:12" s="1" customFormat="1" ht="21.75" customHeight="1">
      <c r="A13" s="442" t="s">
        <v>967</v>
      </c>
      <c r="B13" s="442"/>
      <c r="C13" s="447"/>
      <c r="D13" s="444"/>
      <c r="E13" s="444"/>
      <c r="F13" s="444"/>
      <c r="G13" s="442"/>
      <c r="H13" s="444"/>
      <c r="I13" s="442"/>
      <c r="J13" s="446"/>
      <c r="K13" s="446"/>
      <c r="L13" s="160"/>
    </row>
    <row r="14" spans="1:12" s="1" customFormat="1" ht="13.5" customHeight="1">
      <c r="A14" s="154"/>
      <c r="B14" s="154"/>
      <c r="C14" s="155"/>
      <c r="D14" s="156"/>
      <c r="E14" s="157"/>
      <c r="F14" s="154"/>
      <c r="G14" s="154"/>
      <c r="H14" s="154"/>
      <c r="I14" s="159"/>
      <c r="J14" s="159"/>
      <c r="K14" s="160"/>
      <c r="L14" s="160"/>
    </row>
    <row r="15" spans="1:12" s="1" customFormat="1" ht="13.5" customHeight="1">
      <c r="A15" s="154" t="s">
        <v>897</v>
      </c>
      <c r="B15" s="154"/>
      <c r="C15" s="155"/>
      <c r="D15" s="156"/>
      <c r="E15" s="157"/>
      <c r="F15" s="154"/>
      <c r="G15" s="154"/>
      <c r="H15" s="158"/>
      <c r="I15" s="154"/>
      <c r="J15" s="159"/>
      <c r="K15" s="159"/>
      <c r="L15" s="160"/>
    </row>
    <row r="16" spans="1:12" s="1" customFormat="1" ht="15.75" customHeight="1">
      <c r="A16" s="159"/>
      <c r="B16" s="159"/>
      <c r="C16" s="160"/>
      <c r="D16" s="159"/>
      <c r="E16" s="165"/>
      <c r="F16" s="166"/>
      <c r="G16" s="159"/>
      <c r="H16" s="167"/>
      <c r="I16" s="159"/>
      <c r="J16" s="159"/>
      <c r="K16" s="159"/>
      <c r="L16" s="160"/>
    </row>
    <row r="17" spans="1:12" s="8" customFormat="1" ht="34.5" customHeight="1">
      <c r="A17" s="142" t="s">
        <v>1025</v>
      </c>
      <c r="B17" s="143" t="s">
        <v>1026</v>
      </c>
      <c r="C17" s="143" t="s">
        <v>1027</v>
      </c>
      <c r="D17" s="143" t="s">
        <v>1028</v>
      </c>
      <c r="E17" s="144"/>
      <c r="F17" s="145" t="s">
        <v>1067</v>
      </c>
      <c r="G17" s="168" t="s">
        <v>824</v>
      </c>
      <c r="H17" s="169"/>
      <c r="I17" s="170"/>
      <c r="J17" s="146"/>
      <c r="K17" s="145"/>
      <c r="L17" s="143"/>
    </row>
    <row r="18" spans="1:12" s="8" customFormat="1" ht="12.75" customHeight="1">
      <c r="A18" s="147" t="s">
        <v>885</v>
      </c>
      <c r="B18" s="148" t="s">
        <v>886</v>
      </c>
      <c r="C18" s="149" t="s">
        <v>887</v>
      </c>
      <c r="D18" s="148" t="s">
        <v>888</v>
      </c>
      <c r="E18" s="148" t="s">
        <v>1002</v>
      </c>
      <c r="F18" s="148" t="s">
        <v>1003</v>
      </c>
      <c r="G18" s="171" t="s">
        <v>1004</v>
      </c>
      <c r="H18" s="172"/>
      <c r="I18" s="173"/>
      <c r="J18" s="150"/>
      <c r="K18" s="148"/>
      <c r="L18" s="148"/>
    </row>
    <row r="19" spans="1:12" s="7" customFormat="1" ht="17.25" customHeight="1">
      <c r="A19" s="54"/>
      <c r="B19" s="54"/>
      <c r="C19" s="76"/>
      <c r="D19" s="56"/>
      <c r="E19" s="57"/>
      <c r="F19" s="58"/>
      <c r="G19" s="54"/>
      <c r="H19" s="77"/>
      <c r="I19" s="78"/>
      <c r="J19" s="78"/>
      <c r="K19" s="78"/>
      <c r="L19" s="79"/>
    </row>
    <row r="20" spans="1:12" s="7" customFormat="1" ht="17.25" customHeight="1">
      <c r="A20" s="187"/>
      <c r="B20" s="187"/>
      <c r="C20" s="188" t="s">
        <v>971</v>
      </c>
      <c r="D20" s="189"/>
      <c r="E20" s="190"/>
      <c r="F20" s="191"/>
      <c r="G20" s="187"/>
      <c r="H20" s="77"/>
      <c r="I20" s="78"/>
      <c r="J20" s="78"/>
      <c r="K20" s="78"/>
      <c r="L20" s="79"/>
    </row>
    <row r="21" spans="1:12" s="7" customFormat="1" ht="16.5" customHeight="1">
      <c r="A21" s="187"/>
      <c r="B21" s="187"/>
      <c r="C21" s="188"/>
      <c r="D21" s="189"/>
      <c r="E21" s="441"/>
      <c r="F21" s="441"/>
      <c r="G21" s="441"/>
      <c r="H21" s="77"/>
      <c r="I21" s="78"/>
      <c r="J21" s="78"/>
      <c r="K21" s="78"/>
      <c r="L21" s="79"/>
    </row>
    <row r="22" spans="1:12" s="7" customFormat="1" ht="36" customHeight="1">
      <c r="A22" s="192" t="s">
        <v>1048</v>
      </c>
      <c r="B22" s="193"/>
      <c r="C22" s="194" t="s">
        <v>1217</v>
      </c>
      <c r="D22" s="195" t="s">
        <v>889</v>
      </c>
      <c r="E22" s="196"/>
      <c r="F22" s="196"/>
      <c r="G22" s="197">
        <f>G35</f>
        <v>0</v>
      </c>
      <c r="H22" s="77"/>
      <c r="I22" s="78"/>
      <c r="J22" s="78"/>
      <c r="K22" s="78"/>
      <c r="L22" s="79"/>
    </row>
    <row r="23" spans="1:12" s="7" customFormat="1" ht="13.5" customHeight="1">
      <c r="A23" s="192"/>
      <c r="B23" s="193"/>
      <c r="C23" s="194"/>
      <c r="D23" s="195"/>
      <c r="E23" s="196"/>
      <c r="F23" s="196"/>
      <c r="G23" s="197"/>
      <c r="H23" s="77"/>
      <c r="I23" s="78"/>
      <c r="J23" s="78"/>
      <c r="K23" s="78"/>
      <c r="L23" s="79"/>
    </row>
    <row r="24" spans="1:12" s="7" customFormat="1" ht="13.5" customHeight="1">
      <c r="A24" s="193" t="s">
        <v>822</v>
      </c>
      <c r="B24" s="193"/>
      <c r="C24" s="198" t="s">
        <v>1049</v>
      </c>
      <c r="D24" s="199" t="s">
        <v>796</v>
      </c>
      <c r="E24" s="200">
        <v>15</v>
      </c>
      <c r="F24" s="200"/>
      <c r="G24" s="201">
        <f>E24*F24*0.01</f>
        <v>0</v>
      </c>
      <c r="H24" s="77"/>
      <c r="I24" s="78"/>
      <c r="J24" s="78"/>
      <c r="K24" s="78"/>
      <c r="L24" s="79"/>
    </row>
    <row r="25" spans="1:12" s="7" customFormat="1" ht="15.75" customHeight="1">
      <c r="A25" s="193" t="s">
        <v>823</v>
      </c>
      <c r="B25" s="193"/>
      <c r="C25" s="198" t="s">
        <v>1066</v>
      </c>
      <c r="D25" s="199" t="s">
        <v>796</v>
      </c>
      <c r="E25" s="200">
        <v>21</v>
      </c>
      <c r="F25" s="201">
        <f>G22</f>
        <v>0</v>
      </c>
      <c r="G25" s="201">
        <f>E25*F25*0.01</f>
        <v>0</v>
      </c>
      <c r="H25" s="77"/>
      <c r="I25" s="78"/>
      <c r="J25" s="78"/>
      <c r="K25" s="78"/>
      <c r="L25" s="79"/>
    </row>
    <row r="26" spans="1:12" s="7" customFormat="1" ht="12" customHeight="1">
      <c r="A26" s="193"/>
      <c r="B26" s="193"/>
      <c r="C26" s="198"/>
      <c r="D26" s="199"/>
      <c r="E26" s="200"/>
      <c r="F26" s="200"/>
      <c r="G26" s="201"/>
      <c r="H26" s="77"/>
      <c r="I26" s="78"/>
      <c r="J26" s="78"/>
      <c r="K26" s="78"/>
      <c r="L26" s="79"/>
    </row>
    <row r="27" spans="1:12" s="7" customFormat="1" ht="36" customHeight="1">
      <c r="A27" s="212" t="s">
        <v>1218</v>
      </c>
      <c r="B27" s="213"/>
      <c r="C27" s="214" t="s">
        <v>1219</v>
      </c>
      <c r="D27" s="215" t="s">
        <v>889</v>
      </c>
      <c r="E27" s="216"/>
      <c r="F27" s="216"/>
      <c r="G27" s="217">
        <f>SUM(G22:G26)</f>
        <v>0</v>
      </c>
      <c r="H27" s="77"/>
      <c r="I27" s="78"/>
      <c r="J27" s="78"/>
      <c r="K27" s="78"/>
      <c r="L27" s="79"/>
    </row>
    <row r="28" spans="1:12" s="7" customFormat="1" ht="12" customHeight="1">
      <c r="A28" s="187"/>
      <c r="B28" s="187"/>
      <c r="C28" s="202"/>
      <c r="D28" s="189"/>
      <c r="E28" s="190"/>
      <c r="F28" s="191"/>
      <c r="G28" s="187"/>
      <c r="H28" s="77"/>
      <c r="I28" s="78"/>
      <c r="J28" s="78"/>
      <c r="K28" s="78"/>
      <c r="L28" s="79"/>
    </row>
    <row r="29" spans="1:12" s="7" customFormat="1" ht="12" customHeight="1">
      <c r="A29" s="187"/>
      <c r="B29" s="187"/>
      <c r="C29" s="202"/>
      <c r="D29" s="189"/>
      <c r="E29" s="190"/>
      <c r="F29" s="191"/>
      <c r="G29" s="187"/>
      <c r="H29" s="77"/>
      <c r="I29" s="78"/>
      <c r="J29" s="78"/>
      <c r="K29" s="78"/>
      <c r="L29" s="79"/>
    </row>
    <row r="30" spans="1:12" ht="47.25">
      <c r="A30" s="192" t="s">
        <v>1031</v>
      </c>
      <c r="B30" s="193"/>
      <c r="C30" s="194" t="s">
        <v>1221</v>
      </c>
      <c r="D30" s="199" t="s">
        <v>884</v>
      </c>
      <c r="E30" s="203" t="s">
        <v>884</v>
      </c>
      <c r="F30" s="203"/>
      <c r="G30" s="203"/>
      <c r="H30" s="77"/>
      <c r="I30" s="78"/>
      <c r="J30" s="78"/>
      <c r="K30" s="78"/>
      <c r="L30" s="79"/>
    </row>
    <row r="31" spans="1:12" ht="11.25" customHeight="1">
      <c r="A31" s="193"/>
      <c r="B31" s="193"/>
      <c r="C31" s="198"/>
      <c r="D31" s="199" t="s">
        <v>884</v>
      </c>
      <c r="E31" s="203" t="s">
        <v>884</v>
      </c>
      <c r="F31" s="203"/>
      <c r="G31" s="203"/>
      <c r="H31" s="77"/>
      <c r="I31" s="78"/>
      <c r="J31" s="78"/>
      <c r="K31" s="78"/>
      <c r="L31" s="79"/>
    </row>
    <row r="32" spans="1:12" ht="25.5" customHeight="1">
      <c r="A32" s="193">
        <v>1</v>
      </c>
      <c r="B32" s="193"/>
      <c r="C32" s="204" t="s">
        <v>361</v>
      </c>
      <c r="D32" s="205" t="s">
        <v>889</v>
      </c>
      <c r="E32" s="206" t="s">
        <v>884</v>
      </c>
      <c r="F32" s="206"/>
      <c r="G32" s="207">
        <f>' Kotelna '!G25</f>
        <v>0</v>
      </c>
      <c r="H32" s="77"/>
      <c r="I32" s="78"/>
      <c r="J32" s="78"/>
      <c r="K32" s="78"/>
      <c r="L32" s="79"/>
    </row>
    <row r="33" spans="1:12" ht="18" customHeight="1">
      <c r="A33" s="193">
        <v>3</v>
      </c>
      <c r="B33" s="193"/>
      <c r="C33" s="208" t="s">
        <v>1220</v>
      </c>
      <c r="D33" s="205" t="s">
        <v>889</v>
      </c>
      <c r="E33" s="206"/>
      <c r="F33" s="206"/>
      <c r="G33" s="207">
        <f>Rozvody!G25</f>
        <v>0</v>
      </c>
      <c r="H33" s="77"/>
      <c r="I33" s="78"/>
      <c r="J33" s="78"/>
      <c r="K33" s="78"/>
      <c r="L33" s="79"/>
    </row>
    <row r="34" spans="1:12" ht="11.25" customHeight="1">
      <c r="A34" s="193"/>
      <c r="B34" s="193"/>
      <c r="C34" s="198"/>
      <c r="D34" s="199"/>
      <c r="E34" s="203"/>
      <c r="F34" s="203"/>
      <c r="G34" s="209"/>
      <c r="H34" s="77"/>
      <c r="I34" s="78"/>
      <c r="J34" s="78"/>
      <c r="K34" s="78"/>
      <c r="L34" s="79"/>
    </row>
    <row r="35" spans="1:12" ht="47.25">
      <c r="A35" s="192" t="s">
        <v>1031</v>
      </c>
      <c r="B35" s="192"/>
      <c r="C35" s="194" t="s">
        <v>1222</v>
      </c>
      <c r="D35" s="195" t="s">
        <v>889</v>
      </c>
      <c r="E35" s="210"/>
      <c r="F35" s="210"/>
      <c r="G35" s="211">
        <f>SUM(G32:G34)</f>
        <v>0</v>
      </c>
      <c r="H35" s="77"/>
      <c r="I35" s="78"/>
      <c r="J35" s="78"/>
      <c r="K35" s="78"/>
      <c r="L35" s="79"/>
    </row>
    <row r="36" spans="1:7" ht="11.25" customHeight="1">
      <c r="A36" s="20"/>
      <c r="B36" s="20"/>
      <c r="C36" s="19"/>
      <c r="D36" s="21"/>
      <c r="E36" s="24"/>
      <c r="F36" s="24"/>
      <c r="G36" s="27"/>
    </row>
    <row r="37" spans="1:7" ht="11.25" customHeight="1">
      <c r="A37" s="20"/>
      <c r="B37" s="20"/>
      <c r="C37" s="19"/>
      <c r="D37" s="21"/>
      <c r="E37" s="24"/>
      <c r="F37" s="24"/>
      <c r="G37" s="27"/>
    </row>
    <row r="38" spans="1:7" ht="11.25" customHeight="1">
      <c r="A38" s="20"/>
      <c r="B38" s="20"/>
      <c r="C38" s="19"/>
      <c r="D38" s="21"/>
      <c r="E38" s="24"/>
      <c r="F38" s="24"/>
      <c r="G38" s="27"/>
    </row>
  </sheetData>
  <sheetProtection password="CE10" sheet="1"/>
  <mergeCells count="27">
    <mergeCell ref="H8:J8"/>
    <mergeCell ref="K8:L8"/>
    <mergeCell ref="H9:J9"/>
    <mergeCell ref="K9:L9"/>
    <mergeCell ref="A1:L1"/>
    <mergeCell ref="K6:L6"/>
    <mergeCell ref="H7:J7"/>
    <mergeCell ref="K7:L7"/>
    <mergeCell ref="H6:J6"/>
    <mergeCell ref="A3:H3"/>
    <mergeCell ref="I10:K10"/>
    <mergeCell ref="G10:H10"/>
    <mergeCell ref="G11:H11"/>
    <mergeCell ref="I13:K13"/>
    <mergeCell ref="A13:B13"/>
    <mergeCell ref="C13:F13"/>
    <mergeCell ref="I12:K12"/>
    <mergeCell ref="I11:K11"/>
    <mergeCell ref="C10:F10"/>
    <mergeCell ref="C11:F11"/>
    <mergeCell ref="E21:G21"/>
    <mergeCell ref="A12:B12"/>
    <mergeCell ref="C12:F12"/>
    <mergeCell ref="G13:H13"/>
    <mergeCell ref="G12:H12"/>
    <mergeCell ref="A10:B10"/>
    <mergeCell ref="A11:B1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1"/>
  <sheetViews>
    <sheetView zoomScaleSheetLayoutView="160" workbookViewId="0" topLeftCell="A253">
      <selection activeCell="F276" sqref="F276"/>
    </sheetView>
  </sheetViews>
  <sheetFormatPr defaultColWidth="9.140625" defaultRowHeight="11.25" customHeight="1"/>
  <cols>
    <col min="1" max="1" width="8.421875" style="18" customWidth="1"/>
    <col min="2" max="2" width="14.421875" style="1" customWidth="1"/>
    <col min="3" max="3" width="44.140625" style="4" customWidth="1"/>
    <col min="4" max="4" width="6.140625" style="18" customWidth="1"/>
    <col min="5" max="5" width="13.00390625" style="5" customWidth="1"/>
    <col min="6" max="6" width="10.00390625" style="1" customWidth="1"/>
    <col min="7" max="7" width="12.7109375" style="1" customWidth="1"/>
    <col min="8" max="8" width="10.7109375" style="9" customWidth="1"/>
    <col min="9" max="11" width="7.57421875" style="1" customWidth="1"/>
    <col min="12" max="12" width="9.00390625" style="6" customWidth="1"/>
    <col min="13" max="16384" width="9.140625" style="6" customWidth="1"/>
  </cols>
  <sheetData>
    <row r="1" spans="1:11" s="1" customFormat="1" ht="37.5" customHeight="1">
      <c r="A1" s="455" t="s">
        <v>368</v>
      </c>
      <c r="B1" s="456"/>
      <c r="C1" s="456"/>
      <c r="D1" s="456"/>
      <c r="E1" s="456"/>
      <c r="F1" s="456"/>
      <c r="G1" s="456"/>
      <c r="H1" s="456"/>
      <c r="I1" s="456"/>
      <c r="J1" s="456"/>
      <c r="K1" s="179"/>
    </row>
    <row r="2" spans="1:11" s="1" customFormat="1" ht="18.75">
      <c r="A2" s="178"/>
      <c r="B2" s="179"/>
      <c r="C2" s="180"/>
      <c r="D2" s="181"/>
      <c r="E2" s="182"/>
      <c r="F2" s="179"/>
      <c r="G2" s="179"/>
      <c r="H2" s="183"/>
      <c r="I2" s="179"/>
      <c r="J2" s="179"/>
      <c r="K2" s="179"/>
    </row>
    <row r="3" spans="1:11" s="1" customFormat="1" ht="15">
      <c r="A3" s="457" t="s">
        <v>898</v>
      </c>
      <c r="B3" s="457"/>
      <c r="C3" s="457"/>
      <c r="D3" s="457"/>
      <c r="E3" s="457"/>
      <c r="F3" s="457"/>
      <c r="G3" s="457"/>
      <c r="H3" s="457"/>
      <c r="I3" s="154"/>
      <c r="J3" s="159"/>
      <c r="K3" s="159"/>
    </row>
    <row r="4" spans="1:11" s="1" customFormat="1" ht="15">
      <c r="A4" s="184" t="s">
        <v>981</v>
      </c>
      <c r="B4" s="154"/>
      <c r="C4" s="155"/>
      <c r="D4" s="156"/>
      <c r="E4" s="157"/>
      <c r="F4" s="154"/>
      <c r="G4" s="154"/>
      <c r="H4" s="158"/>
      <c r="I4" s="154"/>
      <c r="J4" s="159"/>
      <c r="K4" s="159"/>
    </row>
    <row r="5" spans="1:11" s="1" customFormat="1" ht="15">
      <c r="A5" s="184" t="s">
        <v>1214</v>
      </c>
      <c r="B5" s="154"/>
      <c r="C5" s="155"/>
      <c r="D5" s="156"/>
      <c r="E5" s="157"/>
      <c r="F5" s="154"/>
      <c r="G5" s="154"/>
      <c r="H5" s="158"/>
      <c r="I5" s="154"/>
      <c r="J5" s="159"/>
      <c r="K5" s="159"/>
    </row>
    <row r="6" spans="1:11" s="1" customFormat="1" ht="15">
      <c r="A6" s="184"/>
      <c r="B6" s="154"/>
      <c r="C6" s="155"/>
      <c r="D6" s="156"/>
      <c r="E6" s="157"/>
      <c r="F6" s="154"/>
      <c r="G6" s="154"/>
      <c r="H6" s="158"/>
      <c r="I6" s="154"/>
      <c r="J6" s="159"/>
      <c r="K6" s="159"/>
    </row>
    <row r="7" spans="1:11" s="10" customFormat="1" ht="15">
      <c r="A7" s="163"/>
      <c r="B7" s="161"/>
      <c r="C7" s="162"/>
      <c r="D7" s="163"/>
      <c r="E7" s="164"/>
      <c r="F7" s="161"/>
      <c r="G7" s="161"/>
      <c r="H7" s="461" t="s">
        <v>280</v>
      </c>
      <c r="I7" s="461"/>
      <c r="J7" s="461"/>
      <c r="K7" s="160"/>
    </row>
    <row r="8" spans="1:11" s="10" customFormat="1" ht="15">
      <c r="A8" s="459"/>
      <c r="B8" s="460"/>
      <c r="C8" s="460"/>
      <c r="D8" s="460"/>
      <c r="E8" s="460"/>
      <c r="F8" s="460"/>
      <c r="G8" s="460"/>
      <c r="H8" s="451"/>
      <c r="I8" s="451"/>
      <c r="J8" s="451"/>
      <c r="K8" s="160"/>
    </row>
    <row r="9" spans="1:11" s="10" customFormat="1" ht="15">
      <c r="A9" s="459"/>
      <c r="B9" s="460"/>
      <c r="C9" s="460"/>
      <c r="D9" s="460"/>
      <c r="E9" s="460"/>
      <c r="F9" s="460"/>
      <c r="G9" s="161"/>
      <c r="H9" s="461" t="s">
        <v>568</v>
      </c>
      <c r="I9" s="462"/>
      <c r="J9" s="462"/>
      <c r="K9" s="160"/>
    </row>
    <row r="10" spans="1:11" s="10" customFormat="1" ht="15">
      <c r="A10" s="163"/>
      <c r="B10" s="161"/>
      <c r="C10" s="162"/>
      <c r="D10" s="163"/>
      <c r="E10" s="164"/>
      <c r="F10" s="161"/>
      <c r="G10" s="161"/>
      <c r="H10" s="451" t="s">
        <v>569</v>
      </c>
      <c r="I10" s="462"/>
      <c r="J10" s="462"/>
      <c r="K10" s="160"/>
    </row>
    <row r="11" spans="1:11" s="1" customFormat="1" ht="15">
      <c r="A11" s="156" t="s">
        <v>1024</v>
      </c>
      <c r="B11" s="154"/>
      <c r="C11" s="155"/>
      <c r="D11" s="156"/>
      <c r="E11" s="157"/>
      <c r="F11" s="154"/>
      <c r="G11" s="154"/>
      <c r="H11" s="451"/>
      <c r="I11" s="462"/>
      <c r="J11" s="462"/>
      <c r="K11" s="160"/>
    </row>
    <row r="12" spans="1:11" s="1" customFormat="1" ht="15">
      <c r="A12" s="156"/>
      <c r="B12" s="154"/>
      <c r="C12" s="155"/>
      <c r="D12" s="156"/>
      <c r="E12" s="157"/>
      <c r="F12" s="154"/>
      <c r="G12" s="154"/>
      <c r="H12" s="451"/>
      <c r="I12" s="462"/>
      <c r="J12" s="462"/>
      <c r="K12" s="160"/>
    </row>
    <row r="13" spans="1:11" s="1" customFormat="1" ht="15">
      <c r="A13" s="442"/>
      <c r="B13" s="442"/>
      <c r="C13" s="447" t="s">
        <v>969</v>
      </c>
      <c r="D13" s="458"/>
      <c r="E13" s="458"/>
      <c r="F13" s="458"/>
      <c r="G13" s="442" t="s">
        <v>968</v>
      </c>
      <c r="H13" s="458"/>
      <c r="I13" s="442" t="s">
        <v>970</v>
      </c>
      <c r="J13" s="463"/>
      <c r="K13" s="463"/>
    </row>
    <row r="14" spans="1:11" s="1" customFormat="1" ht="15">
      <c r="A14" s="442" t="s">
        <v>965</v>
      </c>
      <c r="B14" s="442"/>
      <c r="C14" s="442" t="s">
        <v>901</v>
      </c>
      <c r="D14" s="458"/>
      <c r="E14" s="458"/>
      <c r="F14" s="458"/>
      <c r="G14" s="442"/>
      <c r="H14" s="458"/>
      <c r="I14" s="442"/>
      <c r="J14" s="463"/>
      <c r="K14" s="463"/>
    </row>
    <row r="15" spans="1:11" s="1" customFormat="1" ht="15">
      <c r="A15" s="442" t="s">
        <v>966</v>
      </c>
      <c r="B15" s="442"/>
      <c r="C15" s="442" t="s">
        <v>896</v>
      </c>
      <c r="D15" s="458"/>
      <c r="E15" s="458"/>
      <c r="F15" s="458"/>
      <c r="G15" s="442"/>
      <c r="H15" s="458"/>
      <c r="I15" s="442"/>
      <c r="J15" s="463"/>
      <c r="K15" s="463"/>
    </row>
    <row r="16" spans="1:11" s="1" customFormat="1" ht="15">
      <c r="A16" s="442" t="s">
        <v>967</v>
      </c>
      <c r="B16" s="442"/>
      <c r="C16" s="447"/>
      <c r="D16" s="458"/>
      <c r="E16" s="458"/>
      <c r="F16" s="458"/>
      <c r="G16" s="442"/>
      <c r="H16" s="458"/>
      <c r="I16" s="442"/>
      <c r="J16" s="463"/>
      <c r="K16" s="463"/>
    </row>
    <row r="17" spans="1:11" s="1" customFormat="1" ht="15">
      <c r="A17" s="156"/>
      <c r="B17" s="154"/>
      <c r="C17" s="155"/>
      <c r="D17" s="156"/>
      <c r="E17" s="157"/>
      <c r="F17" s="154"/>
      <c r="G17" s="154"/>
      <c r="H17" s="154"/>
      <c r="I17" s="159"/>
      <c r="J17" s="159"/>
      <c r="K17" s="160"/>
    </row>
    <row r="18" spans="1:11" s="1" customFormat="1" ht="15">
      <c r="A18" s="156" t="s">
        <v>897</v>
      </c>
      <c r="B18" s="154"/>
      <c r="C18" s="155"/>
      <c r="D18" s="156"/>
      <c r="E18" s="157"/>
      <c r="F18" s="154"/>
      <c r="G18" s="154"/>
      <c r="H18" s="158"/>
      <c r="I18" s="154"/>
      <c r="J18" s="159"/>
      <c r="K18" s="159"/>
    </row>
    <row r="19" spans="1:11" s="1" customFormat="1" ht="15">
      <c r="A19" s="185"/>
      <c r="B19" s="159"/>
      <c r="C19" s="160"/>
      <c r="D19" s="185"/>
      <c r="E19" s="165"/>
      <c r="F19" s="159"/>
      <c r="G19" s="159"/>
      <c r="H19" s="167"/>
      <c r="I19" s="159"/>
      <c r="J19" s="159"/>
      <c r="K19" s="159"/>
    </row>
    <row r="20" spans="1:11" s="8" customFormat="1" ht="22.5">
      <c r="A20" s="142" t="s">
        <v>1025</v>
      </c>
      <c r="B20" s="143" t="s">
        <v>1026</v>
      </c>
      <c r="C20" s="143" t="s">
        <v>1027</v>
      </c>
      <c r="D20" s="143" t="s">
        <v>1028</v>
      </c>
      <c r="E20" s="144"/>
      <c r="F20" s="143" t="s">
        <v>1067</v>
      </c>
      <c r="G20" s="143" t="s">
        <v>824</v>
      </c>
      <c r="H20" s="143"/>
      <c r="I20" s="143"/>
      <c r="J20" s="146"/>
      <c r="K20" s="143"/>
    </row>
    <row r="21" spans="1:11" s="8" customFormat="1" ht="11.25">
      <c r="A21" s="147" t="s">
        <v>885</v>
      </c>
      <c r="B21" s="148" t="s">
        <v>886</v>
      </c>
      <c r="C21" s="149" t="s">
        <v>887</v>
      </c>
      <c r="D21" s="148" t="s">
        <v>888</v>
      </c>
      <c r="E21" s="148" t="s">
        <v>1002</v>
      </c>
      <c r="F21" s="148" t="s">
        <v>1003</v>
      </c>
      <c r="G21" s="148" t="s">
        <v>1004</v>
      </c>
      <c r="H21" s="148"/>
      <c r="I21" s="148"/>
      <c r="J21" s="150"/>
      <c r="K21" s="148"/>
    </row>
    <row r="22" spans="1:11" s="7" customFormat="1" ht="17.25">
      <c r="A22" s="56"/>
      <c r="B22" s="54"/>
      <c r="C22" s="55"/>
      <c r="D22" s="56"/>
      <c r="E22" s="57"/>
      <c r="F22" s="54"/>
      <c r="G22" s="54"/>
      <c r="H22" s="59"/>
      <c r="I22" s="60"/>
      <c r="J22" s="60"/>
      <c r="K22" s="60"/>
    </row>
    <row r="23" spans="1:11" s="7" customFormat="1" ht="17.25">
      <c r="A23" s="56"/>
      <c r="B23" s="54"/>
      <c r="C23" s="55" t="s">
        <v>971</v>
      </c>
      <c r="D23" s="56"/>
      <c r="E23" s="464"/>
      <c r="F23" s="464"/>
      <c r="G23" s="464"/>
      <c r="H23" s="59"/>
      <c r="I23" s="60"/>
      <c r="J23" s="60"/>
      <c r="K23" s="60"/>
    </row>
    <row r="24" spans="1:11" s="7" customFormat="1" ht="15">
      <c r="A24" s="56"/>
      <c r="B24" s="54"/>
      <c r="C24" s="62"/>
      <c r="D24" s="56"/>
      <c r="E24" s="63"/>
      <c r="F24" s="64"/>
      <c r="G24" s="64"/>
      <c r="H24" s="394"/>
      <c r="I24" s="395"/>
      <c r="J24" s="65"/>
      <c r="K24" s="66"/>
    </row>
    <row r="25" spans="1:11" s="7" customFormat="1" ht="12.75">
      <c r="A25" s="229" t="s">
        <v>851</v>
      </c>
      <c r="B25" s="230"/>
      <c r="C25" s="231" t="s">
        <v>850</v>
      </c>
      <c r="D25" s="232" t="s">
        <v>889</v>
      </c>
      <c r="E25" s="233"/>
      <c r="F25" s="233"/>
      <c r="G25" s="396">
        <f>G42+G57</f>
        <v>0</v>
      </c>
      <c r="H25" s="397"/>
      <c r="I25" s="395"/>
      <c r="J25" s="68"/>
      <c r="K25" s="69"/>
    </row>
    <row r="26" spans="1:11" s="7" customFormat="1" ht="12.75">
      <c r="A26" s="229"/>
      <c r="B26" s="230"/>
      <c r="C26" s="231"/>
      <c r="D26" s="232"/>
      <c r="E26" s="233"/>
      <c r="F26" s="233"/>
      <c r="G26" s="396"/>
      <c r="H26" s="394"/>
      <c r="I26" s="395"/>
      <c r="J26" s="70"/>
      <c r="K26" s="71"/>
    </row>
    <row r="27" spans="1:11" s="7" customFormat="1" ht="12.75">
      <c r="A27" s="234" t="s">
        <v>822</v>
      </c>
      <c r="B27" s="230"/>
      <c r="C27" s="235" t="s">
        <v>1049</v>
      </c>
      <c r="D27" s="236" t="s">
        <v>796</v>
      </c>
      <c r="E27" s="237">
        <v>15</v>
      </c>
      <c r="F27" s="237"/>
      <c r="G27" s="398">
        <f>E27*F27*0.01</f>
        <v>0</v>
      </c>
      <c r="H27" s="394"/>
      <c r="I27" s="395"/>
      <c r="J27" s="70"/>
      <c r="K27" s="71"/>
    </row>
    <row r="28" spans="1:11" s="7" customFormat="1" ht="12.75">
      <c r="A28" s="234" t="s">
        <v>823</v>
      </c>
      <c r="B28" s="230"/>
      <c r="C28" s="235" t="s">
        <v>1066</v>
      </c>
      <c r="D28" s="236" t="s">
        <v>796</v>
      </c>
      <c r="E28" s="237">
        <v>21</v>
      </c>
      <c r="F28" s="398">
        <f>G25</f>
        <v>0</v>
      </c>
      <c r="G28" s="398">
        <f>E28*F28*0.01</f>
        <v>0</v>
      </c>
      <c r="H28" s="394"/>
      <c r="I28" s="395"/>
      <c r="J28" s="70"/>
      <c r="K28" s="71"/>
    </row>
    <row r="29" spans="1:11" s="7" customFormat="1" ht="12.75">
      <c r="A29" s="234"/>
      <c r="B29" s="230"/>
      <c r="C29" s="235"/>
      <c r="D29" s="236"/>
      <c r="E29" s="237"/>
      <c r="F29" s="237"/>
      <c r="G29" s="398"/>
      <c r="H29" s="394"/>
      <c r="I29" s="395"/>
      <c r="J29" s="70"/>
      <c r="K29" s="71"/>
    </row>
    <row r="30" spans="1:11" s="7" customFormat="1" ht="12.75">
      <c r="A30" s="229" t="s">
        <v>1048</v>
      </c>
      <c r="B30" s="230"/>
      <c r="C30" s="231" t="s">
        <v>1007</v>
      </c>
      <c r="D30" s="232" t="s">
        <v>889</v>
      </c>
      <c r="E30" s="233"/>
      <c r="F30" s="233"/>
      <c r="G30" s="396">
        <f>SUM(G25:G29)</f>
        <v>0</v>
      </c>
      <c r="H30" s="399"/>
      <c r="I30" s="242"/>
      <c r="J30" s="70"/>
      <c r="K30" s="71"/>
    </row>
    <row r="31" spans="1:11" s="7" customFormat="1" ht="12.75">
      <c r="A31" s="238"/>
      <c r="B31" s="239"/>
      <c r="C31" s="240"/>
      <c r="D31" s="241"/>
      <c r="E31" s="242"/>
      <c r="F31" s="242"/>
      <c r="G31" s="400"/>
      <c r="H31" s="394"/>
      <c r="I31" s="395"/>
      <c r="J31" s="70"/>
      <c r="K31" s="71"/>
    </row>
    <row r="32" spans="1:11" s="7" customFormat="1" ht="12.75">
      <c r="A32" s="238"/>
      <c r="B32" s="239"/>
      <c r="C32" s="240"/>
      <c r="D32" s="241"/>
      <c r="E32" s="242"/>
      <c r="F32" s="242"/>
      <c r="G32" s="400"/>
      <c r="H32" s="394"/>
      <c r="I32" s="395"/>
      <c r="J32" s="70"/>
      <c r="K32" s="71"/>
    </row>
    <row r="33" spans="1:11" s="7" customFormat="1" ht="12.75">
      <c r="A33" s="238"/>
      <c r="B33" s="239"/>
      <c r="C33" s="240"/>
      <c r="D33" s="241"/>
      <c r="E33" s="242"/>
      <c r="F33" s="242"/>
      <c r="G33" s="400"/>
      <c r="H33" s="394"/>
      <c r="I33" s="395"/>
      <c r="J33" s="70"/>
      <c r="K33" s="71"/>
    </row>
    <row r="34" spans="1:11" s="7" customFormat="1" ht="12.75">
      <c r="A34" s="238"/>
      <c r="B34" s="239"/>
      <c r="C34" s="240"/>
      <c r="D34" s="241"/>
      <c r="E34" s="242"/>
      <c r="F34" s="242"/>
      <c r="G34" s="400"/>
      <c r="H34" s="394"/>
      <c r="I34" s="395"/>
      <c r="J34" s="70"/>
      <c r="K34" s="71"/>
    </row>
    <row r="35" spans="1:11" s="13" customFormat="1" ht="12.75">
      <c r="A35" s="104"/>
      <c r="B35" s="103"/>
      <c r="C35" s="74" t="s">
        <v>1047</v>
      </c>
      <c r="D35" s="104"/>
      <c r="E35" s="105"/>
      <c r="F35" s="103"/>
      <c r="G35" s="103"/>
      <c r="H35" s="401"/>
      <c r="I35" s="243"/>
      <c r="J35" s="85"/>
      <c r="K35" s="86"/>
    </row>
    <row r="36" spans="1:11" s="13" customFormat="1" ht="12.75">
      <c r="A36" s="104"/>
      <c r="B36" s="103"/>
      <c r="C36" s="106"/>
      <c r="D36" s="104"/>
      <c r="E36" s="105"/>
      <c r="F36" s="103"/>
      <c r="G36" s="103"/>
      <c r="H36" s="107"/>
      <c r="I36" s="103"/>
      <c r="J36" s="103"/>
      <c r="K36" s="103"/>
    </row>
    <row r="37" spans="1:11" s="2" customFormat="1" ht="12.75">
      <c r="A37" s="229" t="s">
        <v>1031</v>
      </c>
      <c r="B37" s="230"/>
      <c r="C37" s="231" t="s">
        <v>1070</v>
      </c>
      <c r="D37" s="236" t="s">
        <v>884</v>
      </c>
      <c r="E37" s="243" t="s">
        <v>884</v>
      </c>
      <c r="F37" s="243"/>
      <c r="G37" s="243"/>
      <c r="H37" s="401"/>
      <c r="I37" s="243"/>
      <c r="J37" s="80"/>
      <c r="K37" s="81"/>
    </row>
    <row r="38" spans="1:11" s="2" customFormat="1" ht="12.75">
      <c r="A38" s="234"/>
      <c r="B38" s="230"/>
      <c r="C38" s="235"/>
      <c r="D38" s="236" t="s">
        <v>884</v>
      </c>
      <c r="E38" s="243" t="s">
        <v>884</v>
      </c>
      <c r="F38" s="243"/>
      <c r="G38" s="243"/>
      <c r="H38" s="401"/>
      <c r="I38" s="243"/>
      <c r="J38" s="83"/>
      <c r="K38" s="84"/>
    </row>
    <row r="39" spans="1:11" s="3" customFormat="1" ht="12.75">
      <c r="A39" s="234">
        <v>1</v>
      </c>
      <c r="B39" s="230"/>
      <c r="C39" s="235" t="s">
        <v>841</v>
      </c>
      <c r="D39" s="236" t="s">
        <v>889</v>
      </c>
      <c r="E39" s="243" t="s">
        <v>884</v>
      </c>
      <c r="F39" s="243"/>
      <c r="G39" s="402">
        <f>G71</f>
        <v>0</v>
      </c>
      <c r="H39" s="401"/>
      <c r="I39" s="243"/>
      <c r="J39" s="85"/>
      <c r="K39" s="86"/>
    </row>
    <row r="40" spans="1:11" s="3" customFormat="1" ht="12.75">
      <c r="A40" s="234">
        <v>2</v>
      </c>
      <c r="B40" s="230"/>
      <c r="C40" s="235" t="s">
        <v>842</v>
      </c>
      <c r="D40" s="236" t="s">
        <v>889</v>
      </c>
      <c r="E40" s="243"/>
      <c r="F40" s="243"/>
      <c r="G40" s="402">
        <f>G89</f>
        <v>0</v>
      </c>
      <c r="H40" s="401"/>
      <c r="I40" s="243"/>
      <c r="J40" s="85"/>
      <c r="K40" s="86"/>
    </row>
    <row r="41" spans="1:11" s="3" customFormat="1" ht="12.75">
      <c r="A41" s="234"/>
      <c r="B41" s="230"/>
      <c r="C41" s="235"/>
      <c r="D41" s="236"/>
      <c r="E41" s="243"/>
      <c r="F41" s="243"/>
      <c r="G41" s="402"/>
      <c r="H41" s="401"/>
      <c r="I41" s="243"/>
      <c r="J41" s="85"/>
      <c r="K41" s="86"/>
    </row>
    <row r="42" spans="1:11" s="3" customFormat="1" ht="12.75">
      <c r="A42" s="229" t="s">
        <v>1031</v>
      </c>
      <c r="B42" s="244"/>
      <c r="C42" s="231" t="s">
        <v>1071</v>
      </c>
      <c r="D42" s="232" t="s">
        <v>889</v>
      </c>
      <c r="E42" s="245"/>
      <c r="F42" s="245"/>
      <c r="G42" s="403">
        <f>SUM(G39:G41)</f>
        <v>0</v>
      </c>
      <c r="H42" s="404"/>
      <c r="I42" s="245"/>
      <c r="J42" s="85"/>
      <c r="K42" s="86"/>
    </row>
    <row r="43" spans="1:11" s="3" customFormat="1" ht="12.75">
      <c r="A43" s="234"/>
      <c r="B43" s="230"/>
      <c r="C43" s="235"/>
      <c r="D43" s="236"/>
      <c r="E43" s="243"/>
      <c r="F43" s="243"/>
      <c r="G43" s="402"/>
      <c r="H43" s="401"/>
      <c r="I43" s="243"/>
      <c r="J43" s="85"/>
      <c r="K43" s="86"/>
    </row>
    <row r="44" spans="1:11" s="3" customFormat="1" ht="12.75">
      <c r="A44" s="234"/>
      <c r="B44" s="230"/>
      <c r="C44" s="235"/>
      <c r="D44" s="236"/>
      <c r="E44" s="243"/>
      <c r="F44" s="243"/>
      <c r="G44" s="402"/>
      <c r="H44" s="401"/>
      <c r="I44" s="243"/>
      <c r="J44" s="85"/>
      <c r="K44" s="86"/>
    </row>
    <row r="45" spans="1:11" s="3" customFormat="1" ht="12.75">
      <c r="A45" s="229" t="s">
        <v>1032</v>
      </c>
      <c r="B45" s="230"/>
      <c r="C45" s="231" t="s">
        <v>849</v>
      </c>
      <c r="D45" s="236" t="s">
        <v>884</v>
      </c>
      <c r="E45" s="243" t="s">
        <v>884</v>
      </c>
      <c r="F45" s="243"/>
      <c r="G45" s="402"/>
      <c r="H45" s="401"/>
      <c r="I45" s="243"/>
      <c r="J45" s="85"/>
      <c r="K45" s="86"/>
    </row>
    <row r="46" spans="1:11" s="3" customFormat="1" ht="12.75">
      <c r="A46" s="234"/>
      <c r="B46" s="230"/>
      <c r="C46" s="235"/>
      <c r="D46" s="236" t="s">
        <v>884</v>
      </c>
      <c r="E46" s="243" t="s">
        <v>884</v>
      </c>
      <c r="F46" s="243"/>
      <c r="G46" s="402"/>
      <c r="H46" s="401"/>
      <c r="I46" s="243"/>
      <c r="J46" s="85"/>
      <c r="K46" s="86"/>
    </row>
    <row r="47" spans="1:11" s="3" customFormat="1" ht="12.75">
      <c r="A47" s="234">
        <v>3</v>
      </c>
      <c r="B47" s="230"/>
      <c r="C47" s="440" t="s">
        <v>1046</v>
      </c>
      <c r="D47" s="236" t="s">
        <v>889</v>
      </c>
      <c r="E47" s="243" t="s">
        <v>884</v>
      </c>
      <c r="F47" s="243"/>
      <c r="G47" s="402">
        <v>0</v>
      </c>
      <c r="H47" s="401"/>
      <c r="I47" s="243"/>
      <c r="J47" s="85"/>
      <c r="K47" s="86"/>
    </row>
    <row r="48" spans="1:11" s="3" customFormat="1" ht="12.75">
      <c r="A48" s="234">
        <v>4</v>
      </c>
      <c r="B48" s="230"/>
      <c r="C48" s="235" t="s">
        <v>1072</v>
      </c>
      <c r="D48" s="236" t="s">
        <v>889</v>
      </c>
      <c r="E48" s="243"/>
      <c r="F48" s="243"/>
      <c r="G48" s="402">
        <v>0</v>
      </c>
      <c r="H48" s="401"/>
      <c r="I48" s="243"/>
      <c r="J48" s="85"/>
      <c r="K48" s="86"/>
    </row>
    <row r="49" spans="1:11" s="3" customFormat="1" ht="38.25">
      <c r="A49" s="234">
        <v>5</v>
      </c>
      <c r="B49" s="230"/>
      <c r="C49" s="235" t="s">
        <v>904</v>
      </c>
      <c r="D49" s="236" t="s">
        <v>889</v>
      </c>
      <c r="E49" s="243"/>
      <c r="F49" s="243"/>
      <c r="G49" s="402">
        <v>0</v>
      </c>
      <c r="H49" s="401"/>
      <c r="I49" s="243"/>
      <c r="J49" s="85"/>
      <c r="K49" s="86"/>
    </row>
    <row r="50" spans="1:11" s="29" customFormat="1" ht="12.75">
      <c r="A50" s="234">
        <v>6</v>
      </c>
      <c r="B50" s="230"/>
      <c r="C50" s="235" t="s">
        <v>902</v>
      </c>
      <c r="D50" s="236" t="s">
        <v>889</v>
      </c>
      <c r="E50" s="243"/>
      <c r="F50" s="243"/>
      <c r="G50" s="402">
        <v>0</v>
      </c>
      <c r="H50" s="401"/>
      <c r="I50" s="243"/>
      <c r="J50" s="91"/>
      <c r="K50" s="92"/>
    </row>
    <row r="51" spans="1:11" s="30" customFormat="1" ht="12.75">
      <c r="A51" s="234">
        <v>7</v>
      </c>
      <c r="B51" s="230"/>
      <c r="C51" s="95" t="s">
        <v>903</v>
      </c>
      <c r="D51" s="236" t="s">
        <v>962</v>
      </c>
      <c r="E51" s="243">
        <v>1</v>
      </c>
      <c r="F51" s="243"/>
      <c r="G51" s="402">
        <f>E51*F51</f>
        <v>0</v>
      </c>
      <c r="H51" s="77"/>
      <c r="I51" s="78"/>
      <c r="J51" s="78"/>
      <c r="K51" s="78"/>
    </row>
    <row r="52" spans="1:11" s="30" customFormat="1" ht="12.75">
      <c r="A52" s="234">
        <v>8</v>
      </c>
      <c r="B52" s="230"/>
      <c r="C52" s="95" t="s">
        <v>861</v>
      </c>
      <c r="D52" s="236" t="s">
        <v>962</v>
      </c>
      <c r="E52" s="243">
        <v>1</v>
      </c>
      <c r="F52" s="243"/>
      <c r="G52" s="402">
        <f>E52*F52</f>
        <v>0</v>
      </c>
      <c r="H52" s="77"/>
      <c r="I52" s="78"/>
      <c r="J52" s="78"/>
      <c r="K52" s="78"/>
    </row>
    <row r="53" spans="1:11" s="30" customFormat="1" ht="12.75">
      <c r="A53" s="234">
        <v>9</v>
      </c>
      <c r="B53" s="230"/>
      <c r="C53" s="95" t="s">
        <v>862</v>
      </c>
      <c r="D53" s="236" t="s">
        <v>962</v>
      </c>
      <c r="E53" s="243">
        <v>1</v>
      </c>
      <c r="F53" s="243"/>
      <c r="G53" s="402">
        <f>E53*F53</f>
        <v>0</v>
      </c>
      <c r="H53" s="77"/>
      <c r="I53" s="78"/>
      <c r="J53" s="78"/>
      <c r="K53" s="78"/>
    </row>
    <row r="54" spans="1:11" s="30" customFormat="1" ht="12.75">
      <c r="A54" s="234">
        <v>10</v>
      </c>
      <c r="B54" s="230"/>
      <c r="C54" s="95" t="s">
        <v>863</v>
      </c>
      <c r="D54" s="236" t="s">
        <v>962</v>
      </c>
      <c r="E54" s="243">
        <v>1</v>
      </c>
      <c r="F54" s="243"/>
      <c r="G54" s="402">
        <f>E54*F54</f>
        <v>0</v>
      </c>
      <c r="H54" s="77"/>
      <c r="I54" s="78"/>
      <c r="J54" s="78"/>
      <c r="K54" s="78"/>
    </row>
    <row r="55" spans="1:11" s="30" customFormat="1" ht="12.75">
      <c r="A55" s="234">
        <v>11</v>
      </c>
      <c r="B55" s="230"/>
      <c r="C55" s="95" t="s">
        <v>1116</v>
      </c>
      <c r="D55" s="236" t="s">
        <v>962</v>
      </c>
      <c r="E55" s="243">
        <v>1</v>
      </c>
      <c r="F55" s="243"/>
      <c r="G55" s="402">
        <f>E55*F55</f>
        <v>0</v>
      </c>
      <c r="H55" s="77"/>
      <c r="I55" s="78"/>
      <c r="J55" s="78"/>
      <c r="K55" s="78"/>
    </row>
    <row r="56" spans="1:11" s="3" customFormat="1" ht="12.75">
      <c r="A56" s="234"/>
      <c r="B56" s="230"/>
      <c r="C56" s="235"/>
      <c r="D56" s="236"/>
      <c r="E56" s="243"/>
      <c r="F56" s="243"/>
      <c r="G56" s="402"/>
      <c r="H56" s="401"/>
      <c r="I56" s="243"/>
      <c r="J56" s="85"/>
      <c r="K56" s="86"/>
    </row>
    <row r="57" spans="1:11" s="3" customFormat="1" ht="12.75">
      <c r="A57" s="229" t="s">
        <v>1032</v>
      </c>
      <c r="B57" s="244"/>
      <c r="C57" s="231" t="s">
        <v>1051</v>
      </c>
      <c r="D57" s="232" t="s">
        <v>889</v>
      </c>
      <c r="E57" s="245"/>
      <c r="F57" s="245"/>
      <c r="G57" s="403">
        <f>SUM(G47:G56)</f>
        <v>0</v>
      </c>
      <c r="H57" s="401"/>
      <c r="I57" s="243"/>
      <c r="J57" s="85"/>
      <c r="K57" s="86"/>
    </row>
    <row r="58" spans="1:11" s="3" customFormat="1" ht="12.75">
      <c r="A58" s="229"/>
      <c r="B58" s="244"/>
      <c r="C58" s="231"/>
      <c r="D58" s="232"/>
      <c r="E58" s="245"/>
      <c r="F58" s="245"/>
      <c r="G58" s="403"/>
      <c r="H58" s="401"/>
      <c r="I58" s="243"/>
      <c r="J58" s="85"/>
      <c r="K58" s="86"/>
    </row>
    <row r="59" spans="1:11" s="3" customFormat="1" ht="12.75">
      <c r="A59" s="229"/>
      <c r="B59" s="244"/>
      <c r="C59" s="231"/>
      <c r="D59" s="232"/>
      <c r="E59" s="245"/>
      <c r="F59" s="245"/>
      <c r="G59" s="403"/>
      <c r="H59" s="401"/>
      <c r="I59" s="243"/>
      <c r="J59" s="85"/>
      <c r="K59" s="86"/>
    </row>
    <row r="60" spans="1:11" s="3" customFormat="1" ht="12.75">
      <c r="A60" s="229"/>
      <c r="B60" s="230"/>
      <c r="C60" s="231"/>
      <c r="D60" s="232"/>
      <c r="E60" s="245"/>
      <c r="F60" s="245"/>
      <c r="G60" s="403"/>
      <c r="H60" s="401"/>
      <c r="I60" s="243"/>
      <c r="J60" s="85"/>
      <c r="K60" s="86"/>
    </row>
    <row r="61" spans="1:11" s="3" customFormat="1" ht="12.75">
      <c r="A61" s="234"/>
      <c r="B61" s="230"/>
      <c r="C61" s="231" t="s">
        <v>868</v>
      </c>
      <c r="D61" s="236"/>
      <c r="E61" s="243"/>
      <c r="F61" s="243"/>
      <c r="G61" s="402"/>
      <c r="H61" s="401"/>
      <c r="I61" s="243"/>
      <c r="J61" s="85"/>
      <c r="K61" s="86"/>
    </row>
    <row r="62" spans="1:11" s="3" customFormat="1" ht="12.75">
      <c r="A62" s="234"/>
      <c r="B62" s="230"/>
      <c r="C62" s="235"/>
      <c r="D62" s="236"/>
      <c r="E62" s="243"/>
      <c r="F62" s="243"/>
      <c r="G62" s="402"/>
      <c r="H62" s="401"/>
      <c r="I62" s="243"/>
      <c r="J62" s="85"/>
      <c r="K62" s="86"/>
    </row>
    <row r="63" spans="1:11" s="3" customFormat="1" ht="12.75">
      <c r="A63" s="234">
        <f>A97</f>
        <v>1</v>
      </c>
      <c r="B63" s="230"/>
      <c r="C63" s="90" t="str">
        <f>C137</f>
        <v>Zemní práce</v>
      </c>
      <c r="D63" s="236" t="s">
        <v>889</v>
      </c>
      <c r="E63" s="243"/>
      <c r="F63" s="243"/>
      <c r="G63" s="402">
        <f>G137</f>
        <v>0</v>
      </c>
      <c r="H63" s="401"/>
      <c r="I63" s="243"/>
      <c r="J63" s="85"/>
      <c r="K63" s="86"/>
    </row>
    <row r="64" spans="1:11" s="3" customFormat="1" ht="12.75">
      <c r="A64" s="234">
        <v>5</v>
      </c>
      <c r="B64" s="230"/>
      <c r="C64" s="235" t="s">
        <v>766</v>
      </c>
      <c r="D64" s="236" t="s">
        <v>889</v>
      </c>
      <c r="E64" s="243"/>
      <c r="F64" s="243"/>
      <c r="G64" s="402">
        <f>G154</f>
        <v>0</v>
      </c>
      <c r="H64" s="401"/>
      <c r="I64" s="243"/>
      <c r="J64" s="85"/>
      <c r="K64" s="86"/>
    </row>
    <row r="65" spans="1:11" s="3" customFormat="1" ht="12.75">
      <c r="A65" s="234">
        <f>A158</f>
        <v>6</v>
      </c>
      <c r="B65" s="230"/>
      <c r="C65" s="90" t="str">
        <f>C173</f>
        <v>Úpravy povrchů, podlahy, osazování</v>
      </c>
      <c r="D65" s="236" t="s">
        <v>889</v>
      </c>
      <c r="E65" s="243"/>
      <c r="F65" s="243"/>
      <c r="G65" s="402">
        <f>G173</f>
        <v>0</v>
      </c>
      <c r="H65" s="401"/>
      <c r="I65" s="243"/>
      <c r="J65" s="85"/>
      <c r="K65" s="86"/>
    </row>
    <row r="66" spans="1:11" s="3" customFormat="1" ht="12.75">
      <c r="A66" s="234">
        <f>A177</f>
        <v>8</v>
      </c>
      <c r="B66" s="230"/>
      <c r="C66" s="90" t="str">
        <f>C190</f>
        <v>Trubní vedení</v>
      </c>
      <c r="D66" s="236" t="s">
        <v>889</v>
      </c>
      <c r="E66" s="243"/>
      <c r="F66" s="243"/>
      <c r="G66" s="402">
        <f>G190</f>
        <v>0</v>
      </c>
      <c r="H66" s="401"/>
      <c r="I66" s="243"/>
      <c r="J66" s="85"/>
      <c r="K66" s="86"/>
    </row>
    <row r="67" spans="1:11" s="3" customFormat="1" ht="12.75">
      <c r="A67" s="234">
        <f>A194</f>
        <v>93</v>
      </c>
      <c r="B67" s="230"/>
      <c r="C67" s="90" t="str">
        <f>C203</f>
        <v>Dokončující konstrukce a práce</v>
      </c>
      <c r="D67" s="236" t="s">
        <v>889</v>
      </c>
      <c r="E67" s="243"/>
      <c r="F67" s="243"/>
      <c r="G67" s="402">
        <f>G203</f>
        <v>0</v>
      </c>
      <c r="H67" s="401"/>
      <c r="I67" s="243"/>
      <c r="J67" s="85"/>
      <c r="K67" s="86"/>
    </row>
    <row r="68" spans="1:11" s="3" customFormat="1" ht="12.75">
      <c r="A68" s="234">
        <f>A207</f>
        <v>96</v>
      </c>
      <c r="B68" s="230"/>
      <c r="C68" s="90" t="str">
        <f>C207</f>
        <v>Bourání</v>
      </c>
      <c r="D68" s="236" t="s">
        <v>889</v>
      </c>
      <c r="E68" s="243"/>
      <c r="F68" s="243"/>
      <c r="G68" s="402">
        <f>G222</f>
        <v>0</v>
      </c>
      <c r="H68" s="401"/>
      <c r="I68" s="243"/>
      <c r="J68" s="85"/>
      <c r="K68" s="86"/>
    </row>
    <row r="69" spans="1:11" s="3" customFormat="1" ht="12.75">
      <c r="A69" s="234">
        <f>A226</f>
        <v>99</v>
      </c>
      <c r="B69" s="230"/>
      <c r="C69" s="90" t="str">
        <f>C226</f>
        <v>Přesun hmot</v>
      </c>
      <c r="D69" s="236" t="s">
        <v>889</v>
      </c>
      <c r="E69" s="243"/>
      <c r="F69" s="243"/>
      <c r="G69" s="402">
        <f>G230</f>
        <v>0</v>
      </c>
      <c r="H69" s="401"/>
      <c r="I69" s="243"/>
      <c r="J69" s="85"/>
      <c r="K69" s="86"/>
    </row>
    <row r="70" spans="1:11" s="3" customFormat="1" ht="12.75">
      <c r="A70" s="234"/>
      <c r="B70" s="230"/>
      <c r="C70" s="235"/>
      <c r="D70" s="236"/>
      <c r="E70" s="243"/>
      <c r="F70" s="243"/>
      <c r="G70" s="402"/>
      <c r="H70" s="401"/>
      <c r="I70" s="243"/>
      <c r="J70" s="85"/>
      <c r="K70" s="86"/>
    </row>
    <row r="71" spans="1:11" s="3" customFormat="1" ht="12.75">
      <c r="A71" s="229"/>
      <c r="B71" s="244"/>
      <c r="C71" s="231" t="s">
        <v>869</v>
      </c>
      <c r="D71" s="232" t="s">
        <v>889</v>
      </c>
      <c r="E71" s="245"/>
      <c r="F71" s="245"/>
      <c r="G71" s="403">
        <f>SUM(G63:G70)</f>
        <v>0</v>
      </c>
      <c r="H71" s="404"/>
      <c r="I71" s="245"/>
      <c r="J71" s="85"/>
      <c r="K71" s="86"/>
    </row>
    <row r="72" spans="1:11" s="3" customFormat="1" ht="12.75">
      <c r="A72" s="234"/>
      <c r="B72" s="230"/>
      <c r="C72" s="235"/>
      <c r="D72" s="236"/>
      <c r="E72" s="243"/>
      <c r="F72" s="243"/>
      <c r="G72" s="402"/>
      <c r="H72" s="401"/>
      <c r="I72" s="243"/>
      <c r="J72" s="85"/>
      <c r="K72" s="86"/>
    </row>
    <row r="73" spans="1:11" s="3" customFormat="1" ht="12.75">
      <c r="A73" s="234"/>
      <c r="B73" s="230"/>
      <c r="C73" s="235"/>
      <c r="D73" s="236"/>
      <c r="E73" s="243"/>
      <c r="F73" s="243"/>
      <c r="G73" s="402"/>
      <c r="H73" s="401"/>
      <c r="I73" s="243"/>
      <c r="J73" s="85"/>
      <c r="K73" s="86"/>
    </row>
    <row r="74" spans="1:11" s="3" customFormat="1" ht="12.75">
      <c r="A74" s="234"/>
      <c r="B74" s="230"/>
      <c r="C74" s="235"/>
      <c r="D74" s="236"/>
      <c r="E74" s="243"/>
      <c r="F74" s="243"/>
      <c r="G74" s="402"/>
      <c r="H74" s="401"/>
      <c r="I74" s="243"/>
      <c r="J74" s="85"/>
      <c r="K74" s="86"/>
    </row>
    <row r="75" spans="1:11" s="3" customFormat="1" ht="12.75">
      <c r="A75" s="234"/>
      <c r="B75" s="230"/>
      <c r="C75" s="231" t="s">
        <v>1068</v>
      </c>
      <c r="D75" s="236"/>
      <c r="E75" s="243"/>
      <c r="F75" s="243"/>
      <c r="G75" s="402"/>
      <c r="H75" s="401"/>
      <c r="I75" s="243"/>
      <c r="J75" s="85"/>
      <c r="K75" s="86"/>
    </row>
    <row r="76" spans="1:11" s="3" customFormat="1" ht="12.75">
      <c r="A76" s="234"/>
      <c r="B76" s="230"/>
      <c r="C76" s="235"/>
      <c r="D76" s="236"/>
      <c r="E76" s="243"/>
      <c r="F76" s="243"/>
      <c r="G76" s="402"/>
      <c r="H76" s="401"/>
      <c r="I76" s="243"/>
      <c r="J76" s="85"/>
      <c r="K76" s="86"/>
    </row>
    <row r="77" spans="1:11" s="3" customFormat="1" ht="12.75">
      <c r="A77" s="234">
        <v>711</v>
      </c>
      <c r="B77" s="230"/>
      <c r="C77" s="235" t="str">
        <f>C250</f>
        <v>Izolace proti vodě</v>
      </c>
      <c r="D77" s="236" t="s">
        <v>889</v>
      </c>
      <c r="E77" s="243"/>
      <c r="F77" s="243"/>
      <c r="G77" s="402">
        <f>G250</f>
        <v>0</v>
      </c>
      <c r="H77" s="401"/>
      <c r="I77" s="243"/>
      <c r="J77" s="85"/>
      <c r="K77" s="86"/>
    </row>
    <row r="78" spans="1:11" s="3" customFormat="1" ht="12.75">
      <c r="A78" s="234">
        <v>713</v>
      </c>
      <c r="B78" s="230"/>
      <c r="C78" s="235" t="s">
        <v>758</v>
      </c>
      <c r="D78" s="236" t="s">
        <v>889</v>
      </c>
      <c r="E78" s="243"/>
      <c r="F78" s="243"/>
      <c r="G78" s="402">
        <f>G264</f>
        <v>0</v>
      </c>
      <c r="H78" s="401"/>
      <c r="I78" s="243"/>
      <c r="J78" s="85"/>
      <c r="K78" s="86"/>
    </row>
    <row r="79" spans="1:11" s="3" customFormat="1" ht="12.75">
      <c r="A79" s="234">
        <f>A381</f>
        <v>721</v>
      </c>
      <c r="B79" s="230"/>
      <c r="C79" s="90" t="str">
        <f>C381</f>
        <v>Zdravotechnika</v>
      </c>
      <c r="D79" s="236" t="s">
        <v>889</v>
      </c>
      <c r="E79" s="243"/>
      <c r="F79" s="243"/>
      <c r="G79" s="402">
        <f>G381</f>
        <v>0</v>
      </c>
      <c r="H79" s="401"/>
      <c r="I79" s="243"/>
      <c r="J79" s="85"/>
      <c r="K79" s="86"/>
    </row>
    <row r="80" spans="1:11" s="3" customFormat="1" ht="12.75">
      <c r="A80" s="234">
        <f>A385</f>
        <v>731</v>
      </c>
      <c r="B80" s="230"/>
      <c r="C80" s="90" t="str">
        <f>C505</f>
        <v>Ústřední vytápění</v>
      </c>
      <c r="D80" s="236" t="s">
        <v>889</v>
      </c>
      <c r="E80" s="243"/>
      <c r="F80" s="243"/>
      <c r="G80" s="405">
        <f>G506</f>
        <v>0</v>
      </c>
      <c r="H80" s="402"/>
      <c r="I80" s="243"/>
      <c r="J80" s="85"/>
      <c r="K80" s="86"/>
    </row>
    <row r="81" spans="1:11" s="3" customFormat="1" ht="12.75">
      <c r="A81" s="234">
        <f>A583</f>
        <v>742</v>
      </c>
      <c r="B81" s="230"/>
      <c r="C81" s="246" t="str">
        <f>C582</f>
        <v>Elektroinstalace - M + R  </v>
      </c>
      <c r="D81" s="236" t="s">
        <v>889</v>
      </c>
      <c r="E81" s="243"/>
      <c r="F81" s="243"/>
      <c r="G81" s="405">
        <f>G583</f>
        <v>0</v>
      </c>
      <c r="H81" s="401"/>
      <c r="I81" s="243"/>
      <c r="J81" s="85"/>
      <c r="K81" s="86"/>
    </row>
    <row r="82" spans="1:11" s="3" customFormat="1" ht="12.75">
      <c r="A82" s="234">
        <f>A603</f>
        <v>751</v>
      </c>
      <c r="B82" s="247"/>
      <c r="C82" s="246" t="str">
        <f>C602</f>
        <v>Vzduchotechnika</v>
      </c>
      <c r="D82" s="236" t="s">
        <v>889</v>
      </c>
      <c r="E82" s="243"/>
      <c r="F82" s="243"/>
      <c r="G82" s="405">
        <f>G603</f>
        <v>0</v>
      </c>
      <c r="H82" s="401"/>
      <c r="I82" s="243"/>
      <c r="J82" s="85"/>
      <c r="K82" s="86"/>
    </row>
    <row r="83" spans="1:11" s="3" customFormat="1" ht="12.75">
      <c r="A83" s="234">
        <f>A605</f>
        <v>766</v>
      </c>
      <c r="B83" s="247"/>
      <c r="C83" s="246" t="str">
        <f>C604</f>
        <v>Konstrukce truhlářské</v>
      </c>
      <c r="D83" s="236" t="s">
        <v>889</v>
      </c>
      <c r="E83" s="243"/>
      <c r="F83" s="243"/>
      <c r="G83" s="405">
        <f>G615</f>
        <v>0</v>
      </c>
      <c r="H83" s="401"/>
      <c r="I83" s="243"/>
      <c r="J83" s="85"/>
      <c r="K83" s="86"/>
    </row>
    <row r="84" spans="1:11" s="3" customFormat="1" ht="12.75">
      <c r="A84" s="234">
        <f>A617</f>
        <v>767</v>
      </c>
      <c r="B84" s="230"/>
      <c r="C84" s="90" t="str">
        <f>C616</f>
        <v>Konstrukce zámečnické</v>
      </c>
      <c r="D84" s="236" t="s">
        <v>889</v>
      </c>
      <c r="E84" s="243"/>
      <c r="F84" s="243"/>
      <c r="G84" s="402">
        <f>G622</f>
        <v>0</v>
      </c>
      <c r="H84" s="401"/>
      <c r="I84" s="243"/>
      <c r="J84" s="85"/>
      <c r="K84" s="86"/>
    </row>
    <row r="85" spans="1:11" s="3" customFormat="1" ht="12.75">
      <c r="A85" s="234">
        <v>777</v>
      </c>
      <c r="B85" s="230"/>
      <c r="C85" s="235" t="s">
        <v>987</v>
      </c>
      <c r="D85" s="236" t="s">
        <v>889</v>
      </c>
      <c r="E85" s="243"/>
      <c r="F85" s="243"/>
      <c r="G85" s="405">
        <f>G636</f>
        <v>0</v>
      </c>
      <c r="H85" s="401"/>
      <c r="I85" s="243"/>
      <c r="J85" s="85"/>
      <c r="K85" s="86"/>
    </row>
    <row r="86" spans="1:11" s="3" customFormat="1" ht="12.75">
      <c r="A86" s="234">
        <f>A639</f>
        <v>783</v>
      </c>
      <c r="B86" s="230"/>
      <c r="C86" s="90" t="str">
        <f>C639</f>
        <v>Nátěry</v>
      </c>
      <c r="D86" s="236" t="s">
        <v>889</v>
      </c>
      <c r="E86" s="243"/>
      <c r="F86" s="243"/>
      <c r="G86" s="402">
        <f>G644</f>
        <v>0</v>
      </c>
      <c r="H86" s="401"/>
      <c r="I86" s="243"/>
      <c r="J86" s="85"/>
      <c r="K86" s="86"/>
    </row>
    <row r="87" spans="1:11" s="3" customFormat="1" ht="12.75">
      <c r="A87" s="234">
        <f>A648</f>
        <v>784</v>
      </c>
      <c r="B87" s="230"/>
      <c r="C87" s="90" t="str">
        <f>C648</f>
        <v>Malby</v>
      </c>
      <c r="D87" s="236" t="s">
        <v>889</v>
      </c>
      <c r="E87" s="243"/>
      <c r="F87" s="243"/>
      <c r="G87" s="402">
        <f>G667</f>
        <v>0</v>
      </c>
      <c r="H87" s="401"/>
      <c r="I87" s="243"/>
      <c r="J87" s="85"/>
      <c r="K87" s="86"/>
    </row>
    <row r="88" spans="1:11" s="3" customFormat="1" ht="12.75">
      <c r="A88" s="234"/>
      <c r="B88" s="230"/>
      <c r="C88" s="235"/>
      <c r="D88" s="236"/>
      <c r="E88" s="243"/>
      <c r="F88" s="243"/>
      <c r="G88" s="402"/>
      <c r="H88" s="401"/>
      <c r="I88" s="243"/>
      <c r="J88" s="85"/>
      <c r="K88" s="86"/>
    </row>
    <row r="89" spans="1:11" s="3" customFormat="1" ht="12.75">
      <c r="A89" s="229"/>
      <c r="B89" s="244"/>
      <c r="C89" s="231" t="s">
        <v>1023</v>
      </c>
      <c r="D89" s="232" t="s">
        <v>889</v>
      </c>
      <c r="E89" s="245"/>
      <c r="F89" s="245"/>
      <c r="G89" s="403">
        <f>SUM(G77:G88)</f>
        <v>0</v>
      </c>
      <c r="H89" s="404"/>
      <c r="I89" s="245"/>
      <c r="J89" s="85"/>
      <c r="K89" s="86"/>
    </row>
    <row r="90" spans="1:11" s="3" customFormat="1" ht="12.75">
      <c r="A90" s="229"/>
      <c r="B90" s="244"/>
      <c r="C90" s="231"/>
      <c r="D90" s="232"/>
      <c r="E90" s="245"/>
      <c r="F90" s="245"/>
      <c r="G90" s="403"/>
      <c r="H90" s="404"/>
      <c r="I90" s="245"/>
      <c r="J90" s="85"/>
      <c r="K90" s="86"/>
    </row>
    <row r="91" spans="1:11" s="3" customFormat="1" ht="12.75">
      <c r="A91" s="229"/>
      <c r="B91" s="244"/>
      <c r="C91" s="231"/>
      <c r="D91" s="232"/>
      <c r="E91" s="245"/>
      <c r="F91" s="245"/>
      <c r="G91" s="403"/>
      <c r="H91" s="404"/>
      <c r="I91" s="245"/>
      <c r="J91" s="85"/>
      <c r="K91" s="86"/>
    </row>
    <row r="92" spans="1:11" s="3" customFormat="1" ht="12.75">
      <c r="A92" s="229"/>
      <c r="B92" s="244"/>
      <c r="C92" s="231"/>
      <c r="D92" s="232"/>
      <c r="E92" s="245"/>
      <c r="F92" s="245"/>
      <c r="G92" s="403"/>
      <c r="H92" s="404"/>
      <c r="I92" s="245"/>
      <c r="J92" s="85"/>
      <c r="K92" s="86"/>
    </row>
    <row r="93" spans="1:11" s="3" customFormat="1" ht="12.75">
      <c r="A93" s="229"/>
      <c r="B93" s="244"/>
      <c r="C93" s="231"/>
      <c r="D93" s="232"/>
      <c r="E93" s="245"/>
      <c r="F93" s="245"/>
      <c r="G93" s="403"/>
      <c r="H93" s="404"/>
      <c r="I93" s="245"/>
      <c r="J93" s="85"/>
      <c r="K93" s="86"/>
    </row>
    <row r="94" spans="1:11" s="3" customFormat="1" ht="51">
      <c r="A94" s="114" t="s">
        <v>1025</v>
      </c>
      <c r="B94" s="115" t="s">
        <v>1026</v>
      </c>
      <c r="C94" s="115" t="s">
        <v>1027</v>
      </c>
      <c r="D94" s="115" t="s">
        <v>1028</v>
      </c>
      <c r="E94" s="116" t="s">
        <v>1029</v>
      </c>
      <c r="F94" s="115" t="s">
        <v>825</v>
      </c>
      <c r="G94" s="115" t="s">
        <v>826</v>
      </c>
      <c r="H94" s="117" t="s">
        <v>827</v>
      </c>
      <c r="I94" s="115" t="s">
        <v>828</v>
      </c>
      <c r="J94" s="115" t="s">
        <v>829</v>
      </c>
      <c r="K94" s="115" t="s">
        <v>974</v>
      </c>
    </row>
    <row r="95" spans="1:11" s="3" customFormat="1" ht="12.75">
      <c r="A95" s="119" t="s">
        <v>885</v>
      </c>
      <c r="B95" s="120" t="s">
        <v>886</v>
      </c>
      <c r="C95" s="121" t="s">
        <v>887</v>
      </c>
      <c r="D95" s="120" t="s">
        <v>888</v>
      </c>
      <c r="E95" s="120" t="s">
        <v>1002</v>
      </c>
      <c r="F95" s="120" t="s">
        <v>1003</v>
      </c>
      <c r="G95" s="120" t="s">
        <v>1004</v>
      </c>
      <c r="H95" s="122" t="s">
        <v>1005</v>
      </c>
      <c r="I95" s="120" t="s">
        <v>1018</v>
      </c>
      <c r="J95" s="120" t="s">
        <v>1019</v>
      </c>
      <c r="K95" s="120" t="s">
        <v>1020</v>
      </c>
    </row>
    <row r="96" spans="1:11" s="3" customFormat="1" ht="12.75">
      <c r="A96" s="248"/>
      <c r="B96" s="248"/>
      <c r="C96" s="249"/>
      <c r="D96" s="250"/>
      <c r="E96" s="250"/>
      <c r="F96" s="250"/>
      <c r="G96" s="250"/>
      <c r="H96" s="406"/>
      <c r="I96" s="250"/>
      <c r="J96" s="91"/>
      <c r="K96" s="92"/>
    </row>
    <row r="97" spans="1:11" s="3" customFormat="1" ht="12.75">
      <c r="A97" s="251">
        <v>1</v>
      </c>
      <c r="B97" s="252"/>
      <c r="C97" s="253" t="s">
        <v>799</v>
      </c>
      <c r="D97" s="254"/>
      <c r="E97" s="255"/>
      <c r="F97" s="348"/>
      <c r="G97" s="255"/>
      <c r="H97" s="401"/>
      <c r="I97" s="243"/>
      <c r="J97" s="91"/>
      <c r="K97" s="92"/>
    </row>
    <row r="98" spans="1:11" s="3" customFormat="1" ht="12.75">
      <c r="A98" s="251"/>
      <c r="B98" s="252"/>
      <c r="C98" s="256"/>
      <c r="D98" s="254"/>
      <c r="E98" s="255"/>
      <c r="F98" s="348"/>
      <c r="G98" s="255"/>
      <c r="H98" s="401"/>
      <c r="I98" s="243"/>
      <c r="J98" s="91"/>
      <c r="K98" s="92"/>
    </row>
    <row r="99" spans="1:11" s="11" customFormat="1" ht="12.75">
      <c r="A99" s="251">
        <v>1</v>
      </c>
      <c r="B99" s="252" t="s">
        <v>791</v>
      </c>
      <c r="C99" s="257" t="s">
        <v>961</v>
      </c>
      <c r="D99" s="254" t="s">
        <v>962</v>
      </c>
      <c r="E99" s="258">
        <v>1</v>
      </c>
      <c r="F99" s="349"/>
      <c r="G99" s="258">
        <f aca="true" t="shared" si="0" ref="G99:G110">E99*F99</f>
        <v>0</v>
      </c>
      <c r="H99" s="407"/>
      <c r="I99" s="408"/>
      <c r="J99" s="108"/>
      <c r="K99" s="100"/>
    </row>
    <row r="100" spans="1:11" s="11" customFormat="1" ht="25.5">
      <c r="A100" s="251">
        <v>2</v>
      </c>
      <c r="B100" s="252" t="s">
        <v>835</v>
      </c>
      <c r="C100" s="257" t="s">
        <v>907</v>
      </c>
      <c r="D100" s="254" t="s">
        <v>1001</v>
      </c>
      <c r="E100" s="258">
        <v>22.47</v>
      </c>
      <c r="F100" s="349"/>
      <c r="G100" s="258">
        <f t="shared" si="0"/>
        <v>0</v>
      </c>
      <c r="H100" s="407"/>
      <c r="I100" s="408"/>
      <c r="J100" s="108"/>
      <c r="K100" s="100"/>
    </row>
    <row r="101" spans="1:11" s="11" customFormat="1" ht="12.75">
      <c r="A101" s="251"/>
      <c r="B101" s="252"/>
      <c r="C101" s="257" t="s">
        <v>581</v>
      </c>
      <c r="D101" s="254"/>
      <c r="E101" s="257"/>
      <c r="F101" s="349"/>
      <c r="G101" s="258"/>
      <c r="H101" s="407"/>
      <c r="I101" s="408"/>
      <c r="J101" s="108"/>
      <c r="K101" s="100"/>
    </row>
    <row r="102" spans="1:11" s="11" customFormat="1" ht="25.5">
      <c r="A102" s="251">
        <v>3</v>
      </c>
      <c r="B102" s="252" t="s">
        <v>894</v>
      </c>
      <c r="C102" s="256" t="s">
        <v>895</v>
      </c>
      <c r="D102" s="254" t="s">
        <v>800</v>
      </c>
      <c r="E102" s="258">
        <v>6.52</v>
      </c>
      <c r="F102" s="359"/>
      <c r="G102" s="258">
        <f t="shared" si="0"/>
        <v>0</v>
      </c>
      <c r="H102" s="407"/>
      <c r="I102" s="408"/>
      <c r="J102" s="108"/>
      <c r="K102" s="100"/>
    </row>
    <row r="103" spans="1:11" s="11" customFormat="1" ht="12.75">
      <c r="A103" s="251"/>
      <c r="B103" s="252"/>
      <c r="C103" s="257" t="s">
        <v>582</v>
      </c>
      <c r="D103" s="254"/>
      <c r="E103" s="258"/>
      <c r="F103" s="359"/>
      <c r="G103" s="258"/>
      <c r="H103" s="407"/>
      <c r="I103" s="408"/>
      <c r="J103" s="108"/>
      <c r="K103" s="100"/>
    </row>
    <row r="104" spans="1:11" s="14" customFormat="1" ht="12.75">
      <c r="A104" s="251">
        <v>4</v>
      </c>
      <c r="B104" s="252" t="s">
        <v>943</v>
      </c>
      <c r="C104" s="257" t="s">
        <v>944</v>
      </c>
      <c r="D104" s="254" t="s">
        <v>800</v>
      </c>
      <c r="E104" s="258">
        <f>E102*0.3</f>
        <v>1.9559999999999997</v>
      </c>
      <c r="F104" s="359"/>
      <c r="G104" s="258">
        <f t="shared" si="0"/>
        <v>0</v>
      </c>
      <c r="H104" s="407"/>
      <c r="I104" s="408"/>
      <c r="J104" s="108"/>
      <c r="K104" s="100"/>
    </row>
    <row r="105" spans="1:11" s="14" customFormat="1" ht="12.75">
      <c r="A105" s="251"/>
      <c r="B105" s="252"/>
      <c r="C105" s="257" t="s">
        <v>583</v>
      </c>
      <c r="D105" s="254"/>
      <c r="E105" s="258"/>
      <c r="F105" s="359"/>
      <c r="G105" s="258"/>
      <c r="H105" s="407"/>
      <c r="I105" s="408"/>
      <c r="J105" s="108"/>
      <c r="K105" s="100"/>
    </row>
    <row r="106" spans="1:11" s="11" customFormat="1" ht="38.25">
      <c r="A106" s="251">
        <v>5</v>
      </c>
      <c r="B106" s="252" t="s">
        <v>816</v>
      </c>
      <c r="C106" s="257" t="s">
        <v>1095</v>
      </c>
      <c r="D106" s="254" t="s">
        <v>800</v>
      </c>
      <c r="E106" s="258">
        <v>54.33</v>
      </c>
      <c r="F106" s="349"/>
      <c r="G106" s="258">
        <f t="shared" si="0"/>
        <v>0</v>
      </c>
      <c r="H106" s="407"/>
      <c r="I106" s="408"/>
      <c r="J106" s="108"/>
      <c r="K106" s="100"/>
    </row>
    <row r="107" spans="1:11" s="11" customFormat="1" ht="12.75">
      <c r="A107" s="251"/>
      <c r="B107" s="252"/>
      <c r="C107" s="257" t="s">
        <v>584</v>
      </c>
      <c r="D107" s="254"/>
      <c r="E107" s="257"/>
      <c r="F107" s="349"/>
      <c r="G107" s="258"/>
      <c r="H107" s="407"/>
      <c r="I107" s="408"/>
      <c r="J107" s="108"/>
      <c r="K107" s="100"/>
    </row>
    <row r="108" spans="1:11" s="14" customFormat="1" ht="12.75">
      <c r="A108" s="251">
        <v>6</v>
      </c>
      <c r="B108" s="252" t="s">
        <v>945</v>
      </c>
      <c r="C108" s="257" t="s">
        <v>944</v>
      </c>
      <c r="D108" s="254" t="s">
        <v>800</v>
      </c>
      <c r="E108" s="258">
        <f>E106*0.3</f>
        <v>16.299</v>
      </c>
      <c r="F108" s="349"/>
      <c r="G108" s="258">
        <f t="shared" si="0"/>
        <v>0</v>
      </c>
      <c r="H108" s="407"/>
      <c r="I108" s="408"/>
      <c r="J108" s="108"/>
      <c r="K108" s="100"/>
    </row>
    <row r="109" spans="1:11" s="14" customFormat="1" ht="12.75">
      <c r="A109" s="251"/>
      <c r="B109" s="252"/>
      <c r="C109" s="257" t="s">
        <v>585</v>
      </c>
      <c r="D109" s="254"/>
      <c r="E109" s="258"/>
      <c r="F109" s="349"/>
      <c r="G109" s="258"/>
      <c r="H109" s="407"/>
      <c r="I109" s="408"/>
      <c r="J109" s="108"/>
      <c r="K109" s="100"/>
    </row>
    <row r="110" spans="1:11" s="11" customFormat="1" ht="25.5">
      <c r="A110" s="251">
        <v>7</v>
      </c>
      <c r="B110" s="252" t="s">
        <v>1012</v>
      </c>
      <c r="C110" s="257" t="s">
        <v>905</v>
      </c>
      <c r="D110" s="254" t="s">
        <v>800</v>
      </c>
      <c r="E110" s="258">
        <v>75.12</v>
      </c>
      <c r="F110" s="349"/>
      <c r="G110" s="258">
        <f t="shared" si="0"/>
        <v>0</v>
      </c>
      <c r="H110" s="407"/>
      <c r="I110" s="408"/>
      <c r="J110" s="108"/>
      <c r="K110" s="100"/>
    </row>
    <row r="111" spans="1:11" s="11" customFormat="1" ht="12.75">
      <c r="A111" s="251"/>
      <c r="B111" s="252"/>
      <c r="C111" s="257" t="s">
        <v>587</v>
      </c>
      <c r="D111" s="254"/>
      <c r="E111" s="258"/>
      <c r="F111" s="349"/>
      <c r="G111" s="258"/>
      <c r="H111" s="407"/>
      <c r="I111" s="408"/>
      <c r="J111" s="108"/>
      <c r="K111" s="100"/>
    </row>
    <row r="112" spans="1:11" s="11" customFormat="1" ht="25.5">
      <c r="A112" s="251">
        <v>8</v>
      </c>
      <c r="B112" s="252" t="s">
        <v>817</v>
      </c>
      <c r="C112" s="257" t="s">
        <v>837</v>
      </c>
      <c r="D112" s="254" t="s">
        <v>800</v>
      </c>
      <c r="E112" s="258">
        <v>23.3</v>
      </c>
      <c r="F112" s="349"/>
      <c r="G112" s="258">
        <f aca="true" t="shared" si="1" ref="G112:G121">E112*F112</f>
        <v>0</v>
      </c>
      <c r="H112" s="407"/>
      <c r="I112" s="408"/>
      <c r="J112" s="108"/>
      <c r="K112" s="100"/>
    </row>
    <row r="113" spans="1:11" s="11" customFormat="1" ht="12.75">
      <c r="A113" s="251"/>
      <c r="B113" s="252"/>
      <c r="C113" s="257" t="s">
        <v>588</v>
      </c>
      <c r="D113" s="254"/>
      <c r="E113" s="257"/>
      <c r="F113" s="349"/>
      <c r="G113" s="258"/>
      <c r="H113" s="407"/>
      <c r="I113" s="408"/>
      <c r="J113" s="108"/>
      <c r="K113" s="100"/>
    </row>
    <row r="114" spans="1:11" s="11" customFormat="1" ht="25.5">
      <c r="A114" s="251">
        <v>9</v>
      </c>
      <c r="B114" s="252" t="s">
        <v>994</v>
      </c>
      <c r="C114" s="257" t="s">
        <v>790</v>
      </c>
      <c r="D114" s="254" t="s">
        <v>800</v>
      </c>
      <c r="E114" s="258">
        <f>E112*10</f>
        <v>233</v>
      </c>
      <c r="F114" s="349"/>
      <c r="G114" s="258">
        <f t="shared" si="1"/>
        <v>0</v>
      </c>
      <c r="H114" s="407"/>
      <c r="I114" s="408"/>
      <c r="J114" s="108"/>
      <c r="K114" s="100"/>
    </row>
    <row r="115" spans="1:11" s="11" customFormat="1" ht="12.75">
      <c r="A115" s="251"/>
      <c r="B115" s="252"/>
      <c r="C115" s="257" t="s">
        <v>589</v>
      </c>
      <c r="D115" s="254"/>
      <c r="E115" s="258"/>
      <c r="F115" s="349"/>
      <c r="G115" s="258"/>
      <c r="H115" s="407"/>
      <c r="I115" s="408"/>
      <c r="J115" s="108"/>
      <c r="K115" s="100"/>
    </row>
    <row r="116" spans="1:11" s="11" customFormat="1" ht="25.5">
      <c r="A116" s="251">
        <v>10</v>
      </c>
      <c r="B116" s="252" t="s">
        <v>972</v>
      </c>
      <c r="C116" s="257" t="s">
        <v>810</v>
      </c>
      <c r="D116" s="254" t="s">
        <v>800</v>
      </c>
      <c r="E116" s="258">
        <v>60.85</v>
      </c>
      <c r="F116" s="349"/>
      <c r="G116" s="258">
        <f t="shared" si="1"/>
        <v>0</v>
      </c>
      <c r="H116" s="407"/>
      <c r="I116" s="408"/>
      <c r="J116" s="108"/>
      <c r="K116" s="100"/>
    </row>
    <row r="117" spans="1:11" s="11" customFormat="1" ht="12.75">
      <c r="A117" s="251"/>
      <c r="B117" s="252"/>
      <c r="C117" s="257" t="s">
        <v>590</v>
      </c>
      <c r="D117" s="254"/>
      <c r="E117" s="257"/>
      <c r="F117" s="349"/>
      <c r="G117" s="258"/>
      <c r="H117" s="407"/>
      <c r="I117" s="408"/>
      <c r="J117" s="108"/>
      <c r="K117" s="100"/>
    </row>
    <row r="118" spans="1:11" s="14" customFormat="1" ht="12.75">
      <c r="A118" s="251">
        <v>11</v>
      </c>
      <c r="B118" s="252" t="s">
        <v>856</v>
      </c>
      <c r="C118" s="256" t="s">
        <v>877</v>
      </c>
      <c r="D118" s="254" t="s">
        <v>800</v>
      </c>
      <c r="E118" s="258">
        <v>60.85</v>
      </c>
      <c r="F118" s="349"/>
      <c r="G118" s="258">
        <f t="shared" si="1"/>
        <v>0</v>
      </c>
      <c r="H118" s="407"/>
      <c r="I118" s="408"/>
      <c r="J118" s="100"/>
      <c r="K118" s="100"/>
    </row>
    <row r="119" spans="1:11" s="14" customFormat="1" ht="25.5">
      <c r="A119" s="251">
        <v>12</v>
      </c>
      <c r="B119" s="252" t="s">
        <v>1057</v>
      </c>
      <c r="C119" s="256" t="s">
        <v>838</v>
      </c>
      <c r="D119" s="254" t="s">
        <v>800</v>
      </c>
      <c r="E119" s="258">
        <v>37.56</v>
      </c>
      <c r="F119" s="349"/>
      <c r="G119" s="258">
        <f t="shared" si="1"/>
        <v>0</v>
      </c>
      <c r="H119" s="407"/>
      <c r="I119" s="408"/>
      <c r="J119" s="100"/>
      <c r="K119" s="100"/>
    </row>
    <row r="120" spans="1:11" s="14" customFormat="1" ht="12.75">
      <c r="A120" s="251"/>
      <c r="B120" s="252"/>
      <c r="C120" s="256" t="s">
        <v>586</v>
      </c>
      <c r="D120" s="254"/>
      <c r="E120" s="256"/>
      <c r="F120" s="349"/>
      <c r="G120" s="258"/>
      <c r="H120" s="407"/>
      <c r="I120" s="408"/>
      <c r="J120" s="100"/>
      <c r="K120" s="100"/>
    </row>
    <row r="121" spans="1:11" s="14" customFormat="1" ht="12.75">
      <c r="A121" s="251">
        <v>13</v>
      </c>
      <c r="B121" s="252" t="s">
        <v>839</v>
      </c>
      <c r="C121" s="256" t="s">
        <v>880</v>
      </c>
      <c r="D121" s="254" t="s">
        <v>1001</v>
      </c>
      <c r="E121" s="258">
        <v>93.6</v>
      </c>
      <c r="F121" s="349"/>
      <c r="G121" s="258">
        <f t="shared" si="1"/>
        <v>0</v>
      </c>
      <c r="H121" s="409"/>
      <c r="I121" s="410"/>
      <c r="J121" s="94"/>
      <c r="K121" s="94"/>
    </row>
    <row r="122" spans="1:11" s="14" customFormat="1" ht="12.75">
      <c r="A122" s="251"/>
      <c r="B122" s="252"/>
      <c r="C122" s="256" t="s">
        <v>591</v>
      </c>
      <c r="D122" s="254"/>
      <c r="E122" s="256"/>
      <c r="F122" s="349"/>
      <c r="G122" s="258"/>
      <c r="H122" s="409"/>
      <c r="I122" s="410"/>
      <c r="J122" s="94"/>
      <c r="K122" s="94"/>
    </row>
    <row r="123" spans="1:11" s="14" customFormat="1" ht="12.75">
      <c r="A123" s="251">
        <v>14</v>
      </c>
      <c r="B123" s="259" t="s">
        <v>878</v>
      </c>
      <c r="C123" s="260" t="s">
        <v>879</v>
      </c>
      <c r="D123" s="222" t="s">
        <v>800</v>
      </c>
      <c r="E123" s="261">
        <v>23.3</v>
      </c>
      <c r="F123" s="349"/>
      <c r="G123" s="261">
        <f>E123*F123</f>
        <v>0</v>
      </c>
      <c r="H123" s="411"/>
      <c r="I123" s="412"/>
      <c r="J123" s="94"/>
      <c r="K123" s="94"/>
    </row>
    <row r="124" spans="1:11" s="14" customFormat="1" ht="12.75">
      <c r="A124" s="251"/>
      <c r="B124" s="252"/>
      <c r="C124" s="256" t="s">
        <v>906</v>
      </c>
      <c r="D124" s="254"/>
      <c r="E124" s="258"/>
      <c r="F124" s="349"/>
      <c r="G124" s="258"/>
      <c r="H124" s="407"/>
      <c r="I124" s="408"/>
      <c r="J124" s="100"/>
      <c r="K124" s="100"/>
    </row>
    <row r="125" spans="1:11" s="11" customFormat="1" ht="25.5">
      <c r="A125" s="251">
        <v>16</v>
      </c>
      <c r="B125" s="252" t="s">
        <v>1012</v>
      </c>
      <c r="C125" s="257" t="s">
        <v>905</v>
      </c>
      <c r="D125" s="254" t="s">
        <v>800</v>
      </c>
      <c r="E125" s="258">
        <f>E128*0.2</f>
        <v>4.494</v>
      </c>
      <c r="F125" s="349"/>
      <c r="G125" s="258">
        <f aca="true" t="shared" si="2" ref="G125:G135">E125*F125</f>
        <v>0</v>
      </c>
      <c r="H125" s="407"/>
      <c r="I125" s="408"/>
      <c r="J125" s="108"/>
      <c r="K125" s="100"/>
    </row>
    <row r="126" spans="1:11" s="11" customFormat="1" ht="12.75">
      <c r="A126" s="251"/>
      <c r="B126" s="252"/>
      <c r="C126" s="257" t="s">
        <v>592</v>
      </c>
      <c r="D126" s="254"/>
      <c r="E126" s="258"/>
      <c r="F126" s="349"/>
      <c r="G126" s="258"/>
      <c r="H126" s="407"/>
      <c r="I126" s="408"/>
      <c r="J126" s="108"/>
      <c r="K126" s="100"/>
    </row>
    <row r="127" spans="1:11" s="11" customFormat="1" ht="25.5">
      <c r="A127" s="251">
        <v>16</v>
      </c>
      <c r="B127" s="252" t="s">
        <v>972</v>
      </c>
      <c r="C127" s="257" t="s">
        <v>810</v>
      </c>
      <c r="D127" s="254" t="s">
        <v>800</v>
      </c>
      <c r="E127" s="258">
        <f>E125</f>
        <v>4.494</v>
      </c>
      <c r="F127" s="349"/>
      <c r="G127" s="258">
        <f t="shared" si="2"/>
        <v>0</v>
      </c>
      <c r="H127" s="407"/>
      <c r="I127" s="408"/>
      <c r="J127" s="108"/>
      <c r="K127" s="100"/>
    </row>
    <row r="128" spans="1:11" s="14" customFormat="1" ht="38.25">
      <c r="A128" s="251">
        <v>17</v>
      </c>
      <c r="B128" s="252" t="s">
        <v>840</v>
      </c>
      <c r="C128" s="256" t="s">
        <v>1050</v>
      </c>
      <c r="D128" s="254" t="s">
        <v>1001</v>
      </c>
      <c r="E128" s="258">
        <v>22.47</v>
      </c>
      <c r="F128" s="349"/>
      <c r="G128" s="258">
        <f t="shared" si="2"/>
        <v>0</v>
      </c>
      <c r="H128" s="407"/>
      <c r="I128" s="408"/>
      <c r="J128" s="100"/>
      <c r="K128" s="100"/>
    </row>
    <row r="129" spans="1:11" s="14" customFormat="1" ht="38.25">
      <c r="A129" s="251">
        <v>18</v>
      </c>
      <c r="B129" s="259" t="s">
        <v>1096</v>
      </c>
      <c r="C129" s="260" t="s">
        <v>813</v>
      </c>
      <c r="D129" s="222" t="s">
        <v>1001</v>
      </c>
      <c r="E129" s="262">
        <v>22.47</v>
      </c>
      <c r="F129" s="349"/>
      <c r="G129" s="261">
        <f t="shared" si="2"/>
        <v>0</v>
      </c>
      <c r="H129" s="77"/>
      <c r="I129" s="78"/>
      <c r="J129" s="78"/>
      <c r="K129" s="78"/>
    </row>
    <row r="130" spans="1:11" s="14" customFormat="1" ht="12.75">
      <c r="A130" s="251">
        <v>19</v>
      </c>
      <c r="B130" s="252" t="s">
        <v>814</v>
      </c>
      <c r="C130" s="256" t="s">
        <v>815</v>
      </c>
      <c r="D130" s="222" t="s">
        <v>1001</v>
      </c>
      <c r="E130" s="263">
        <v>22.47</v>
      </c>
      <c r="F130" s="349"/>
      <c r="G130" s="258">
        <f t="shared" si="2"/>
        <v>0</v>
      </c>
      <c r="H130" s="77"/>
      <c r="I130" s="78"/>
      <c r="J130" s="78"/>
      <c r="K130" s="78"/>
    </row>
    <row r="131" spans="1:11" s="14" customFormat="1" ht="12.75">
      <c r="A131" s="251">
        <v>20</v>
      </c>
      <c r="B131" s="252" t="s">
        <v>1037</v>
      </c>
      <c r="C131" s="264" t="s">
        <v>1038</v>
      </c>
      <c r="D131" s="222" t="s">
        <v>1001</v>
      </c>
      <c r="E131" s="262">
        <v>22.47</v>
      </c>
      <c r="F131" s="349"/>
      <c r="G131" s="263">
        <f t="shared" si="2"/>
        <v>0</v>
      </c>
      <c r="H131" s="77"/>
      <c r="I131" s="78"/>
      <c r="J131" s="78"/>
      <c r="K131" s="78"/>
    </row>
    <row r="132" spans="1:11" s="14" customFormat="1" ht="12.75">
      <c r="A132" s="251">
        <v>21</v>
      </c>
      <c r="B132" s="252" t="s">
        <v>1039</v>
      </c>
      <c r="C132" s="264" t="s">
        <v>1040</v>
      </c>
      <c r="D132" s="265" t="s">
        <v>998</v>
      </c>
      <c r="E132" s="263">
        <v>1.5</v>
      </c>
      <c r="F132" s="349"/>
      <c r="G132" s="263">
        <f t="shared" si="2"/>
        <v>0</v>
      </c>
      <c r="H132" s="77"/>
      <c r="I132" s="78"/>
      <c r="J132" s="78"/>
      <c r="K132" s="78"/>
    </row>
    <row r="133" spans="1:11" s="14" customFormat="1" ht="12.75">
      <c r="A133" s="251">
        <v>22</v>
      </c>
      <c r="B133" s="252" t="s">
        <v>808</v>
      </c>
      <c r="C133" s="256" t="s">
        <v>809</v>
      </c>
      <c r="D133" s="254" t="s">
        <v>1001</v>
      </c>
      <c r="E133" s="263">
        <v>22.47</v>
      </c>
      <c r="F133" s="349"/>
      <c r="G133" s="258">
        <f t="shared" si="2"/>
        <v>0</v>
      </c>
      <c r="H133" s="77"/>
      <c r="I133" s="78"/>
      <c r="J133" s="78"/>
      <c r="K133" s="78"/>
    </row>
    <row r="134" spans="1:11" s="14" customFormat="1" ht="12.75">
      <c r="A134" s="251">
        <v>23</v>
      </c>
      <c r="B134" s="252" t="s">
        <v>1041</v>
      </c>
      <c r="C134" s="256" t="s">
        <v>1042</v>
      </c>
      <c r="D134" s="254" t="s">
        <v>998</v>
      </c>
      <c r="E134" s="258">
        <v>1</v>
      </c>
      <c r="F134" s="349"/>
      <c r="G134" s="258">
        <f t="shared" si="2"/>
        <v>0</v>
      </c>
      <c r="H134" s="77"/>
      <c r="I134" s="78"/>
      <c r="J134" s="78"/>
      <c r="K134" s="78"/>
    </row>
    <row r="135" spans="1:11" s="14" customFormat="1" ht="12.75">
      <c r="A135" s="251">
        <v>24</v>
      </c>
      <c r="B135" s="252" t="s">
        <v>1043</v>
      </c>
      <c r="C135" s="256" t="s">
        <v>1044</v>
      </c>
      <c r="D135" s="254" t="s">
        <v>1001</v>
      </c>
      <c r="E135" s="263">
        <v>22.47</v>
      </c>
      <c r="F135" s="349"/>
      <c r="G135" s="258">
        <f t="shared" si="2"/>
        <v>0</v>
      </c>
      <c r="H135" s="77"/>
      <c r="I135" s="78"/>
      <c r="J135" s="78"/>
      <c r="K135" s="78"/>
    </row>
    <row r="136" spans="1:11" s="14" customFormat="1" ht="12.75">
      <c r="A136" s="251"/>
      <c r="B136" s="252"/>
      <c r="C136" s="256"/>
      <c r="D136" s="254"/>
      <c r="E136" s="258"/>
      <c r="F136" s="349"/>
      <c r="G136" s="258"/>
      <c r="H136" s="409"/>
      <c r="I136" s="410"/>
      <c r="J136" s="94"/>
      <c r="K136" s="94"/>
    </row>
    <row r="137" spans="1:11" s="14" customFormat="1" ht="12.75">
      <c r="A137" s="251">
        <f>A97</f>
        <v>1</v>
      </c>
      <c r="B137" s="252"/>
      <c r="C137" s="253" t="str">
        <f>C97</f>
        <v>Zemní práce</v>
      </c>
      <c r="D137" s="254" t="s">
        <v>889</v>
      </c>
      <c r="E137" s="258"/>
      <c r="F137" s="349"/>
      <c r="G137" s="258">
        <f>SUM(G99:G136)</f>
        <v>0</v>
      </c>
      <c r="H137" s="409"/>
      <c r="I137" s="410"/>
      <c r="J137" s="94"/>
      <c r="K137" s="94"/>
    </row>
    <row r="138" spans="1:11" s="14" customFormat="1" ht="12.75">
      <c r="A138" s="251"/>
      <c r="B138" s="252"/>
      <c r="C138" s="256"/>
      <c r="D138" s="254"/>
      <c r="E138" s="258"/>
      <c r="F138" s="349"/>
      <c r="G138" s="258"/>
      <c r="H138" s="409"/>
      <c r="I138" s="410"/>
      <c r="J138" s="94"/>
      <c r="K138" s="94"/>
    </row>
    <row r="139" spans="1:11" s="14" customFormat="1" ht="12.75">
      <c r="A139" s="251"/>
      <c r="B139" s="252"/>
      <c r="C139" s="256"/>
      <c r="D139" s="254"/>
      <c r="E139" s="258"/>
      <c r="F139" s="349"/>
      <c r="G139" s="258"/>
      <c r="H139" s="409"/>
      <c r="I139" s="410"/>
      <c r="J139" s="94"/>
      <c r="K139" s="94"/>
    </row>
    <row r="140" spans="1:11" s="14" customFormat="1" ht="12.75">
      <c r="A140" s="251"/>
      <c r="B140" s="252"/>
      <c r="C140" s="256"/>
      <c r="D140" s="254"/>
      <c r="E140" s="258"/>
      <c r="F140" s="349"/>
      <c r="G140" s="258"/>
      <c r="H140" s="409"/>
      <c r="I140" s="410"/>
      <c r="J140" s="94"/>
      <c r="K140" s="94"/>
    </row>
    <row r="141" spans="1:11" s="14" customFormat="1" ht="12.75">
      <c r="A141" s="251"/>
      <c r="B141" s="252"/>
      <c r="C141" s="256"/>
      <c r="D141" s="254"/>
      <c r="E141" s="258"/>
      <c r="F141" s="349"/>
      <c r="G141" s="258"/>
      <c r="H141" s="409"/>
      <c r="I141" s="410"/>
      <c r="J141" s="94"/>
      <c r="K141" s="94"/>
    </row>
    <row r="142" spans="1:11" s="14" customFormat="1" ht="12.75">
      <c r="A142" s="251">
        <v>5</v>
      </c>
      <c r="B142" s="252"/>
      <c r="C142" s="253" t="s">
        <v>766</v>
      </c>
      <c r="D142" s="254"/>
      <c r="E142" s="258"/>
      <c r="F142" s="349"/>
      <c r="G142" s="258"/>
      <c r="H142" s="409"/>
      <c r="I142" s="410"/>
      <c r="J142" s="94"/>
      <c r="K142" s="94"/>
    </row>
    <row r="143" spans="1:11" s="14" customFormat="1" ht="12.75">
      <c r="A143" s="251"/>
      <c r="B143" s="252"/>
      <c r="C143" s="256"/>
      <c r="D143" s="254"/>
      <c r="E143" s="258"/>
      <c r="F143" s="349"/>
      <c r="G143" s="258"/>
      <c r="H143" s="409"/>
      <c r="I143" s="410"/>
      <c r="J143" s="94"/>
      <c r="K143" s="94"/>
    </row>
    <row r="144" spans="1:11" s="14" customFormat="1" ht="12.75">
      <c r="A144" s="251"/>
      <c r="B144" s="252"/>
      <c r="C144" s="253" t="s">
        <v>306</v>
      </c>
      <c r="D144" s="254"/>
      <c r="E144" s="258"/>
      <c r="F144" s="349"/>
      <c r="G144" s="258"/>
      <c r="H144" s="409"/>
      <c r="I144" s="410"/>
      <c r="J144" s="94"/>
      <c r="K144" s="94"/>
    </row>
    <row r="145" spans="1:11" s="14" customFormat="1" ht="38.25">
      <c r="A145" s="251">
        <v>1</v>
      </c>
      <c r="B145" s="252" t="s">
        <v>772</v>
      </c>
      <c r="C145" s="256" t="s">
        <v>773</v>
      </c>
      <c r="D145" s="254" t="s">
        <v>800</v>
      </c>
      <c r="E145" s="258">
        <v>3.7</v>
      </c>
      <c r="F145" s="349"/>
      <c r="G145" s="258">
        <f>E145*F145</f>
        <v>0</v>
      </c>
      <c r="H145" s="409">
        <v>1.89077</v>
      </c>
      <c r="I145" s="410">
        <f>E145*H145</f>
        <v>6.995849000000001</v>
      </c>
      <c r="J145" s="94"/>
      <c r="K145" s="94"/>
    </row>
    <row r="146" spans="1:11" s="14" customFormat="1" ht="12.75">
      <c r="A146" s="251"/>
      <c r="B146" s="252"/>
      <c r="C146" s="256" t="s">
        <v>599</v>
      </c>
      <c r="D146" s="254"/>
      <c r="E146" s="258"/>
      <c r="F146" s="349"/>
      <c r="G146" s="258"/>
      <c r="H146" s="409"/>
      <c r="I146" s="410"/>
      <c r="J146" s="94"/>
      <c r="K146" s="94"/>
    </row>
    <row r="147" spans="1:11" s="14" customFormat="1" ht="12.75">
      <c r="A147" s="251">
        <v>2</v>
      </c>
      <c r="B147" s="252" t="s">
        <v>767</v>
      </c>
      <c r="C147" s="257" t="s">
        <v>774</v>
      </c>
      <c r="D147" s="254" t="s">
        <v>1001</v>
      </c>
      <c r="E147" s="258">
        <v>4.62</v>
      </c>
      <c r="F147" s="349"/>
      <c r="G147" s="258">
        <f>E147*F147</f>
        <v>0</v>
      </c>
      <c r="H147" s="409">
        <v>0.285</v>
      </c>
      <c r="I147" s="410">
        <f>E147*H147</f>
        <v>1.3167</v>
      </c>
      <c r="J147" s="94"/>
      <c r="K147" s="94"/>
    </row>
    <row r="148" spans="1:11" s="14" customFormat="1" ht="12.75">
      <c r="A148" s="251"/>
      <c r="B148" s="252"/>
      <c r="C148" s="257" t="s">
        <v>600</v>
      </c>
      <c r="D148" s="254"/>
      <c r="E148" s="258"/>
      <c r="F148" s="349"/>
      <c r="G148" s="258"/>
      <c r="H148" s="409"/>
      <c r="I148" s="410"/>
      <c r="J148" s="94"/>
      <c r="K148" s="94"/>
    </row>
    <row r="149" spans="1:11" s="14" customFormat="1" ht="12.75">
      <c r="A149" s="251">
        <v>3</v>
      </c>
      <c r="B149" s="252" t="s">
        <v>768</v>
      </c>
      <c r="C149" s="257" t="s">
        <v>775</v>
      </c>
      <c r="D149" s="254" t="s">
        <v>1001</v>
      </c>
      <c r="E149" s="258">
        <v>4.62</v>
      </c>
      <c r="F149" s="349"/>
      <c r="G149" s="258">
        <f>E149*F149</f>
        <v>0</v>
      </c>
      <c r="H149" s="409">
        <v>0.057</v>
      </c>
      <c r="I149" s="410">
        <f>E149*H149</f>
        <v>0.26334</v>
      </c>
      <c r="J149" s="94"/>
      <c r="K149" s="94"/>
    </row>
    <row r="150" spans="1:11" s="14" customFormat="1" ht="12.75">
      <c r="A150" s="251">
        <v>4</v>
      </c>
      <c r="B150" s="252" t="s">
        <v>769</v>
      </c>
      <c r="C150" s="257" t="s">
        <v>307</v>
      </c>
      <c r="D150" s="254" t="s">
        <v>1001</v>
      </c>
      <c r="E150" s="258">
        <v>4.62</v>
      </c>
      <c r="F150" s="349"/>
      <c r="G150" s="258">
        <f>E150*F150</f>
        <v>0</v>
      </c>
      <c r="H150" s="409">
        <v>0.012</v>
      </c>
      <c r="I150" s="410">
        <f>E150*H150</f>
        <v>0.05544</v>
      </c>
      <c r="J150" s="94"/>
      <c r="K150" s="94"/>
    </row>
    <row r="151" spans="1:11" s="14" customFormat="1" ht="12.75">
      <c r="A151" s="251">
        <v>5</v>
      </c>
      <c r="B151" s="252" t="s">
        <v>770</v>
      </c>
      <c r="C151" s="257" t="s">
        <v>771</v>
      </c>
      <c r="D151" s="254" t="s">
        <v>1001</v>
      </c>
      <c r="E151" s="258">
        <v>5.08</v>
      </c>
      <c r="F151" s="349"/>
      <c r="G151" s="258">
        <f>E151*F151</f>
        <v>0</v>
      </c>
      <c r="H151" s="409">
        <v>0.144</v>
      </c>
      <c r="I151" s="410">
        <f>E151*H151</f>
        <v>0.73152</v>
      </c>
      <c r="J151" s="94"/>
      <c r="K151" s="94"/>
    </row>
    <row r="152" spans="1:11" s="14" customFormat="1" ht="12.75">
      <c r="A152" s="251"/>
      <c r="B152" s="252"/>
      <c r="C152" s="257" t="s">
        <v>601</v>
      </c>
      <c r="D152" s="254"/>
      <c r="E152" s="258"/>
      <c r="F152" s="349"/>
      <c r="G152" s="258"/>
      <c r="H152" s="409"/>
      <c r="I152" s="410"/>
      <c r="J152" s="94"/>
      <c r="K152" s="94"/>
    </row>
    <row r="153" spans="1:11" s="14" customFormat="1" ht="12.75">
      <c r="A153" s="251"/>
      <c r="B153" s="252"/>
      <c r="C153" s="256"/>
      <c r="D153" s="254"/>
      <c r="E153" s="258"/>
      <c r="F153" s="349"/>
      <c r="G153" s="258"/>
      <c r="H153" s="409"/>
      <c r="I153" s="410"/>
      <c r="J153" s="94"/>
      <c r="K153" s="94"/>
    </row>
    <row r="154" spans="1:11" s="14" customFormat="1" ht="12.75">
      <c r="A154" s="251">
        <v>5</v>
      </c>
      <c r="B154" s="252"/>
      <c r="C154" s="253" t="s">
        <v>766</v>
      </c>
      <c r="D154" s="254" t="s">
        <v>889</v>
      </c>
      <c r="E154" s="258"/>
      <c r="F154" s="349"/>
      <c r="G154" s="294">
        <f>SUM(G145:G153)</f>
        <v>0</v>
      </c>
      <c r="H154" s="409"/>
      <c r="I154" s="410">
        <f>SUM(I145:I153)</f>
        <v>9.362849</v>
      </c>
      <c r="J154" s="94"/>
      <c r="K154" s="94"/>
    </row>
    <row r="155" spans="1:11" s="14" customFormat="1" ht="12.75">
      <c r="A155" s="251"/>
      <c r="B155" s="252"/>
      <c r="C155" s="256"/>
      <c r="D155" s="254"/>
      <c r="E155" s="258"/>
      <c r="F155" s="349"/>
      <c r="G155" s="258"/>
      <c r="H155" s="409"/>
      <c r="I155" s="410"/>
      <c r="J155" s="94"/>
      <c r="K155" s="94"/>
    </row>
    <row r="156" spans="1:11" s="14" customFormat="1" ht="12.75">
      <c r="A156" s="251"/>
      <c r="B156" s="252"/>
      <c r="C156" s="256"/>
      <c r="D156" s="254"/>
      <c r="E156" s="258"/>
      <c r="F156" s="349"/>
      <c r="G156" s="258"/>
      <c r="H156" s="409"/>
      <c r="I156" s="410"/>
      <c r="J156" s="94"/>
      <c r="K156" s="94"/>
    </row>
    <row r="157" spans="1:11" s="14" customFormat="1" ht="12.75">
      <c r="A157" s="251"/>
      <c r="B157" s="252"/>
      <c r="C157" s="256"/>
      <c r="D157" s="254"/>
      <c r="E157" s="258"/>
      <c r="F157" s="349"/>
      <c r="G157" s="258"/>
      <c r="H157" s="409"/>
      <c r="I157" s="410"/>
      <c r="J157" s="94"/>
      <c r="K157" s="94"/>
    </row>
    <row r="158" spans="1:11" s="14" customFormat="1" ht="12.75">
      <c r="A158" s="251">
        <v>6</v>
      </c>
      <c r="B158" s="252"/>
      <c r="C158" s="253" t="s">
        <v>1106</v>
      </c>
      <c r="D158" s="254"/>
      <c r="E158" s="258"/>
      <c r="F158" s="349"/>
      <c r="G158" s="258"/>
      <c r="H158" s="409"/>
      <c r="I158" s="410"/>
      <c r="J158" s="94"/>
      <c r="K158" s="94"/>
    </row>
    <row r="159" spans="1:11" s="14" customFormat="1" ht="12.75">
      <c r="A159" s="251"/>
      <c r="B159" s="252"/>
      <c r="C159" s="256"/>
      <c r="D159" s="254"/>
      <c r="E159" s="258"/>
      <c r="F159" s="349"/>
      <c r="G159" s="258"/>
      <c r="H159" s="409"/>
      <c r="I159" s="410"/>
      <c r="J159" s="94"/>
      <c r="K159" s="94"/>
    </row>
    <row r="160" spans="1:11" s="14" customFormat="1" ht="25.5">
      <c r="A160" s="251">
        <v>9</v>
      </c>
      <c r="B160" s="252" t="s">
        <v>1017</v>
      </c>
      <c r="C160" s="256" t="s">
        <v>308</v>
      </c>
      <c r="D160" s="254" t="s">
        <v>1001</v>
      </c>
      <c r="E160" s="258">
        <v>21.32</v>
      </c>
      <c r="F160" s="349"/>
      <c r="G160" s="258">
        <f>E160*F160</f>
        <v>0</v>
      </c>
      <c r="H160" s="409">
        <v>0.29585</v>
      </c>
      <c r="I160" s="410">
        <f>E160*H160</f>
        <v>6.3075220000000005</v>
      </c>
      <c r="J160" s="94"/>
      <c r="K160" s="94"/>
    </row>
    <row r="161" spans="1:11" s="14" customFormat="1" ht="12.75">
      <c r="A161" s="251"/>
      <c r="B161" s="252"/>
      <c r="C161" s="256" t="s">
        <v>593</v>
      </c>
      <c r="D161" s="254"/>
      <c r="E161" s="437"/>
      <c r="F161" s="349"/>
      <c r="G161" s="258"/>
      <c r="H161" s="409"/>
      <c r="I161" s="410"/>
      <c r="J161" s="94"/>
      <c r="K161" s="94"/>
    </row>
    <row r="162" spans="1:11" s="14" customFormat="1" ht="12.75">
      <c r="A162" s="251"/>
      <c r="B162" s="252"/>
      <c r="C162" s="256" t="s">
        <v>309</v>
      </c>
      <c r="D162" s="254"/>
      <c r="E162" s="258"/>
      <c r="F162" s="349"/>
      <c r="G162" s="258"/>
      <c r="H162" s="409"/>
      <c r="I162" s="410"/>
      <c r="J162" s="94"/>
      <c r="K162" s="94"/>
    </row>
    <row r="163" spans="1:11" s="14" customFormat="1" ht="12.75">
      <c r="A163" s="251">
        <v>12</v>
      </c>
      <c r="B163" s="252" t="s">
        <v>740</v>
      </c>
      <c r="C163" s="256" t="s">
        <v>741</v>
      </c>
      <c r="D163" s="254" t="s">
        <v>1001</v>
      </c>
      <c r="E163" s="258">
        <v>18</v>
      </c>
      <c r="F163" s="349"/>
      <c r="G163" s="258">
        <f aca="true" t="shared" si="3" ref="G163:G171">E163*F163</f>
        <v>0</v>
      </c>
      <c r="H163" s="409">
        <v>0.00047</v>
      </c>
      <c r="I163" s="410">
        <f aca="true" t="shared" si="4" ref="I163:I171">E163*H163</f>
        <v>0.00846</v>
      </c>
      <c r="J163" s="94"/>
      <c r="K163" s="94"/>
    </row>
    <row r="164" spans="1:11" s="14" customFormat="1" ht="12.75">
      <c r="A164" s="251"/>
      <c r="B164" s="252"/>
      <c r="C164" s="256" t="s">
        <v>602</v>
      </c>
      <c r="D164" s="254"/>
      <c r="E164" s="258"/>
      <c r="F164" s="349"/>
      <c r="G164" s="258"/>
      <c r="H164" s="409"/>
      <c r="I164" s="410"/>
      <c r="J164" s="94"/>
      <c r="K164" s="94"/>
    </row>
    <row r="165" spans="1:11" s="14" customFormat="1" ht="38.25">
      <c r="A165" s="251">
        <v>13</v>
      </c>
      <c r="B165" s="252" t="s">
        <v>734</v>
      </c>
      <c r="C165" s="256" t="s">
        <v>735</v>
      </c>
      <c r="D165" s="254" t="s">
        <v>1001</v>
      </c>
      <c r="E165" s="258">
        <v>18</v>
      </c>
      <c r="F165" s="349"/>
      <c r="G165" s="258">
        <f t="shared" si="3"/>
        <v>0</v>
      </c>
      <c r="H165" s="409">
        <v>0.00489</v>
      </c>
      <c r="I165" s="410">
        <f t="shared" si="4"/>
        <v>0.08802</v>
      </c>
      <c r="J165" s="94"/>
      <c r="K165" s="94"/>
    </row>
    <row r="166" spans="1:11" s="14" customFormat="1" ht="25.5">
      <c r="A166" s="251">
        <v>14</v>
      </c>
      <c r="B166" s="252" t="s">
        <v>736</v>
      </c>
      <c r="C166" s="256" t="s">
        <v>737</v>
      </c>
      <c r="D166" s="254" t="s">
        <v>1022</v>
      </c>
      <c r="E166" s="258">
        <v>6</v>
      </c>
      <c r="F166" s="349"/>
      <c r="G166" s="258">
        <f t="shared" si="3"/>
        <v>0</v>
      </c>
      <c r="H166" s="409">
        <v>0.0439</v>
      </c>
      <c r="I166" s="410">
        <f t="shared" si="4"/>
        <v>0.2634</v>
      </c>
      <c r="J166" s="94"/>
      <c r="K166" s="94"/>
    </row>
    <row r="167" spans="1:11" s="14" customFormat="1" ht="25.5">
      <c r="A167" s="251">
        <v>15</v>
      </c>
      <c r="B167" s="252" t="s">
        <v>738</v>
      </c>
      <c r="C167" s="256" t="s">
        <v>739</v>
      </c>
      <c r="D167" s="254" t="s">
        <v>1022</v>
      </c>
      <c r="E167" s="258">
        <v>6</v>
      </c>
      <c r="F167" s="349"/>
      <c r="G167" s="258">
        <f t="shared" si="3"/>
        <v>0</v>
      </c>
      <c r="H167" s="409">
        <v>0.188</v>
      </c>
      <c r="I167" s="410">
        <f t="shared" si="4"/>
        <v>1.1280000000000001</v>
      </c>
      <c r="J167" s="94"/>
      <c r="K167" s="94"/>
    </row>
    <row r="168" spans="1:11" s="14" customFormat="1" ht="51">
      <c r="A168" s="251">
        <v>16</v>
      </c>
      <c r="B168" s="259" t="s">
        <v>742</v>
      </c>
      <c r="C168" s="257" t="s">
        <v>743</v>
      </c>
      <c r="D168" s="254" t="s">
        <v>1001</v>
      </c>
      <c r="E168" s="258">
        <v>3.75</v>
      </c>
      <c r="F168" s="349"/>
      <c r="G168" s="258">
        <f t="shared" si="3"/>
        <v>0</v>
      </c>
      <c r="H168" s="409">
        <v>0.01146</v>
      </c>
      <c r="I168" s="410">
        <f t="shared" si="4"/>
        <v>0.042975</v>
      </c>
      <c r="J168" s="94"/>
      <c r="K168" s="94"/>
    </row>
    <row r="169" spans="1:11" s="14" customFormat="1" ht="12.75">
      <c r="A169" s="248"/>
      <c r="B169" s="438"/>
      <c r="C169" s="375" t="s">
        <v>603</v>
      </c>
      <c r="D169" s="250"/>
      <c r="E169" s="376"/>
      <c r="F169" s="377"/>
      <c r="G169" s="376"/>
      <c r="H169" s="409"/>
      <c r="I169" s="410"/>
      <c r="J169" s="94"/>
      <c r="K169" s="94"/>
    </row>
    <row r="170" spans="1:11" s="14" customFormat="1" ht="25.5">
      <c r="A170" s="234">
        <v>10</v>
      </c>
      <c r="B170" s="230" t="s">
        <v>353</v>
      </c>
      <c r="C170" s="235" t="s">
        <v>354</v>
      </c>
      <c r="D170" s="236" t="s">
        <v>1022</v>
      </c>
      <c r="E170" s="266">
        <v>1</v>
      </c>
      <c r="F170" s="362"/>
      <c r="G170" s="266">
        <f t="shared" si="3"/>
        <v>0</v>
      </c>
      <c r="H170" s="409">
        <v>0.07046</v>
      </c>
      <c r="I170" s="410">
        <f t="shared" si="4"/>
        <v>0.07046</v>
      </c>
      <c r="J170" s="186"/>
      <c r="K170" s="186"/>
    </row>
    <row r="171" spans="1:11" s="14" customFormat="1" ht="12.75">
      <c r="A171" s="234">
        <v>11</v>
      </c>
      <c r="B171" s="230" t="s">
        <v>355</v>
      </c>
      <c r="C171" s="235" t="s">
        <v>356</v>
      </c>
      <c r="D171" s="236" t="s">
        <v>1022</v>
      </c>
      <c r="E171" s="266">
        <v>1</v>
      </c>
      <c r="F171" s="362"/>
      <c r="G171" s="266">
        <f t="shared" si="3"/>
        <v>0</v>
      </c>
      <c r="H171" s="409">
        <v>0.015</v>
      </c>
      <c r="I171" s="410">
        <f t="shared" si="4"/>
        <v>0.015</v>
      </c>
      <c r="J171" s="186"/>
      <c r="K171" s="186"/>
    </row>
    <row r="172" spans="1:11" s="14" customFormat="1" ht="12.75">
      <c r="A172" s="251"/>
      <c r="B172" s="252"/>
      <c r="C172" s="256"/>
      <c r="D172" s="254"/>
      <c r="E172" s="258"/>
      <c r="F172" s="349"/>
      <c r="G172" s="258"/>
      <c r="H172" s="409"/>
      <c r="I172" s="410"/>
      <c r="J172" s="94"/>
      <c r="K172" s="94"/>
    </row>
    <row r="173" spans="1:11" s="14" customFormat="1" ht="12.75">
      <c r="A173" s="251">
        <f>A158</f>
        <v>6</v>
      </c>
      <c r="B173" s="252"/>
      <c r="C173" s="253" t="str">
        <f>C158</f>
        <v>Úpravy povrchů, podlahy, osazování</v>
      </c>
      <c r="D173" s="254" t="s">
        <v>889</v>
      </c>
      <c r="E173" s="258"/>
      <c r="F173" s="349"/>
      <c r="G173" s="294">
        <f>SUM(G158:G172)</f>
        <v>0</v>
      </c>
      <c r="H173" s="409"/>
      <c r="I173" s="410">
        <f>SUM(I160:I172)</f>
        <v>7.923837000000001</v>
      </c>
      <c r="J173" s="94"/>
      <c r="K173" s="94"/>
    </row>
    <row r="174" spans="1:11" s="14" customFormat="1" ht="12.75">
      <c r="A174" s="251"/>
      <c r="B174" s="252"/>
      <c r="C174" s="256"/>
      <c r="D174" s="254"/>
      <c r="E174" s="258"/>
      <c r="F174" s="349"/>
      <c r="G174" s="258"/>
      <c r="H174" s="409"/>
      <c r="I174" s="410"/>
      <c r="J174" s="94"/>
      <c r="K174" s="94"/>
    </row>
    <row r="175" spans="1:11" s="14" customFormat="1" ht="12.75">
      <c r="A175" s="251"/>
      <c r="B175" s="252"/>
      <c r="C175" s="256"/>
      <c r="D175" s="254"/>
      <c r="E175" s="258"/>
      <c r="F175" s="349"/>
      <c r="G175" s="258"/>
      <c r="H175" s="409"/>
      <c r="I175" s="410"/>
      <c r="J175" s="94"/>
      <c r="K175" s="94"/>
    </row>
    <row r="176" spans="1:11" s="14" customFormat="1" ht="12.75">
      <c r="A176" s="251"/>
      <c r="B176" s="267"/>
      <c r="C176" s="256"/>
      <c r="D176" s="254"/>
      <c r="E176" s="258"/>
      <c r="F176" s="349"/>
      <c r="G176" s="258"/>
      <c r="H176" s="409"/>
      <c r="I176" s="410"/>
      <c r="J176" s="94"/>
      <c r="K176" s="94"/>
    </row>
    <row r="177" spans="1:11" s="14" customFormat="1" ht="12.75">
      <c r="A177" s="251">
        <v>8</v>
      </c>
      <c r="B177" s="252"/>
      <c r="C177" s="253" t="s">
        <v>1107</v>
      </c>
      <c r="D177" s="254"/>
      <c r="E177" s="258"/>
      <c r="F177" s="349"/>
      <c r="G177" s="258"/>
      <c r="H177" s="409"/>
      <c r="I177" s="410"/>
      <c r="J177" s="94"/>
      <c r="K177" s="94"/>
    </row>
    <row r="178" spans="1:11" s="14" customFormat="1" ht="12.75">
      <c r="A178" s="251"/>
      <c r="B178" s="252"/>
      <c r="C178" s="256"/>
      <c r="D178" s="254"/>
      <c r="E178" s="258"/>
      <c r="F178" s="349"/>
      <c r="G178" s="258"/>
      <c r="H178" s="409"/>
      <c r="I178" s="410"/>
      <c r="J178" s="94"/>
      <c r="K178" s="94"/>
    </row>
    <row r="179" spans="1:11" s="14" customFormat="1" ht="25.5">
      <c r="A179" s="251">
        <v>1</v>
      </c>
      <c r="B179" s="252" t="s">
        <v>792</v>
      </c>
      <c r="C179" s="256" t="s">
        <v>908</v>
      </c>
      <c r="D179" s="254" t="s">
        <v>800</v>
      </c>
      <c r="E179" s="258">
        <v>16.77</v>
      </c>
      <c r="F179" s="349"/>
      <c r="G179" s="258">
        <f aca="true" t="shared" si="5" ref="G179:G187">E179*F179</f>
        <v>0</v>
      </c>
      <c r="H179" s="409">
        <v>1.70347</v>
      </c>
      <c r="I179" s="410">
        <f>E179*H179</f>
        <v>28.5671919</v>
      </c>
      <c r="J179" s="94"/>
      <c r="K179" s="94"/>
    </row>
    <row r="180" spans="1:11" s="14" customFormat="1" ht="12.75">
      <c r="A180" s="251"/>
      <c r="B180" s="252"/>
      <c r="C180" s="256" t="s">
        <v>594</v>
      </c>
      <c r="D180" s="254"/>
      <c r="E180" s="437"/>
      <c r="F180" s="349"/>
      <c r="G180" s="258"/>
      <c r="H180" s="409"/>
      <c r="I180" s="410"/>
      <c r="J180" s="94"/>
      <c r="K180" s="94"/>
    </row>
    <row r="181" spans="1:11" s="14" customFormat="1" ht="12.75">
      <c r="A181" s="251">
        <v>2</v>
      </c>
      <c r="B181" s="252" t="s">
        <v>873</v>
      </c>
      <c r="C181" s="256" t="s">
        <v>1006</v>
      </c>
      <c r="D181" s="254" t="s">
        <v>1001</v>
      </c>
      <c r="E181" s="258">
        <v>57.96</v>
      </c>
      <c r="F181" s="349"/>
      <c r="G181" s="258">
        <f t="shared" si="5"/>
        <v>0</v>
      </c>
      <c r="H181" s="409">
        <v>0.0003</v>
      </c>
      <c r="I181" s="410">
        <f>E181*H181</f>
        <v>0.017387999999999997</v>
      </c>
      <c r="J181" s="94"/>
      <c r="K181" s="94"/>
    </row>
    <row r="182" spans="1:11" s="14" customFormat="1" ht="12.75">
      <c r="A182" s="251"/>
      <c r="B182" s="252"/>
      <c r="C182" s="256" t="s">
        <v>595</v>
      </c>
      <c r="D182" s="254"/>
      <c r="E182" s="256"/>
      <c r="F182" s="349"/>
      <c r="G182" s="258"/>
      <c r="H182" s="409"/>
      <c r="I182" s="410"/>
      <c r="J182" s="94"/>
      <c r="K182" s="94"/>
    </row>
    <row r="183" spans="1:11" s="14" customFormat="1" ht="12.75">
      <c r="A183" s="251">
        <v>3</v>
      </c>
      <c r="B183" s="252" t="s">
        <v>874</v>
      </c>
      <c r="C183" s="256" t="s">
        <v>910</v>
      </c>
      <c r="D183" s="254" t="s">
        <v>1022</v>
      </c>
      <c r="E183" s="258">
        <v>6</v>
      </c>
      <c r="F183" s="349"/>
      <c r="G183" s="258">
        <f t="shared" si="5"/>
        <v>0</v>
      </c>
      <c r="H183" s="409"/>
      <c r="I183" s="410"/>
      <c r="J183" s="94"/>
      <c r="K183" s="94"/>
    </row>
    <row r="184" spans="1:11" s="14" customFormat="1" ht="25.5">
      <c r="A184" s="251">
        <v>4</v>
      </c>
      <c r="B184" s="252" t="s">
        <v>1086</v>
      </c>
      <c r="C184" s="256" t="s">
        <v>909</v>
      </c>
      <c r="D184" s="254" t="s">
        <v>798</v>
      </c>
      <c r="E184" s="258">
        <v>4.5</v>
      </c>
      <c r="F184" s="349"/>
      <c r="G184" s="258">
        <f t="shared" si="5"/>
        <v>0</v>
      </c>
      <c r="H184" s="409"/>
      <c r="I184" s="410"/>
      <c r="J184" s="94"/>
      <c r="K184" s="94"/>
    </row>
    <row r="185" spans="1:11" s="14" customFormat="1" ht="12.75">
      <c r="A185" s="251"/>
      <c r="B185" s="252"/>
      <c r="C185" s="256" t="s">
        <v>597</v>
      </c>
      <c r="D185" s="254"/>
      <c r="E185" s="258"/>
      <c r="F185" s="349"/>
      <c r="G185" s="258"/>
      <c r="H185" s="409"/>
      <c r="I185" s="410"/>
      <c r="J185" s="94"/>
      <c r="K185" s="94"/>
    </row>
    <row r="186" spans="1:11" s="14" customFormat="1" ht="12.75">
      <c r="A186" s="251">
        <v>5</v>
      </c>
      <c r="B186" s="252" t="s">
        <v>911</v>
      </c>
      <c r="C186" s="256" t="s">
        <v>1110</v>
      </c>
      <c r="D186" s="254" t="s">
        <v>1022</v>
      </c>
      <c r="E186" s="258">
        <v>6</v>
      </c>
      <c r="F186" s="349"/>
      <c r="G186" s="258">
        <f t="shared" si="5"/>
        <v>0</v>
      </c>
      <c r="H186" s="409"/>
      <c r="I186" s="410"/>
      <c r="J186" s="94"/>
      <c r="K186" s="94"/>
    </row>
    <row r="187" spans="1:11" s="14" customFormat="1" ht="25.5">
      <c r="A187" s="251">
        <v>6</v>
      </c>
      <c r="B187" s="252" t="s">
        <v>912</v>
      </c>
      <c r="C187" s="257" t="s">
        <v>1111</v>
      </c>
      <c r="D187" s="254" t="s">
        <v>798</v>
      </c>
      <c r="E187" s="258">
        <v>12</v>
      </c>
      <c r="F187" s="349"/>
      <c r="G187" s="258">
        <f t="shared" si="5"/>
        <v>0</v>
      </c>
      <c r="H187" s="409"/>
      <c r="I187" s="410"/>
      <c r="J187" s="94"/>
      <c r="K187" s="94"/>
    </row>
    <row r="188" spans="1:11" s="14" customFormat="1" ht="12.75">
      <c r="A188" s="251"/>
      <c r="B188" s="252"/>
      <c r="C188" s="256" t="s">
        <v>596</v>
      </c>
      <c r="D188" s="254"/>
      <c r="E188" s="258"/>
      <c r="F188" s="349"/>
      <c r="G188" s="258"/>
      <c r="H188" s="409"/>
      <c r="I188" s="410"/>
      <c r="J188" s="94"/>
      <c r="K188" s="94"/>
    </row>
    <row r="189" spans="1:11" s="14" customFormat="1" ht="12.75">
      <c r="A189" s="251"/>
      <c r="B189" s="252"/>
      <c r="C189" s="256"/>
      <c r="D189" s="254"/>
      <c r="E189" s="258"/>
      <c r="F189" s="349"/>
      <c r="G189" s="258"/>
      <c r="H189" s="409"/>
      <c r="I189" s="410"/>
      <c r="J189" s="94"/>
      <c r="K189" s="94"/>
    </row>
    <row r="190" spans="1:11" s="14" customFormat="1" ht="12.75">
      <c r="A190" s="251">
        <f>A177</f>
        <v>8</v>
      </c>
      <c r="B190" s="252"/>
      <c r="C190" s="253" t="str">
        <f>C177</f>
        <v>Trubní vedení</v>
      </c>
      <c r="D190" s="254" t="s">
        <v>889</v>
      </c>
      <c r="E190" s="258"/>
      <c r="F190" s="349"/>
      <c r="G190" s="294">
        <f>SUM(G179:G188)</f>
        <v>0</v>
      </c>
      <c r="H190" s="409"/>
      <c r="I190" s="410">
        <f>SUM(I179:I188)</f>
        <v>28.5845799</v>
      </c>
      <c r="J190" s="94"/>
      <c r="K190" s="94"/>
    </row>
    <row r="191" spans="1:11" s="14" customFormat="1" ht="12.75">
      <c r="A191" s="251"/>
      <c r="B191" s="252"/>
      <c r="C191" s="256"/>
      <c r="D191" s="254"/>
      <c r="E191" s="258"/>
      <c r="F191" s="349"/>
      <c r="G191" s="258"/>
      <c r="H191" s="409"/>
      <c r="I191" s="410"/>
      <c r="J191" s="94"/>
      <c r="K191" s="94"/>
    </row>
    <row r="192" spans="1:11" s="14" customFormat="1" ht="12.75">
      <c r="A192" s="251"/>
      <c r="B192" s="252"/>
      <c r="C192" s="256"/>
      <c r="D192" s="254"/>
      <c r="E192" s="258"/>
      <c r="F192" s="349"/>
      <c r="G192" s="258"/>
      <c r="H192" s="409"/>
      <c r="I192" s="410"/>
      <c r="J192" s="94"/>
      <c r="K192" s="94"/>
    </row>
    <row r="193" spans="1:11" s="14" customFormat="1" ht="12.75">
      <c r="A193" s="251"/>
      <c r="B193" s="252"/>
      <c r="C193" s="257"/>
      <c r="D193" s="254"/>
      <c r="E193" s="258"/>
      <c r="F193" s="349"/>
      <c r="G193" s="258"/>
      <c r="H193" s="409"/>
      <c r="I193" s="410"/>
      <c r="J193" s="94"/>
      <c r="K193" s="94"/>
    </row>
    <row r="194" spans="1:11" s="14" customFormat="1" ht="12.75">
      <c r="A194" s="251">
        <v>93</v>
      </c>
      <c r="B194" s="252"/>
      <c r="C194" s="253" t="s">
        <v>857</v>
      </c>
      <c r="D194" s="254"/>
      <c r="E194" s="258"/>
      <c r="F194" s="349"/>
      <c r="G194" s="258"/>
      <c r="H194" s="409"/>
      <c r="I194" s="410"/>
      <c r="J194" s="94"/>
      <c r="K194" s="94"/>
    </row>
    <row r="195" spans="1:11" s="14" customFormat="1" ht="12.75">
      <c r="A195" s="251"/>
      <c r="B195" s="252"/>
      <c r="C195" s="256"/>
      <c r="D195" s="254"/>
      <c r="E195" s="258"/>
      <c r="F195" s="349"/>
      <c r="G195" s="258"/>
      <c r="H195" s="409"/>
      <c r="I195" s="410"/>
      <c r="J195" s="94"/>
      <c r="K195" s="94"/>
    </row>
    <row r="196" spans="1:11" s="14" customFormat="1" ht="12.75">
      <c r="A196" s="251">
        <v>1</v>
      </c>
      <c r="B196" s="252" t="s">
        <v>858</v>
      </c>
      <c r="C196" s="257" t="s">
        <v>859</v>
      </c>
      <c r="D196" s="254" t="s">
        <v>1001</v>
      </c>
      <c r="E196" s="258">
        <v>110.5</v>
      </c>
      <c r="F196" s="349"/>
      <c r="G196" s="258">
        <f>E196*F196</f>
        <v>0</v>
      </c>
      <c r="H196" s="409">
        <v>0.0004</v>
      </c>
      <c r="I196" s="410">
        <f>E196*H196</f>
        <v>0.0442</v>
      </c>
      <c r="J196" s="94"/>
      <c r="K196" s="94"/>
    </row>
    <row r="197" spans="1:11" s="14" customFormat="1" ht="12.75">
      <c r="A197" s="251"/>
      <c r="B197" s="252"/>
      <c r="C197" s="257" t="s">
        <v>625</v>
      </c>
      <c r="D197" s="254"/>
      <c r="E197" s="257"/>
      <c r="F197" s="349"/>
      <c r="G197" s="258"/>
      <c r="H197" s="409"/>
      <c r="I197" s="410"/>
      <c r="J197" s="94"/>
      <c r="K197" s="94"/>
    </row>
    <row r="198" spans="1:11" s="14" customFormat="1" ht="12.75">
      <c r="A198" s="251">
        <v>2</v>
      </c>
      <c r="B198" s="252" t="s">
        <v>875</v>
      </c>
      <c r="C198" s="257" t="s">
        <v>913</v>
      </c>
      <c r="D198" s="254" t="s">
        <v>914</v>
      </c>
      <c r="E198" s="258">
        <v>80</v>
      </c>
      <c r="F198" s="350"/>
      <c r="G198" s="258">
        <f>E198*F198</f>
        <v>0</v>
      </c>
      <c r="H198" s="409">
        <v>0</v>
      </c>
      <c r="I198" s="410">
        <f>E198*H198</f>
        <v>0</v>
      </c>
      <c r="J198" s="94"/>
      <c r="K198" s="94"/>
    </row>
    <row r="199" spans="1:11" s="14" customFormat="1" ht="25.5">
      <c r="A199" s="251">
        <v>3</v>
      </c>
      <c r="B199" s="252" t="s">
        <v>1036</v>
      </c>
      <c r="C199" s="256" t="s">
        <v>830</v>
      </c>
      <c r="D199" s="254" t="s">
        <v>1001</v>
      </c>
      <c r="E199" s="258">
        <v>110.5</v>
      </c>
      <c r="F199" s="349"/>
      <c r="G199" s="258">
        <f>E199*F199</f>
        <v>0</v>
      </c>
      <c r="H199" s="409">
        <v>0.015</v>
      </c>
      <c r="I199" s="410">
        <f>E199*H199</f>
        <v>1.6575</v>
      </c>
      <c r="J199" s="94"/>
      <c r="K199" s="94"/>
    </row>
    <row r="200" spans="1:11" s="14" customFormat="1" ht="12.75">
      <c r="A200" s="251">
        <v>4</v>
      </c>
      <c r="B200" s="252" t="s">
        <v>996</v>
      </c>
      <c r="C200" s="257" t="s">
        <v>776</v>
      </c>
      <c r="D200" s="254" t="s">
        <v>1033</v>
      </c>
      <c r="E200" s="258">
        <v>40</v>
      </c>
      <c r="F200" s="349"/>
      <c r="G200" s="258">
        <f>E200*F200</f>
        <v>0</v>
      </c>
      <c r="H200" s="409"/>
      <c r="I200" s="410"/>
      <c r="J200" s="94"/>
      <c r="K200" s="94"/>
    </row>
    <row r="201" spans="1:11" s="14" customFormat="1" ht="38.25">
      <c r="A201" s="251">
        <v>7</v>
      </c>
      <c r="B201" s="252" t="s">
        <v>197</v>
      </c>
      <c r="C201" s="256" t="s">
        <v>1000</v>
      </c>
      <c r="D201" s="254" t="s">
        <v>962</v>
      </c>
      <c r="E201" s="258">
        <v>1</v>
      </c>
      <c r="F201" s="349"/>
      <c r="G201" s="258">
        <f>E201*F201</f>
        <v>0</v>
      </c>
      <c r="H201" s="409"/>
      <c r="I201" s="410"/>
      <c r="J201" s="94"/>
      <c r="K201" s="94"/>
    </row>
    <row r="202" spans="1:11" s="14" customFormat="1" ht="12.75">
      <c r="A202" s="251"/>
      <c r="B202" s="252"/>
      <c r="C202" s="256"/>
      <c r="D202" s="254"/>
      <c r="E202" s="258"/>
      <c r="F202" s="349"/>
      <c r="G202" s="258"/>
      <c r="H202" s="409"/>
      <c r="I202" s="410"/>
      <c r="J202" s="94"/>
      <c r="K202" s="94"/>
    </row>
    <row r="203" spans="1:11" s="14" customFormat="1" ht="12.75">
      <c r="A203" s="251">
        <f>A194</f>
        <v>93</v>
      </c>
      <c r="B203" s="252"/>
      <c r="C203" s="253" t="str">
        <f>C194</f>
        <v>Dokončující konstrukce a práce</v>
      </c>
      <c r="D203" s="254" t="s">
        <v>889</v>
      </c>
      <c r="E203" s="258"/>
      <c r="F203" s="349"/>
      <c r="G203" s="294">
        <f>SUM(G196:G202)</f>
        <v>0</v>
      </c>
      <c r="H203" s="409"/>
      <c r="I203" s="410">
        <f>SUM(I196:I202)</f>
        <v>1.7017</v>
      </c>
      <c r="J203" s="94"/>
      <c r="K203" s="94"/>
    </row>
    <row r="204" spans="1:11" s="14" customFormat="1" ht="12.75">
      <c r="A204" s="251"/>
      <c r="B204" s="252"/>
      <c r="C204" s="256"/>
      <c r="D204" s="254"/>
      <c r="E204" s="258"/>
      <c r="F204" s="349"/>
      <c r="G204" s="258"/>
      <c r="H204" s="409"/>
      <c r="I204" s="410"/>
      <c r="J204" s="94"/>
      <c r="K204" s="94"/>
    </row>
    <row r="205" spans="1:11" s="14" customFormat="1" ht="12.75">
      <c r="A205" s="251"/>
      <c r="B205" s="252"/>
      <c r="C205" s="257"/>
      <c r="D205" s="254"/>
      <c r="E205" s="258"/>
      <c r="F205" s="349"/>
      <c r="G205" s="258"/>
      <c r="H205" s="409"/>
      <c r="I205" s="410"/>
      <c r="J205" s="94"/>
      <c r="K205" s="94"/>
    </row>
    <row r="206" spans="1:11" s="14" customFormat="1" ht="12.75">
      <c r="A206" s="251"/>
      <c r="B206" s="252"/>
      <c r="C206" s="256"/>
      <c r="D206" s="254"/>
      <c r="E206" s="258"/>
      <c r="F206" s="349"/>
      <c r="G206" s="258"/>
      <c r="H206" s="409"/>
      <c r="I206" s="410"/>
      <c r="J206" s="94"/>
      <c r="K206" s="94"/>
    </row>
    <row r="207" spans="1:11" s="14" customFormat="1" ht="12.75">
      <c r="A207" s="251">
        <v>96</v>
      </c>
      <c r="B207" s="252"/>
      <c r="C207" s="253" t="s">
        <v>860</v>
      </c>
      <c r="D207" s="254"/>
      <c r="E207" s="258"/>
      <c r="F207" s="349"/>
      <c r="G207" s="258"/>
      <c r="H207" s="413"/>
      <c r="I207" s="414"/>
      <c r="J207" s="94"/>
      <c r="K207" s="94"/>
    </row>
    <row r="208" spans="1:11" s="14" customFormat="1" ht="12.75">
      <c r="A208" s="251"/>
      <c r="B208" s="252"/>
      <c r="C208" s="256"/>
      <c r="D208" s="254"/>
      <c r="E208" s="258"/>
      <c r="F208" s="349"/>
      <c r="G208" s="258"/>
      <c r="H208" s="409"/>
      <c r="I208" s="410"/>
      <c r="J208" s="94"/>
      <c r="K208" s="94"/>
    </row>
    <row r="209" spans="1:11" s="14" customFormat="1" ht="25.5">
      <c r="A209" s="251">
        <v>9</v>
      </c>
      <c r="B209" s="252" t="s">
        <v>876</v>
      </c>
      <c r="C209" s="256" t="s">
        <v>598</v>
      </c>
      <c r="D209" s="254" t="s">
        <v>798</v>
      </c>
      <c r="E209" s="258">
        <v>15.76</v>
      </c>
      <c r="F209" s="349"/>
      <c r="G209" s="258">
        <f aca="true" t="shared" si="6" ref="G209:G220">E209*F209</f>
        <v>0</v>
      </c>
      <c r="H209" s="109"/>
      <c r="I209" s="410"/>
      <c r="J209" s="410">
        <v>0</v>
      </c>
      <c r="K209" s="410">
        <f>E209*J209</f>
        <v>0</v>
      </c>
    </row>
    <row r="210" spans="1:11" s="14" customFormat="1" ht="12.75">
      <c r="A210" s="251"/>
      <c r="B210" s="252"/>
      <c r="C210" s="256" t="s">
        <v>628</v>
      </c>
      <c r="D210" s="254"/>
      <c r="E210" s="258"/>
      <c r="F210" s="349"/>
      <c r="G210" s="258"/>
      <c r="H210" s="109"/>
      <c r="I210" s="410"/>
      <c r="J210" s="410"/>
      <c r="K210" s="410"/>
    </row>
    <row r="211" spans="1:11" s="14" customFormat="1" ht="38.25">
      <c r="A211" s="251">
        <v>10</v>
      </c>
      <c r="B211" s="252" t="s">
        <v>1074</v>
      </c>
      <c r="C211" s="221" t="s">
        <v>870</v>
      </c>
      <c r="D211" s="222" t="s">
        <v>1033</v>
      </c>
      <c r="E211" s="258">
        <v>20</v>
      </c>
      <c r="F211" s="349"/>
      <c r="G211" s="258">
        <f t="shared" si="6"/>
        <v>0</v>
      </c>
      <c r="H211" s="99"/>
      <c r="I211" s="94"/>
      <c r="J211" s="410"/>
      <c r="K211" s="410"/>
    </row>
    <row r="212" spans="1:11" s="14" customFormat="1" ht="12.75">
      <c r="A212" s="251">
        <v>11</v>
      </c>
      <c r="B212" s="252" t="s">
        <v>916</v>
      </c>
      <c r="C212" s="256" t="s">
        <v>917</v>
      </c>
      <c r="D212" s="254" t="s">
        <v>1001</v>
      </c>
      <c r="E212" s="258">
        <v>110.5</v>
      </c>
      <c r="F212" s="349"/>
      <c r="G212" s="258">
        <f t="shared" si="6"/>
        <v>0</v>
      </c>
      <c r="H212" s="99"/>
      <c r="I212" s="94"/>
      <c r="J212" s="410">
        <v>0.004</v>
      </c>
      <c r="K212" s="410">
        <f>E212*J212</f>
        <v>0.442</v>
      </c>
    </row>
    <row r="213" spans="1:11" s="14" customFormat="1" ht="12.75">
      <c r="A213" s="251"/>
      <c r="B213" s="252"/>
      <c r="C213" s="257" t="s">
        <v>626</v>
      </c>
      <c r="D213" s="254"/>
      <c r="E213" s="258"/>
      <c r="F213" s="349"/>
      <c r="G213" s="258"/>
      <c r="H213" s="99"/>
      <c r="I213" s="94"/>
      <c r="J213" s="410"/>
      <c r="K213" s="410"/>
    </row>
    <row r="214" spans="1:11" s="14" customFormat="1" ht="12.75">
      <c r="A214" s="251">
        <v>12</v>
      </c>
      <c r="B214" s="252" t="s">
        <v>802</v>
      </c>
      <c r="C214" s="256" t="s">
        <v>832</v>
      </c>
      <c r="D214" s="254" t="s">
        <v>1001</v>
      </c>
      <c r="E214" s="258">
        <v>215</v>
      </c>
      <c r="F214" s="349"/>
      <c r="G214" s="258">
        <f t="shared" si="6"/>
        <v>0</v>
      </c>
      <c r="H214" s="99"/>
      <c r="I214" s="94"/>
      <c r="J214" s="410">
        <v>0.01</v>
      </c>
      <c r="K214" s="410">
        <f>E214*J214</f>
        <v>2.15</v>
      </c>
    </row>
    <row r="215" spans="1:11" s="14" customFormat="1" ht="12.75">
      <c r="A215" s="251"/>
      <c r="B215" s="252"/>
      <c r="C215" s="257" t="s">
        <v>627</v>
      </c>
      <c r="D215" s="254"/>
      <c r="E215" s="258"/>
      <c r="F215" s="349"/>
      <c r="G215" s="258"/>
      <c r="H215" s="99"/>
      <c r="I215" s="94"/>
      <c r="J215" s="410"/>
      <c r="K215" s="410"/>
    </row>
    <row r="216" spans="1:11" s="14" customFormat="1" ht="25.5">
      <c r="A216" s="251">
        <v>13</v>
      </c>
      <c r="B216" s="252" t="s">
        <v>1101</v>
      </c>
      <c r="C216" s="256" t="s">
        <v>1052</v>
      </c>
      <c r="D216" s="254" t="s">
        <v>1021</v>
      </c>
      <c r="E216" s="258">
        <f>K222</f>
        <v>2.592</v>
      </c>
      <c r="F216" s="349"/>
      <c r="G216" s="258">
        <f t="shared" si="6"/>
        <v>0</v>
      </c>
      <c r="H216" s="99"/>
      <c r="I216" s="94"/>
      <c r="J216" s="410"/>
      <c r="K216" s="410"/>
    </row>
    <row r="217" spans="1:11" s="14" customFormat="1" ht="25.5">
      <c r="A217" s="251">
        <v>14</v>
      </c>
      <c r="B217" s="252" t="s">
        <v>882</v>
      </c>
      <c r="C217" s="256" t="s">
        <v>881</v>
      </c>
      <c r="D217" s="254" t="s">
        <v>1021</v>
      </c>
      <c r="E217" s="258">
        <f>E216</f>
        <v>2.592</v>
      </c>
      <c r="F217" s="349"/>
      <c r="G217" s="258">
        <f t="shared" si="6"/>
        <v>0</v>
      </c>
      <c r="H217" s="99"/>
      <c r="I217" s="94"/>
      <c r="J217" s="410"/>
      <c r="K217" s="410"/>
    </row>
    <row r="218" spans="1:11" s="14" customFormat="1" ht="12.75">
      <c r="A218" s="251">
        <v>15</v>
      </c>
      <c r="B218" s="252" t="s">
        <v>1045</v>
      </c>
      <c r="C218" s="256" t="s">
        <v>1061</v>
      </c>
      <c r="D218" s="254" t="s">
        <v>1021</v>
      </c>
      <c r="E218" s="258">
        <f>E217*15</f>
        <v>38.88</v>
      </c>
      <c r="F218" s="349"/>
      <c r="G218" s="258">
        <f t="shared" si="6"/>
        <v>0</v>
      </c>
      <c r="H218" s="99"/>
      <c r="I218" s="94"/>
      <c r="J218" s="410"/>
      <c r="K218" s="410"/>
    </row>
    <row r="219" spans="1:11" s="14" customFormat="1" ht="12.75">
      <c r="A219" s="251"/>
      <c r="B219" s="252"/>
      <c r="C219" s="256" t="s">
        <v>629</v>
      </c>
      <c r="D219" s="254"/>
      <c r="E219" s="258"/>
      <c r="F219" s="349"/>
      <c r="G219" s="258"/>
      <c r="H219" s="99"/>
      <c r="I219" s="94"/>
      <c r="J219" s="410"/>
      <c r="K219" s="410"/>
    </row>
    <row r="220" spans="1:11" s="14" customFormat="1" ht="12.75">
      <c r="A220" s="251">
        <v>16</v>
      </c>
      <c r="B220" s="252" t="s">
        <v>1058</v>
      </c>
      <c r="C220" s="256" t="s">
        <v>960</v>
      </c>
      <c r="D220" s="254" t="s">
        <v>1021</v>
      </c>
      <c r="E220" s="258">
        <f>E217</f>
        <v>2.592</v>
      </c>
      <c r="F220" s="349"/>
      <c r="G220" s="258">
        <f t="shared" si="6"/>
        <v>0</v>
      </c>
      <c r="H220" s="99"/>
      <c r="I220" s="94"/>
      <c r="J220" s="410"/>
      <c r="K220" s="410"/>
    </row>
    <row r="221" spans="1:11" s="14" customFormat="1" ht="12.75">
      <c r="A221" s="251"/>
      <c r="B221" s="252"/>
      <c r="C221" s="256"/>
      <c r="D221" s="254"/>
      <c r="E221" s="258"/>
      <c r="F221" s="349"/>
      <c r="G221" s="258"/>
      <c r="H221" s="99"/>
      <c r="I221" s="94"/>
      <c r="J221" s="410"/>
      <c r="K221" s="410"/>
    </row>
    <row r="222" spans="1:11" s="14" customFormat="1" ht="12.75">
      <c r="A222" s="251">
        <f>A207</f>
        <v>96</v>
      </c>
      <c r="B222" s="252"/>
      <c r="C222" s="253" t="str">
        <f>C207</f>
        <v>Bourání</v>
      </c>
      <c r="D222" s="254" t="s">
        <v>889</v>
      </c>
      <c r="E222" s="258"/>
      <c r="F222" s="349"/>
      <c r="G222" s="294">
        <f>SUM(G209:G220)</f>
        <v>0</v>
      </c>
      <c r="H222" s="99"/>
      <c r="I222" s="266">
        <f>SUM(I209:I220)</f>
        <v>0</v>
      </c>
      <c r="J222" s="410"/>
      <c r="K222" s="410">
        <f>SUM(K209:K220)</f>
        <v>2.592</v>
      </c>
    </row>
    <row r="223" spans="1:11" s="14" customFormat="1" ht="12.75">
      <c r="A223" s="251"/>
      <c r="B223" s="252"/>
      <c r="C223" s="256"/>
      <c r="D223" s="254"/>
      <c r="E223" s="258"/>
      <c r="F223" s="349"/>
      <c r="G223" s="258"/>
      <c r="H223" s="99"/>
      <c r="I223" s="266"/>
      <c r="J223" s="410"/>
      <c r="K223" s="410"/>
    </row>
    <row r="224" spans="1:11" s="14" customFormat="1" ht="12.75">
      <c r="A224" s="251"/>
      <c r="B224" s="252"/>
      <c r="C224" s="256"/>
      <c r="D224" s="254"/>
      <c r="E224" s="258"/>
      <c r="F224" s="349"/>
      <c r="G224" s="258"/>
      <c r="H224" s="409"/>
      <c r="I224" s="410"/>
      <c r="J224" s="94"/>
      <c r="K224" s="94"/>
    </row>
    <row r="225" spans="1:11" s="14" customFormat="1" ht="12.75">
      <c r="A225" s="251"/>
      <c r="B225" s="252"/>
      <c r="C225" s="256"/>
      <c r="D225" s="254"/>
      <c r="E225" s="258"/>
      <c r="F225" s="349"/>
      <c r="G225" s="258"/>
      <c r="H225" s="407"/>
      <c r="I225" s="408"/>
      <c r="J225" s="100"/>
      <c r="K225" s="100"/>
    </row>
    <row r="226" spans="1:11" s="14" customFormat="1" ht="12.75">
      <c r="A226" s="251">
        <v>99</v>
      </c>
      <c r="B226" s="252"/>
      <c r="C226" s="253" t="s">
        <v>797</v>
      </c>
      <c r="D226" s="254"/>
      <c r="E226" s="258"/>
      <c r="F226" s="349"/>
      <c r="G226" s="258"/>
      <c r="H226" s="407"/>
      <c r="I226" s="408"/>
      <c r="J226" s="100"/>
      <c r="K226" s="100"/>
    </row>
    <row r="227" spans="1:11" s="14" customFormat="1" ht="12.75">
      <c r="A227" s="251"/>
      <c r="B227" s="252"/>
      <c r="C227" s="256"/>
      <c r="D227" s="254"/>
      <c r="E227" s="258"/>
      <c r="F227" s="349"/>
      <c r="G227" s="258"/>
      <c r="H227" s="407"/>
      <c r="I227" s="407"/>
      <c r="J227" s="77"/>
      <c r="K227" s="77"/>
    </row>
    <row r="228" spans="1:11" s="14" customFormat="1" ht="25.5">
      <c r="A228" s="251">
        <v>1</v>
      </c>
      <c r="B228" s="252" t="s">
        <v>785</v>
      </c>
      <c r="C228" s="256" t="s">
        <v>1081</v>
      </c>
      <c r="D228" s="254" t="s">
        <v>1021</v>
      </c>
      <c r="E228" s="258">
        <f>SUM(I222+I203+I190+I173+I154)</f>
        <v>47.5729659</v>
      </c>
      <c r="F228" s="350"/>
      <c r="G228" s="258">
        <f>E228*F228</f>
        <v>0</v>
      </c>
      <c r="H228" s="407"/>
      <c r="I228" s="407"/>
      <c r="J228" s="77"/>
      <c r="K228" s="77"/>
    </row>
    <row r="229" spans="1:11" s="14" customFormat="1" ht="12.75">
      <c r="A229" s="251"/>
      <c r="B229" s="252"/>
      <c r="C229" s="256"/>
      <c r="D229" s="254"/>
      <c r="E229" s="258"/>
      <c r="F229" s="349"/>
      <c r="G229" s="258"/>
      <c r="H229" s="407"/>
      <c r="I229" s="407"/>
      <c r="J229" s="77"/>
      <c r="K229" s="77"/>
    </row>
    <row r="230" spans="1:11" s="14" customFormat="1" ht="12.75">
      <c r="A230" s="251">
        <f>A226</f>
        <v>99</v>
      </c>
      <c r="B230" s="252"/>
      <c r="C230" s="256" t="str">
        <f>C226</f>
        <v>Přesun hmot</v>
      </c>
      <c r="D230" s="254" t="s">
        <v>889</v>
      </c>
      <c r="E230" s="258"/>
      <c r="F230" s="349"/>
      <c r="G230" s="294">
        <f>SUM(G228:G228)</f>
        <v>0</v>
      </c>
      <c r="H230" s="407"/>
      <c r="I230" s="407"/>
      <c r="J230" s="77"/>
      <c r="K230" s="77"/>
    </row>
    <row r="231" spans="1:11" s="14" customFormat="1" ht="12.75">
      <c r="A231" s="251"/>
      <c r="B231" s="252"/>
      <c r="C231" s="256"/>
      <c r="D231" s="254"/>
      <c r="E231" s="258"/>
      <c r="F231" s="349"/>
      <c r="G231" s="258"/>
      <c r="H231" s="407"/>
      <c r="I231" s="407"/>
      <c r="J231" s="77"/>
      <c r="K231" s="77"/>
    </row>
    <row r="232" spans="1:11" s="14" customFormat="1" ht="12.75">
      <c r="A232" s="251"/>
      <c r="B232" s="252"/>
      <c r="C232" s="256"/>
      <c r="D232" s="254"/>
      <c r="E232" s="258"/>
      <c r="F232" s="349"/>
      <c r="G232" s="258"/>
      <c r="H232" s="407"/>
      <c r="I232" s="407"/>
      <c r="J232" s="77"/>
      <c r="K232" s="77"/>
    </row>
    <row r="233" spans="1:11" s="14" customFormat="1" ht="12.75">
      <c r="A233" s="251"/>
      <c r="B233" s="252"/>
      <c r="C233" s="256"/>
      <c r="D233" s="254"/>
      <c r="E233" s="258"/>
      <c r="F233" s="349"/>
      <c r="G233" s="258"/>
      <c r="H233" s="407"/>
      <c r="I233" s="407"/>
      <c r="J233" s="77"/>
      <c r="K233" s="77"/>
    </row>
    <row r="234" spans="1:11" s="14" customFormat="1" ht="12.75">
      <c r="A234" s="251">
        <v>711</v>
      </c>
      <c r="B234" s="252"/>
      <c r="C234" s="253" t="s">
        <v>744</v>
      </c>
      <c r="D234" s="254"/>
      <c r="E234" s="258"/>
      <c r="F234" s="349"/>
      <c r="G234" s="258"/>
      <c r="H234" s="407"/>
      <c r="I234" s="407"/>
      <c r="J234" s="77"/>
      <c r="K234" s="77"/>
    </row>
    <row r="235" spans="1:11" s="14" customFormat="1" ht="12.75">
      <c r="A235" s="251"/>
      <c r="B235" s="252"/>
      <c r="C235" s="256"/>
      <c r="D235" s="254"/>
      <c r="E235" s="258"/>
      <c r="F235" s="349"/>
      <c r="G235" s="258"/>
      <c r="H235" s="407"/>
      <c r="I235" s="407"/>
      <c r="J235" s="77"/>
      <c r="K235" s="77"/>
    </row>
    <row r="236" spans="1:11" s="14" customFormat="1" ht="12.75">
      <c r="A236" s="251"/>
      <c r="B236" s="252"/>
      <c r="C236" s="256" t="s">
        <v>310</v>
      </c>
      <c r="D236" s="265"/>
      <c r="E236" s="258"/>
      <c r="F236" s="349"/>
      <c r="G236" s="255"/>
      <c r="H236" s="407"/>
      <c r="I236" s="407"/>
      <c r="J236" s="77"/>
      <c r="K236" s="77"/>
    </row>
    <row r="237" spans="1:11" s="14" customFormat="1" ht="12.75">
      <c r="A237" s="251">
        <v>1</v>
      </c>
      <c r="B237" s="252" t="s">
        <v>745</v>
      </c>
      <c r="C237" s="257" t="s">
        <v>746</v>
      </c>
      <c r="D237" s="265" t="s">
        <v>1001</v>
      </c>
      <c r="E237" s="255">
        <v>9.38</v>
      </c>
      <c r="F237" s="359"/>
      <c r="G237" s="255">
        <f aca="true" t="shared" si="7" ref="G237:G247">E237*F237</f>
        <v>0</v>
      </c>
      <c r="H237" s="407"/>
      <c r="I237" s="407"/>
      <c r="J237" s="77"/>
      <c r="K237" s="77"/>
    </row>
    <row r="238" spans="1:11" s="14" customFormat="1" ht="12.75">
      <c r="A238" s="251"/>
      <c r="B238" s="252"/>
      <c r="C238" s="257" t="s">
        <v>604</v>
      </c>
      <c r="D238" s="265"/>
      <c r="E238" s="255"/>
      <c r="F238" s="359"/>
      <c r="G238" s="255"/>
      <c r="H238" s="407"/>
      <c r="I238" s="407"/>
      <c r="J238" s="77"/>
      <c r="K238" s="77"/>
    </row>
    <row r="239" spans="1:11" s="14" customFormat="1" ht="12.75">
      <c r="A239" s="251">
        <v>2</v>
      </c>
      <c r="B239" s="252" t="s">
        <v>747</v>
      </c>
      <c r="C239" s="257" t="s">
        <v>748</v>
      </c>
      <c r="D239" s="265" t="s">
        <v>1021</v>
      </c>
      <c r="E239" s="268">
        <v>0.0023</v>
      </c>
      <c r="F239" s="349"/>
      <c r="G239" s="255">
        <f t="shared" si="7"/>
        <v>0</v>
      </c>
      <c r="H239" s="407"/>
      <c r="I239" s="407"/>
      <c r="J239" s="77"/>
      <c r="K239" s="77"/>
    </row>
    <row r="240" spans="1:11" s="14" customFormat="1" ht="12.75">
      <c r="A240" s="251"/>
      <c r="B240" s="252"/>
      <c r="C240" s="257" t="s">
        <v>605</v>
      </c>
      <c r="D240" s="265"/>
      <c r="E240" s="268"/>
      <c r="F240" s="349"/>
      <c r="G240" s="255"/>
      <c r="H240" s="407"/>
      <c r="I240" s="407"/>
      <c r="J240" s="77"/>
      <c r="K240" s="77"/>
    </row>
    <row r="241" spans="1:11" s="14" customFormat="1" ht="25.5">
      <c r="A241" s="251">
        <v>3</v>
      </c>
      <c r="B241" s="252" t="s">
        <v>749</v>
      </c>
      <c r="C241" s="257" t="s">
        <v>750</v>
      </c>
      <c r="D241" s="265" t="s">
        <v>1001</v>
      </c>
      <c r="E241" s="255">
        <v>18.76</v>
      </c>
      <c r="F241" s="359"/>
      <c r="G241" s="255">
        <f t="shared" si="7"/>
        <v>0</v>
      </c>
      <c r="H241" s="407"/>
      <c r="I241" s="407"/>
      <c r="J241" s="77"/>
      <c r="K241" s="77"/>
    </row>
    <row r="242" spans="1:11" s="14" customFormat="1" ht="12.75">
      <c r="A242" s="251"/>
      <c r="B242" s="252"/>
      <c r="C242" s="257" t="s">
        <v>606</v>
      </c>
      <c r="D242" s="265"/>
      <c r="E242" s="255"/>
      <c r="F242" s="359"/>
      <c r="G242" s="255"/>
      <c r="H242" s="407"/>
      <c r="I242" s="407"/>
      <c r="J242" s="77"/>
      <c r="K242" s="77"/>
    </row>
    <row r="243" spans="1:11" s="14" customFormat="1" ht="12.75">
      <c r="A243" s="251">
        <v>4</v>
      </c>
      <c r="B243" s="252" t="s">
        <v>751</v>
      </c>
      <c r="C243" s="257" t="s">
        <v>754</v>
      </c>
      <c r="D243" s="265" t="s">
        <v>1001</v>
      </c>
      <c r="E243" s="269">
        <v>22.51</v>
      </c>
      <c r="F243" s="363"/>
      <c r="G243" s="255">
        <f t="shared" si="7"/>
        <v>0</v>
      </c>
      <c r="H243" s="407"/>
      <c r="I243" s="407"/>
      <c r="J243" s="77"/>
      <c r="K243" s="77"/>
    </row>
    <row r="244" spans="1:11" s="14" customFormat="1" ht="12.75">
      <c r="A244" s="251"/>
      <c r="B244" s="252"/>
      <c r="C244" s="257" t="s">
        <v>607</v>
      </c>
      <c r="D244" s="265"/>
      <c r="E244" s="269"/>
      <c r="F244" s="363"/>
      <c r="G244" s="255"/>
      <c r="H244" s="407"/>
      <c r="I244" s="407"/>
      <c r="J244" s="77"/>
      <c r="K244" s="77"/>
    </row>
    <row r="245" spans="1:11" s="14" customFormat="1" ht="25.5">
      <c r="A245" s="251">
        <v>5</v>
      </c>
      <c r="B245" s="252" t="s">
        <v>756</v>
      </c>
      <c r="C245" s="256" t="s">
        <v>755</v>
      </c>
      <c r="D245" s="254" t="s">
        <v>1001</v>
      </c>
      <c r="E245" s="258">
        <f>9.38*1.1</f>
        <v>10.318000000000001</v>
      </c>
      <c r="F245" s="349"/>
      <c r="G245" s="255">
        <f t="shared" si="7"/>
        <v>0</v>
      </c>
      <c r="H245" s="407"/>
      <c r="I245" s="407"/>
      <c r="J245" s="77"/>
      <c r="K245" s="77"/>
    </row>
    <row r="246" spans="1:11" s="14" customFormat="1" ht="12.75">
      <c r="A246" s="251"/>
      <c r="B246" s="252"/>
      <c r="C246" s="256" t="s">
        <v>608</v>
      </c>
      <c r="D246" s="254"/>
      <c r="E246" s="258"/>
      <c r="F246" s="349"/>
      <c r="G246" s="255"/>
      <c r="H246" s="407"/>
      <c r="I246" s="407"/>
      <c r="J246" s="77"/>
      <c r="K246" s="77"/>
    </row>
    <row r="247" spans="1:11" s="14" customFormat="1" ht="12.75">
      <c r="A247" s="251">
        <v>6</v>
      </c>
      <c r="B247" s="252" t="s">
        <v>757</v>
      </c>
      <c r="C247" s="257" t="s">
        <v>100</v>
      </c>
      <c r="D247" s="265" t="s">
        <v>1001</v>
      </c>
      <c r="E247" s="269">
        <v>18.76</v>
      </c>
      <c r="F247" s="363"/>
      <c r="G247" s="255">
        <f t="shared" si="7"/>
        <v>0</v>
      </c>
      <c r="H247" s="407"/>
      <c r="I247" s="407"/>
      <c r="J247" s="77"/>
      <c r="K247" s="77"/>
    </row>
    <row r="248" spans="1:11" s="14" customFormat="1" ht="25.5">
      <c r="A248" s="251">
        <v>7</v>
      </c>
      <c r="B248" s="252" t="s">
        <v>752</v>
      </c>
      <c r="C248" s="256" t="s">
        <v>753</v>
      </c>
      <c r="D248" s="254" t="s">
        <v>796</v>
      </c>
      <c r="E248" s="270">
        <f>SUM(G236:G247)</f>
        <v>0</v>
      </c>
      <c r="F248" s="349"/>
      <c r="G248" s="258">
        <f>E248*F248*0.01</f>
        <v>0</v>
      </c>
      <c r="H248" s="407"/>
      <c r="I248" s="407"/>
      <c r="J248" s="77"/>
      <c r="K248" s="77"/>
    </row>
    <row r="249" spans="1:11" s="14" customFormat="1" ht="12.75">
      <c r="A249" s="251"/>
      <c r="B249" s="252"/>
      <c r="C249" s="256"/>
      <c r="D249" s="254"/>
      <c r="E249" s="258"/>
      <c r="F249" s="349"/>
      <c r="G249" s="258"/>
      <c r="H249" s="407"/>
      <c r="I249" s="407"/>
      <c r="J249" s="77"/>
      <c r="K249" s="77"/>
    </row>
    <row r="250" spans="1:11" s="14" customFormat="1" ht="12.75">
      <c r="A250" s="251">
        <f>A234</f>
        <v>711</v>
      </c>
      <c r="B250" s="252"/>
      <c r="C250" s="253" t="str">
        <f>C234</f>
        <v>Izolace proti vodě</v>
      </c>
      <c r="D250" s="254" t="s">
        <v>889</v>
      </c>
      <c r="E250" s="258"/>
      <c r="F250" s="349"/>
      <c r="G250" s="258">
        <f>SUM(G236:G249)</f>
        <v>0</v>
      </c>
      <c r="H250" s="407"/>
      <c r="I250" s="407"/>
      <c r="J250" s="77"/>
      <c r="K250" s="77"/>
    </row>
    <row r="251" spans="1:11" s="14" customFormat="1" ht="12.75">
      <c r="A251" s="251" t="s">
        <v>884</v>
      </c>
      <c r="B251" s="252"/>
      <c r="C251" s="256" t="s">
        <v>884</v>
      </c>
      <c r="D251" s="254"/>
      <c r="E251" s="258"/>
      <c r="F251" s="349"/>
      <c r="G251" s="258"/>
      <c r="H251" s="407"/>
      <c r="I251" s="407"/>
      <c r="J251" s="77"/>
      <c r="K251" s="77"/>
    </row>
    <row r="252" spans="1:11" s="14" customFormat="1" ht="12.75">
      <c r="A252" s="251"/>
      <c r="B252" s="252"/>
      <c r="C252" s="256"/>
      <c r="D252" s="254"/>
      <c r="E252" s="258"/>
      <c r="F252" s="349"/>
      <c r="G252" s="258"/>
      <c r="H252" s="407"/>
      <c r="I252" s="407"/>
      <c r="J252" s="77"/>
      <c r="K252" s="77"/>
    </row>
    <row r="253" spans="1:11" s="14" customFormat="1" ht="12.75">
      <c r="A253" s="251"/>
      <c r="B253" s="252"/>
      <c r="C253" s="256"/>
      <c r="D253" s="254"/>
      <c r="E253" s="258"/>
      <c r="F253" s="349"/>
      <c r="G253" s="258"/>
      <c r="H253" s="407"/>
      <c r="I253" s="407"/>
      <c r="J253" s="77"/>
      <c r="K253" s="77"/>
    </row>
    <row r="254" spans="1:11" s="14" customFormat="1" ht="12.75">
      <c r="A254" s="251">
        <v>713</v>
      </c>
      <c r="B254" s="252"/>
      <c r="C254" s="253" t="s">
        <v>758</v>
      </c>
      <c r="D254" s="254"/>
      <c r="E254" s="258"/>
      <c r="F254" s="349"/>
      <c r="G254" s="258"/>
      <c r="H254" s="407"/>
      <c r="I254" s="407"/>
      <c r="J254" s="77"/>
      <c r="K254" s="77"/>
    </row>
    <row r="255" spans="1:11" s="14" customFormat="1" ht="12.75">
      <c r="A255" s="251"/>
      <c r="B255" s="252"/>
      <c r="C255" s="256"/>
      <c r="D255" s="254"/>
      <c r="E255" s="258"/>
      <c r="F255" s="349"/>
      <c r="G255" s="258"/>
      <c r="H255" s="407"/>
      <c r="I255" s="407"/>
      <c r="J255" s="77"/>
      <c r="K255" s="77"/>
    </row>
    <row r="256" spans="1:11" s="14" customFormat="1" ht="12.75">
      <c r="A256" s="251"/>
      <c r="B256" s="252"/>
      <c r="C256" s="253" t="s">
        <v>309</v>
      </c>
      <c r="D256" s="254"/>
      <c r="E256" s="258"/>
      <c r="F256" s="349"/>
      <c r="G256" s="258"/>
      <c r="H256" s="407"/>
      <c r="I256" s="407"/>
      <c r="J256" s="77"/>
      <c r="K256" s="77"/>
    </row>
    <row r="257" spans="1:11" s="14" customFormat="1" ht="12.75">
      <c r="A257" s="251">
        <v>1</v>
      </c>
      <c r="B257" s="252" t="s">
        <v>759</v>
      </c>
      <c r="C257" s="256" t="s">
        <v>760</v>
      </c>
      <c r="D257" s="254" t="s">
        <v>1001</v>
      </c>
      <c r="E257" s="258">
        <v>15.84</v>
      </c>
      <c r="F257" s="349"/>
      <c r="G257" s="258">
        <f>E257*F257</f>
        <v>0</v>
      </c>
      <c r="H257" s="407"/>
      <c r="I257" s="407"/>
      <c r="J257" s="77"/>
      <c r="K257" s="77"/>
    </row>
    <row r="258" spans="1:11" s="14" customFormat="1" ht="12.75">
      <c r="A258" s="251"/>
      <c r="B258" s="252"/>
      <c r="C258" s="256" t="s">
        <v>609</v>
      </c>
      <c r="D258" s="254"/>
      <c r="E258" s="258"/>
      <c r="F258" s="349"/>
      <c r="G258" s="258"/>
      <c r="H258" s="407"/>
      <c r="I258" s="407"/>
      <c r="J258" s="77"/>
      <c r="K258" s="77"/>
    </row>
    <row r="259" spans="1:11" s="14" customFormat="1" ht="12.75">
      <c r="A259" s="251">
        <v>2</v>
      </c>
      <c r="B259" s="252" t="s">
        <v>761</v>
      </c>
      <c r="C259" s="257" t="s">
        <v>762</v>
      </c>
      <c r="D259" s="254" t="s">
        <v>1001</v>
      </c>
      <c r="E259" s="258">
        <v>17.42</v>
      </c>
      <c r="F259" s="349"/>
      <c r="G259" s="258">
        <f>E259*F259</f>
        <v>0</v>
      </c>
      <c r="H259" s="407"/>
      <c r="I259" s="407"/>
      <c r="J259" s="77"/>
      <c r="K259" s="77"/>
    </row>
    <row r="260" spans="1:11" s="14" customFormat="1" ht="12.75">
      <c r="A260" s="251"/>
      <c r="B260" s="252"/>
      <c r="C260" s="257" t="s">
        <v>610</v>
      </c>
      <c r="D260" s="254"/>
      <c r="E260" s="258"/>
      <c r="F260" s="349"/>
      <c r="G260" s="258"/>
      <c r="H260" s="407"/>
      <c r="I260" s="407"/>
      <c r="J260" s="77"/>
      <c r="K260" s="77"/>
    </row>
    <row r="261" spans="1:11" s="14" customFormat="1" ht="12.75">
      <c r="A261" s="251">
        <v>3</v>
      </c>
      <c r="B261" s="252" t="s">
        <v>765</v>
      </c>
      <c r="C261" s="257" t="s">
        <v>101</v>
      </c>
      <c r="D261" s="254" t="s">
        <v>1001</v>
      </c>
      <c r="E261" s="258">
        <v>15.84</v>
      </c>
      <c r="F261" s="349"/>
      <c r="G261" s="258">
        <f>E261*F261</f>
        <v>0</v>
      </c>
      <c r="H261" s="407"/>
      <c r="I261" s="407"/>
      <c r="J261" s="77"/>
      <c r="K261" s="77"/>
    </row>
    <row r="262" spans="1:11" s="14" customFormat="1" ht="25.5">
      <c r="A262" s="251">
        <v>4</v>
      </c>
      <c r="B262" s="252" t="s">
        <v>763</v>
      </c>
      <c r="C262" s="256" t="s">
        <v>764</v>
      </c>
      <c r="D262" s="254" t="s">
        <v>796</v>
      </c>
      <c r="E262" s="270">
        <f>SUM(G256:G261)</f>
        <v>0</v>
      </c>
      <c r="F262" s="349"/>
      <c r="G262" s="258">
        <f>E262*F262*0.01</f>
        <v>0</v>
      </c>
      <c r="H262" s="407"/>
      <c r="I262" s="407"/>
      <c r="J262" s="77"/>
      <c r="K262" s="77"/>
    </row>
    <row r="263" spans="1:11" s="14" customFormat="1" ht="12.75">
      <c r="A263" s="251"/>
      <c r="B263" s="252"/>
      <c r="C263" s="256"/>
      <c r="D263" s="254"/>
      <c r="E263" s="258"/>
      <c r="F263" s="349"/>
      <c r="G263" s="258"/>
      <c r="H263" s="407"/>
      <c r="I263" s="407"/>
      <c r="J263" s="77"/>
      <c r="K263" s="77"/>
    </row>
    <row r="264" spans="1:11" s="14" customFormat="1" ht="12.75">
      <c r="A264" s="251">
        <v>713</v>
      </c>
      <c r="B264" s="252"/>
      <c r="C264" s="253" t="s">
        <v>758</v>
      </c>
      <c r="D264" s="254" t="s">
        <v>889</v>
      </c>
      <c r="E264" s="258"/>
      <c r="F264" s="349"/>
      <c r="G264" s="294">
        <f>SUM(G257:G263)</f>
        <v>0</v>
      </c>
      <c r="H264" s="407"/>
      <c r="I264" s="407"/>
      <c r="J264" s="77"/>
      <c r="K264" s="77"/>
    </row>
    <row r="265" spans="1:11" s="14" customFormat="1" ht="12.75">
      <c r="A265" s="251"/>
      <c r="B265" s="252"/>
      <c r="C265" s="256"/>
      <c r="D265" s="254"/>
      <c r="E265" s="258"/>
      <c r="F265" s="349"/>
      <c r="G265" s="258"/>
      <c r="H265" s="407"/>
      <c r="I265" s="407"/>
      <c r="J265" s="77"/>
      <c r="K265" s="77"/>
    </row>
    <row r="266" spans="1:11" s="176" customFormat="1" ht="12.75">
      <c r="A266" s="251"/>
      <c r="B266" s="252"/>
      <c r="C266" s="256"/>
      <c r="D266" s="254"/>
      <c r="E266" s="258"/>
      <c r="F266" s="349"/>
      <c r="G266" s="258"/>
      <c r="H266" s="407"/>
      <c r="I266" s="407"/>
      <c r="J266" s="77"/>
      <c r="K266" s="77"/>
    </row>
    <row r="267" spans="1:11" s="14" customFormat="1" ht="12.75">
      <c r="A267" s="251"/>
      <c r="B267" s="252"/>
      <c r="C267" s="256"/>
      <c r="D267" s="254"/>
      <c r="E267" s="258"/>
      <c r="F267" s="349"/>
      <c r="G267" s="258"/>
      <c r="H267" s="407"/>
      <c r="I267" s="407"/>
      <c r="J267" s="77"/>
      <c r="K267" s="77"/>
    </row>
    <row r="268" spans="1:11" s="14" customFormat="1" ht="12.75">
      <c r="A268" s="271">
        <v>721</v>
      </c>
      <c r="B268" s="259"/>
      <c r="C268" s="272" t="s">
        <v>1015</v>
      </c>
      <c r="D268" s="222"/>
      <c r="E268" s="261"/>
      <c r="F268" s="349"/>
      <c r="G268" s="261"/>
      <c r="H268" s="415"/>
      <c r="I268" s="415"/>
      <c r="J268" s="177"/>
      <c r="K268" s="177"/>
    </row>
    <row r="269" spans="1:11" s="14" customFormat="1" ht="12.75">
      <c r="A269" s="251"/>
      <c r="B269" s="252"/>
      <c r="C269" s="256"/>
      <c r="D269" s="254"/>
      <c r="E269" s="258"/>
      <c r="F269" s="349"/>
      <c r="G269" s="258"/>
      <c r="H269" s="407"/>
      <c r="I269" s="407"/>
      <c r="J269" s="77"/>
      <c r="K269" s="77"/>
    </row>
    <row r="270" spans="1:11" s="14" customFormat="1" ht="12.75">
      <c r="A270" s="251"/>
      <c r="B270" s="252"/>
      <c r="C270" s="273" t="s">
        <v>1223</v>
      </c>
      <c r="D270" s="254"/>
      <c r="E270" s="258"/>
      <c r="F270" s="349"/>
      <c r="G270" s="258"/>
      <c r="H270" s="407"/>
      <c r="I270" s="407"/>
      <c r="J270" s="77"/>
      <c r="K270" s="77"/>
    </row>
    <row r="271" spans="1:11" s="14" customFormat="1" ht="12.75">
      <c r="A271" s="251">
        <v>1</v>
      </c>
      <c r="B271" s="252" t="s">
        <v>786</v>
      </c>
      <c r="C271" s="274" t="s">
        <v>1224</v>
      </c>
      <c r="D271" s="275" t="s">
        <v>1118</v>
      </c>
      <c r="E271" s="276">
        <v>1</v>
      </c>
      <c r="F271" s="351"/>
      <c r="G271" s="416">
        <f>SUM(E271*F271)</f>
        <v>0</v>
      </c>
      <c r="H271" s="407"/>
      <c r="I271" s="407"/>
      <c r="J271" s="77"/>
      <c r="K271" s="77"/>
    </row>
    <row r="272" spans="1:11" s="14" customFormat="1" ht="12.75">
      <c r="A272" s="251">
        <v>2</v>
      </c>
      <c r="B272" s="252" t="s">
        <v>872</v>
      </c>
      <c r="C272" s="274" t="s">
        <v>1225</v>
      </c>
      <c r="D272" s="275" t="s">
        <v>1118</v>
      </c>
      <c r="E272" s="276">
        <v>1</v>
      </c>
      <c r="F272" s="351"/>
      <c r="G272" s="417">
        <f>SUM(E272*F272)</f>
        <v>0</v>
      </c>
      <c r="H272" s="407"/>
      <c r="I272" s="407"/>
      <c r="J272" s="77"/>
      <c r="K272" s="77"/>
    </row>
    <row r="273" spans="1:11" s="14" customFormat="1" ht="12.75">
      <c r="A273" s="251">
        <v>3</v>
      </c>
      <c r="B273" s="252" t="s">
        <v>864</v>
      </c>
      <c r="C273" s="274" t="s">
        <v>1226</v>
      </c>
      <c r="D273" s="275" t="s">
        <v>1118</v>
      </c>
      <c r="E273" s="276">
        <v>4</v>
      </c>
      <c r="F273" s="351"/>
      <c r="G273" s="417">
        <f aca="true" t="shared" si="8" ref="G273:G283">SUM(E273*F273)</f>
        <v>0</v>
      </c>
      <c r="H273" s="407"/>
      <c r="I273" s="407"/>
      <c r="J273" s="77"/>
      <c r="K273" s="77"/>
    </row>
    <row r="274" spans="1:11" s="14" customFormat="1" ht="12.75">
      <c r="A274" s="251">
        <v>4</v>
      </c>
      <c r="B274" s="252" t="s">
        <v>865</v>
      </c>
      <c r="C274" s="274" t="s">
        <v>1227</v>
      </c>
      <c r="D274" s="275" t="s">
        <v>1118</v>
      </c>
      <c r="E274" s="276">
        <v>1</v>
      </c>
      <c r="F274" s="351"/>
      <c r="G274" s="417">
        <f t="shared" si="8"/>
        <v>0</v>
      </c>
      <c r="H274" s="407"/>
      <c r="I274" s="407"/>
      <c r="J274" s="77"/>
      <c r="K274" s="77"/>
    </row>
    <row r="275" spans="1:11" s="14" customFormat="1" ht="38.25">
      <c r="A275" s="379">
        <v>5</v>
      </c>
      <c r="B275" s="371" t="s">
        <v>787</v>
      </c>
      <c r="C275" s="380" t="s">
        <v>371</v>
      </c>
      <c r="D275" s="381" t="s">
        <v>1118</v>
      </c>
      <c r="E275" s="382">
        <v>10</v>
      </c>
      <c r="F275" s="383"/>
      <c r="G275" s="418">
        <f t="shared" si="8"/>
        <v>0</v>
      </c>
      <c r="H275" s="407"/>
      <c r="I275" s="407"/>
      <c r="J275" s="77"/>
      <c r="K275" s="77"/>
    </row>
    <row r="276" spans="1:11" s="14" customFormat="1" ht="38.25">
      <c r="A276" s="251">
        <v>6</v>
      </c>
      <c r="B276" s="252" t="s">
        <v>1063</v>
      </c>
      <c r="C276" s="274" t="s">
        <v>1229</v>
      </c>
      <c r="D276" s="275" t="s">
        <v>1118</v>
      </c>
      <c r="E276" s="276">
        <v>1</v>
      </c>
      <c r="F276" s="351"/>
      <c r="G276" s="417">
        <f t="shared" si="8"/>
        <v>0</v>
      </c>
      <c r="H276" s="407"/>
      <c r="I276" s="407"/>
      <c r="J276" s="77"/>
      <c r="K276" s="77"/>
    </row>
    <row r="277" spans="1:11" s="14" customFormat="1" ht="12.75">
      <c r="A277" s="251">
        <v>7</v>
      </c>
      <c r="B277" s="252" t="s">
        <v>1064</v>
      </c>
      <c r="C277" s="274" t="s">
        <v>1230</v>
      </c>
      <c r="D277" s="275" t="s">
        <v>798</v>
      </c>
      <c r="E277" s="276">
        <v>9</v>
      </c>
      <c r="F277" s="351"/>
      <c r="G277" s="417">
        <f t="shared" si="8"/>
        <v>0</v>
      </c>
      <c r="H277" s="407"/>
      <c r="I277" s="407"/>
      <c r="J277" s="77"/>
      <c r="K277" s="77"/>
    </row>
    <row r="278" spans="1:11" s="14" customFormat="1" ht="12.75">
      <c r="A278" s="251">
        <v>8</v>
      </c>
      <c r="B278" s="252" t="s">
        <v>1065</v>
      </c>
      <c r="C278" s="274" t="s">
        <v>1231</v>
      </c>
      <c r="D278" s="275" t="s">
        <v>1118</v>
      </c>
      <c r="E278" s="276">
        <v>1</v>
      </c>
      <c r="F278" s="351"/>
      <c r="G278" s="417">
        <f t="shared" si="8"/>
        <v>0</v>
      </c>
      <c r="H278" s="407"/>
      <c r="I278" s="407"/>
      <c r="J278" s="77"/>
      <c r="K278" s="77"/>
    </row>
    <row r="279" spans="1:11" s="14" customFormat="1" ht="12.75">
      <c r="A279" s="251">
        <v>9</v>
      </c>
      <c r="B279" s="252" t="s">
        <v>1062</v>
      </c>
      <c r="C279" s="274" t="s">
        <v>1232</v>
      </c>
      <c r="D279" s="275" t="s">
        <v>1118</v>
      </c>
      <c r="E279" s="276">
        <v>1</v>
      </c>
      <c r="F279" s="351"/>
      <c r="G279" s="417">
        <f t="shared" si="8"/>
        <v>0</v>
      </c>
      <c r="H279" s="407"/>
      <c r="I279" s="407"/>
      <c r="J279" s="77"/>
      <c r="K279" s="77"/>
    </row>
    <row r="280" spans="1:11" s="14" customFormat="1" ht="12.75">
      <c r="A280" s="251">
        <v>10</v>
      </c>
      <c r="B280" s="252" t="s">
        <v>883</v>
      </c>
      <c r="C280" s="274" t="s">
        <v>1233</v>
      </c>
      <c r="D280" s="275" t="s">
        <v>1118</v>
      </c>
      <c r="E280" s="276">
        <v>1</v>
      </c>
      <c r="F280" s="351"/>
      <c r="G280" s="417">
        <f t="shared" si="8"/>
        <v>0</v>
      </c>
      <c r="H280" s="407"/>
      <c r="I280" s="407"/>
      <c r="J280" s="77"/>
      <c r="K280" s="77"/>
    </row>
    <row r="281" spans="1:11" s="14" customFormat="1" ht="12.75">
      <c r="A281" s="251">
        <v>11</v>
      </c>
      <c r="B281" s="252" t="s">
        <v>975</v>
      </c>
      <c r="C281" s="274" t="s">
        <v>1234</v>
      </c>
      <c r="D281" s="275" t="s">
        <v>1118</v>
      </c>
      <c r="E281" s="276">
        <v>2</v>
      </c>
      <c r="F281" s="351"/>
      <c r="G281" s="417">
        <f t="shared" si="8"/>
        <v>0</v>
      </c>
      <c r="H281" s="407"/>
      <c r="I281" s="407"/>
      <c r="J281" s="77"/>
      <c r="K281" s="77"/>
    </row>
    <row r="282" spans="1:11" s="14" customFormat="1" ht="12.75">
      <c r="A282" s="251">
        <v>12</v>
      </c>
      <c r="B282" s="252" t="s">
        <v>976</v>
      </c>
      <c r="C282" s="274" t="s">
        <v>1235</v>
      </c>
      <c r="D282" s="275" t="s">
        <v>962</v>
      </c>
      <c r="E282" s="276">
        <v>1</v>
      </c>
      <c r="F282" s="351"/>
      <c r="G282" s="417">
        <f t="shared" si="8"/>
        <v>0</v>
      </c>
      <c r="H282" s="407"/>
      <c r="I282" s="407"/>
      <c r="J282" s="77"/>
      <c r="K282" s="77"/>
    </row>
    <row r="283" spans="1:11" s="14" customFormat="1" ht="38.25">
      <c r="A283" s="251">
        <v>13</v>
      </c>
      <c r="B283" s="252" t="s">
        <v>977</v>
      </c>
      <c r="C283" s="277" t="s">
        <v>0</v>
      </c>
      <c r="D283" s="278" t="s">
        <v>962</v>
      </c>
      <c r="E283" s="279">
        <v>1</v>
      </c>
      <c r="F283" s="364"/>
      <c r="G283" s="417">
        <f t="shared" si="8"/>
        <v>0</v>
      </c>
      <c r="H283" s="407"/>
      <c r="I283" s="407"/>
      <c r="J283" s="77"/>
      <c r="K283" s="77"/>
    </row>
    <row r="284" spans="1:11" s="14" customFormat="1" ht="12.75">
      <c r="A284" s="140"/>
      <c r="B284" s="112"/>
      <c r="C284" s="273" t="s">
        <v>160</v>
      </c>
      <c r="D284" s="280" t="s">
        <v>889</v>
      </c>
      <c r="E284" s="281">
        <f>SUM(G271:G283)</f>
        <v>0</v>
      </c>
      <c r="F284" s="349"/>
      <c r="G284" s="258"/>
      <c r="H284" s="407"/>
      <c r="I284" s="407"/>
      <c r="J284" s="77"/>
      <c r="K284" s="77"/>
    </row>
    <row r="285" spans="1:11" s="14" customFormat="1" ht="12.75">
      <c r="A285" s="140"/>
      <c r="B285" s="112"/>
      <c r="C285" s="257"/>
      <c r="D285" s="254"/>
      <c r="E285" s="258"/>
      <c r="F285" s="349"/>
      <c r="G285" s="258"/>
      <c r="H285" s="407"/>
      <c r="I285" s="407"/>
      <c r="J285" s="77"/>
      <c r="K285" s="77"/>
    </row>
    <row r="286" spans="1:11" s="14" customFormat="1" ht="12.75">
      <c r="A286" s="140"/>
      <c r="B286" s="112"/>
      <c r="C286" s="273" t="s">
        <v>161</v>
      </c>
      <c r="D286" s="254"/>
      <c r="E286" s="258"/>
      <c r="F286" s="349"/>
      <c r="G286" s="258"/>
      <c r="H286" s="407"/>
      <c r="I286" s="407"/>
      <c r="J286" s="77"/>
      <c r="K286" s="77"/>
    </row>
    <row r="287" spans="1:11" s="14" customFormat="1" ht="25.5">
      <c r="A287" s="140">
        <v>14</v>
      </c>
      <c r="B287" s="252" t="s">
        <v>978</v>
      </c>
      <c r="C287" s="274" t="s">
        <v>293</v>
      </c>
      <c r="D287" s="275" t="s">
        <v>798</v>
      </c>
      <c r="E287" s="276">
        <v>6</v>
      </c>
      <c r="F287" s="351"/>
      <c r="G287" s="416">
        <f aca="true" t="shared" si="9" ref="G287:G305">SUM(E287*F287)</f>
        <v>0</v>
      </c>
      <c r="H287" s="407"/>
      <c r="I287" s="407"/>
      <c r="J287" s="77"/>
      <c r="K287" s="77"/>
    </row>
    <row r="288" spans="1:11" s="14" customFormat="1" ht="25.5">
      <c r="A288" s="140">
        <v>15</v>
      </c>
      <c r="B288" s="252" t="s">
        <v>979</v>
      </c>
      <c r="C288" s="274" t="s">
        <v>296</v>
      </c>
      <c r="D288" s="275" t="s">
        <v>798</v>
      </c>
      <c r="E288" s="276">
        <v>12</v>
      </c>
      <c r="F288" s="351"/>
      <c r="G288" s="416">
        <f t="shared" si="9"/>
        <v>0</v>
      </c>
      <c r="H288" s="407"/>
      <c r="I288" s="407"/>
      <c r="J288" s="77"/>
      <c r="K288" s="77"/>
    </row>
    <row r="289" spans="1:11" s="14" customFormat="1" ht="25.5">
      <c r="A289" s="140">
        <v>16</v>
      </c>
      <c r="B289" s="252" t="s">
        <v>980</v>
      </c>
      <c r="C289" s="274" t="s">
        <v>298</v>
      </c>
      <c r="D289" s="275" t="s">
        <v>798</v>
      </c>
      <c r="E289" s="276">
        <v>12</v>
      </c>
      <c r="F289" s="351"/>
      <c r="G289" s="416">
        <f t="shared" si="9"/>
        <v>0</v>
      </c>
      <c r="H289" s="407"/>
      <c r="I289" s="407"/>
      <c r="J289" s="77"/>
      <c r="K289" s="77"/>
    </row>
    <row r="290" spans="1:11" s="14" customFormat="1" ht="12.75">
      <c r="A290" s="379" t="s">
        <v>373</v>
      </c>
      <c r="B290" s="384" t="s">
        <v>372</v>
      </c>
      <c r="C290" s="380" t="s">
        <v>377</v>
      </c>
      <c r="D290" s="381" t="s">
        <v>1118</v>
      </c>
      <c r="E290" s="382">
        <v>6</v>
      </c>
      <c r="F290" s="383"/>
      <c r="G290" s="418">
        <f t="shared" si="9"/>
        <v>0</v>
      </c>
      <c r="H290" s="407"/>
      <c r="I290" s="407"/>
      <c r="J290" s="77"/>
      <c r="K290" s="77"/>
    </row>
    <row r="291" spans="1:11" s="14" customFormat="1" ht="12.75">
      <c r="A291" s="379" t="s">
        <v>374</v>
      </c>
      <c r="B291" s="384" t="s">
        <v>376</v>
      </c>
      <c r="C291" s="380" t="s">
        <v>378</v>
      </c>
      <c r="D291" s="381" t="s">
        <v>1118</v>
      </c>
      <c r="E291" s="382">
        <v>15</v>
      </c>
      <c r="F291" s="383"/>
      <c r="G291" s="418">
        <f>SUM(E291*F291)</f>
        <v>0</v>
      </c>
      <c r="H291" s="407"/>
      <c r="I291" s="407"/>
      <c r="J291" s="77"/>
      <c r="K291" s="77"/>
    </row>
    <row r="292" spans="1:11" s="14" customFormat="1" ht="12.75">
      <c r="A292" s="379" t="s">
        <v>375</v>
      </c>
      <c r="B292" s="384" t="s">
        <v>379</v>
      </c>
      <c r="C292" s="380" t="s">
        <v>380</v>
      </c>
      <c r="D292" s="381" t="s">
        <v>1118</v>
      </c>
      <c r="E292" s="382">
        <v>1</v>
      </c>
      <c r="F292" s="383"/>
      <c r="G292" s="418">
        <f>SUM(E292*F292)</f>
        <v>0</v>
      </c>
      <c r="H292" s="407"/>
      <c r="I292" s="407"/>
      <c r="J292" s="77"/>
      <c r="K292" s="77"/>
    </row>
    <row r="293" spans="1:11" s="14" customFormat="1" ht="12.75">
      <c r="A293" s="379" t="s">
        <v>381</v>
      </c>
      <c r="B293" s="384" t="s">
        <v>570</v>
      </c>
      <c r="C293" s="380" t="s">
        <v>384</v>
      </c>
      <c r="D293" s="381" t="s">
        <v>1118</v>
      </c>
      <c r="E293" s="382">
        <v>1</v>
      </c>
      <c r="F293" s="383"/>
      <c r="G293" s="418">
        <f>SUM(E293*F293)</f>
        <v>0</v>
      </c>
      <c r="H293" s="407"/>
      <c r="I293" s="407"/>
      <c r="J293" s="77"/>
      <c r="K293" s="77"/>
    </row>
    <row r="294" spans="1:11" s="14" customFormat="1" ht="12.75">
      <c r="A294" s="379" t="s">
        <v>382</v>
      </c>
      <c r="B294" s="384" t="s">
        <v>571</v>
      </c>
      <c r="C294" s="380" t="s">
        <v>385</v>
      </c>
      <c r="D294" s="381" t="s">
        <v>1118</v>
      </c>
      <c r="E294" s="382">
        <v>2</v>
      </c>
      <c r="F294" s="383"/>
      <c r="G294" s="418">
        <f>SUM(E294*F294)</f>
        <v>0</v>
      </c>
      <c r="H294" s="407"/>
      <c r="I294" s="407"/>
      <c r="J294" s="77"/>
      <c r="K294" s="77"/>
    </row>
    <row r="295" spans="1:11" s="14" customFormat="1" ht="12.75">
      <c r="A295" s="379" t="s">
        <v>383</v>
      </c>
      <c r="B295" s="384" t="s">
        <v>572</v>
      </c>
      <c r="C295" s="380" t="s">
        <v>386</v>
      </c>
      <c r="D295" s="381" t="s">
        <v>1118</v>
      </c>
      <c r="E295" s="382">
        <v>8</v>
      </c>
      <c r="F295" s="383"/>
      <c r="G295" s="418">
        <f>SUM(E295*F295)</f>
        <v>0</v>
      </c>
      <c r="H295" s="407"/>
      <c r="I295" s="407"/>
      <c r="J295" s="77"/>
      <c r="K295" s="77"/>
    </row>
    <row r="296" spans="1:11" s="14" customFormat="1" ht="12.75">
      <c r="A296" s="251">
        <v>18</v>
      </c>
      <c r="B296" s="152" t="s">
        <v>49</v>
      </c>
      <c r="C296" s="282" t="s">
        <v>162</v>
      </c>
      <c r="D296" s="275" t="s">
        <v>1228</v>
      </c>
      <c r="E296" s="276">
        <v>1</v>
      </c>
      <c r="F296" s="113"/>
      <c r="G296" s="417">
        <f t="shared" si="9"/>
        <v>0</v>
      </c>
      <c r="H296" s="407"/>
      <c r="I296" s="407"/>
      <c r="J296" s="77"/>
      <c r="K296" s="77"/>
    </row>
    <row r="297" spans="1:11" s="14" customFormat="1" ht="12.75">
      <c r="A297" s="251">
        <v>19</v>
      </c>
      <c r="B297" s="252" t="s">
        <v>50</v>
      </c>
      <c r="C297" s="282" t="s">
        <v>163</v>
      </c>
      <c r="D297" s="275" t="s">
        <v>1228</v>
      </c>
      <c r="E297" s="276">
        <v>2</v>
      </c>
      <c r="F297" s="113"/>
      <c r="G297" s="417">
        <f t="shared" si="9"/>
        <v>0</v>
      </c>
      <c r="H297" s="407"/>
      <c r="I297" s="407"/>
      <c r="J297" s="77"/>
      <c r="K297" s="77"/>
    </row>
    <row r="298" spans="1:11" s="14" customFormat="1" ht="12.75">
      <c r="A298" s="251">
        <v>20</v>
      </c>
      <c r="B298" s="252" t="s">
        <v>51</v>
      </c>
      <c r="C298" s="274" t="s">
        <v>281</v>
      </c>
      <c r="D298" s="275" t="s">
        <v>1228</v>
      </c>
      <c r="E298" s="276">
        <v>1</v>
      </c>
      <c r="F298" s="351"/>
      <c r="G298" s="417">
        <f t="shared" si="9"/>
        <v>0</v>
      </c>
      <c r="H298" s="407"/>
      <c r="I298" s="407"/>
      <c r="J298" s="77"/>
      <c r="K298" s="77"/>
    </row>
    <row r="299" spans="1:11" s="14" customFormat="1" ht="12.75">
      <c r="A299" s="379" t="s">
        <v>396</v>
      </c>
      <c r="B299" s="371" t="s">
        <v>389</v>
      </c>
      <c r="C299" s="385" t="s">
        <v>387</v>
      </c>
      <c r="D299" s="373" t="s">
        <v>800</v>
      </c>
      <c r="E299" s="374">
        <v>1.8</v>
      </c>
      <c r="F299" s="378"/>
      <c r="G299" s="418">
        <f t="shared" si="9"/>
        <v>0</v>
      </c>
      <c r="H299" s="407"/>
      <c r="I299" s="407"/>
      <c r="J299" s="77"/>
      <c r="K299" s="77"/>
    </row>
    <row r="300" spans="1:11" s="14" customFormat="1" ht="12.75">
      <c r="A300" s="379" t="s">
        <v>397</v>
      </c>
      <c r="B300" s="371" t="s">
        <v>390</v>
      </c>
      <c r="C300" s="385" t="s">
        <v>403</v>
      </c>
      <c r="D300" s="373" t="s">
        <v>1001</v>
      </c>
      <c r="E300" s="374">
        <v>4</v>
      </c>
      <c r="F300" s="378"/>
      <c r="G300" s="418">
        <f t="shared" si="9"/>
        <v>0</v>
      </c>
      <c r="H300" s="407"/>
      <c r="I300" s="407"/>
      <c r="J300" s="77"/>
      <c r="K300" s="77"/>
    </row>
    <row r="301" spans="1:11" s="14" customFormat="1" ht="12.75">
      <c r="A301" s="379" t="s">
        <v>398</v>
      </c>
      <c r="B301" s="371" t="s">
        <v>391</v>
      </c>
      <c r="C301" s="385" t="s">
        <v>388</v>
      </c>
      <c r="D301" s="373" t="s">
        <v>1021</v>
      </c>
      <c r="E301" s="374">
        <v>1.5</v>
      </c>
      <c r="F301" s="378"/>
      <c r="G301" s="418">
        <f t="shared" si="9"/>
        <v>0</v>
      </c>
      <c r="H301" s="407"/>
      <c r="I301" s="407"/>
      <c r="J301" s="77"/>
      <c r="K301" s="77"/>
    </row>
    <row r="302" spans="1:11" s="14" customFormat="1" ht="12.75">
      <c r="A302" s="379" t="s">
        <v>399</v>
      </c>
      <c r="B302" s="371" t="s">
        <v>392</v>
      </c>
      <c r="C302" s="385" t="s">
        <v>807</v>
      </c>
      <c r="D302" s="373" t="s">
        <v>1001</v>
      </c>
      <c r="E302" s="374">
        <v>114</v>
      </c>
      <c r="F302" s="378"/>
      <c r="G302" s="418">
        <f t="shared" si="9"/>
        <v>0</v>
      </c>
      <c r="H302" s="407"/>
      <c r="I302" s="407"/>
      <c r="J302" s="77"/>
      <c r="K302" s="77"/>
    </row>
    <row r="303" spans="1:11" s="14" customFormat="1" ht="25.5">
      <c r="A303" s="379" t="s">
        <v>400</v>
      </c>
      <c r="B303" s="371" t="s">
        <v>393</v>
      </c>
      <c r="C303" s="385" t="s">
        <v>830</v>
      </c>
      <c r="D303" s="373" t="s">
        <v>1001</v>
      </c>
      <c r="E303" s="374">
        <v>10</v>
      </c>
      <c r="F303" s="378"/>
      <c r="G303" s="418">
        <f t="shared" si="9"/>
        <v>0</v>
      </c>
      <c r="H303" s="407"/>
      <c r="I303" s="407"/>
      <c r="J303" s="77"/>
      <c r="K303" s="77"/>
    </row>
    <row r="304" spans="1:11" s="14" customFormat="1" ht="12.75">
      <c r="A304" s="379" t="s">
        <v>401</v>
      </c>
      <c r="B304" s="371" t="s">
        <v>394</v>
      </c>
      <c r="C304" s="386" t="s">
        <v>859</v>
      </c>
      <c r="D304" s="387" t="s">
        <v>1001</v>
      </c>
      <c r="E304" s="374">
        <v>26</v>
      </c>
      <c r="F304" s="378"/>
      <c r="G304" s="418">
        <f t="shared" si="9"/>
        <v>0</v>
      </c>
      <c r="H304" s="407"/>
      <c r="I304" s="407"/>
      <c r="J304" s="77"/>
      <c r="K304" s="77"/>
    </row>
    <row r="305" spans="1:11" s="14" customFormat="1" ht="12.75">
      <c r="A305" s="379" t="s">
        <v>402</v>
      </c>
      <c r="B305" s="371" t="s">
        <v>395</v>
      </c>
      <c r="C305" s="386" t="s">
        <v>913</v>
      </c>
      <c r="D305" s="387" t="s">
        <v>914</v>
      </c>
      <c r="E305" s="374">
        <v>10</v>
      </c>
      <c r="F305" s="378"/>
      <c r="G305" s="418">
        <f t="shared" si="9"/>
        <v>0</v>
      </c>
      <c r="H305" s="407"/>
      <c r="I305" s="407"/>
      <c r="J305" s="77"/>
      <c r="K305" s="77"/>
    </row>
    <row r="306" spans="1:11" s="14" customFormat="1" ht="12.75">
      <c r="A306" s="140"/>
      <c r="B306" s="112"/>
      <c r="C306" s="273" t="s">
        <v>164</v>
      </c>
      <c r="D306" s="280" t="s">
        <v>889</v>
      </c>
      <c r="E306" s="283">
        <f>SUM(G287:G305)</f>
        <v>0</v>
      </c>
      <c r="F306" s="349"/>
      <c r="G306" s="258"/>
      <c r="H306" s="407"/>
      <c r="I306" s="407"/>
      <c r="J306" s="77"/>
      <c r="K306" s="77"/>
    </row>
    <row r="307" spans="1:11" s="14" customFormat="1" ht="12.75">
      <c r="A307" s="140"/>
      <c r="B307" s="112"/>
      <c r="C307" s="257"/>
      <c r="D307" s="254"/>
      <c r="E307" s="258"/>
      <c r="F307" s="349"/>
      <c r="G307" s="258"/>
      <c r="H307" s="407"/>
      <c r="I307" s="407"/>
      <c r="J307" s="77"/>
      <c r="K307" s="77"/>
    </row>
    <row r="308" spans="1:11" s="14" customFormat="1" ht="12.75">
      <c r="A308" s="219"/>
      <c r="B308" s="220"/>
      <c r="C308" s="284" t="s">
        <v>1</v>
      </c>
      <c r="D308" s="222"/>
      <c r="E308" s="261"/>
      <c r="F308" s="349"/>
      <c r="G308" s="261"/>
      <c r="H308" s="407"/>
      <c r="I308" s="407"/>
      <c r="J308" s="77"/>
      <c r="K308" s="77"/>
    </row>
    <row r="309" spans="1:11" s="14" customFormat="1" ht="25.5">
      <c r="A309" s="388">
        <v>22</v>
      </c>
      <c r="B309" s="371" t="s">
        <v>53</v>
      </c>
      <c r="C309" s="386" t="s">
        <v>439</v>
      </c>
      <c r="D309" s="389" t="s">
        <v>1118</v>
      </c>
      <c r="E309" s="390">
        <v>1</v>
      </c>
      <c r="F309" s="391"/>
      <c r="G309" s="419">
        <f aca="true" t="shared" si="10" ref="G309:G333">SUM(E309*F309)</f>
        <v>0</v>
      </c>
      <c r="H309" s="407"/>
      <c r="I309" s="407"/>
      <c r="J309" s="77"/>
      <c r="K309" s="77"/>
    </row>
    <row r="310" spans="1:11" s="14" customFormat="1" ht="12.75">
      <c r="A310" s="140">
        <v>23</v>
      </c>
      <c r="B310" s="252" t="s">
        <v>54</v>
      </c>
      <c r="C310" s="257" t="s">
        <v>2</v>
      </c>
      <c r="D310" s="285" t="s">
        <v>1118</v>
      </c>
      <c r="E310" s="286">
        <v>1</v>
      </c>
      <c r="F310" s="350"/>
      <c r="G310" s="258">
        <f t="shared" si="10"/>
        <v>0</v>
      </c>
      <c r="H310" s="407"/>
      <c r="I310" s="407"/>
      <c r="J310" s="77"/>
      <c r="K310" s="77"/>
    </row>
    <row r="311" spans="1:11" s="14" customFormat="1" ht="25.5">
      <c r="A311" s="140">
        <v>24</v>
      </c>
      <c r="B311" s="252" t="s">
        <v>55</v>
      </c>
      <c r="C311" s="257" t="s">
        <v>3</v>
      </c>
      <c r="D311" s="285" t="s">
        <v>798</v>
      </c>
      <c r="E311" s="286">
        <v>2</v>
      </c>
      <c r="F311" s="350"/>
      <c r="G311" s="258">
        <f>SUM(E311*F311)</f>
        <v>0</v>
      </c>
      <c r="H311" s="407"/>
      <c r="I311" s="407"/>
      <c r="J311" s="77"/>
      <c r="K311" s="77"/>
    </row>
    <row r="312" spans="1:11" s="14" customFormat="1" ht="25.5">
      <c r="A312" s="140">
        <v>25</v>
      </c>
      <c r="B312" s="252" t="s">
        <v>56</v>
      </c>
      <c r="C312" s="257" t="s">
        <v>4</v>
      </c>
      <c r="D312" s="285" t="s">
        <v>798</v>
      </c>
      <c r="E312" s="286">
        <v>15</v>
      </c>
      <c r="F312" s="350"/>
      <c r="G312" s="258">
        <f t="shared" si="10"/>
        <v>0</v>
      </c>
      <c r="H312" s="407"/>
      <c r="I312" s="407"/>
      <c r="J312" s="77"/>
      <c r="K312" s="77"/>
    </row>
    <row r="313" spans="1:11" s="14" customFormat="1" ht="12.75">
      <c r="A313" s="140">
        <v>26</v>
      </c>
      <c r="B313" s="252" t="s">
        <v>57</v>
      </c>
      <c r="C313" s="257" t="s">
        <v>5</v>
      </c>
      <c r="D313" s="285" t="s">
        <v>798</v>
      </c>
      <c r="E313" s="286">
        <v>2</v>
      </c>
      <c r="F313" s="350"/>
      <c r="G313" s="258">
        <f t="shared" si="10"/>
        <v>0</v>
      </c>
      <c r="H313" s="407"/>
      <c r="I313" s="407"/>
      <c r="J313" s="77"/>
      <c r="K313" s="77"/>
    </row>
    <row r="314" spans="1:11" s="14" customFormat="1" ht="12.75">
      <c r="A314" s="251">
        <v>27</v>
      </c>
      <c r="B314" s="252" t="s">
        <v>58</v>
      </c>
      <c r="C314" s="257" t="s">
        <v>6</v>
      </c>
      <c r="D314" s="285" t="s">
        <v>1118</v>
      </c>
      <c r="E314" s="286">
        <v>1</v>
      </c>
      <c r="F314" s="350"/>
      <c r="G314" s="258">
        <f t="shared" si="10"/>
        <v>0</v>
      </c>
      <c r="H314" s="407"/>
      <c r="I314" s="407"/>
      <c r="J314" s="77"/>
      <c r="K314" s="77"/>
    </row>
    <row r="315" spans="1:11" s="14" customFormat="1" ht="12.75">
      <c r="A315" s="251">
        <v>28</v>
      </c>
      <c r="B315" s="252" t="s">
        <v>59</v>
      </c>
      <c r="C315" s="257" t="s">
        <v>7</v>
      </c>
      <c r="D315" s="285" t="s">
        <v>798</v>
      </c>
      <c r="E315" s="286">
        <v>15</v>
      </c>
      <c r="F315" s="350"/>
      <c r="G315" s="258">
        <f t="shared" si="10"/>
        <v>0</v>
      </c>
      <c r="H315" s="407"/>
      <c r="I315" s="407"/>
      <c r="J315" s="77"/>
      <c r="K315" s="77"/>
    </row>
    <row r="316" spans="1:11" s="14" customFormat="1" ht="25.5">
      <c r="A316" s="251">
        <v>29</v>
      </c>
      <c r="B316" s="252" t="s">
        <v>60</v>
      </c>
      <c r="C316" s="257" t="s">
        <v>8</v>
      </c>
      <c r="D316" s="285" t="s">
        <v>1228</v>
      </c>
      <c r="E316" s="286">
        <v>1</v>
      </c>
      <c r="F316" s="350"/>
      <c r="G316" s="258">
        <f t="shared" si="10"/>
        <v>0</v>
      </c>
      <c r="H316" s="407"/>
      <c r="I316" s="407"/>
      <c r="J316" s="77"/>
      <c r="K316" s="77"/>
    </row>
    <row r="317" spans="1:11" s="14" customFormat="1" ht="12.75">
      <c r="A317" s="251">
        <v>30</v>
      </c>
      <c r="B317" s="252" t="s">
        <v>61</v>
      </c>
      <c r="C317" s="257" t="s">
        <v>9</v>
      </c>
      <c r="D317" s="285" t="s">
        <v>1118</v>
      </c>
      <c r="E317" s="286">
        <v>1</v>
      </c>
      <c r="F317" s="350"/>
      <c r="G317" s="258">
        <f t="shared" si="10"/>
        <v>0</v>
      </c>
      <c r="H317" s="407"/>
      <c r="I317" s="407"/>
      <c r="J317" s="77"/>
      <c r="K317" s="77"/>
    </row>
    <row r="318" spans="1:11" s="14" customFormat="1" ht="12.75">
      <c r="A318" s="251">
        <v>31</v>
      </c>
      <c r="B318" s="252" t="s">
        <v>62</v>
      </c>
      <c r="C318" s="287" t="s">
        <v>10</v>
      </c>
      <c r="D318" s="288" t="s">
        <v>1118</v>
      </c>
      <c r="E318" s="289">
        <v>1</v>
      </c>
      <c r="F318" s="349"/>
      <c r="G318" s="261">
        <f t="shared" si="10"/>
        <v>0</v>
      </c>
      <c r="H318" s="407"/>
      <c r="I318" s="407"/>
      <c r="J318" s="77"/>
      <c r="K318" s="77"/>
    </row>
    <row r="319" spans="1:11" s="14" customFormat="1" ht="12.75">
      <c r="A319" s="251">
        <v>32</v>
      </c>
      <c r="B319" s="252" t="s">
        <v>63</v>
      </c>
      <c r="C319" s="287" t="s">
        <v>10</v>
      </c>
      <c r="D319" s="288" t="s">
        <v>1118</v>
      </c>
      <c r="E319" s="289">
        <v>1</v>
      </c>
      <c r="F319" s="349"/>
      <c r="G319" s="261">
        <f>SUM(E319*F319)</f>
        <v>0</v>
      </c>
      <c r="H319" s="407"/>
      <c r="I319" s="407"/>
      <c r="J319" s="77"/>
      <c r="K319" s="77"/>
    </row>
    <row r="320" spans="1:11" s="14" customFormat="1" ht="12.75">
      <c r="A320" s="251">
        <v>33</v>
      </c>
      <c r="B320" s="252" t="s">
        <v>64</v>
      </c>
      <c r="C320" s="287" t="s">
        <v>358</v>
      </c>
      <c r="D320" s="288" t="s">
        <v>1118</v>
      </c>
      <c r="E320" s="289">
        <v>1</v>
      </c>
      <c r="F320" s="349"/>
      <c r="G320" s="261">
        <f>SUM(E320*F320)</f>
        <v>0</v>
      </c>
      <c r="H320" s="407"/>
      <c r="I320" s="407"/>
      <c r="J320" s="77"/>
      <c r="K320" s="77"/>
    </row>
    <row r="321" spans="1:11" s="14" customFormat="1" ht="12.75">
      <c r="A321" s="251">
        <v>34</v>
      </c>
      <c r="B321" s="252" t="s">
        <v>65</v>
      </c>
      <c r="C321" s="290" t="s">
        <v>11</v>
      </c>
      <c r="D321" s="291" t="s">
        <v>1118</v>
      </c>
      <c r="E321" s="292">
        <v>2</v>
      </c>
      <c r="F321" s="364"/>
      <c r="G321" s="417">
        <f t="shared" si="10"/>
        <v>0</v>
      </c>
      <c r="H321" s="407"/>
      <c r="I321" s="407"/>
      <c r="J321" s="77"/>
      <c r="K321" s="77"/>
    </row>
    <row r="322" spans="1:11" s="14" customFormat="1" ht="25.5">
      <c r="A322" s="251">
        <v>35</v>
      </c>
      <c r="B322" s="252" t="s">
        <v>66</v>
      </c>
      <c r="C322" s="290" t="s">
        <v>12</v>
      </c>
      <c r="D322" s="291" t="s">
        <v>1118</v>
      </c>
      <c r="E322" s="292">
        <v>2</v>
      </c>
      <c r="F322" s="364"/>
      <c r="G322" s="417">
        <f t="shared" si="10"/>
        <v>0</v>
      </c>
      <c r="H322" s="407"/>
      <c r="I322" s="407"/>
      <c r="J322" s="77"/>
      <c r="K322" s="77"/>
    </row>
    <row r="323" spans="1:11" s="14" customFormat="1" ht="25.5">
      <c r="A323" s="251">
        <v>36</v>
      </c>
      <c r="B323" s="252" t="s">
        <v>67</v>
      </c>
      <c r="C323" s="290" t="s">
        <v>13</v>
      </c>
      <c r="D323" s="291" t="s">
        <v>1118</v>
      </c>
      <c r="E323" s="292">
        <v>3</v>
      </c>
      <c r="F323" s="364"/>
      <c r="G323" s="417">
        <f t="shared" si="10"/>
        <v>0</v>
      </c>
      <c r="H323" s="407"/>
      <c r="I323" s="407"/>
      <c r="J323" s="77"/>
      <c r="K323" s="77"/>
    </row>
    <row r="324" spans="1:11" s="14" customFormat="1" ht="38.25">
      <c r="A324" s="271">
        <v>37</v>
      </c>
      <c r="B324" s="252" t="s">
        <v>68</v>
      </c>
      <c r="C324" s="290" t="s">
        <v>362</v>
      </c>
      <c r="D324" s="291" t="s">
        <v>1118</v>
      </c>
      <c r="E324" s="292">
        <v>1</v>
      </c>
      <c r="F324" s="364"/>
      <c r="G324" s="417">
        <f>SUM(E324*F324)</f>
        <v>0</v>
      </c>
      <c r="H324" s="407"/>
      <c r="I324" s="407"/>
      <c r="J324" s="77"/>
      <c r="K324" s="77"/>
    </row>
    <row r="325" spans="1:11" s="14" customFormat="1" ht="12.75">
      <c r="A325" s="251">
        <v>38</v>
      </c>
      <c r="B325" s="252" t="s">
        <v>69</v>
      </c>
      <c r="C325" s="290" t="s">
        <v>14</v>
      </c>
      <c r="D325" s="291" t="s">
        <v>1118</v>
      </c>
      <c r="E325" s="292">
        <v>1</v>
      </c>
      <c r="F325" s="364"/>
      <c r="G325" s="417">
        <f t="shared" si="10"/>
        <v>0</v>
      </c>
      <c r="H325" s="407"/>
      <c r="I325" s="407"/>
      <c r="J325" s="77"/>
      <c r="K325" s="77"/>
    </row>
    <row r="326" spans="1:11" s="14" customFormat="1" ht="25.5">
      <c r="A326" s="251">
        <v>39</v>
      </c>
      <c r="B326" s="252" t="s">
        <v>70</v>
      </c>
      <c r="C326" s="290" t="s">
        <v>15</v>
      </c>
      <c r="D326" s="291" t="s">
        <v>1118</v>
      </c>
      <c r="E326" s="292">
        <v>1</v>
      </c>
      <c r="F326" s="364"/>
      <c r="G326" s="417">
        <f t="shared" si="10"/>
        <v>0</v>
      </c>
      <c r="H326" s="407"/>
      <c r="I326" s="407"/>
      <c r="J326" s="77"/>
      <c r="K326" s="77"/>
    </row>
    <row r="327" spans="1:11" s="14" customFormat="1" ht="12.75">
      <c r="A327" s="251">
        <v>40</v>
      </c>
      <c r="B327" s="252" t="s">
        <v>71</v>
      </c>
      <c r="C327" s="290" t="s">
        <v>16</v>
      </c>
      <c r="D327" s="291" t="s">
        <v>1118</v>
      </c>
      <c r="E327" s="292">
        <v>8</v>
      </c>
      <c r="F327" s="364"/>
      <c r="G327" s="417">
        <f t="shared" si="10"/>
        <v>0</v>
      </c>
      <c r="H327" s="407"/>
      <c r="I327" s="407"/>
      <c r="J327" s="77"/>
      <c r="K327" s="77"/>
    </row>
    <row r="328" spans="1:11" s="14" customFormat="1" ht="12.75">
      <c r="A328" s="251">
        <v>41</v>
      </c>
      <c r="B328" s="252" t="s">
        <v>72</v>
      </c>
      <c r="C328" s="290" t="s">
        <v>17</v>
      </c>
      <c r="D328" s="291" t="s">
        <v>1118</v>
      </c>
      <c r="E328" s="292">
        <v>4</v>
      </c>
      <c r="F328" s="364"/>
      <c r="G328" s="417">
        <f t="shared" si="10"/>
        <v>0</v>
      </c>
      <c r="H328" s="407"/>
      <c r="I328" s="407"/>
      <c r="J328" s="77"/>
      <c r="K328" s="77"/>
    </row>
    <row r="329" spans="1:11" s="14" customFormat="1" ht="12.75">
      <c r="A329" s="251">
        <v>42</v>
      </c>
      <c r="B329" s="252" t="s">
        <v>73</v>
      </c>
      <c r="C329" s="290" t="s">
        <v>18</v>
      </c>
      <c r="D329" s="291" t="s">
        <v>1118</v>
      </c>
      <c r="E329" s="292">
        <v>8</v>
      </c>
      <c r="F329" s="364"/>
      <c r="G329" s="417">
        <f>SUM(E329*F329)</f>
        <v>0</v>
      </c>
      <c r="H329" s="407"/>
      <c r="I329" s="407"/>
      <c r="J329" s="77"/>
      <c r="K329" s="77"/>
    </row>
    <row r="330" spans="1:11" s="14" customFormat="1" ht="25.5">
      <c r="A330" s="251">
        <v>43</v>
      </c>
      <c r="B330" s="252" t="s">
        <v>74</v>
      </c>
      <c r="C330" s="290" t="s">
        <v>359</v>
      </c>
      <c r="D330" s="291" t="s">
        <v>1118</v>
      </c>
      <c r="E330" s="292">
        <v>1</v>
      </c>
      <c r="F330" s="364"/>
      <c r="G330" s="417">
        <f t="shared" si="10"/>
        <v>0</v>
      </c>
      <c r="H330" s="407"/>
      <c r="I330" s="407"/>
      <c r="J330" s="77"/>
      <c r="K330" s="77"/>
    </row>
    <row r="331" spans="1:11" s="14" customFormat="1" ht="25.5">
      <c r="A331" s="251">
        <v>44</v>
      </c>
      <c r="B331" s="252" t="s">
        <v>75</v>
      </c>
      <c r="C331" s="290" t="s">
        <v>19</v>
      </c>
      <c r="D331" s="291" t="s">
        <v>1118</v>
      </c>
      <c r="E331" s="292">
        <v>1</v>
      </c>
      <c r="F331" s="364"/>
      <c r="G331" s="417">
        <f t="shared" si="10"/>
        <v>0</v>
      </c>
      <c r="H331" s="407"/>
      <c r="I331" s="407"/>
      <c r="J331" s="77"/>
      <c r="K331" s="77"/>
    </row>
    <row r="332" spans="1:11" s="14" customFormat="1" ht="12.75">
      <c r="A332" s="251">
        <v>45</v>
      </c>
      <c r="B332" s="252" t="s">
        <v>76</v>
      </c>
      <c r="C332" s="282" t="s">
        <v>20</v>
      </c>
      <c r="D332" s="275" t="s">
        <v>1118</v>
      </c>
      <c r="E332" s="276">
        <v>2</v>
      </c>
      <c r="F332" s="113"/>
      <c r="G332" s="417">
        <f t="shared" si="10"/>
        <v>0</v>
      </c>
      <c r="H332" s="407"/>
      <c r="I332" s="407"/>
      <c r="J332" s="77"/>
      <c r="K332" s="77"/>
    </row>
    <row r="333" spans="1:11" s="14" customFormat="1" ht="25.5">
      <c r="A333" s="251">
        <v>46</v>
      </c>
      <c r="B333" s="252" t="s">
        <v>77</v>
      </c>
      <c r="C333" s="290" t="s">
        <v>21</v>
      </c>
      <c r="D333" s="291" t="s">
        <v>1118</v>
      </c>
      <c r="E333" s="292">
        <v>2</v>
      </c>
      <c r="F333" s="364"/>
      <c r="G333" s="417">
        <f t="shared" si="10"/>
        <v>0</v>
      </c>
      <c r="H333" s="407"/>
      <c r="I333" s="407"/>
      <c r="J333" s="77"/>
      <c r="K333" s="77"/>
    </row>
    <row r="334" spans="1:11" s="14" customFormat="1" ht="25.5">
      <c r="A334" s="251">
        <v>47</v>
      </c>
      <c r="B334" s="252" t="s">
        <v>78</v>
      </c>
      <c r="C334" s="290" t="s">
        <v>22</v>
      </c>
      <c r="D334" s="291" t="s">
        <v>1118</v>
      </c>
      <c r="E334" s="292">
        <v>2</v>
      </c>
      <c r="F334" s="364"/>
      <c r="G334" s="417">
        <f aca="true" t="shared" si="11" ref="G334:G371">SUM(E334*F334)</f>
        <v>0</v>
      </c>
      <c r="H334" s="407"/>
      <c r="I334" s="407"/>
      <c r="J334" s="77"/>
      <c r="K334" s="77"/>
    </row>
    <row r="335" spans="1:11" s="14" customFormat="1" ht="25.5">
      <c r="A335" s="251">
        <v>48</v>
      </c>
      <c r="B335" s="252" t="s">
        <v>79</v>
      </c>
      <c r="C335" s="290" t="s">
        <v>23</v>
      </c>
      <c r="D335" s="291" t="s">
        <v>1118</v>
      </c>
      <c r="E335" s="292">
        <v>5</v>
      </c>
      <c r="F335" s="364"/>
      <c r="G335" s="417">
        <f t="shared" si="11"/>
        <v>0</v>
      </c>
      <c r="H335" s="407"/>
      <c r="I335" s="407"/>
      <c r="J335" s="77"/>
      <c r="K335" s="77"/>
    </row>
    <row r="336" spans="1:11" s="14" customFormat="1" ht="25.5">
      <c r="A336" s="251">
        <v>49</v>
      </c>
      <c r="B336" s="252" t="s">
        <v>80</v>
      </c>
      <c r="C336" s="290" t="s">
        <v>24</v>
      </c>
      <c r="D336" s="291" t="s">
        <v>1118</v>
      </c>
      <c r="E336" s="292">
        <v>1</v>
      </c>
      <c r="F336" s="364"/>
      <c r="G336" s="417">
        <f t="shared" si="11"/>
        <v>0</v>
      </c>
      <c r="H336" s="407"/>
      <c r="I336" s="407"/>
      <c r="J336" s="77"/>
      <c r="K336" s="77"/>
    </row>
    <row r="337" spans="1:11" s="14" customFormat="1" ht="25.5">
      <c r="A337" s="251">
        <v>50</v>
      </c>
      <c r="B337" s="252" t="s">
        <v>81</v>
      </c>
      <c r="C337" s="290" t="s">
        <v>25</v>
      </c>
      <c r="D337" s="291" t="s">
        <v>1118</v>
      </c>
      <c r="E337" s="292">
        <v>2</v>
      </c>
      <c r="F337" s="364"/>
      <c r="G337" s="417">
        <f t="shared" si="11"/>
        <v>0</v>
      </c>
      <c r="H337" s="407"/>
      <c r="I337" s="407"/>
      <c r="J337" s="77"/>
      <c r="K337" s="77"/>
    </row>
    <row r="338" spans="1:11" s="14" customFormat="1" ht="25.5">
      <c r="A338" s="251">
        <v>51</v>
      </c>
      <c r="B338" s="252" t="s">
        <v>82</v>
      </c>
      <c r="C338" s="282" t="s">
        <v>26</v>
      </c>
      <c r="D338" s="275" t="s">
        <v>1118</v>
      </c>
      <c r="E338" s="276">
        <v>1</v>
      </c>
      <c r="F338" s="113"/>
      <c r="G338" s="417">
        <f t="shared" si="11"/>
        <v>0</v>
      </c>
      <c r="H338" s="407"/>
      <c r="I338" s="407"/>
      <c r="J338" s="77"/>
      <c r="K338" s="77"/>
    </row>
    <row r="339" spans="1:11" s="14" customFormat="1" ht="12.75">
      <c r="A339" s="251">
        <v>52</v>
      </c>
      <c r="B339" s="252" t="s">
        <v>83</v>
      </c>
      <c r="C339" s="282" t="s">
        <v>27</v>
      </c>
      <c r="D339" s="275" t="s">
        <v>1228</v>
      </c>
      <c r="E339" s="276">
        <v>1</v>
      </c>
      <c r="F339" s="113"/>
      <c r="G339" s="417">
        <f t="shared" si="11"/>
        <v>0</v>
      </c>
      <c r="H339" s="407"/>
      <c r="I339" s="407"/>
      <c r="J339" s="77"/>
      <c r="K339" s="77"/>
    </row>
    <row r="340" spans="1:11" s="14" customFormat="1" ht="25.5">
      <c r="A340" s="251">
        <v>53</v>
      </c>
      <c r="B340" s="252" t="s">
        <v>84</v>
      </c>
      <c r="C340" s="282" t="s">
        <v>28</v>
      </c>
      <c r="D340" s="275" t="s">
        <v>798</v>
      </c>
      <c r="E340" s="276">
        <v>12</v>
      </c>
      <c r="F340" s="113"/>
      <c r="G340" s="417">
        <f t="shared" si="11"/>
        <v>0</v>
      </c>
      <c r="H340" s="407"/>
      <c r="I340" s="407"/>
      <c r="J340" s="77"/>
      <c r="K340" s="77"/>
    </row>
    <row r="341" spans="1:11" s="14" customFormat="1" ht="25.5">
      <c r="A341" s="251">
        <v>54</v>
      </c>
      <c r="B341" s="252" t="s">
        <v>85</v>
      </c>
      <c r="C341" s="282" t="s">
        <v>29</v>
      </c>
      <c r="D341" s="275" t="s">
        <v>798</v>
      </c>
      <c r="E341" s="276">
        <v>66</v>
      </c>
      <c r="F341" s="113"/>
      <c r="G341" s="417">
        <f t="shared" si="11"/>
        <v>0</v>
      </c>
      <c r="H341" s="407"/>
      <c r="I341" s="407"/>
      <c r="J341" s="77"/>
      <c r="K341" s="77"/>
    </row>
    <row r="342" spans="1:11" s="14" customFormat="1" ht="25.5">
      <c r="A342" s="251">
        <v>55</v>
      </c>
      <c r="B342" s="252" t="s">
        <v>86</v>
      </c>
      <c r="C342" s="282" t="s">
        <v>30</v>
      </c>
      <c r="D342" s="275" t="s">
        <v>798</v>
      </c>
      <c r="E342" s="276">
        <v>12</v>
      </c>
      <c r="F342" s="113"/>
      <c r="G342" s="417">
        <f>SUM(E342*F342)</f>
        <v>0</v>
      </c>
      <c r="H342" s="407"/>
      <c r="I342" s="407"/>
      <c r="J342" s="77"/>
      <c r="K342" s="77"/>
    </row>
    <row r="343" spans="1:11" s="14" customFormat="1" ht="25.5">
      <c r="A343" s="251">
        <v>56</v>
      </c>
      <c r="B343" s="252" t="s">
        <v>87</v>
      </c>
      <c r="C343" s="282" t="s">
        <v>31</v>
      </c>
      <c r="D343" s="275" t="s">
        <v>798</v>
      </c>
      <c r="E343" s="276">
        <v>1</v>
      </c>
      <c r="F343" s="113"/>
      <c r="G343" s="417">
        <f>SUM(E343*F343)</f>
        <v>0</v>
      </c>
      <c r="H343" s="407"/>
      <c r="I343" s="407"/>
      <c r="J343" s="77"/>
      <c r="K343" s="77"/>
    </row>
    <row r="344" spans="1:11" s="14" customFormat="1" ht="25.5">
      <c r="A344" s="251">
        <v>57</v>
      </c>
      <c r="B344" s="252" t="s">
        <v>88</v>
      </c>
      <c r="C344" s="282" t="s">
        <v>32</v>
      </c>
      <c r="D344" s="275" t="s">
        <v>798</v>
      </c>
      <c r="E344" s="276">
        <v>6</v>
      </c>
      <c r="F344" s="113"/>
      <c r="G344" s="417">
        <f t="shared" si="11"/>
        <v>0</v>
      </c>
      <c r="H344" s="407"/>
      <c r="I344" s="407"/>
      <c r="J344" s="77"/>
      <c r="K344" s="77"/>
    </row>
    <row r="345" spans="1:11" s="14" customFormat="1" ht="25.5">
      <c r="A345" s="251">
        <v>58</v>
      </c>
      <c r="B345" s="252" t="s">
        <v>89</v>
      </c>
      <c r="C345" s="282" t="s">
        <v>33</v>
      </c>
      <c r="D345" s="275" t="s">
        <v>798</v>
      </c>
      <c r="E345" s="276">
        <v>24</v>
      </c>
      <c r="F345" s="113"/>
      <c r="G345" s="417">
        <f t="shared" si="11"/>
        <v>0</v>
      </c>
      <c r="H345" s="407"/>
      <c r="I345" s="407"/>
      <c r="J345" s="77"/>
      <c r="K345" s="77"/>
    </row>
    <row r="346" spans="1:11" s="14" customFormat="1" ht="25.5">
      <c r="A346" s="251">
        <v>59</v>
      </c>
      <c r="B346" s="252" t="s">
        <v>90</v>
      </c>
      <c r="C346" s="282" t="s">
        <v>34</v>
      </c>
      <c r="D346" s="275" t="s">
        <v>798</v>
      </c>
      <c r="E346" s="276">
        <v>24</v>
      </c>
      <c r="F346" s="113"/>
      <c r="G346" s="417">
        <f t="shared" si="11"/>
        <v>0</v>
      </c>
      <c r="H346" s="407"/>
      <c r="I346" s="407"/>
      <c r="J346" s="77"/>
      <c r="K346" s="77"/>
    </row>
    <row r="347" spans="1:11" s="14" customFormat="1" ht="25.5">
      <c r="A347" s="251">
        <v>60</v>
      </c>
      <c r="B347" s="252" t="s">
        <v>91</v>
      </c>
      <c r="C347" s="282" t="s">
        <v>35</v>
      </c>
      <c r="D347" s="275" t="s">
        <v>798</v>
      </c>
      <c r="E347" s="276">
        <v>36</v>
      </c>
      <c r="F347" s="113"/>
      <c r="G347" s="417">
        <f t="shared" si="11"/>
        <v>0</v>
      </c>
      <c r="H347" s="407"/>
      <c r="I347" s="407"/>
      <c r="J347" s="77"/>
      <c r="K347" s="77"/>
    </row>
    <row r="348" spans="1:11" s="14" customFormat="1" ht="25.5">
      <c r="A348" s="251">
        <v>61</v>
      </c>
      <c r="B348" s="252" t="s">
        <v>92</v>
      </c>
      <c r="C348" s="282" t="s">
        <v>36</v>
      </c>
      <c r="D348" s="275" t="s">
        <v>798</v>
      </c>
      <c r="E348" s="276">
        <v>6</v>
      </c>
      <c r="F348" s="113"/>
      <c r="G348" s="417">
        <f t="shared" si="11"/>
        <v>0</v>
      </c>
      <c r="H348" s="407"/>
      <c r="I348" s="407"/>
      <c r="J348" s="77"/>
      <c r="K348" s="77"/>
    </row>
    <row r="349" spans="1:11" s="14" customFormat="1" ht="12.75">
      <c r="A349" s="251">
        <v>62</v>
      </c>
      <c r="B349" s="252" t="s">
        <v>93</v>
      </c>
      <c r="C349" s="282" t="s">
        <v>360</v>
      </c>
      <c r="D349" s="275" t="s">
        <v>1228</v>
      </c>
      <c r="E349" s="276">
        <v>2</v>
      </c>
      <c r="F349" s="113"/>
      <c r="G349" s="417">
        <f>SUM(E349*F349)</f>
        <v>0</v>
      </c>
      <c r="H349" s="407"/>
      <c r="I349" s="407"/>
      <c r="J349" s="77"/>
      <c r="K349" s="77"/>
    </row>
    <row r="350" spans="1:11" s="14" customFormat="1" ht="12.75">
      <c r="A350" s="251">
        <v>63</v>
      </c>
      <c r="B350" s="252" t="s">
        <v>94</v>
      </c>
      <c r="C350" s="282" t="s">
        <v>37</v>
      </c>
      <c r="D350" s="275" t="s">
        <v>1228</v>
      </c>
      <c r="E350" s="276">
        <v>1</v>
      </c>
      <c r="F350" s="113"/>
      <c r="G350" s="417">
        <f t="shared" si="11"/>
        <v>0</v>
      </c>
      <c r="H350" s="407"/>
      <c r="I350" s="407"/>
      <c r="J350" s="77"/>
      <c r="K350" s="77"/>
    </row>
    <row r="351" spans="1:11" s="14" customFormat="1" ht="12.75">
      <c r="A351" s="251">
        <v>64</v>
      </c>
      <c r="B351" s="252" t="s">
        <v>95</v>
      </c>
      <c r="C351" s="282" t="s">
        <v>38</v>
      </c>
      <c r="D351" s="275" t="s">
        <v>1228</v>
      </c>
      <c r="E351" s="276">
        <v>2</v>
      </c>
      <c r="F351" s="113"/>
      <c r="G351" s="417">
        <f t="shared" si="11"/>
        <v>0</v>
      </c>
      <c r="H351" s="407"/>
      <c r="I351" s="407"/>
      <c r="J351" s="77"/>
      <c r="K351" s="77"/>
    </row>
    <row r="352" spans="1:11" s="14" customFormat="1" ht="12.75">
      <c r="A352" s="251">
        <v>65</v>
      </c>
      <c r="B352" s="252" t="s">
        <v>96</v>
      </c>
      <c r="C352" s="287" t="s">
        <v>39</v>
      </c>
      <c r="D352" s="288" t="s">
        <v>1228</v>
      </c>
      <c r="E352" s="289">
        <v>1</v>
      </c>
      <c r="F352" s="349"/>
      <c r="G352" s="417">
        <f t="shared" si="11"/>
        <v>0</v>
      </c>
      <c r="H352" s="407"/>
      <c r="I352" s="407"/>
      <c r="J352" s="77"/>
      <c r="K352" s="77"/>
    </row>
    <row r="353" spans="1:11" s="14" customFormat="1" ht="12.75">
      <c r="A353" s="251">
        <v>66</v>
      </c>
      <c r="B353" s="252" t="s">
        <v>97</v>
      </c>
      <c r="C353" s="287" t="s">
        <v>40</v>
      </c>
      <c r="D353" s="288" t="s">
        <v>1228</v>
      </c>
      <c r="E353" s="289">
        <v>4</v>
      </c>
      <c r="F353" s="349"/>
      <c r="G353" s="417">
        <f t="shared" si="11"/>
        <v>0</v>
      </c>
      <c r="H353" s="407"/>
      <c r="I353" s="407"/>
      <c r="J353" s="77"/>
      <c r="K353" s="77"/>
    </row>
    <row r="354" spans="1:11" s="14" customFormat="1" ht="12.75">
      <c r="A354" s="379" t="s">
        <v>534</v>
      </c>
      <c r="B354" s="371" t="s">
        <v>554</v>
      </c>
      <c r="C354" s="380" t="s">
        <v>533</v>
      </c>
      <c r="D354" s="381" t="s">
        <v>1118</v>
      </c>
      <c r="E354" s="382">
        <v>2</v>
      </c>
      <c r="F354" s="383"/>
      <c r="G354" s="418">
        <f>SUM(E354*F354)</f>
        <v>0</v>
      </c>
      <c r="H354" s="407"/>
      <c r="I354" s="407"/>
      <c r="J354" s="77"/>
      <c r="K354" s="77"/>
    </row>
    <row r="355" spans="1:11" s="14" customFormat="1" ht="12.75">
      <c r="A355" s="379" t="s">
        <v>535</v>
      </c>
      <c r="B355" s="371" t="s">
        <v>555</v>
      </c>
      <c r="C355" s="380" t="s">
        <v>532</v>
      </c>
      <c r="D355" s="381" t="s">
        <v>1118</v>
      </c>
      <c r="E355" s="382">
        <v>2</v>
      </c>
      <c r="F355" s="383"/>
      <c r="G355" s="418">
        <f t="shared" si="11"/>
        <v>0</v>
      </c>
      <c r="H355" s="407"/>
      <c r="I355" s="407"/>
      <c r="J355" s="77"/>
      <c r="K355" s="77"/>
    </row>
    <row r="356" spans="1:11" s="14" customFormat="1" ht="12.75">
      <c r="A356" s="379" t="s">
        <v>544</v>
      </c>
      <c r="B356" s="371" t="s">
        <v>556</v>
      </c>
      <c r="C356" s="380" t="s">
        <v>536</v>
      </c>
      <c r="D356" s="381" t="s">
        <v>1118</v>
      </c>
      <c r="E356" s="382">
        <v>8</v>
      </c>
      <c r="F356" s="383"/>
      <c r="G356" s="418">
        <f t="shared" si="11"/>
        <v>0</v>
      </c>
      <c r="H356" s="407"/>
      <c r="I356" s="407"/>
      <c r="J356" s="77"/>
      <c r="K356" s="77"/>
    </row>
    <row r="357" spans="1:11" s="14" customFormat="1" ht="12.75">
      <c r="A357" s="379" t="s">
        <v>545</v>
      </c>
      <c r="B357" s="371" t="s">
        <v>557</v>
      </c>
      <c r="C357" s="380" t="s">
        <v>537</v>
      </c>
      <c r="D357" s="381" t="s">
        <v>1118</v>
      </c>
      <c r="E357" s="382">
        <v>12</v>
      </c>
      <c r="F357" s="383"/>
      <c r="G357" s="418">
        <f>SUM(E357*F357)</f>
        <v>0</v>
      </c>
      <c r="H357" s="407"/>
      <c r="I357" s="407"/>
      <c r="J357" s="77"/>
      <c r="K357" s="77"/>
    </row>
    <row r="358" spans="1:11" s="14" customFormat="1" ht="12.75">
      <c r="A358" s="379" t="s">
        <v>546</v>
      </c>
      <c r="B358" s="371" t="s">
        <v>558</v>
      </c>
      <c r="C358" s="380" t="s">
        <v>539</v>
      </c>
      <c r="D358" s="381" t="s">
        <v>1118</v>
      </c>
      <c r="E358" s="382">
        <v>4</v>
      </c>
      <c r="F358" s="383"/>
      <c r="G358" s="418">
        <f>SUM(E358*F358)</f>
        <v>0</v>
      </c>
      <c r="H358" s="407"/>
      <c r="I358" s="407"/>
      <c r="J358" s="77"/>
      <c r="K358" s="77"/>
    </row>
    <row r="359" spans="1:11" s="14" customFormat="1" ht="12.75">
      <c r="A359" s="379" t="s">
        <v>547</v>
      </c>
      <c r="B359" s="371" t="s">
        <v>559</v>
      </c>
      <c r="C359" s="380" t="s">
        <v>538</v>
      </c>
      <c r="D359" s="381" t="s">
        <v>1118</v>
      </c>
      <c r="E359" s="382">
        <v>8</v>
      </c>
      <c r="F359" s="383"/>
      <c r="G359" s="418">
        <f>SUM(E359*F359)</f>
        <v>0</v>
      </c>
      <c r="H359" s="407"/>
      <c r="I359" s="407"/>
      <c r="J359" s="77"/>
      <c r="K359" s="77"/>
    </row>
    <row r="360" spans="1:11" s="14" customFormat="1" ht="12.75">
      <c r="A360" s="379" t="s">
        <v>548</v>
      </c>
      <c r="B360" s="371" t="s">
        <v>560</v>
      </c>
      <c r="C360" s="380" t="s">
        <v>540</v>
      </c>
      <c r="D360" s="381" t="s">
        <v>1118</v>
      </c>
      <c r="E360" s="382">
        <v>3</v>
      </c>
      <c r="F360" s="383"/>
      <c r="G360" s="418">
        <f>SUM(E360*F360)</f>
        <v>0</v>
      </c>
      <c r="H360" s="407"/>
      <c r="I360" s="407"/>
      <c r="J360" s="77"/>
      <c r="K360" s="77"/>
    </row>
    <row r="361" spans="1:11" s="14" customFormat="1" ht="12.75">
      <c r="A361" s="379" t="s">
        <v>549</v>
      </c>
      <c r="B361" s="371" t="s">
        <v>561</v>
      </c>
      <c r="C361" s="380" t="s">
        <v>541</v>
      </c>
      <c r="D361" s="381" t="s">
        <v>1118</v>
      </c>
      <c r="E361" s="382">
        <v>2</v>
      </c>
      <c r="F361" s="383"/>
      <c r="G361" s="418">
        <f>SUM(E361*F361)</f>
        <v>0</v>
      </c>
      <c r="H361" s="407"/>
      <c r="I361" s="407"/>
      <c r="J361" s="77"/>
      <c r="K361" s="77"/>
    </row>
    <row r="362" spans="1:11" s="14" customFormat="1" ht="12.75">
      <c r="A362" s="379" t="s">
        <v>550</v>
      </c>
      <c r="B362" s="371" t="s">
        <v>562</v>
      </c>
      <c r="C362" s="380" t="s">
        <v>542</v>
      </c>
      <c r="D362" s="381" t="s">
        <v>1118</v>
      </c>
      <c r="E362" s="382">
        <v>4</v>
      </c>
      <c r="F362" s="383"/>
      <c r="G362" s="418">
        <f t="shared" si="11"/>
        <v>0</v>
      </c>
      <c r="H362" s="407"/>
      <c r="I362" s="407"/>
      <c r="J362" s="77"/>
      <c r="K362" s="77"/>
    </row>
    <row r="363" spans="1:11" s="14" customFormat="1" ht="12.75">
      <c r="A363" s="379" t="s">
        <v>551</v>
      </c>
      <c r="B363" s="371" t="s">
        <v>563</v>
      </c>
      <c r="C363" s="380" t="s">
        <v>543</v>
      </c>
      <c r="D363" s="381" t="s">
        <v>1118</v>
      </c>
      <c r="E363" s="382">
        <v>2</v>
      </c>
      <c r="F363" s="383"/>
      <c r="G363" s="418">
        <f t="shared" si="11"/>
        <v>0</v>
      </c>
      <c r="H363" s="407"/>
      <c r="I363" s="407"/>
      <c r="J363" s="77"/>
      <c r="K363" s="77"/>
    </row>
    <row r="364" spans="1:11" s="14" customFormat="1" ht="12.75">
      <c r="A364" s="379" t="s">
        <v>552</v>
      </c>
      <c r="B364" s="371" t="s">
        <v>564</v>
      </c>
      <c r="C364" s="380" t="s">
        <v>16</v>
      </c>
      <c r="D364" s="381" t="s">
        <v>1118</v>
      </c>
      <c r="E364" s="382">
        <v>12</v>
      </c>
      <c r="F364" s="383"/>
      <c r="G364" s="418">
        <f t="shared" si="11"/>
        <v>0</v>
      </c>
      <c r="H364" s="407"/>
      <c r="I364" s="407"/>
      <c r="J364" s="77"/>
      <c r="K364" s="77"/>
    </row>
    <row r="365" spans="1:11" s="14" customFormat="1" ht="12.75">
      <c r="A365" s="379" t="s">
        <v>553</v>
      </c>
      <c r="B365" s="371" t="s">
        <v>565</v>
      </c>
      <c r="C365" s="380" t="s">
        <v>18</v>
      </c>
      <c r="D365" s="381" t="s">
        <v>1118</v>
      </c>
      <c r="E365" s="382">
        <v>6</v>
      </c>
      <c r="F365" s="383"/>
      <c r="G365" s="418">
        <f t="shared" si="11"/>
        <v>0</v>
      </c>
      <c r="H365" s="407"/>
      <c r="I365" s="407"/>
      <c r="J365" s="77"/>
      <c r="K365" s="77"/>
    </row>
    <row r="366" spans="1:11" s="14" customFormat="1" ht="12.75">
      <c r="A366" s="379">
        <v>69</v>
      </c>
      <c r="B366" s="371" t="s">
        <v>165</v>
      </c>
      <c r="C366" s="380" t="s">
        <v>441</v>
      </c>
      <c r="D366" s="381" t="s">
        <v>440</v>
      </c>
      <c r="E366" s="382">
        <v>50</v>
      </c>
      <c r="F366" s="383"/>
      <c r="G366" s="418">
        <f t="shared" si="11"/>
        <v>0</v>
      </c>
      <c r="H366" s="407"/>
      <c r="I366" s="407"/>
      <c r="J366" s="77"/>
      <c r="K366" s="77"/>
    </row>
    <row r="367" spans="1:11" s="14" customFormat="1" ht="25.5">
      <c r="A367" s="251">
        <v>71</v>
      </c>
      <c r="B367" s="252" t="s">
        <v>166</v>
      </c>
      <c r="C367" s="274" t="s">
        <v>45</v>
      </c>
      <c r="D367" s="275" t="s">
        <v>1033</v>
      </c>
      <c r="E367" s="276">
        <v>30</v>
      </c>
      <c r="F367" s="351"/>
      <c r="G367" s="417">
        <f t="shared" si="11"/>
        <v>0</v>
      </c>
      <c r="H367" s="407"/>
      <c r="I367" s="407"/>
      <c r="J367" s="77"/>
      <c r="K367" s="77"/>
    </row>
    <row r="368" spans="1:11" s="14" customFormat="1" ht="12.75">
      <c r="A368" s="251">
        <v>72</v>
      </c>
      <c r="B368" s="252" t="s">
        <v>167</v>
      </c>
      <c r="C368" s="274" t="s">
        <v>46</v>
      </c>
      <c r="D368" s="275" t="s">
        <v>1033</v>
      </c>
      <c r="E368" s="276">
        <v>12</v>
      </c>
      <c r="F368" s="351"/>
      <c r="G368" s="417">
        <f>SUM(E368*F368)</f>
        <v>0</v>
      </c>
      <c r="H368" s="407"/>
      <c r="I368" s="407"/>
      <c r="J368" s="77"/>
      <c r="K368" s="77"/>
    </row>
    <row r="369" spans="1:11" s="14" customFormat="1" ht="12.75">
      <c r="A369" s="140">
        <v>73</v>
      </c>
      <c r="B369" s="252" t="s">
        <v>168</v>
      </c>
      <c r="C369" s="274" t="s">
        <v>47</v>
      </c>
      <c r="D369" s="275" t="s">
        <v>1021</v>
      </c>
      <c r="E369" s="276">
        <v>1.5</v>
      </c>
      <c r="F369" s="351"/>
      <c r="G369" s="417">
        <f t="shared" si="11"/>
        <v>0</v>
      </c>
      <c r="H369" s="407"/>
      <c r="I369" s="407"/>
      <c r="J369" s="77"/>
      <c r="K369" s="77"/>
    </row>
    <row r="370" spans="1:11" s="14" customFormat="1" ht="12.75">
      <c r="A370" s="140">
        <v>74</v>
      </c>
      <c r="B370" s="252" t="s">
        <v>169</v>
      </c>
      <c r="C370" s="282" t="s">
        <v>1167</v>
      </c>
      <c r="D370" s="275" t="s">
        <v>962</v>
      </c>
      <c r="E370" s="276">
        <v>1</v>
      </c>
      <c r="F370" s="113"/>
      <c r="G370" s="417">
        <f>SUM(E370*F370)</f>
        <v>0</v>
      </c>
      <c r="H370" s="407"/>
      <c r="I370" s="407"/>
      <c r="J370" s="77"/>
      <c r="K370" s="77"/>
    </row>
    <row r="371" spans="1:11" s="14" customFormat="1" ht="12.75">
      <c r="A371" s="140">
        <v>75</v>
      </c>
      <c r="B371" s="252" t="s">
        <v>170</v>
      </c>
      <c r="C371" s="257" t="s">
        <v>48</v>
      </c>
      <c r="D371" s="285" t="s">
        <v>1228</v>
      </c>
      <c r="E371" s="286">
        <v>1</v>
      </c>
      <c r="F371" s="350"/>
      <c r="G371" s="417">
        <f t="shared" si="11"/>
        <v>0</v>
      </c>
      <c r="H371" s="407"/>
      <c r="I371" s="407"/>
      <c r="J371" s="77"/>
      <c r="K371" s="77"/>
    </row>
    <row r="372" spans="1:11" s="14" customFormat="1" ht="12.75">
      <c r="A372" s="379" t="s">
        <v>404</v>
      </c>
      <c r="B372" s="371" t="s">
        <v>410</v>
      </c>
      <c r="C372" s="385" t="s">
        <v>387</v>
      </c>
      <c r="D372" s="373" t="s">
        <v>800</v>
      </c>
      <c r="E372" s="374">
        <v>0.9</v>
      </c>
      <c r="F372" s="378"/>
      <c r="G372" s="418">
        <f aca="true" t="shared" si="12" ref="G372:G377">SUM(E372*F372)</f>
        <v>0</v>
      </c>
      <c r="H372" s="407"/>
      <c r="I372" s="407"/>
      <c r="J372" s="77"/>
      <c r="K372" s="77"/>
    </row>
    <row r="373" spans="1:11" s="14" customFormat="1" ht="12.75">
      <c r="A373" s="379" t="s">
        <v>405</v>
      </c>
      <c r="B373" s="371" t="s">
        <v>411</v>
      </c>
      <c r="C373" s="385" t="s">
        <v>403</v>
      </c>
      <c r="D373" s="373" t="s">
        <v>1001</v>
      </c>
      <c r="E373" s="374">
        <v>2</v>
      </c>
      <c r="F373" s="378"/>
      <c r="G373" s="418">
        <f t="shared" si="12"/>
        <v>0</v>
      </c>
      <c r="H373" s="407"/>
      <c r="I373" s="407"/>
      <c r="J373" s="77"/>
      <c r="K373" s="77"/>
    </row>
    <row r="374" spans="1:11" s="14" customFormat="1" ht="12.75">
      <c r="A374" s="379" t="s">
        <v>406</v>
      </c>
      <c r="B374" s="371" t="s">
        <v>412</v>
      </c>
      <c r="C374" s="385" t="s">
        <v>388</v>
      </c>
      <c r="D374" s="373" t="s">
        <v>1021</v>
      </c>
      <c r="E374" s="374">
        <v>0.7</v>
      </c>
      <c r="F374" s="378"/>
      <c r="G374" s="418">
        <f t="shared" si="12"/>
        <v>0</v>
      </c>
      <c r="H374" s="407"/>
      <c r="I374" s="407"/>
      <c r="J374" s="77"/>
      <c r="K374" s="77"/>
    </row>
    <row r="375" spans="1:11" s="14" customFormat="1" ht="12.75">
      <c r="A375" s="379" t="s">
        <v>407</v>
      </c>
      <c r="B375" s="371" t="s">
        <v>413</v>
      </c>
      <c r="C375" s="385" t="s">
        <v>807</v>
      </c>
      <c r="D375" s="373" t="s">
        <v>1001</v>
      </c>
      <c r="E375" s="374">
        <v>85</v>
      </c>
      <c r="F375" s="378"/>
      <c r="G375" s="418">
        <f t="shared" si="12"/>
        <v>0</v>
      </c>
      <c r="H375" s="407"/>
      <c r="I375" s="407"/>
      <c r="J375" s="77"/>
      <c r="K375" s="77"/>
    </row>
    <row r="376" spans="1:11" s="14" customFormat="1" ht="12.75">
      <c r="A376" s="379" t="s">
        <v>408</v>
      </c>
      <c r="B376" s="371" t="s">
        <v>414</v>
      </c>
      <c r="C376" s="386" t="s">
        <v>859</v>
      </c>
      <c r="D376" s="387" t="s">
        <v>1001</v>
      </c>
      <c r="E376" s="374">
        <v>15</v>
      </c>
      <c r="F376" s="378"/>
      <c r="G376" s="418">
        <f t="shared" si="12"/>
        <v>0</v>
      </c>
      <c r="H376" s="407"/>
      <c r="I376" s="407"/>
      <c r="J376" s="77"/>
      <c r="K376" s="77"/>
    </row>
    <row r="377" spans="1:11" s="14" customFormat="1" ht="12.75">
      <c r="A377" s="379" t="s">
        <v>409</v>
      </c>
      <c r="B377" s="371" t="s">
        <v>415</v>
      </c>
      <c r="C377" s="386" t="s">
        <v>913</v>
      </c>
      <c r="D377" s="387" t="s">
        <v>914</v>
      </c>
      <c r="E377" s="374">
        <v>4</v>
      </c>
      <c r="F377" s="378"/>
      <c r="G377" s="418">
        <f t="shared" si="12"/>
        <v>0</v>
      </c>
      <c r="H377" s="407"/>
      <c r="I377" s="407"/>
      <c r="J377" s="77"/>
      <c r="K377" s="77"/>
    </row>
    <row r="378" spans="1:11" s="14" customFormat="1" ht="12.75">
      <c r="A378" s="370">
        <v>77</v>
      </c>
      <c r="B378" s="371" t="s">
        <v>369</v>
      </c>
      <c r="C378" s="372" t="s">
        <v>433</v>
      </c>
      <c r="D378" s="373" t="s">
        <v>1021</v>
      </c>
      <c r="E378" s="374">
        <v>4.2</v>
      </c>
      <c r="F378" s="378"/>
      <c r="G378" s="418">
        <f>SUM(E378*F378)</f>
        <v>0</v>
      </c>
      <c r="H378" s="407"/>
      <c r="I378" s="407"/>
      <c r="J378" s="77"/>
      <c r="K378" s="77"/>
    </row>
    <row r="379" spans="1:11" s="14" customFormat="1" ht="12.75">
      <c r="A379" s="251"/>
      <c r="B379" s="252"/>
      <c r="C379" s="226" t="s">
        <v>159</v>
      </c>
      <c r="D379" s="293" t="s">
        <v>889</v>
      </c>
      <c r="E379" s="294">
        <f>SUM(G309:G372)</f>
        <v>0</v>
      </c>
      <c r="F379" s="364"/>
      <c r="G379" s="417"/>
      <c r="H379" s="407"/>
      <c r="I379" s="407"/>
      <c r="J379" s="77"/>
      <c r="K379" s="77"/>
    </row>
    <row r="380" spans="1:11" s="14" customFormat="1" ht="12.75">
      <c r="A380" s="251"/>
      <c r="B380" s="252"/>
      <c r="C380" s="277"/>
      <c r="D380" s="278"/>
      <c r="E380" s="279"/>
      <c r="F380" s="364"/>
      <c r="G380" s="417"/>
      <c r="H380" s="407"/>
      <c r="I380" s="407"/>
      <c r="J380" s="77"/>
      <c r="K380" s="77"/>
    </row>
    <row r="381" spans="1:11" s="14" customFormat="1" ht="12.75">
      <c r="A381" s="251">
        <f>A268</f>
        <v>721</v>
      </c>
      <c r="B381" s="252"/>
      <c r="C381" s="253" t="str">
        <f>C268</f>
        <v>Zdravotechnika</v>
      </c>
      <c r="D381" s="254" t="s">
        <v>889</v>
      </c>
      <c r="E381" s="258"/>
      <c r="F381" s="349"/>
      <c r="G381" s="294">
        <f>SUM(G270:G378)</f>
        <v>0</v>
      </c>
      <c r="H381" s="407"/>
      <c r="I381" s="407"/>
      <c r="J381" s="77"/>
      <c r="K381" s="77"/>
    </row>
    <row r="382" spans="1:11" s="14" customFormat="1" ht="12.75">
      <c r="A382" s="251"/>
      <c r="B382" s="252"/>
      <c r="C382" s="256"/>
      <c r="D382" s="254"/>
      <c r="E382" s="258"/>
      <c r="F382" s="349"/>
      <c r="G382" s="258"/>
      <c r="H382" s="407"/>
      <c r="I382" s="407"/>
      <c r="J382" s="77"/>
      <c r="K382" s="77"/>
    </row>
    <row r="383" spans="1:12" s="14" customFormat="1" ht="12.75">
      <c r="A383" s="251"/>
      <c r="B383" s="252"/>
      <c r="C383" s="256"/>
      <c r="D383" s="254"/>
      <c r="E383" s="258"/>
      <c r="F383" s="349"/>
      <c r="G383" s="258"/>
      <c r="H383" s="407"/>
      <c r="I383" s="407"/>
      <c r="J383" s="77"/>
      <c r="K383" s="77"/>
      <c r="L383" s="17"/>
    </row>
    <row r="384" spans="1:12" s="14" customFormat="1" ht="12.75">
      <c r="A384" s="251"/>
      <c r="B384" s="252"/>
      <c r="C384" s="256"/>
      <c r="D384" s="254"/>
      <c r="E384" s="258"/>
      <c r="F384" s="349"/>
      <c r="G384" s="258"/>
      <c r="H384" s="407"/>
      <c r="I384" s="407"/>
      <c r="J384" s="77"/>
      <c r="K384" s="77"/>
      <c r="L384" s="17"/>
    </row>
    <row r="385" spans="1:12" s="14" customFormat="1" ht="12.75">
      <c r="A385" s="251">
        <v>731</v>
      </c>
      <c r="B385" s="295"/>
      <c r="C385" s="296" t="s">
        <v>983</v>
      </c>
      <c r="D385" s="297"/>
      <c r="E385" s="298"/>
      <c r="F385" s="353"/>
      <c r="G385" s="298"/>
      <c r="H385" s="102"/>
      <c r="I385" s="102"/>
      <c r="J385" s="102"/>
      <c r="K385" s="102"/>
      <c r="L385" s="17"/>
    </row>
    <row r="386" spans="1:12" s="14" customFormat="1" ht="12.75">
      <c r="A386" s="251"/>
      <c r="B386" s="295"/>
      <c r="C386" s="299"/>
      <c r="D386" s="297"/>
      <c r="E386" s="298"/>
      <c r="F386" s="353"/>
      <c r="G386" s="298"/>
      <c r="H386" s="102"/>
      <c r="I386" s="102"/>
      <c r="J386" s="102"/>
      <c r="K386" s="102"/>
      <c r="L386" s="17"/>
    </row>
    <row r="387" spans="1:12" s="14" customFormat="1" ht="12.75">
      <c r="A387" s="251"/>
      <c r="B387" s="295"/>
      <c r="C387" s="296" t="s">
        <v>98</v>
      </c>
      <c r="D387" s="297"/>
      <c r="E387" s="298"/>
      <c r="F387" s="353"/>
      <c r="G387" s="298"/>
      <c r="H387" s="102"/>
      <c r="I387" s="102"/>
      <c r="J387" s="102"/>
      <c r="K387" s="102"/>
      <c r="L387" s="17"/>
    </row>
    <row r="388" spans="1:12" s="14" customFormat="1" ht="38.25">
      <c r="A388" s="251">
        <v>1</v>
      </c>
      <c r="B388" s="252" t="s">
        <v>984</v>
      </c>
      <c r="C388" s="300" t="s">
        <v>99</v>
      </c>
      <c r="D388" s="301" t="s">
        <v>1228</v>
      </c>
      <c r="E388" s="302">
        <v>1</v>
      </c>
      <c r="F388" s="365"/>
      <c r="G388" s="416">
        <f aca="true" t="shared" si="13" ref="G388:G433">SUM(E388*F388)</f>
        <v>0</v>
      </c>
      <c r="H388" s="420"/>
      <c r="I388" s="102"/>
      <c r="J388" s="102"/>
      <c r="K388" s="102"/>
      <c r="L388" s="17"/>
    </row>
    <row r="389" spans="1:12" s="14" customFormat="1" ht="38.25">
      <c r="A389" s="251">
        <v>2</v>
      </c>
      <c r="B389" s="252" t="s">
        <v>985</v>
      </c>
      <c r="C389" s="303" t="s">
        <v>276</v>
      </c>
      <c r="D389" s="275" t="s">
        <v>1228</v>
      </c>
      <c r="E389" s="276">
        <v>1</v>
      </c>
      <c r="F389" s="351"/>
      <c r="G389" s="417">
        <f t="shared" si="13"/>
        <v>0</v>
      </c>
      <c r="H389" s="420"/>
      <c r="I389" s="102"/>
      <c r="J389" s="102"/>
      <c r="K389" s="102"/>
      <c r="L389" s="17"/>
    </row>
    <row r="390" spans="1:12" s="14" customFormat="1" ht="38.25">
      <c r="A390" s="251">
        <v>3</v>
      </c>
      <c r="B390" s="252" t="s">
        <v>986</v>
      </c>
      <c r="C390" s="303" t="s">
        <v>277</v>
      </c>
      <c r="D390" s="275"/>
      <c r="E390" s="276">
        <v>1</v>
      </c>
      <c r="F390" s="351"/>
      <c r="G390" s="417">
        <f t="shared" si="13"/>
        <v>0</v>
      </c>
      <c r="H390" s="420"/>
      <c r="I390" s="102"/>
      <c r="J390" s="102"/>
      <c r="K390" s="102"/>
      <c r="L390" s="17"/>
    </row>
    <row r="391" spans="1:12" s="14" customFormat="1" ht="38.25">
      <c r="A391" s="251">
        <v>4</v>
      </c>
      <c r="B391" s="252" t="s">
        <v>852</v>
      </c>
      <c r="C391" s="303" t="s">
        <v>278</v>
      </c>
      <c r="D391" s="275" t="s">
        <v>1228</v>
      </c>
      <c r="E391" s="276">
        <v>1</v>
      </c>
      <c r="F391" s="351"/>
      <c r="G391" s="417">
        <f>SUM(E391*F391)</f>
        <v>0</v>
      </c>
      <c r="H391" s="420"/>
      <c r="I391" s="102"/>
      <c r="J391" s="102"/>
      <c r="K391" s="102"/>
      <c r="L391" s="17"/>
    </row>
    <row r="392" spans="1:12" s="14" customFormat="1" ht="38.25">
      <c r="A392" s="251">
        <v>5</v>
      </c>
      <c r="B392" s="252" t="s">
        <v>853</v>
      </c>
      <c r="C392" s="303" t="s">
        <v>279</v>
      </c>
      <c r="D392" s="275" t="s">
        <v>1228</v>
      </c>
      <c r="E392" s="276">
        <v>1</v>
      </c>
      <c r="F392" s="351"/>
      <c r="G392" s="417">
        <f>SUM(E392*F392)</f>
        <v>0</v>
      </c>
      <c r="H392" s="420"/>
      <c r="I392" s="102"/>
      <c r="J392" s="102"/>
      <c r="K392" s="102"/>
      <c r="L392" s="17"/>
    </row>
    <row r="393" spans="1:12" s="14" customFormat="1" ht="38.25">
      <c r="A393" s="251">
        <v>6</v>
      </c>
      <c r="B393" s="252" t="s">
        <v>198</v>
      </c>
      <c r="C393" s="274" t="s">
        <v>102</v>
      </c>
      <c r="D393" s="275" t="s">
        <v>1228</v>
      </c>
      <c r="E393" s="276">
        <v>1</v>
      </c>
      <c r="F393" s="351"/>
      <c r="G393" s="417">
        <f t="shared" si="13"/>
        <v>0</v>
      </c>
      <c r="H393" s="420"/>
      <c r="I393" s="102"/>
      <c r="J393" s="102"/>
      <c r="K393" s="102"/>
      <c r="L393" s="17"/>
    </row>
    <row r="394" spans="1:12" s="14" customFormat="1" ht="15">
      <c r="A394" s="251">
        <v>7</v>
      </c>
      <c r="B394" s="252" t="s">
        <v>199</v>
      </c>
      <c r="C394" s="274" t="s">
        <v>284</v>
      </c>
      <c r="D394" s="275" t="s">
        <v>1118</v>
      </c>
      <c r="E394" s="276">
        <v>28</v>
      </c>
      <c r="F394" s="351"/>
      <c r="G394" s="417">
        <f t="shared" si="13"/>
        <v>0</v>
      </c>
      <c r="H394" s="420"/>
      <c r="I394" s="102"/>
      <c r="J394" s="102"/>
      <c r="K394" s="102"/>
      <c r="L394" s="17"/>
    </row>
    <row r="395" spans="1:12" s="14" customFormat="1" ht="12.75">
      <c r="A395" s="251">
        <v>8</v>
      </c>
      <c r="B395" s="252" t="s">
        <v>200</v>
      </c>
      <c r="C395" s="274" t="s">
        <v>103</v>
      </c>
      <c r="D395" s="275" t="s">
        <v>1118</v>
      </c>
      <c r="E395" s="276">
        <v>26</v>
      </c>
      <c r="F395" s="351"/>
      <c r="G395" s="417">
        <f t="shared" si="13"/>
        <v>0</v>
      </c>
      <c r="H395" s="420"/>
      <c r="I395" s="102"/>
      <c r="J395" s="102"/>
      <c r="K395" s="102"/>
      <c r="L395" s="17"/>
    </row>
    <row r="396" spans="1:12" s="14" customFormat="1" ht="12.75">
      <c r="A396" s="251">
        <v>9</v>
      </c>
      <c r="B396" s="252" t="s">
        <v>201</v>
      </c>
      <c r="C396" s="274" t="s">
        <v>104</v>
      </c>
      <c r="D396" s="275" t="s">
        <v>1118</v>
      </c>
      <c r="E396" s="276">
        <v>1</v>
      </c>
      <c r="F396" s="351"/>
      <c r="G396" s="417">
        <f t="shared" si="13"/>
        <v>0</v>
      </c>
      <c r="H396" s="420"/>
      <c r="I396" s="102"/>
      <c r="J396" s="102"/>
      <c r="K396" s="102"/>
      <c r="L396" s="17"/>
    </row>
    <row r="397" spans="1:12" s="14" customFormat="1" ht="12.75">
      <c r="A397" s="251">
        <v>10</v>
      </c>
      <c r="B397" s="252" t="s">
        <v>202</v>
      </c>
      <c r="C397" s="274" t="s">
        <v>105</v>
      </c>
      <c r="D397" s="275" t="s">
        <v>1118</v>
      </c>
      <c r="E397" s="276">
        <v>1</v>
      </c>
      <c r="F397" s="351"/>
      <c r="G397" s="417">
        <f t="shared" si="13"/>
        <v>0</v>
      </c>
      <c r="H397" s="420"/>
      <c r="I397" s="102"/>
      <c r="J397" s="102"/>
      <c r="K397" s="102"/>
      <c r="L397" s="17"/>
    </row>
    <row r="398" spans="1:12" s="14" customFormat="1" ht="25.5">
      <c r="A398" s="251">
        <v>11</v>
      </c>
      <c r="B398" s="252" t="s">
        <v>203</v>
      </c>
      <c r="C398" s="274" t="s">
        <v>106</v>
      </c>
      <c r="D398" s="275" t="s">
        <v>1118</v>
      </c>
      <c r="E398" s="276">
        <v>2</v>
      </c>
      <c r="F398" s="351"/>
      <c r="G398" s="416">
        <f>SUM(E398*F398)</f>
        <v>0</v>
      </c>
      <c r="H398" s="420"/>
      <c r="I398" s="102"/>
      <c r="J398" s="102"/>
      <c r="K398" s="102"/>
      <c r="L398" s="17"/>
    </row>
    <row r="399" spans="1:12" s="14" customFormat="1" ht="25.5">
      <c r="A399" s="251">
        <v>12</v>
      </c>
      <c r="B399" s="252" t="s">
        <v>204</v>
      </c>
      <c r="C399" s="274" t="s">
        <v>107</v>
      </c>
      <c r="D399" s="275" t="s">
        <v>1118</v>
      </c>
      <c r="E399" s="276">
        <v>4</v>
      </c>
      <c r="F399" s="351"/>
      <c r="G399" s="416">
        <f t="shared" si="13"/>
        <v>0</v>
      </c>
      <c r="H399" s="420"/>
      <c r="I399" s="102"/>
      <c r="J399" s="102"/>
      <c r="K399" s="102"/>
      <c r="L399" s="17"/>
    </row>
    <row r="400" spans="1:12" s="14" customFormat="1" ht="25.5">
      <c r="A400" s="251">
        <v>13</v>
      </c>
      <c r="B400" s="252" t="s">
        <v>205</v>
      </c>
      <c r="C400" s="274" t="s">
        <v>332</v>
      </c>
      <c r="D400" s="275" t="s">
        <v>1118</v>
      </c>
      <c r="E400" s="276">
        <v>1</v>
      </c>
      <c r="F400" s="351"/>
      <c r="G400" s="416">
        <f>SUM(E400*F400)</f>
        <v>0</v>
      </c>
      <c r="H400" s="420"/>
      <c r="I400" s="102"/>
      <c r="J400" s="102"/>
      <c r="K400" s="102"/>
      <c r="L400" s="17"/>
    </row>
    <row r="401" spans="1:12" s="14" customFormat="1" ht="25.5">
      <c r="A401" s="251">
        <v>14</v>
      </c>
      <c r="B401" s="252" t="s">
        <v>206</v>
      </c>
      <c r="C401" s="274" t="s">
        <v>108</v>
      </c>
      <c r="D401" s="275" t="s">
        <v>1118</v>
      </c>
      <c r="E401" s="276">
        <v>3</v>
      </c>
      <c r="F401" s="351"/>
      <c r="G401" s="417">
        <f t="shared" si="13"/>
        <v>0</v>
      </c>
      <c r="H401" s="420"/>
      <c r="I401" s="102"/>
      <c r="J401" s="102"/>
      <c r="K401" s="102"/>
      <c r="L401" s="17"/>
    </row>
    <row r="402" spans="1:12" s="14" customFormat="1" ht="25.5">
      <c r="A402" s="251">
        <v>15</v>
      </c>
      <c r="B402" s="252" t="s">
        <v>207</v>
      </c>
      <c r="C402" s="274" t="s">
        <v>109</v>
      </c>
      <c r="D402" s="275" t="s">
        <v>1118</v>
      </c>
      <c r="E402" s="276">
        <v>4</v>
      </c>
      <c r="F402" s="351"/>
      <c r="G402" s="417">
        <f>SUM(E402*F402)</f>
        <v>0</v>
      </c>
      <c r="H402" s="420"/>
      <c r="I402" s="102"/>
      <c r="J402" s="102"/>
      <c r="K402" s="102"/>
      <c r="L402" s="17"/>
    </row>
    <row r="403" spans="1:12" s="14" customFormat="1" ht="25.5">
      <c r="A403" s="251">
        <v>16</v>
      </c>
      <c r="B403" s="252" t="s">
        <v>208</v>
      </c>
      <c r="C403" s="274" t="s">
        <v>110</v>
      </c>
      <c r="D403" s="275" t="s">
        <v>1118</v>
      </c>
      <c r="E403" s="276">
        <v>1</v>
      </c>
      <c r="F403" s="351"/>
      <c r="G403" s="417">
        <f t="shared" si="13"/>
        <v>0</v>
      </c>
      <c r="H403" s="420"/>
      <c r="I403" s="102"/>
      <c r="J403" s="102"/>
      <c r="K403" s="102"/>
      <c r="L403" s="17"/>
    </row>
    <row r="404" spans="1:12" s="14" customFormat="1" ht="25.5">
      <c r="A404" s="251">
        <v>17</v>
      </c>
      <c r="B404" s="252" t="s">
        <v>209</v>
      </c>
      <c r="C404" s="274" t="s">
        <v>111</v>
      </c>
      <c r="D404" s="275" t="s">
        <v>1118</v>
      </c>
      <c r="E404" s="276">
        <v>1</v>
      </c>
      <c r="F404" s="351"/>
      <c r="G404" s="417">
        <f t="shared" si="13"/>
        <v>0</v>
      </c>
      <c r="H404" s="420"/>
      <c r="I404" s="102"/>
      <c r="J404" s="102"/>
      <c r="K404" s="102"/>
      <c r="L404" s="17"/>
    </row>
    <row r="405" spans="1:12" s="14" customFormat="1" ht="25.5">
      <c r="A405" s="251">
        <v>18</v>
      </c>
      <c r="B405" s="252" t="s">
        <v>210</v>
      </c>
      <c r="C405" s="274" t="s">
        <v>112</v>
      </c>
      <c r="D405" s="275" t="s">
        <v>1118</v>
      </c>
      <c r="E405" s="276">
        <v>1</v>
      </c>
      <c r="F405" s="351"/>
      <c r="G405" s="417">
        <f t="shared" si="13"/>
        <v>0</v>
      </c>
      <c r="H405" s="420"/>
      <c r="I405" s="102"/>
      <c r="J405" s="102"/>
      <c r="K405" s="102"/>
      <c r="L405" s="17"/>
    </row>
    <row r="406" spans="1:12" s="14" customFormat="1" ht="25.5">
      <c r="A406" s="251">
        <v>19</v>
      </c>
      <c r="B406" s="252" t="s">
        <v>211</v>
      </c>
      <c r="C406" s="274" t="s">
        <v>113</v>
      </c>
      <c r="D406" s="275" t="s">
        <v>1118</v>
      </c>
      <c r="E406" s="276">
        <v>1</v>
      </c>
      <c r="F406" s="351"/>
      <c r="G406" s="417">
        <f t="shared" si="13"/>
        <v>0</v>
      </c>
      <c r="H406" s="420"/>
      <c r="I406" s="102"/>
      <c r="J406" s="102"/>
      <c r="K406" s="102"/>
      <c r="L406" s="17"/>
    </row>
    <row r="407" spans="1:12" s="14" customFormat="1" ht="25.5">
      <c r="A407" s="251">
        <v>20</v>
      </c>
      <c r="B407" s="252" t="s">
        <v>212</v>
      </c>
      <c r="C407" s="274" t="s">
        <v>114</v>
      </c>
      <c r="D407" s="275" t="s">
        <v>1118</v>
      </c>
      <c r="E407" s="276">
        <v>1</v>
      </c>
      <c r="F407" s="351"/>
      <c r="G407" s="417">
        <f t="shared" si="13"/>
        <v>0</v>
      </c>
      <c r="H407" s="420"/>
      <c r="I407" s="102"/>
      <c r="J407" s="102"/>
      <c r="K407" s="102"/>
      <c r="L407" s="17"/>
    </row>
    <row r="408" spans="1:12" s="14" customFormat="1" ht="25.5">
      <c r="A408" s="251">
        <v>21</v>
      </c>
      <c r="B408" s="252" t="s">
        <v>213</v>
      </c>
      <c r="C408" s="274" t="s">
        <v>115</v>
      </c>
      <c r="D408" s="275" t="s">
        <v>1118</v>
      </c>
      <c r="E408" s="276">
        <v>1</v>
      </c>
      <c r="F408" s="351"/>
      <c r="G408" s="417">
        <f t="shared" si="13"/>
        <v>0</v>
      </c>
      <c r="H408" s="420"/>
      <c r="I408" s="102"/>
      <c r="J408" s="102"/>
      <c r="K408" s="102"/>
      <c r="L408" s="17"/>
    </row>
    <row r="409" spans="1:12" s="14" customFormat="1" ht="25.5">
      <c r="A409" s="251">
        <v>22</v>
      </c>
      <c r="B409" s="252" t="s">
        <v>214</v>
      </c>
      <c r="C409" s="274" t="s">
        <v>116</v>
      </c>
      <c r="D409" s="275" t="s">
        <v>1118</v>
      </c>
      <c r="E409" s="276">
        <v>1</v>
      </c>
      <c r="F409" s="351"/>
      <c r="G409" s="417">
        <f t="shared" si="13"/>
        <v>0</v>
      </c>
      <c r="H409" s="420"/>
      <c r="I409" s="102"/>
      <c r="J409" s="102"/>
      <c r="K409" s="102"/>
      <c r="L409" s="17"/>
    </row>
    <row r="410" spans="1:12" s="14" customFormat="1" ht="25.5">
      <c r="A410" s="251">
        <v>23</v>
      </c>
      <c r="B410" s="252" t="s">
        <v>1097</v>
      </c>
      <c r="C410" s="274" t="s">
        <v>117</v>
      </c>
      <c r="D410" s="275" t="s">
        <v>1118</v>
      </c>
      <c r="E410" s="276">
        <v>1</v>
      </c>
      <c r="F410" s="351"/>
      <c r="G410" s="417">
        <f t="shared" si="13"/>
        <v>0</v>
      </c>
      <c r="H410" s="420"/>
      <c r="I410" s="102"/>
      <c r="J410" s="102"/>
      <c r="K410" s="102"/>
      <c r="L410" s="17"/>
    </row>
    <row r="411" spans="1:12" s="14" customFormat="1" ht="25.5">
      <c r="A411" s="251">
        <v>24</v>
      </c>
      <c r="B411" s="252" t="s">
        <v>1098</v>
      </c>
      <c r="C411" s="274" t="s">
        <v>118</v>
      </c>
      <c r="D411" s="275" t="s">
        <v>1118</v>
      </c>
      <c r="E411" s="276">
        <v>1</v>
      </c>
      <c r="F411" s="351"/>
      <c r="G411" s="417">
        <f t="shared" si="13"/>
        <v>0</v>
      </c>
      <c r="H411" s="420"/>
      <c r="I411" s="102"/>
      <c r="J411" s="102"/>
      <c r="K411" s="102"/>
      <c r="L411" s="17"/>
    </row>
    <row r="412" spans="1:12" s="14" customFormat="1" ht="25.5">
      <c r="A412" s="251">
        <v>25</v>
      </c>
      <c r="B412" s="252" t="s">
        <v>1099</v>
      </c>
      <c r="C412" s="274" t="s">
        <v>119</v>
      </c>
      <c r="D412" s="275" t="s">
        <v>1118</v>
      </c>
      <c r="E412" s="276">
        <v>1</v>
      </c>
      <c r="F412" s="351"/>
      <c r="G412" s="417">
        <f t="shared" si="13"/>
        <v>0</v>
      </c>
      <c r="H412" s="420"/>
      <c r="I412" s="102"/>
      <c r="J412" s="102"/>
      <c r="K412" s="102"/>
      <c r="L412" s="17"/>
    </row>
    <row r="413" spans="1:12" s="14" customFormat="1" ht="25.5">
      <c r="A413" s="251">
        <v>26</v>
      </c>
      <c r="B413" s="252" t="s">
        <v>973</v>
      </c>
      <c r="C413" s="274" t="s">
        <v>120</v>
      </c>
      <c r="D413" s="275" t="s">
        <v>1118</v>
      </c>
      <c r="E413" s="276">
        <v>1</v>
      </c>
      <c r="F413" s="351"/>
      <c r="G413" s="417">
        <f t="shared" si="13"/>
        <v>0</v>
      </c>
      <c r="H413" s="420"/>
      <c r="I413" s="102"/>
      <c r="J413" s="102"/>
      <c r="K413" s="102"/>
      <c r="L413" s="17"/>
    </row>
    <row r="414" spans="1:12" s="14" customFormat="1" ht="25.5">
      <c r="A414" s="251">
        <v>27</v>
      </c>
      <c r="B414" s="252" t="s">
        <v>1034</v>
      </c>
      <c r="C414" s="274" t="s">
        <v>121</v>
      </c>
      <c r="D414" s="275" t="s">
        <v>1118</v>
      </c>
      <c r="E414" s="276">
        <v>1</v>
      </c>
      <c r="F414" s="351"/>
      <c r="G414" s="417">
        <f t="shared" si="13"/>
        <v>0</v>
      </c>
      <c r="H414" s="420"/>
      <c r="I414" s="102"/>
      <c r="J414" s="102"/>
      <c r="K414" s="102"/>
      <c r="L414" s="17"/>
    </row>
    <row r="415" spans="1:12" s="176" customFormat="1" ht="25.5">
      <c r="A415" s="251">
        <v>28</v>
      </c>
      <c r="B415" s="252" t="s">
        <v>215</v>
      </c>
      <c r="C415" s="274" t="s">
        <v>122</v>
      </c>
      <c r="D415" s="275" t="s">
        <v>1118</v>
      </c>
      <c r="E415" s="276">
        <v>1</v>
      </c>
      <c r="F415" s="351"/>
      <c r="G415" s="417">
        <f t="shared" si="13"/>
        <v>0</v>
      </c>
      <c r="H415" s="420"/>
      <c r="I415" s="102"/>
      <c r="J415" s="102"/>
      <c r="K415" s="102"/>
      <c r="L415" s="175"/>
    </row>
    <row r="416" spans="1:12" s="14" customFormat="1" ht="25.5">
      <c r="A416" s="251">
        <v>29</v>
      </c>
      <c r="B416" s="252" t="s">
        <v>216</v>
      </c>
      <c r="C416" s="274" t="s">
        <v>123</v>
      </c>
      <c r="D416" s="275" t="s">
        <v>1118</v>
      </c>
      <c r="E416" s="276">
        <v>1</v>
      </c>
      <c r="F416" s="351"/>
      <c r="G416" s="417">
        <f t="shared" si="13"/>
        <v>0</v>
      </c>
      <c r="H416" s="420"/>
      <c r="I416" s="102"/>
      <c r="J416" s="102"/>
      <c r="K416" s="102"/>
      <c r="L416" s="17"/>
    </row>
    <row r="417" spans="1:12" s="14" customFormat="1" ht="25.5">
      <c r="A417" s="271">
        <v>30</v>
      </c>
      <c r="B417" s="252" t="s">
        <v>217</v>
      </c>
      <c r="C417" s="274" t="s">
        <v>124</v>
      </c>
      <c r="D417" s="275" t="s">
        <v>1118</v>
      </c>
      <c r="E417" s="276">
        <v>6</v>
      </c>
      <c r="F417" s="351"/>
      <c r="G417" s="416">
        <f t="shared" si="13"/>
        <v>0</v>
      </c>
      <c r="H417" s="421"/>
      <c r="I417" s="174"/>
      <c r="J417" s="174"/>
      <c r="K417" s="174"/>
      <c r="L417" s="17"/>
    </row>
    <row r="418" spans="1:12" s="14" customFormat="1" ht="25.5">
      <c r="A418" s="251">
        <v>31</v>
      </c>
      <c r="B418" s="252" t="s">
        <v>218</v>
      </c>
      <c r="C418" s="274" t="s">
        <v>126</v>
      </c>
      <c r="D418" s="275" t="s">
        <v>1118</v>
      </c>
      <c r="E418" s="276">
        <v>10</v>
      </c>
      <c r="F418" s="351"/>
      <c r="G418" s="416">
        <f t="shared" si="13"/>
        <v>0</v>
      </c>
      <c r="H418" s="420"/>
      <c r="I418" s="102"/>
      <c r="J418" s="102"/>
      <c r="K418" s="102"/>
      <c r="L418" s="17"/>
    </row>
    <row r="419" spans="1:12" s="176" customFormat="1" ht="25.5">
      <c r="A419" s="251">
        <v>32</v>
      </c>
      <c r="B419" s="252" t="s">
        <v>219</v>
      </c>
      <c r="C419" s="274" t="s">
        <v>127</v>
      </c>
      <c r="D419" s="275" t="s">
        <v>1118</v>
      </c>
      <c r="E419" s="276">
        <v>16</v>
      </c>
      <c r="F419" s="351"/>
      <c r="G419" s="417">
        <f t="shared" si="13"/>
        <v>0</v>
      </c>
      <c r="H419" s="420"/>
      <c r="I419" s="102"/>
      <c r="J419" s="102"/>
      <c r="K419" s="102"/>
      <c r="L419" s="175"/>
    </row>
    <row r="420" spans="1:12" s="14" customFormat="1" ht="25.5">
      <c r="A420" s="251">
        <v>33</v>
      </c>
      <c r="B420" s="252" t="s">
        <v>220</v>
      </c>
      <c r="C420" s="274" t="s">
        <v>128</v>
      </c>
      <c r="D420" s="275" t="s">
        <v>1118</v>
      </c>
      <c r="E420" s="276">
        <v>6</v>
      </c>
      <c r="F420" s="351"/>
      <c r="G420" s="417">
        <f>SUM(E420*F420)</f>
        <v>0</v>
      </c>
      <c r="H420" s="420"/>
      <c r="I420" s="102"/>
      <c r="J420" s="102"/>
      <c r="K420" s="102"/>
      <c r="L420" s="17"/>
    </row>
    <row r="421" spans="1:12" s="14" customFormat="1" ht="25.5">
      <c r="A421" s="271">
        <v>34</v>
      </c>
      <c r="B421" s="252" t="s">
        <v>221</v>
      </c>
      <c r="C421" s="274" t="s">
        <v>129</v>
      </c>
      <c r="D421" s="275" t="s">
        <v>1118</v>
      </c>
      <c r="E421" s="276">
        <v>17</v>
      </c>
      <c r="F421" s="351"/>
      <c r="G421" s="416">
        <f t="shared" si="13"/>
        <v>0</v>
      </c>
      <c r="H421" s="421"/>
      <c r="I421" s="174"/>
      <c r="J421" s="174"/>
      <c r="K421" s="174"/>
      <c r="L421" s="17"/>
    </row>
    <row r="422" spans="1:12" s="14" customFormat="1" ht="25.5">
      <c r="A422" s="251">
        <v>35</v>
      </c>
      <c r="B422" s="252" t="s">
        <v>222</v>
      </c>
      <c r="C422" s="274" t="s">
        <v>130</v>
      </c>
      <c r="D422" s="275" t="s">
        <v>1118</v>
      </c>
      <c r="E422" s="276">
        <v>16</v>
      </c>
      <c r="F422" s="351"/>
      <c r="G422" s="417">
        <f t="shared" si="13"/>
        <v>0</v>
      </c>
      <c r="H422" s="420"/>
      <c r="I422" s="102"/>
      <c r="J422" s="102"/>
      <c r="K422" s="102"/>
      <c r="L422" s="17"/>
    </row>
    <row r="423" spans="1:12" s="14" customFormat="1" ht="12.75">
      <c r="A423" s="251">
        <v>36</v>
      </c>
      <c r="B423" s="252" t="s">
        <v>223</v>
      </c>
      <c r="C423" s="274" t="s">
        <v>131</v>
      </c>
      <c r="D423" s="275" t="s">
        <v>1118</v>
      </c>
      <c r="E423" s="276">
        <v>2</v>
      </c>
      <c r="F423" s="351"/>
      <c r="G423" s="417">
        <f t="shared" si="13"/>
        <v>0</v>
      </c>
      <c r="H423" s="420"/>
      <c r="I423" s="102"/>
      <c r="J423" s="102"/>
      <c r="K423" s="102"/>
      <c r="L423" s="17"/>
    </row>
    <row r="424" spans="1:12" s="14" customFormat="1" ht="12.75">
      <c r="A424" s="251">
        <v>37</v>
      </c>
      <c r="B424" s="252" t="s">
        <v>224</v>
      </c>
      <c r="C424" s="274" t="s">
        <v>132</v>
      </c>
      <c r="D424" s="275" t="s">
        <v>1118</v>
      </c>
      <c r="E424" s="276">
        <v>2</v>
      </c>
      <c r="F424" s="351"/>
      <c r="G424" s="417">
        <f t="shared" si="13"/>
        <v>0</v>
      </c>
      <c r="H424" s="420"/>
      <c r="I424" s="102"/>
      <c r="J424" s="102"/>
      <c r="K424" s="102"/>
      <c r="L424" s="17"/>
    </row>
    <row r="425" spans="1:12" s="14" customFormat="1" ht="12.75">
      <c r="A425" s="251">
        <v>38</v>
      </c>
      <c r="B425" s="252" t="s">
        <v>225</v>
      </c>
      <c r="C425" s="274" t="s">
        <v>133</v>
      </c>
      <c r="D425" s="275" t="s">
        <v>1118</v>
      </c>
      <c r="E425" s="276">
        <v>2</v>
      </c>
      <c r="F425" s="351"/>
      <c r="G425" s="417">
        <f>SUM(E425*F425)</f>
        <v>0</v>
      </c>
      <c r="H425" s="420"/>
      <c r="I425" s="102"/>
      <c r="J425" s="102"/>
      <c r="K425" s="102"/>
      <c r="L425" s="17"/>
    </row>
    <row r="426" spans="1:12" s="14" customFormat="1" ht="25.5">
      <c r="A426" s="251">
        <v>39</v>
      </c>
      <c r="B426" s="252" t="s">
        <v>226</v>
      </c>
      <c r="C426" s="274" t="s">
        <v>134</v>
      </c>
      <c r="D426" s="275" t="s">
        <v>1118</v>
      </c>
      <c r="E426" s="276">
        <v>2</v>
      </c>
      <c r="F426" s="351"/>
      <c r="G426" s="417">
        <f>SUM(E426*F426)</f>
        <v>0</v>
      </c>
      <c r="H426" s="420"/>
      <c r="I426" s="102"/>
      <c r="J426" s="102"/>
      <c r="K426" s="102"/>
      <c r="L426" s="17"/>
    </row>
    <row r="427" spans="1:12" s="14" customFormat="1" ht="25.5">
      <c r="A427" s="251">
        <v>40</v>
      </c>
      <c r="B427" s="252" t="s">
        <v>227</v>
      </c>
      <c r="C427" s="274" t="s">
        <v>135</v>
      </c>
      <c r="D427" s="275" t="s">
        <v>1118</v>
      </c>
      <c r="E427" s="276">
        <v>3</v>
      </c>
      <c r="F427" s="351"/>
      <c r="G427" s="417">
        <f t="shared" si="13"/>
        <v>0</v>
      </c>
      <c r="H427" s="420"/>
      <c r="I427" s="102"/>
      <c r="J427" s="102"/>
      <c r="K427" s="102"/>
      <c r="L427" s="17"/>
    </row>
    <row r="428" spans="1:12" s="176" customFormat="1" ht="25.5">
      <c r="A428" s="251">
        <v>41</v>
      </c>
      <c r="B428" s="252" t="s">
        <v>228</v>
      </c>
      <c r="C428" s="274" t="s">
        <v>333</v>
      </c>
      <c r="D428" s="275" t="s">
        <v>1118</v>
      </c>
      <c r="E428" s="276">
        <v>1</v>
      </c>
      <c r="F428" s="351"/>
      <c r="G428" s="417">
        <f>SUM(E428*F428)</f>
        <v>0</v>
      </c>
      <c r="H428" s="420"/>
      <c r="I428" s="102"/>
      <c r="J428" s="102"/>
      <c r="K428" s="102"/>
      <c r="L428" s="175"/>
    </row>
    <row r="429" spans="1:12" s="14" customFormat="1" ht="25.5">
      <c r="A429" s="251">
        <v>42</v>
      </c>
      <c r="B429" s="252" t="s">
        <v>229</v>
      </c>
      <c r="C429" s="274" t="s">
        <v>136</v>
      </c>
      <c r="D429" s="275" t="s">
        <v>1118</v>
      </c>
      <c r="E429" s="276">
        <v>3</v>
      </c>
      <c r="F429" s="351"/>
      <c r="G429" s="417">
        <f t="shared" si="13"/>
        <v>0</v>
      </c>
      <c r="H429" s="420"/>
      <c r="I429" s="102"/>
      <c r="J429" s="102"/>
      <c r="K429" s="102"/>
      <c r="L429" s="17"/>
    </row>
    <row r="430" spans="1:12" s="14" customFormat="1" ht="25.5">
      <c r="A430" s="271">
        <v>43</v>
      </c>
      <c r="B430" s="252" t="s">
        <v>230</v>
      </c>
      <c r="C430" s="274" t="s">
        <v>137</v>
      </c>
      <c r="D430" s="275" t="s">
        <v>1118</v>
      </c>
      <c r="E430" s="276">
        <v>4</v>
      </c>
      <c r="F430" s="351"/>
      <c r="G430" s="416">
        <f>SUM(E430*F430)</f>
        <v>0</v>
      </c>
      <c r="H430" s="421"/>
      <c r="I430" s="174"/>
      <c r="J430" s="174"/>
      <c r="K430" s="174"/>
      <c r="L430" s="17"/>
    </row>
    <row r="431" spans="1:12" s="14" customFormat="1" ht="12.75">
      <c r="A431" s="251">
        <v>44</v>
      </c>
      <c r="B431" s="252" t="s">
        <v>231</v>
      </c>
      <c r="C431" s="274" t="s">
        <v>138</v>
      </c>
      <c r="D431" s="275" t="s">
        <v>1118</v>
      </c>
      <c r="E431" s="276">
        <v>1</v>
      </c>
      <c r="F431" s="351"/>
      <c r="G431" s="416">
        <f>SUM(E431*F431)</f>
        <v>0</v>
      </c>
      <c r="H431" s="420"/>
      <c r="I431" s="102"/>
      <c r="J431" s="102"/>
      <c r="K431" s="102"/>
      <c r="L431" s="17"/>
    </row>
    <row r="432" spans="1:12" s="14" customFormat="1" ht="12.75">
      <c r="A432" s="251">
        <v>45</v>
      </c>
      <c r="B432" s="259" t="s">
        <v>232</v>
      </c>
      <c r="C432" s="274" t="s">
        <v>139</v>
      </c>
      <c r="D432" s="275" t="s">
        <v>1118</v>
      </c>
      <c r="E432" s="276">
        <v>1</v>
      </c>
      <c r="F432" s="351"/>
      <c r="G432" s="416">
        <f t="shared" si="13"/>
        <v>0</v>
      </c>
      <c r="H432" s="420"/>
      <c r="I432" s="102"/>
      <c r="J432" s="102"/>
      <c r="K432" s="102"/>
      <c r="L432" s="17"/>
    </row>
    <row r="433" spans="1:12" s="14" customFormat="1" ht="38.25">
      <c r="A433" s="251">
        <v>46</v>
      </c>
      <c r="B433" s="259" t="s">
        <v>233</v>
      </c>
      <c r="C433" s="274" t="s">
        <v>140</v>
      </c>
      <c r="D433" s="275" t="s">
        <v>1118</v>
      </c>
      <c r="E433" s="276">
        <v>30</v>
      </c>
      <c r="F433" s="351"/>
      <c r="G433" s="417">
        <f t="shared" si="13"/>
        <v>0</v>
      </c>
      <c r="H433" s="420"/>
      <c r="I433" s="102"/>
      <c r="J433" s="102"/>
      <c r="K433" s="102"/>
      <c r="L433" s="17"/>
    </row>
    <row r="434" spans="1:12" s="14" customFormat="1" ht="38.25">
      <c r="A434" s="251">
        <v>47</v>
      </c>
      <c r="B434" s="252" t="s">
        <v>234</v>
      </c>
      <c r="C434" s="274" t="s">
        <v>141</v>
      </c>
      <c r="D434" s="275" t="s">
        <v>1118</v>
      </c>
      <c r="E434" s="276">
        <v>3</v>
      </c>
      <c r="F434" s="351"/>
      <c r="G434" s="416">
        <f aca="true" t="shared" si="14" ref="G434:G443">SUM(E434*F434)</f>
        <v>0</v>
      </c>
      <c r="H434" s="420"/>
      <c r="I434" s="102"/>
      <c r="J434" s="102"/>
      <c r="K434" s="102"/>
      <c r="L434" s="17"/>
    </row>
    <row r="435" spans="1:12" s="14" customFormat="1" ht="25.5">
      <c r="A435" s="251">
        <v>48</v>
      </c>
      <c r="B435" s="252" t="s">
        <v>235</v>
      </c>
      <c r="C435" s="274" t="s">
        <v>142</v>
      </c>
      <c r="D435" s="275" t="s">
        <v>1118</v>
      </c>
      <c r="E435" s="276">
        <v>6</v>
      </c>
      <c r="F435" s="351"/>
      <c r="G435" s="417">
        <f t="shared" si="14"/>
        <v>0</v>
      </c>
      <c r="H435" s="420"/>
      <c r="I435" s="102"/>
      <c r="J435" s="102"/>
      <c r="K435" s="102"/>
      <c r="L435" s="17"/>
    </row>
    <row r="436" spans="1:12" s="14" customFormat="1" ht="25.5">
      <c r="A436" s="251">
        <v>49</v>
      </c>
      <c r="B436" s="252" t="s">
        <v>236</v>
      </c>
      <c r="C436" s="274" t="s">
        <v>143</v>
      </c>
      <c r="D436" s="275" t="s">
        <v>1118</v>
      </c>
      <c r="E436" s="276">
        <v>1</v>
      </c>
      <c r="F436" s="351"/>
      <c r="G436" s="417">
        <f t="shared" si="14"/>
        <v>0</v>
      </c>
      <c r="H436" s="420"/>
      <c r="I436" s="102"/>
      <c r="J436" s="102"/>
      <c r="K436" s="102"/>
      <c r="L436" s="17"/>
    </row>
    <row r="437" spans="1:12" s="14" customFormat="1" ht="25.5">
      <c r="A437" s="251">
        <v>50</v>
      </c>
      <c r="B437" s="259" t="s">
        <v>237</v>
      </c>
      <c r="C437" s="274" t="s">
        <v>144</v>
      </c>
      <c r="D437" s="275" t="s">
        <v>1118</v>
      </c>
      <c r="E437" s="276">
        <v>1</v>
      </c>
      <c r="F437" s="351"/>
      <c r="G437" s="417">
        <f t="shared" si="14"/>
        <v>0</v>
      </c>
      <c r="H437" s="420"/>
      <c r="I437" s="102"/>
      <c r="J437" s="102"/>
      <c r="K437" s="102"/>
      <c r="L437" s="17"/>
    </row>
    <row r="438" spans="1:12" s="14" customFormat="1" ht="25.5">
      <c r="A438" s="251">
        <v>51</v>
      </c>
      <c r="B438" s="252" t="s">
        <v>238</v>
      </c>
      <c r="C438" s="274" t="s">
        <v>336</v>
      </c>
      <c r="D438" s="275" t="s">
        <v>1118</v>
      </c>
      <c r="E438" s="276">
        <v>1</v>
      </c>
      <c r="F438" s="351"/>
      <c r="G438" s="417">
        <f t="shared" si="14"/>
        <v>0</v>
      </c>
      <c r="H438" s="420"/>
      <c r="I438" s="102"/>
      <c r="J438" s="102"/>
      <c r="K438" s="102"/>
      <c r="L438" s="17"/>
    </row>
    <row r="439" spans="1:12" s="14" customFormat="1" ht="25.5">
      <c r="A439" s="251">
        <v>52</v>
      </c>
      <c r="B439" s="252" t="s">
        <v>239</v>
      </c>
      <c r="C439" s="274" t="s">
        <v>334</v>
      </c>
      <c r="D439" s="275" t="s">
        <v>1118</v>
      </c>
      <c r="E439" s="276">
        <v>1</v>
      </c>
      <c r="F439" s="351"/>
      <c r="G439" s="417">
        <f t="shared" si="14"/>
        <v>0</v>
      </c>
      <c r="H439" s="420"/>
      <c r="I439" s="102"/>
      <c r="J439" s="102"/>
      <c r="K439" s="102"/>
      <c r="L439" s="17"/>
    </row>
    <row r="440" spans="1:12" s="14" customFormat="1" ht="25.5">
      <c r="A440" s="251">
        <v>53</v>
      </c>
      <c r="B440" s="252" t="s">
        <v>364</v>
      </c>
      <c r="C440" s="274" t="s">
        <v>335</v>
      </c>
      <c r="D440" s="275" t="s">
        <v>1118</v>
      </c>
      <c r="E440" s="276">
        <v>1</v>
      </c>
      <c r="F440" s="351"/>
      <c r="G440" s="417">
        <f t="shared" si="14"/>
        <v>0</v>
      </c>
      <c r="H440" s="420"/>
      <c r="I440" s="102"/>
      <c r="J440" s="102"/>
      <c r="K440" s="102"/>
      <c r="L440" s="17"/>
    </row>
    <row r="441" spans="1:12" s="14" customFormat="1" ht="12.75">
      <c r="A441" s="251">
        <v>54</v>
      </c>
      <c r="B441" s="252" t="s">
        <v>365</v>
      </c>
      <c r="C441" s="274" t="s">
        <v>145</v>
      </c>
      <c r="D441" s="275" t="s">
        <v>1118</v>
      </c>
      <c r="E441" s="276">
        <v>1</v>
      </c>
      <c r="F441" s="351"/>
      <c r="G441" s="417">
        <f t="shared" si="14"/>
        <v>0</v>
      </c>
      <c r="H441" s="420"/>
      <c r="I441" s="102"/>
      <c r="J441" s="102"/>
      <c r="K441" s="102"/>
      <c r="L441" s="17"/>
    </row>
    <row r="442" spans="1:12" s="14" customFormat="1" ht="12.75">
      <c r="A442" s="379" t="s">
        <v>456</v>
      </c>
      <c r="B442" s="371" t="s">
        <v>444</v>
      </c>
      <c r="C442" s="380" t="s">
        <v>442</v>
      </c>
      <c r="D442" s="381" t="s">
        <v>1118</v>
      </c>
      <c r="E442" s="382">
        <v>4</v>
      </c>
      <c r="F442" s="383"/>
      <c r="G442" s="418">
        <f t="shared" si="14"/>
        <v>0</v>
      </c>
      <c r="H442" s="420"/>
      <c r="I442" s="102"/>
      <c r="J442" s="102"/>
      <c r="K442" s="102"/>
      <c r="L442" s="17"/>
    </row>
    <row r="443" spans="1:12" s="14" customFormat="1" ht="12.75">
      <c r="A443" s="379" t="s">
        <v>457</v>
      </c>
      <c r="B443" s="371" t="s">
        <v>469</v>
      </c>
      <c r="C443" s="380" t="s">
        <v>443</v>
      </c>
      <c r="D443" s="381" t="s">
        <v>1118</v>
      </c>
      <c r="E443" s="382">
        <v>6</v>
      </c>
      <c r="F443" s="383"/>
      <c r="G443" s="418">
        <f t="shared" si="14"/>
        <v>0</v>
      </c>
      <c r="H443" s="420"/>
      <c r="I443" s="102"/>
      <c r="J443" s="102"/>
      <c r="K443" s="102"/>
      <c r="L443" s="17"/>
    </row>
    <row r="444" spans="1:12" s="14" customFormat="1" ht="12.75">
      <c r="A444" s="379" t="s">
        <v>458</v>
      </c>
      <c r="B444" s="371" t="s">
        <v>470</v>
      </c>
      <c r="C444" s="380" t="s">
        <v>445</v>
      </c>
      <c r="D444" s="381" t="s">
        <v>1118</v>
      </c>
      <c r="E444" s="382">
        <v>2</v>
      </c>
      <c r="F444" s="383"/>
      <c r="G444" s="418">
        <f aca="true" t="shared" si="15" ref="G444:G452">SUM(E444*F444)</f>
        <v>0</v>
      </c>
      <c r="H444" s="420"/>
      <c r="I444" s="102"/>
      <c r="J444" s="102"/>
      <c r="K444" s="102"/>
      <c r="L444" s="17"/>
    </row>
    <row r="445" spans="1:12" s="14" customFormat="1" ht="12.75">
      <c r="A445" s="379" t="s">
        <v>459</v>
      </c>
      <c r="B445" s="371" t="s">
        <v>471</v>
      </c>
      <c r="C445" s="380" t="s">
        <v>446</v>
      </c>
      <c r="D445" s="381" t="s">
        <v>1118</v>
      </c>
      <c r="E445" s="382">
        <v>3</v>
      </c>
      <c r="F445" s="383"/>
      <c r="G445" s="418">
        <f t="shared" si="15"/>
        <v>0</v>
      </c>
      <c r="H445" s="420"/>
      <c r="I445" s="102"/>
      <c r="J445" s="102"/>
      <c r="K445" s="102"/>
      <c r="L445" s="17"/>
    </row>
    <row r="446" spans="1:12" s="14" customFormat="1" ht="12.75">
      <c r="A446" s="379" t="s">
        <v>460</v>
      </c>
      <c r="B446" s="371" t="s">
        <v>472</v>
      </c>
      <c r="C446" s="380" t="s">
        <v>447</v>
      </c>
      <c r="D446" s="381" t="s">
        <v>1118</v>
      </c>
      <c r="E446" s="382">
        <v>3</v>
      </c>
      <c r="F446" s="383"/>
      <c r="G446" s="418">
        <f t="shared" si="15"/>
        <v>0</v>
      </c>
      <c r="H446" s="420"/>
      <c r="I446" s="102"/>
      <c r="J446" s="102"/>
      <c r="K446" s="102"/>
      <c r="L446" s="17"/>
    </row>
    <row r="447" spans="1:12" s="14" customFormat="1" ht="12.75">
      <c r="A447" s="379" t="s">
        <v>461</v>
      </c>
      <c r="B447" s="371" t="s">
        <v>473</v>
      </c>
      <c r="C447" s="380" t="s">
        <v>448</v>
      </c>
      <c r="D447" s="381" t="s">
        <v>1118</v>
      </c>
      <c r="E447" s="382">
        <v>2</v>
      </c>
      <c r="F447" s="383"/>
      <c r="G447" s="418">
        <f t="shared" si="15"/>
        <v>0</v>
      </c>
      <c r="H447" s="420"/>
      <c r="I447" s="102"/>
      <c r="J447" s="102"/>
      <c r="K447" s="102"/>
      <c r="L447" s="17"/>
    </row>
    <row r="448" spans="1:12" s="14" customFormat="1" ht="12.75">
      <c r="A448" s="379" t="s">
        <v>462</v>
      </c>
      <c r="B448" s="371" t="s">
        <v>474</v>
      </c>
      <c r="C448" s="380" t="s">
        <v>449</v>
      </c>
      <c r="D448" s="381" t="s">
        <v>1118</v>
      </c>
      <c r="E448" s="382">
        <v>1</v>
      </c>
      <c r="F448" s="383"/>
      <c r="G448" s="418">
        <f t="shared" si="15"/>
        <v>0</v>
      </c>
      <c r="H448" s="420"/>
      <c r="I448" s="102"/>
      <c r="J448" s="102"/>
      <c r="K448" s="102"/>
      <c r="L448" s="17"/>
    </row>
    <row r="449" spans="1:12" s="14" customFormat="1" ht="12.75">
      <c r="A449" s="379" t="s">
        <v>463</v>
      </c>
      <c r="B449" s="371" t="s">
        <v>475</v>
      </c>
      <c r="C449" s="380" t="s">
        <v>450</v>
      </c>
      <c r="D449" s="381" t="s">
        <v>1118</v>
      </c>
      <c r="E449" s="382">
        <v>4</v>
      </c>
      <c r="F449" s="383"/>
      <c r="G449" s="418">
        <f t="shared" si="15"/>
        <v>0</v>
      </c>
      <c r="H449" s="420"/>
      <c r="I449" s="102"/>
      <c r="J449" s="102"/>
      <c r="K449" s="102"/>
      <c r="L449" s="17"/>
    </row>
    <row r="450" spans="1:12" s="14" customFormat="1" ht="12.75">
      <c r="A450" s="379" t="s">
        <v>464</v>
      </c>
      <c r="B450" s="371" t="s">
        <v>476</v>
      </c>
      <c r="C450" s="380" t="s">
        <v>451</v>
      </c>
      <c r="D450" s="381" t="s">
        <v>1118</v>
      </c>
      <c r="E450" s="382">
        <v>4</v>
      </c>
      <c r="F450" s="383"/>
      <c r="G450" s="418">
        <f t="shared" si="15"/>
        <v>0</v>
      </c>
      <c r="H450" s="420"/>
      <c r="I450" s="102"/>
      <c r="J450" s="102"/>
      <c r="K450" s="102"/>
      <c r="L450" s="17"/>
    </row>
    <row r="451" spans="1:12" s="14" customFormat="1" ht="12.75">
      <c r="A451" s="379" t="s">
        <v>465</v>
      </c>
      <c r="B451" s="371" t="s">
        <v>477</v>
      </c>
      <c r="C451" s="380" t="s">
        <v>452</v>
      </c>
      <c r="D451" s="381" t="s">
        <v>1118</v>
      </c>
      <c r="E451" s="382">
        <v>8</v>
      </c>
      <c r="F451" s="383"/>
      <c r="G451" s="418">
        <f t="shared" si="15"/>
        <v>0</v>
      </c>
      <c r="H451" s="420"/>
      <c r="I451" s="102"/>
      <c r="J451" s="102"/>
      <c r="K451" s="102"/>
      <c r="L451" s="17"/>
    </row>
    <row r="452" spans="1:12" s="14" customFormat="1" ht="12.75">
      <c r="A452" s="379" t="s">
        <v>466</v>
      </c>
      <c r="B452" s="371" t="s">
        <v>478</v>
      </c>
      <c r="C452" s="380" t="s">
        <v>454</v>
      </c>
      <c r="D452" s="381" t="s">
        <v>1118</v>
      </c>
      <c r="E452" s="382">
        <v>6</v>
      </c>
      <c r="F452" s="383"/>
      <c r="G452" s="418">
        <f t="shared" si="15"/>
        <v>0</v>
      </c>
      <c r="H452" s="420"/>
      <c r="I452" s="102"/>
      <c r="J452" s="102"/>
      <c r="K452" s="102"/>
      <c r="L452" s="17"/>
    </row>
    <row r="453" spans="1:12" s="14" customFormat="1" ht="12.75">
      <c r="A453" s="379" t="s">
        <v>467</v>
      </c>
      <c r="B453" s="371" t="s">
        <v>479</v>
      </c>
      <c r="C453" s="380" t="s">
        <v>453</v>
      </c>
      <c r="D453" s="381" t="s">
        <v>1118</v>
      </c>
      <c r="E453" s="382">
        <v>6</v>
      </c>
      <c r="F453" s="383"/>
      <c r="G453" s="418">
        <f aca="true" t="shared" si="16" ref="G453:G485">SUM(E453*F453)</f>
        <v>0</v>
      </c>
      <c r="H453" s="420"/>
      <c r="I453" s="102"/>
      <c r="J453" s="102"/>
      <c r="K453" s="102"/>
      <c r="L453" s="17"/>
    </row>
    <row r="454" spans="1:12" s="14" customFormat="1" ht="12.75">
      <c r="A454" s="379" t="s">
        <v>468</v>
      </c>
      <c r="B454" s="371" t="s">
        <v>480</v>
      </c>
      <c r="C454" s="380" t="s">
        <v>455</v>
      </c>
      <c r="D454" s="381" t="s">
        <v>1118</v>
      </c>
      <c r="E454" s="382">
        <v>2</v>
      </c>
      <c r="F454" s="383"/>
      <c r="G454" s="418">
        <f t="shared" si="16"/>
        <v>0</v>
      </c>
      <c r="H454" s="420"/>
      <c r="I454" s="102"/>
      <c r="J454" s="102"/>
      <c r="K454" s="102"/>
      <c r="L454" s="17"/>
    </row>
    <row r="455" spans="1:12" s="14" customFormat="1" ht="12.75">
      <c r="A455" s="379" t="s">
        <v>487</v>
      </c>
      <c r="B455" s="371" t="s">
        <v>493</v>
      </c>
      <c r="C455" s="380" t="s">
        <v>481</v>
      </c>
      <c r="D455" s="381" t="s">
        <v>1118</v>
      </c>
      <c r="E455" s="382">
        <v>2</v>
      </c>
      <c r="F455" s="383"/>
      <c r="G455" s="418">
        <f t="shared" si="16"/>
        <v>0</v>
      </c>
      <c r="H455" s="420"/>
      <c r="I455" s="102"/>
      <c r="J455" s="102"/>
      <c r="K455" s="102"/>
      <c r="L455" s="17"/>
    </row>
    <row r="456" spans="1:12" s="14" customFormat="1" ht="12.75">
      <c r="A456" s="379" t="s">
        <v>488</v>
      </c>
      <c r="B456" s="371" t="s">
        <v>494</v>
      </c>
      <c r="C456" s="380" t="s">
        <v>482</v>
      </c>
      <c r="D456" s="381" t="s">
        <v>1118</v>
      </c>
      <c r="E456" s="382">
        <v>12</v>
      </c>
      <c r="F456" s="383"/>
      <c r="G456" s="418">
        <f t="shared" si="16"/>
        <v>0</v>
      </c>
      <c r="H456" s="420"/>
      <c r="I456" s="102"/>
      <c r="J456" s="102"/>
      <c r="K456" s="102"/>
      <c r="L456" s="17"/>
    </row>
    <row r="457" spans="1:12" s="14" customFormat="1" ht="12.75">
      <c r="A457" s="379" t="s">
        <v>489</v>
      </c>
      <c r="B457" s="371" t="s">
        <v>573</v>
      </c>
      <c r="C457" s="380" t="s">
        <v>483</v>
      </c>
      <c r="D457" s="381" t="s">
        <v>1118</v>
      </c>
      <c r="E457" s="382">
        <v>14</v>
      </c>
      <c r="F457" s="383"/>
      <c r="G457" s="418">
        <f t="shared" si="16"/>
        <v>0</v>
      </c>
      <c r="H457" s="420"/>
      <c r="I457" s="102"/>
      <c r="J457" s="102"/>
      <c r="K457" s="102"/>
      <c r="L457" s="17"/>
    </row>
    <row r="458" spans="1:12" s="14" customFormat="1" ht="12.75">
      <c r="A458" s="379" t="s">
        <v>490</v>
      </c>
      <c r="B458" s="371" t="s">
        <v>574</v>
      </c>
      <c r="C458" s="380" t="s">
        <v>484</v>
      </c>
      <c r="D458" s="381" t="s">
        <v>1118</v>
      </c>
      <c r="E458" s="382">
        <v>4</v>
      </c>
      <c r="F458" s="383"/>
      <c r="G458" s="418">
        <f t="shared" si="16"/>
        <v>0</v>
      </c>
      <c r="H458" s="420"/>
      <c r="I458" s="102"/>
      <c r="J458" s="102"/>
      <c r="K458" s="102"/>
      <c r="L458" s="17"/>
    </row>
    <row r="459" spans="1:12" s="14" customFormat="1" ht="12.75">
      <c r="A459" s="379" t="s">
        <v>491</v>
      </c>
      <c r="B459" s="371" t="s">
        <v>495</v>
      </c>
      <c r="C459" s="380" t="s">
        <v>485</v>
      </c>
      <c r="D459" s="381" t="s">
        <v>1118</v>
      </c>
      <c r="E459" s="382">
        <v>26</v>
      </c>
      <c r="F459" s="383"/>
      <c r="G459" s="418">
        <f t="shared" si="16"/>
        <v>0</v>
      </c>
      <c r="H459" s="420"/>
      <c r="I459" s="102"/>
      <c r="J459" s="102"/>
      <c r="K459" s="102"/>
      <c r="L459" s="17"/>
    </row>
    <row r="460" spans="1:12" s="14" customFormat="1" ht="12.75">
      <c r="A460" s="379" t="s">
        <v>492</v>
      </c>
      <c r="B460" s="371" t="s">
        <v>473</v>
      </c>
      <c r="C460" s="380" t="s">
        <v>486</v>
      </c>
      <c r="D460" s="381" t="s">
        <v>1118</v>
      </c>
      <c r="E460" s="382">
        <v>16</v>
      </c>
      <c r="F460" s="383"/>
      <c r="G460" s="418">
        <f t="shared" si="16"/>
        <v>0</v>
      </c>
      <c r="H460" s="420"/>
      <c r="I460" s="102"/>
      <c r="J460" s="102"/>
      <c r="K460" s="102"/>
      <c r="L460" s="17"/>
    </row>
    <row r="461" spans="1:12" s="14" customFormat="1" ht="25.5">
      <c r="A461" s="251">
        <v>57</v>
      </c>
      <c r="B461" s="252" t="s">
        <v>240</v>
      </c>
      <c r="C461" s="282" t="s">
        <v>147</v>
      </c>
      <c r="D461" s="275" t="s">
        <v>798</v>
      </c>
      <c r="E461" s="276">
        <v>18</v>
      </c>
      <c r="F461" s="113"/>
      <c r="G461" s="416">
        <f t="shared" si="16"/>
        <v>0</v>
      </c>
      <c r="H461" s="420"/>
      <c r="I461" s="102"/>
      <c r="J461" s="102"/>
      <c r="K461" s="102"/>
      <c r="L461" s="17"/>
    </row>
    <row r="462" spans="1:12" s="14" customFormat="1" ht="25.5">
      <c r="A462" s="251">
        <v>58</v>
      </c>
      <c r="B462" s="252" t="s">
        <v>241</v>
      </c>
      <c r="C462" s="282" t="s">
        <v>148</v>
      </c>
      <c r="D462" s="275" t="s">
        <v>798</v>
      </c>
      <c r="E462" s="276">
        <v>18</v>
      </c>
      <c r="F462" s="113"/>
      <c r="G462" s="416">
        <f t="shared" si="16"/>
        <v>0</v>
      </c>
      <c r="H462" s="420"/>
      <c r="I462" s="102"/>
      <c r="J462" s="102"/>
      <c r="K462" s="102"/>
      <c r="L462" s="17"/>
    </row>
    <row r="463" spans="1:12" s="14" customFormat="1" ht="25.5">
      <c r="A463" s="251">
        <v>59</v>
      </c>
      <c r="B463" s="252" t="s">
        <v>242</v>
      </c>
      <c r="C463" s="282" t="s">
        <v>149</v>
      </c>
      <c r="D463" s="275" t="s">
        <v>798</v>
      </c>
      <c r="E463" s="276">
        <v>36</v>
      </c>
      <c r="F463" s="113"/>
      <c r="G463" s="416">
        <f t="shared" si="16"/>
        <v>0</v>
      </c>
      <c r="H463" s="420"/>
      <c r="I463" s="102"/>
      <c r="J463" s="102"/>
      <c r="K463" s="102"/>
      <c r="L463" s="17"/>
    </row>
    <row r="464" spans="1:12" s="14" customFormat="1" ht="25.5">
      <c r="A464" s="251">
        <v>60</v>
      </c>
      <c r="B464" s="259" t="s">
        <v>243</v>
      </c>
      <c r="C464" s="282" t="s">
        <v>150</v>
      </c>
      <c r="D464" s="275" t="s">
        <v>798</v>
      </c>
      <c r="E464" s="276">
        <v>114</v>
      </c>
      <c r="F464" s="113"/>
      <c r="G464" s="416">
        <f t="shared" si="16"/>
        <v>0</v>
      </c>
      <c r="H464" s="420"/>
      <c r="I464" s="102"/>
      <c r="J464" s="102"/>
      <c r="K464" s="102"/>
      <c r="L464" s="17"/>
    </row>
    <row r="465" spans="1:12" s="14" customFormat="1" ht="25.5">
      <c r="A465" s="251">
        <v>61</v>
      </c>
      <c r="B465" s="259" t="s">
        <v>244</v>
      </c>
      <c r="C465" s="282" t="s">
        <v>151</v>
      </c>
      <c r="D465" s="275" t="s">
        <v>798</v>
      </c>
      <c r="E465" s="276">
        <v>114</v>
      </c>
      <c r="F465" s="113"/>
      <c r="G465" s="416">
        <f t="shared" si="16"/>
        <v>0</v>
      </c>
      <c r="H465" s="420"/>
      <c r="I465" s="102"/>
      <c r="J465" s="102"/>
      <c r="K465" s="102"/>
      <c r="L465" s="17"/>
    </row>
    <row r="466" spans="1:12" s="14" customFormat="1" ht="12.75">
      <c r="A466" s="379" t="s">
        <v>504</v>
      </c>
      <c r="B466" s="371" t="s">
        <v>505</v>
      </c>
      <c r="C466" s="392" t="s">
        <v>496</v>
      </c>
      <c r="D466" s="381" t="s">
        <v>1118</v>
      </c>
      <c r="E466" s="382">
        <v>8</v>
      </c>
      <c r="F466" s="393"/>
      <c r="G466" s="418">
        <f t="shared" si="16"/>
        <v>0</v>
      </c>
      <c r="H466" s="420"/>
      <c r="I466" s="102"/>
      <c r="J466" s="102"/>
      <c r="K466" s="102"/>
      <c r="L466" s="17"/>
    </row>
    <row r="467" spans="1:12" s="14" customFormat="1" ht="12.75">
      <c r="A467" s="379" t="s">
        <v>510</v>
      </c>
      <c r="B467" s="371" t="s">
        <v>514</v>
      </c>
      <c r="C467" s="392" t="s">
        <v>506</v>
      </c>
      <c r="D467" s="381" t="s">
        <v>1118</v>
      </c>
      <c r="E467" s="382">
        <v>12</v>
      </c>
      <c r="F467" s="393"/>
      <c r="G467" s="418">
        <f t="shared" si="16"/>
        <v>0</v>
      </c>
      <c r="H467" s="420"/>
      <c r="I467" s="102"/>
      <c r="J467" s="102"/>
      <c r="K467" s="102"/>
      <c r="L467" s="17"/>
    </row>
    <row r="468" spans="1:12" s="14" customFormat="1" ht="12.75">
      <c r="A468" s="379" t="s">
        <v>511</v>
      </c>
      <c r="B468" s="371" t="s">
        <v>515</v>
      </c>
      <c r="C468" s="392" t="s">
        <v>507</v>
      </c>
      <c r="D468" s="381" t="s">
        <v>1118</v>
      </c>
      <c r="E468" s="382">
        <v>14</v>
      </c>
      <c r="F468" s="393"/>
      <c r="G468" s="418">
        <f t="shared" si="16"/>
        <v>0</v>
      </c>
      <c r="H468" s="420"/>
      <c r="I468" s="102"/>
      <c r="J468" s="102"/>
      <c r="K468" s="102"/>
      <c r="L468" s="17"/>
    </row>
    <row r="469" spans="1:12" s="14" customFormat="1" ht="12.75">
      <c r="A469" s="379" t="s">
        <v>512</v>
      </c>
      <c r="B469" s="371" t="s">
        <v>516</v>
      </c>
      <c r="C469" s="392" t="s">
        <v>508</v>
      </c>
      <c r="D469" s="381" t="s">
        <v>1118</v>
      </c>
      <c r="E469" s="382">
        <v>16</v>
      </c>
      <c r="F469" s="393"/>
      <c r="G469" s="418">
        <f t="shared" si="16"/>
        <v>0</v>
      </c>
      <c r="H469" s="420"/>
      <c r="I469" s="102"/>
      <c r="J469" s="102"/>
      <c r="K469" s="102"/>
      <c r="L469" s="17"/>
    </row>
    <row r="470" spans="1:12" s="14" customFormat="1" ht="12.75">
      <c r="A470" s="379" t="s">
        <v>513</v>
      </c>
      <c r="B470" s="371" t="s">
        <v>517</v>
      </c>
      <c r="C470" s="392" t="s">
        <v>509</v>
      </c>
      <c r="D470" s="381" t="s">
        <v>1118</v>
      </c>
      <c r="E470" s="382">
        <v>24</v>
      </c>
      <c r="F470" s="393"/>
      <c r="G470" s="418">
        <f t="shared" si="16"/>
        <v>0</v>
      </c>
      <c r="H470" s="420"/>
      <c r="I470" s="102"/>
      <c r="J470" s="102"/>
      <c r="K470" s="102"/>
      <c r="L470" s="17"/>
    </row>
    <row r="471" spans="1:12" s="14" customFormat="1" ht="12.75">
      <c r="A471" s="379" t="s">
        <v>518</v>
      </c>
      <c r="B471" s="371" t="s">
        <v>528</v>
      </c>
      <c r="C471" s="392" t="s">
        <v>521</v>
      </c>
      <c r="D471" s="381" t="s">
        <v>1118</v>
      </c>
      <c r="E471" s="382">
        <v>2</v>
      </c>
      <c r="F471" s="393"/>
      <c r="G471" s="418">
        <f t="shared" si="16"/>
        <v>0</v>
      </c>
      <c r="H471" s="420"/>
      <c r="I471" s="102"/>
      <c r="J471" s="102"/>
      <c r="K471" s="102"/>
      <c r="L471" s="17"/>
    </row>
    <row r="472" spans="1:12" s="14" customFormat="1" ht="12.75">
      <c r="A472" s="379" t="s">
        <v>519</v>
      </c>
      <c r="B472" s="371" t="s">
        <v>529</v>
      </c>
      <c r="C472" s="392" t="s">
        <v>520</v>
      </c>
      <c r="D472" s="381" t="s">
        <v>1118</v>
      </c>
      <c r="E472" s="382">
        <v>2</v>
      </c>
      <c r="F472" s="393"/>
      <c r="G472" s="418">
        <f t="shared" si="16"/>
        <v>0</v>
      </c>
      <c r="H472" s="420"/>
      <c r="I472" s="102"/>
      <c r="J472" s="102"/>
      <c r="K472" s="102"/>
      <c r="L472" s="17"/>
    </row>
    <row r="473" spans="1:12" s="14" customFormat="1" ht="12.75">
      <c r="A473" s="379" t="s">
        <v>524</v>
      </c>
      <c r="B473" s="371" t="s">
        <v>530</v>
      </c>
      <c r="C473" s="392" t="s">
        <v>522</v>
      </c>
      <c r="D473" s="381" t="s">
        <v>1118</v>
      </c>
      <c r="E473" s="382">
        <v>1</v>
      </c>
      <c r="F473" s="393"/>
      <c r="G473" s="418">
        <f t="shared" si="16"/>
        <v>0</v>
      </c>
      <c r="H473" s="420"/>
      <c r="I473" s="102"/>
      <c r="J473" s="102"/>
      <c r="K473" s="102"/>
      <c r="L473" s="17"/>
    </row>
    <row r="474" spans="1:12" s="14" customFormat="1" ht="12.75">
      <c r="A474" s="379" t="s">
        <v>525</v>
      </c>
      <c r="B474" s="371" t="s">
        <v>531</v>
      </c>
      <c r="C474" s="392" t="s">
        <v>523</v>
      </c>
      <c r="D474" s="381" t="s">
        <v>1118</v>
      </c>
      <c r="E474" s="382">
        <v>3</v>
      </c>
      <c r="F474" s="393"/>
      <c r="G474" s="418">
        <f t="shared" si="16"/>
        <v>0</v>
      </c>
      <c r="H474" s="420"/>
      <c r="I474" s="102"/>
      <c r="J474" s="102"/>
      <c r="K474" s="102"/>
      <c r="L474" s="17"/>
    </row>
    <row r="475" spans="1:12" s="14" customFormat="1" ht="12.75">
      <c r="A475" s="379" t="s">
        <v>526</v>
      </c>
      <c r="B475" s="371" t="s">
        <v>566</v>
      </c>
      <c r="C475" s="380" t="s">
        <v>497</v>
      </c>
      <c r="D475" s="381" t="s">
        <v>440</v>
      </c>
      <c r="E475" s="382">
        <v>20</v>
      </c>
      <c r="F475" s="383"/>
      <c r="G475" s="418">
        <f t="shared" si="16"/>
        <v>0</v>
      </c>
      <c r="H475" s="420"/>
      <c r="I475" s="102"/>
      <c r="J475" s="102"/>
      <c r="K475" s="102"/>
      <c r="L475" s="17"/>
    </row>
    <row r="476" spans="1:12" s="14" customFormat="1" ht="12.75">
      <c r="A476" s="379" t="s">
        <v>527</v>
      </c>
      <c r="B476" s="371" t="s">
        <v>567</v>
      </c>
      <c r="C476" s="380" t="s">
        <v>498</v>
      </c>
      <c r="D476" s="381" t="s">
        <v>998</v>
      </c>
      <c r="E476" s="382">
        <v>4</v>
      </c>
      <c r="F476" s="383"/>
      <c r="G476" s="418">
        <f t="shared" si="16"/>
        <v>0</v>
      </c>
      <c r="H476" s="420"/>
      <c r="I476" s="102"/>
      <c r="J476" s="102"/>
      <c r="K476" s="102"/>
      <c r="L476" s="17"/>
    </row>
    <row r="477" spans="1:12" s="14" customFormat="1" ht="25.5">
      <c r="A477" s="251">
        <v>63</v>
      </c>
      <c r="B477" s="252" t="s">
        <v>245</v>
      </c>
      <c r="C477" s="282" t="s">
        <v>146</v>
      </c>
      <c r="D477" s="275" t="s">
        <v>798</v>
      </c>
      <c r="E477" s="276">
        <v>18</v>
      </c>
      <c r="F477" s="113"/>
      <c r="G477" s="416">
        <f t="shared" si="16"/>
        <v>0</v>
      </c>
      <c r="H477" s="420"/>
      <c r="I477" s="102"/>
      <c r="J477" s="102"/>
      <c r="K477" s="102"/>
      <c r="L477" s="17"/>
    </row>
    <row r="478" spans="1:12" s="14" customFormat="1" ht="12.75">
      <c r="A478" s="379" t="s">
        <v>499</v>
      </c>
      <c r="B478" s="371" t="s">
        <v>501</v>
      </c>
      <c r="C478" s="392" t="s">
        <v>503</v>
      </c>
      <c r="D478" s="381" t="s">
        <v>1118</v>
      </c>
      <c r="E478" s="382">
        <v>12</v>
      </c>
      <c r="F478" s="393"/>
      <c r="G478" s="418">
        <f t="shared" si="16"/>
        <v>0</v>
      </c>
      <c r="H478" s="420"/>
      <c r="I478" s="102"/>
      <c r="J478" s="102"/>
      <c r="K478" s="102"/>
      <c r="L478" s="17"/>
    </row>
    <row r="479" spans="1:12" s="14" customFormat="1" ht="12.75">
      <c r="A479" s="379" t="s">
        <v>500</v>
      </c>
      <c r="B479" s="371" t="s">
        <v>502</v>
      </c>
      <c r="C479" s="380" t="s">
        <v>441</v>
      </c>
      <c r="D479" s="381" t="s">
        <v>440</v>
      </c>
      <c r="E479" s="382">
        <v>30</v>
      </c>
      <c r="F479" s="383"/>
      <c r="G479" s="418">
        <f t="shared" si="16"/>
        <v>0</v>
      </c>
      <c r="H479" s="420"/>
      <c r="I479" s="102"/>
      <c r="J479" s="102"/>
      <c r="K479" s="102"/>
      <c r="L479" s="17"/>
    </row>
    <row r="480" spans="1:12" s="14" customFormat="1" ht="25.5">
      <c r="A480" s="251">
        <v>65</v>
      </c>
      <c r="B480" s="252" t="s">
        <v>246</v>
      </c>
      <c r="C480" s="304" t="s">
        <v>153</v>
      </c>
      <c r="D480" s="275" t="s">
        <v>1228</v>
      </c>
      <c r="E480" s="276">
        <v>1</v>
      </c>
      <c r="F480" s="113"/>
      <c r="G480" s="416">
        <f t="shared" si="16"/>
        <v>0</v>
      </c>
      <c r="H480" s="420"/>
      <c r="I480" s="102"/>
      <c r="J480" s="102"/>
      <c r="K480" s="102"/>
      <c r="L480" s="17"/>
    </row>
    <row r="481" spans="1:12" s="14" customFormat="1" ht="25.5">
      <c r="A481" s="251">
        <v>66</v>
      </c>
      <c r="B481" s="252" t="s">
        <v>247</v>
      </c>
      <c r="C481" s="304" t="s">
        <v>154</v>
      </c>
      <c r="D481" s="275" t="s">
        <v>1118</v>
      </c>
      <c r="E481" s="276">
        <v>8</v>
      </c>
      <c r="F481" s="354"/>
      <c r="G481" s="416">
        <f t="shared" si="16"/>
        <v>0</v>
      </c>
      <c r="H481" s="420"/>
      <c r="I481" s="102"/>
      <c r="J481" s="102"/>
      <c r="K481" s="102"/>
      <c r="L481" s="17"/>
    </row>
    <row r="482" spans="1:12" s="14" customFormat="1" ht="25.5">
      <c r="A482" s="251">
        <v>67</v>
      </c>
      <c r="B482" s="252" t="s">
        <v>248</v>
      </c>
      <c r="C482" s="304" t="s">
        <v>155</v>
      </c>
      <c r="D482" s="275" t="s">
        <v>1118</v>
      </c>
      <c r="E482" s="276">
        <v>10</v>
      </c>
      <c r="F482" s="354"/>
      <c r="G482" s="416">
        <f t="shared" si="16"/>
        <v>0</v>
      </c>
      <c r="H482" s="420"/>
      <c r="I482" s="102"/>
      <c r="J482" s="102"/>
      <c r="K482" s="102"/>
      <c r="L482" s="17"/>
    </row>
    <row r="483" spans="1:12" s="14" customFormat="1" ht="25.5">
      <c r="A483" s="251">
        <v>68</v>
      </c>
      <c r="B483" s="252" t="s">
        <v>249</v>
      </c>
      <c r="C483" s="304" t="s">
        <v>156</v>
      </c>
      <c r="D483" s="275" t="s">
        <v>1118</v>
      </c>
      <c r="E483" s="276">
        <v>4</v>
      </c>
      <c r="F483" s="354"/>
      <c r="G483" s="416">
        <f t="shared" si="16"/>
        <v>0</v>
      </c>
      <c r="H483" s="420"/>
      <c r="I483" s="102"/>
      <c r="J483" s="102"/>
      <c r="K483" s="102"/>
      <c r="L483" s="17"/>
    </row>
    <row r="484" spans="1:12" s="14" customFormat="1" ht="25.5">
      <c r="A484" s="251">
        <v>69</v>
      </c>
      <c r="B484" s="252" t="s">
        <v>250</v>
      </c>
      <c r="C484" s="304" t="s">
        <v>157</v>
      </c>
      <c r="D484" s="275" t="s">
        <v>1118</v>
      </c>
      <c r="E484" s="276">
        <v>10</v>
      </c>
      <c r="F484" s="354"/>
      <c r="G484" s="416">
        <f t="shared" si="16"/>
        <v>0</v>
      </c>
      <c r="H484" s="420"/>
      <c r="I484" s="102"/>
      <c r="J484" s="102"/>
      <c r="K484" s="102"/>
      <c r="L484" s="17"/>
    </row>
    <row r="485" spans="1:12" s="14" customFormat="1" ht="25.5">
      <c r="A485" s="251">
        <v>70</v>
      </c>
      <c r="B485" s="252" t="s">
        <v>251</v>
      </c>
      <c r="C485" s="304" t="s">
        <v>158</v>
      </c>
      <c r="D485" s="275" t="s">
        <v>1118</v>
      </c>
      <c r="E485" s="276">
        <v>2</v>
      </c>
      <c r="F485" s="354"/>
      <c r="G485" s="416">
        <f t="shared" si="16"/>
        <v>0</v>
      </c>
      <c r="H485" s="420"/>
      <c r="I485" s="102"/>
      <c r="J485" s="102"/>
      <c r="K485" s="102"/>
      <c r="L485" s="17"/>
    </row>
    <row r="486" spans="1:12" s="14" customFormat="1" ht="12.75">
      <c r="A486" s="251">
        <v>71</v>
      </c>
      <c r="B486" s="252" t="s">
        <v>252</v>
      </c>
      <c r="C486" s="296" t="s">
        <v>177</v>
      </c>
      <c r="D486" s="305" t="s">
        <v>889</v>
      </c>
      <c r="E486" s="306">
        <f>SUM(G388:G486)</f>
        <v>0</v>
      </c>
      <c r="F486" s="354"/>
      <c r="G486" s="416"/>
      <c r="H486" s="420"/>
      <c r="I486" s="102"/>
      <c r="J486" s="102"/>
      <c r="K486" s="102"/>
      <c r="L486" s="17"/>
    </row>
    <row r="487" spans="1:12" s="14" customFormat="1" ht="12.75">
      <c r="A487" s="225"/>
      <c r="B487" s="225"/>
      <c r="C487" s="139"/>
      <c r="D487" s="225"/>
      <c r="E487" s="225"/>
      <c r="F487" s="354"/>
      <c r="G487" s="416"/>
      <c r="H487" s="420"/>
      <c r="I487" s="102"/>
      <c r="J487" s="102"/>
      <c r="K487" s="102"/>
      <c r="L487" s="17"/>
    </row>
    <row r="488" spans="1:12" s="14" customFormat="1" ht="12.75">
      <c r="A488" s="140"/>
      <c r="B488" s="112"/>
      <c r="C488" s="226" t="s">
        <v>175</v>
      </c>
      <c r="D488" s="254"/>
      <c r="E488" s="263"/>
      <c r="F488" s="355"/>
      <c r="G488" s="263"/>
      <c r="H488" s="420"/>
      <c r="I488" s="102"/>
      <c r="J488" s="102"/>
      <c r="K488" s="102"/>
      <c r="L488" s="17"/>
    </row>
    <row r="489" spans="1:12" s="14" customFormat="1" ht="12.75">
      <c r="A489" s="379" t="s">
        <v>417</v>
      </c>
      <c r="B489" s="371" t="s">
        <v>425</v>
      </c>
      <c r="C489" s="385" t="s">
        <v>387</v>
      </c>
      <c r="D489" s="373" t="s">
        <v>800</v>
      </c>
      <c r="E489" s="374">
        <v>0.7</v>
      </c>
      <c r="F489" s="378"/>
      <c r="G489" s="418">
        <f aca="true" t="shared" si="17" ref="G489:G495">SUM(E489*F489)</f>
        <v>0</v>
      </c>
      <c r="H489" s="420"/>
      <c r="I489" s="102"/>
      <c r="J489" s="102"/>
      <c r="K489" s="102"/>
      <c r="L489" s="17"/>
    </row>
    <row r="490" spans="1:12" s="14" customFormat="1" ht="12.75">
      <c r="A490" s="379" t="s">
        <v>418</v>
      </c>
      <c r="B490" s="371" t="s">
        <v>426</v>
      </c>
      <c r="C490" s="385" t="s">
        <v>403</v>
      </c>
      <c r="D490" s="373" t="s">
        <v>1001</v>
      </c>
      <c r="E490" s="374">
        <v>1</v>
      </c>
      <c r="F490" s="378"/>
      <c r="G490" s="418">
        <f t="shared" si="17"/>
        <v>0</v>
      </c>
      <c r="H490" s="420"/>
      <c r="I490" s="102"/>
      <c r="J490" s="102"/>
      <c r="K490" s="102"/>
      <c r="L490" s="17"/>
    </row>
    <row r="491" spans="1:12" s="14" customFormat="1" ht="12.75">
      <c r="A491" s="379" t="s">
        <v>419</v>
      </c>
      <c r="B491" s="371" t="s">
        <v>424</v>
      </c>
      <c r="C491" s="385" t="s">
        <v>388</v>
      </c>
      <c r="D491" s="373" t="s">
        <v>1021</v>
      </c>
      <c r="E491" s="374">
        <v>0.6</v>
      </c>
      <c r="F491" s="378"/>
      <c r="G491" s="418">
        <f t="shared" si="17"/>
        <v>0</v>
      </c>
      <c r="H491" s="420"/>
      <c r="I491" s="102"/>
      <c r="J491" s="102"/>
      <c r="K491" s="102"/>
      <c r="L491" s="17"/>
    </row>
    <row r="492" spans="1:12" s="14" customFormat="1" ht="12.75">
      <c r="A492" s="379" t="s">
        <v>420</v>
      </c>
      <c r="B492" s="371" t="s">
        <v>427</v>
      </c>
      <c r="C492" s="385" t="s">
        <v>807</v>
      </c>
      <c r="D492" s="373" t="s">
        <v>1001</v>
      </c>
      <c r="E492" s="374">
        <v>65</v>
      </c>
      <c r="F492" s="378"/>
      <c r="G492" s="418">
        <f t="shared" si="17"/>
        <v>0</v>
      </c>
      <c r="H492" s="420"/>
      <c r="I492" s="102"/>
      <c r="J492" s="102"/>
      <c r="K492" s="102"/>
      <c r="L492" s="17"/>
    </row>
    <row r="493" spans="1:12" s="14" customFormat="1" ht="25.5">
      <c r="A493" s="379" t="s">
        <v>421</v>
      </c>
      <c r="B493" s="371" t="s">
        <v>428</v>
      </c>
      <c r="C493" s="385" t="s">
        <v>830</v>
      </c>
      <c r="D493" s="373" t="s">
        <v>1001</v>
      </c>
      <c r="E493" s="374">
        <v>10</v>
      </c>
      <c r="F493" s="378"/>
      <c r="G493" s="418">
        <f t="shared" si="17"/>
        <v>0</v>
      </c>
      <c r="H493" s="420"/>
      <c r="I493" s="102"/>
      <c r="J493" s="102"/>
      <c r="K493" s="102"/>
      <c r="L493" s="17"/>
    </row>
    <row r="494" spans="1:12" s="14" customFormat="1" ht="12.75">
      <c r="A494" s="379" t="s">
        <v>422</v>
      </c>
      <c r="B494" s="371" t="s">
        <v>429</v>
      </c>
      <c r="C494" s="386" t="s">
        <v>859</v>
      </c>
      <c r="D494" s="387" t="s">
        <v>1001</v>
      </c>
      <c r="E494" s="374">
        <v>26</v>
      </c>
      <c r="F494" s="378"/>
      <c r="G494" s="418">
        <f t="shared" si="17"/>
        <v>0</v>
      </c>
      <c r="H494" s="420"/>
      <c r="I494" s="102"/>
      <c r="J494" s="102"/>
      <c r="K494" s="102"/>
      <c r="L494" s="17"/>
    </row>
    <row r="495" spans="1:12" s="14" customFormat="1" ht="12.75">
      <c r="A495" s="379" t="s">
        <v>423</v>
      </c>
      <c r="B495" s="371" t="s">
        <v>430</v>
      </c>
      <c r="C495" s="386" t="s">
        <v>913</v>
      </c>
      <c r="D495" s="387" t="s">
        <v>914</v>
      </c>
      <c r="E495" s="374">
        <v>20</v>
      </c>
      <c r="F495" s="378"/>
      <c r="G495" s="418">
        <f t="shared" si="17"/>
        <v>0</v>
      </c>
      <c r="H495" s="420"/>
      <c r="I495" s="102"/>
      <c r="J495" s="102"/>
      <c r="K495" s="102"/>
      <c r="L495" s="17"/>
    </row>
    <row r="496" spans="1:12" s="14" customFormat="1" ht="25.5">
      <c r="A496" s="223">
        <v>73</v>
      </c>
      <c r="B496" s="252" t="s">
        <v>253</v>
      </c>
      <c r="C496" s="274" t="s">
        <v>171</v>
      </c>
      <c r="D496" s="275" t="s">
        <v>1033</v>
      </c>
      <c r="E496" s="276">
        <v>80</v>
      </c>
      <c r="F496" s="351"/>
      <c r="G496" s="417">
        <f aca="true" t="shared" si="18" ref="G496:G501">SUM(E496*F496)</f>
        <v>0</v>
      </c>
      <c r="H496" s="420"/>
      <c r="I496" s="102"/>
      <c r="J496" s="102"/>
      <c r="K496" s="102"/>
      <c r="L496" s="17"/>
    </row>
    <row r="497" spans="1:12" s="14" customFormat="1" ht="12.75">
      <c r="A497" s="251">
        <v>74</v>
      </c>
      <c r="B497" s="252" t="s">
        <v>254</v>
      </c>
      <c r="C497" s="274" t="s">
        <v>47</v>
      </c>
      <c r="D497" s="275" t="s">
        <v>1033</v>
      </c>
      <c r="E497" s="276">
        <v>3</v>
      </c>
      <c r="F497" s="351"/>
      <c r="G497" s="417">
        <f t="shared" si="18"/>
        <v>0</v>
      </c>
      <c r="H497" s="420"/>
      <c r="I497" s="102"/>
      <c r="J497" s="102"/>
      <c r="K497" s="102"/>
      <c r="L497" s="17"/>
    </row>
    <row r="498" spans="1:12" s="14" customFormat="1" ht="25.5">
      <c r="A498" s="251">
        <v>75</v>
      </c>
      <c r="B498" s="252" t="s">
        <v>255</v>
      </c>
      <c r="C498" s="274" t="s">
        <v>331</v>
      </c>
      <c r="D498" s="275" t="s">
        <v>1021</v>
      </c>
      <c r="E498" s="276">
        <v>1</v>
      </c>
      <c r="F498" s="351"/>
      <c r="G498" s="417">
        <f t="shared" si="18"/>
        <v>0</v>
      </c>
      <c r="H498" s="420"/>
      <c r="I498" s="102"/>
      <c r="J498" s="102"/>
      <c r="K498" s="102"/>
      <c r="L498" s="17"/>
    </row>
    <row r="499" spans="1:12" s="14" customFormat="1" ht="51">
      <c r="A499" s="251">
        <v>76</v>
      </c>
      <c r="B499" s="252" t="s">
        <v>256</v>
      </c>
      <c r="C499" s="274" t="s">
        <v>172</v>
      </c>
      <c r="D499" s="275" t="s">
        <v>1228</v>
      </c>
      <c r="E499" s="276">
        <v>1</v>
      </c>
      <c r="F499" s="351"/>
      <c r="G499" s="417">
        <f t="shared" si="18"/>
        <v>0</v>
      </c>
      <c r="H499" s="420"/>
      <c r="I499" s="102"/>
      <c r="J499" s="102"/>
      <c r="K499" s="102"/>
      <c r="L499" s="17"/>
    </row>
    <row r="500" spans="1:12" s="14" customFormat="1" ht="12.75">
      <c r="A500" s="251">
        <v>77</v>
      </c>
      <c r="B500" s="252" t="s">
        <v>257</v>
      </c>
      <c r="C500" s="274" t="s">
        <v>173</v>
      </c>
      <c r="D500" s="275" t="s">
        <v>1228</v>
      </c>
      <c r="E500" s="276">
        <v>48</v>
      </c>
      <c r="F500" s="351"/>
      <c r="G500" s="417">
        <f t="shared" si="18"/>
        <v>0</v>
      </c>
      <c r="H500" s="420"/>
      <c r="I500" s="102"/>
      <c r="J500" s="102"/>
      <c r="K500" s="102"/>
      <c r="L500" s="17"/>
    </row>
    <row r="501" spans="1:12" s="14" customFormat="1" ht="12.75">
      <c r="A501" s="251">
        <v>78</v>
      </c>
      <c r="B501" s="252" t="s">
        <v>258</v>
      </c>
      <c r="C501" s="274" t="s">
        <v>174</v>
      </c>
      <c r="D501" s="275" t="s">
        <v>1033</v>
      </c>
      <c r="E501" s="276">
        <v>1</v>
      </c>
      <c r="F501" s="351"/>
      <c r="G501" s="417">
        <f t="shared" si="18"/>
        <v>0</v>
      </c>
      <c r="H501" s="420"/>
      <c r="I501" s="102"/>
      <c r="J501" s="102"/>
      <c r="K501" s="102"/>
      <c r="L501" s="17"/>
    </row>
    <row r="502" spans="1:12" s="14" customFormat="1" ht="12.75">
      <c r="A502" s="370">
        <v>79</v>
      </c>
      <c r="B502" s="371" t="s">
        <v>416</v>
      </c>
      <c r="C502" s="372" t="s">
        <v>433</v>
      </c>
      <c r="D502" s="373" t="s">
        <v>1021</v>
      </c>
      <c r="E502" s="374">
        <v>7.3</v>
      </c>
      <c r="F502" s="378"/>
      <c r="G502" s="418">
        <f>SUM(E502*F502)</f>
        <v>0</v>
      </c>
      <c r="H502" s="420"/>
      <c r="I502" s="102"/>
      <c r="J502" s="102"/>
      <c r="K502" s="102"/>
      <c r="L502" s="17"/>
    </row>
    <row r="503" spans="1:12" s="14" customFormat="1" ht="12.75">
      <c r="A503" s="218"/>
      <c r="C503" s="226" t="s">
        <v>176</v>
      </c>
      <c r="D503" s="278" t="s">
        <v>962</v>
      </c>
      <c r="F503" s="367"/>
      <c r="H503" s="420"/>
      <c r="I503" s="102"/>
      <c r="J503" s="102"/>
      <c r="K503" s="102"/>
      <c r="L503" s="17"/>
    </row>
    <row r="504" spans="1:12" s="14" customFormat="1" ht="12.75">
      <c r="A504" s="251"/>
      <c r="B504" s="252"/>
      <c r="C504" s="139"/>
      <c r="D504" s="280" t="s">
        <v>889</v>
      </c>
      <c r="E504" s="307">
        <f>SUM(G489:G502)</f>
        <v>0</v>
      </c>
      <c r="F504" s="358"/>
      <c r="G504" s="263"/>
      <c r="H504" s="420"/>
      <c r="I504" s="102"/>
      <c r="J504" s="102"/>
      <c r="K504" s="102"/>
      <c r="L504" s="17"/>
    </row>
    <row r="505" spans="1:12" s="14" customFormat="1" ht="12.75">
      <c r="A505" s="251"/>
      <c r="B505" s="252"/>
      <c r="C505" s="296" t="str">
        <f>C385</f>
        <v>Ústřední vytápění</v>
      </c>
      <c r="D505" s="254"/>
      <c r="E505" s="263"/>
      <c r="F505" s="358"/>
      <c r="G505" s="263"/>
      <c r="H505" s="420"/>
      <c r="I505" s="102"/>
      <c r="J505" s="102"/>
      <c r="K505" s="102"/>
      <c r="L505" s="17"/>
    </row>
    <row r="506" spans="1:12" s="14" customFormat="1" ht="12.75">
      <c r="A506" s="251">
        <f>A385</f>
        <v>731</v>
      </c>
      <c r="B506" s="252"/>
      <c r="C506" s="299"/>
      <c r="D506" s="254" t="s">
        <v>889</v>
      </c>
      <c r="E506" s="263"/>
      <c r="F506" s="358"/>
      <c r="G506" s="307">
        <f>SUM(G388:G504)</f>
        <v>0</v>
      </c>
      <c r="H506" s="420"/>
      <c r="I506" s="102"/>
      <c r="J506" s="102"/>
      <c r="K506" s="102"/>
      <c r="L506" s="17"/>
    </row>
    <row r="507" spans="1:12" s="14" customFormat="1" ht="12.75">
      <c r="A507" s="251"/>
      <c r="B507" s="252"/>
      <c r="C507" s="299"/>
      <c r="D507" s="254"/>
      <c r="E507" s="263"/>
      <c r="F507" s="358"/>
      <c r="G507" s="263"/>
      <c r="H507" s="420"/>
      <c r="I507" s="102"/>
      <c r="J507" s="102"/>
      <c r="K507" s="102"/>
      <c r="L507" s="17"/>
    </row>
    <row r="508" spans="1:12" s="14" customFormat="1" ht="12.75">
      <c r="A508" s="251"/>
      <c r="B508" s="252"/>
      <c r="C508" s="299"/>
      <c r="D508" s="254"/>
      <c r="E508" s="263"/>
      <c r="F508" s="358"/>
      <c r="G508" s="263"/>
      <c r="H508" s="420"/>
      <c r="I508" s="102"/>
      <c r="J508" s="102"/>
      <c r="K508" s="102"/>
      <c r="L508" s="17"/>
    </row>
    <row r="509" spans="1:12" s="14" customFormat="1" ht="12.75">
      <c r="A509" s="251"/>
      <c r="B509" s="252"/>
      <c r="C509" s="296" t="s">
        <v>357</v>
      </c>
      <c r="D509" s="254"/>
      <c r="E509" s="263"/>
      <c r="F509" s="358"/>
      <c r="G509" s="263"/>
      <c r="H509" s="420"/>
      <c r="I509" s="102"/>
      <c r="J509" s="102"/>
      <c r="K509" s="102"/>
      <c r="L509" s="17"/>
    </row>
    <row r="510" spans="1:12" s="14" customFormat="1" ht="12.75">
      <c r="A510" s="251">
        <v>742</v>
      </c>
      <c r="B510" s="252"/>
      <c r="C510" s="299"/>
      <c r="D510" s="297"/>
      <c r="E510" s="298"/>
      <c r="F510" s="353"/>
      <c r="G510" s="298"/>
      <c r="H510" s="420"/>
      <c r="I510" s="102"/>
      <c r="J510" s="102"/>
      <c r="K510" s="102"/>
      <c r="L510" s="17"/>
    </row>
    <row r="511" spans="1:12" s="14" customFormat="1" ht="12.75">
      <c r="A511" s="251"/>
      <c r="B511" s="295"/>
      <c r="C511" s="308" t="s">
        <v>1117</v>
      </c>
      <c r="D511" s="297"/>
      <c r="E511" s="298"/>
      <c r="F511" s="353"/>
      <c r="G511" s="298"/>
      <c r="H511" s="420"/>
      <c r="I511" s="102"/>
      <c r="J511" s="102"/>
      <c r="K511" s="102"/>
      <c r="L511" s="17"/>
    </row>
    <row r="512" spans="1:12" s="14" customFormat="1" ht="12.75">
      <c r="A512" s="251">
        <v>1</v>
      </c>
      <c r="B512" s="309" t="s">
        <v>1091</v>
      </c>
      <c r="C512" s="310" t="s">
        <v>1119</v>
      </c>
      <c r="D512" s="311" t="s">
        <v>1118</v>
      </c>
      <c r="E512" s="312">
        <v>1</v>
      </c>
      <c r="F512" s="368"/>
      <c r="G512" s="312">
        <f aca="true" t="shared" si="19" ref="G512:G521">E512*F512</f>
        <v>0</v>
      </c>
      <c r="H512" s="420"/>
      <c r="I512" s="102"/>
      <c r="J512" s="102"/>
      <c r="K512" s="102"/>
      <c r="L512" s="17"/>
    </row>
    <row r="513" spans="1:12" s="14" customFormat="1" ht="25.5">
      <c r="A513" s="251">
        <v>2</v>
      </c>
      <c r="B513" s="309" t="s">
        <v>1092</v>
      </c>
      <c r="C513" s="310" t="s">
        <v>1120</v>
      </c>
      <c r="D513" s="311" t="s">
        <v>1118</v>
      </c>
      <c r="E513" s="312">
        <v>1</v>
      </c>
      <c r="F513" s="368"/>
      <c r="G513" s="312">
        <f t="shared" si="19"/>
        <v>0</v>
      </c>
      <c r="H513" s="420"/>
      <c r="I513" s="102"/>
      <c r="J513" s="102"/>
      <c r="K513" s="102"/>
      <c r="L513" s="17"/>
    </row>
    <row r="514" spans="1:12" s="14" customFormat="1" ht="25.5">
      <c r="A514" s="251">
        <v>3</v>
      </c>
      <c r="B514" s="309" t="s">
        <v>1093</v>
      </c>
      <c r="C514" s="310" t="s">
        <v>1121</v>
      </c>
      <c r="D514" s="311" t="s">
        <v>1118</v>
      </c>
      <c r="E514" s="312">
        <v>1</v>
      </c>
      <c r="F514" s="368"/>
      <c r="G514" s="312">
        <f t="shared" si="19"/>
        <v>0</v>
      </c>
      <c r="H514" s="420"/>
      <c r="I514" s="102"/>
      <c r="J514" s="102"/>
      <c r="K514" s="102"/>
      <c r="L514" s="17"/>
    </row>
    <row r="515" spans="1:12" s="14" customFormat="1" ht="25.5">
      <c r="A515" s="251">
        <v>4</v>
      </c>
      <c r="B515" s="309" t="s">
        <v>1171</v>
      </c>
      <c r="C515" s="310" t="s">
        <v>1122</v>
      </c>
      <c r="D515" s="311" t="s">
        <v>1118</v>
      </c>
      <c r="E515" s="312">
        <v>15</v>
      </c>
      <c r="F515" s="368"/>
      <c r="G515" s="312">
        <f t="shared" si="19"/>
        <v>0</v>
      </c>
      <c r="H515" s="420"/>
      <c r="I515" s="102"/>
      <c r="J515" s="102"/>
      <c r="K515" s="102"/>
      <c r="L515" s="17"/>
    </row>
    <row r="516" spans="1:12" s="14" customFormat="1" ht="25.5">
      <c r="A516" s="251">
        <v>5</v>
      </c>
      <c r="B516" s="309" t="s">
        <v>1172</v>
      </c>
      <c r="C516" s="310" t="s">
        <v>1123</v>
      </c>
      <c r="D516" s="311" t="s">
        <v>1118</v>
      </c>
      <c r="E516" s="312">
        <v>15</v>
      </c>
      <c r="F516" s="368"/>
      <c r="G516" s="312">
        <f t="shared" si="19"/>
        <v>0</v>
      </c>
      <c r="H516" s="420"/>
      <c r="I516" s="102"/>
      <c r="J516" s="102"/>
      <c r="K516" s="102"/>
      <c r="L516" s="17"/>
    </row>
    <row r="517" spans="1:12" s="14" customFormat="1" ht="12.75">
      <c r="A517" s="251">
        <v>6</v>
      </c>
      <c r="B517" s="309" t="s">
        <v>1173</v>
      </c>
      <c r="C517" s="310" t="s">
        <v>1124</v>
      </c>
      <c r="D517" s="311" t="s">
        <v>1118</v>
      </c>
      <c r="E517" s="312">
        <v>16</v>
      </c>
      <c r="F517" s="368"/>
      <c r="G517" s="312">
        <f t="shared" si="19"/>
        <v>0</v>
      </c>
      <c r="H517" s="420"/>
      <c r="I517" s="102"/>
      <c r="J517" s="102"/>
      <c r="K517" s="102"/>
      <c r="L517" s="17"/>
    </row>
    <row r="518" spans="1:12" s="14" customFormat="1" ht="12.75">
      <c r="A518" s="251">
        <v>7</v>
      </c>
      <c r="B518" s="309" t="s">
        <v>1174</v>
      </c>
      <c r="C518" s="310" t="s">
        <v>1125</v>
      </c>
      <c r="D518" s="311" t="s">
        <v>1118</v>
      </c>
      <c r="E518" s="312">
        <v>16</v>
      </c>
      <c r="F518" s="368"/>
      <c r="G518" s="312">
        <f t="shared" si="19"/>
        <v>0</v>
      </c>
      <c r="H518" s="420"/>
      <c r="I518" s="102"/>
      <c r="J518" s="102"/>
      <c r="K518" s="102"/>
      <c r="L518" s="17"/>
    </row>
    <row r="519" spans="1:12" s="14" customFormat="1" ht="12.75">
      <c r="A519" s="251">
        <v>8</v>
      </c>
      <c r="B519" s="309" t="s">
        <v>1175</v>
      </c>
      <c r="C519" s="310" t="s">
        <v>1126</v>
      </c>
      <c r="D519" s="311" t="s">
        <v>1118</v>
      </c>
      <c r="E519" s="312">
        <v>1</v>
      </c>
      <c r="F519" s="368"/>
      <c r="G519" s="312">
        <f t="shared" si="19"/>
        <v>0</v>
      </c>
      <c r="H519" s="420"/>
      <c r="I519" s="102"/>
      <c r="J519" s="102"/>
      <c r="K519" s="102"/>
      <c r="L519" s="17"/>
    </row>
    <row r="520" spans="1:12" s="14" customFormat="1" ht="12.75">
      <c r="A520" s="251">
        <v>9</v>
      </c>
      <c r="B520" s="309" t="s">
        <v>1176</v>
      </c>
      <c r="C520" s="310" t="s">
        <v>1127</v>
      </c>
      <c r="D520" s="311" t="s">
        <v>1118</v>
      </c>
      <c r="E520" s="312">
        <v>1</v>
      </c>
      <c r="F520" s="368"/>
      <c r="G520" s="312">
        <f t="shared" si="19"/>
        <v>0</v>
      </c>
      <c r="H520" s="420"/>
      <c r="I520" s="102"/>
      <c r="J520" s="102"/>
      <c r="K520" s="102"/>
      <c r="L520" s="17"/>
    </row>
    <row r="521" spans="1:12" s="14" customFormat="1" ht="25.5">
      <c r="A521" s="251">
        <v>10</v>
      </c>
      <c r="B521" s="309" t="s">
        <v>1177</v>
      </c>
      <c r="C521" s="310" t="s">
        <v>1128</v>
      </c>
      <c r="D521" s="311" t="s">
        <v>1118</v>
      </c>
      <c r="E521" s="312">
        <v>1</v>
      </c>
      <c r="F521" s="368"/>
      <c r="G521" s="312">
        <f t="shared" si="19"/>
        <v>0</v>
      </c>
      <c r="H521" s="420"/>
      <c r="I521" s="102"/>
      <c r="J521" s="102"/>
      <c r="K521" s="102"/>
      <c r="L521" s="17"/>
    </row>
    <row r="522" spans="1:12" s="14" customFormat="1" ht="25.5">
      <c r="A522" s="251">
        <v>11</v>
      </c>
      <c r="B522" s="309" t="s">
        <v>1178</v>
      </c>
      <c r="C522" s="310" t="s">
        <v>1129</v>
      </c>
      <c r="D522" s="311" t="s">
        <v>1118</v>
      </c>
      <c r="E522" s="312">
        <v>1</v>
      </c>
      <c r="F522" s="368"/>
      <c r="G522" s="312">
        <f>E522*F522</f>
        <v>0</v>
      </c>
      <c r="H522" s="420"/>
      <c r="I522" s="102"/>
      <c r="J522" s="102"/>
      <c r="K522" s="102"/>
      <c r="L522" s="17"/>
    </row>
    <row r="523" spans="1:12" s="14" customFormat="1" ht="12.75">
      <c r="A523" s="251">
        <v>12</v>
      </c>
      <c r="B523" s="309" t="s">
        <v>1179</v>
      </c>
      <c r="C523" s="310" t="s">
        <v>1130</v>
      </c>
      <c r="D523" s="311" t="s">
        <v>1118</v>
      </c>
      <c r="E523" s="312">
        <v>1</v>
      </c>
      <c r="F523" s="368"/>
      <c r="G523" s="312">
        <f>E523*F523</f>
        <v>0</v>
      </c>
      <c r="H523" s="420"/>
      <c r="I523" s="102"/>
      <c r="J523" s="102"/>
      <c r="K523" s="102"/>
      <c r="L523" s="17"/>
    </row>
    <row r="524" spans="1:12" s="14" customFormat="1" ht="12.75">
      <c r="A524" s="251">
        <v>13</v>
      </c>
      <c r="B524" s="309" t="s">
        <v>1180</v>
      </c>
      <c r="C524" s="310" t="s">
        <v>1131</v>
      </c>
      <c r="D524" s="311" t="s">
        <v>1118</v>
      </c>
      <c r="E524" s="312">
        <v>1</v>
      </c>
      <c r="F524" s="368"/>
      <c r="G524" s="312">
        <f>E524*F524</f>
        <v>0</v>
      </c>
      <c r="H524" s="420"/>
      <c r="I524" s="102"/>
      <c r="J524" s="102"/>
      <c r="K524" s="102"/>
      <c r="L524" s="17"/>
    </row>
    <row r="525" spans="3:12" s="14" customFormat="1" ht="12.75">
      <c r="C525" s="308" t="s">
        <v>259</v>
      </c>
      <c r="D525" s="313" t="s">
        <v>889</v>
      </c>
      <c r="E525" s="314">
        <f>SUM(G512:G524)</f>
        <v>0</v>
      </c>
      <c r="F525" s="368"/>
      <c r="G525" s="312"/>
      <c r="H525" s="420"/>
      <c r="I525" s="102"/>
      <c r="J525" s="102"/>
      <c r="K525" s="102"/>
      <c r="L525" s="17"/>
    </row>
    <row r="526" spans="1:12" s="14" customFormat="1" ht="12.75">
      <c r="A526" s="251"/>
      <c r="C526" s="315"/>
      <c r="F526" s="367"/>
      <c r="H526" s="420"/>
      <c r="I526" s="102"/>
      <c r="J526" s="102"/>
      <c r="K526" s="102"/>
      <c r="L526" s="17"/>
    </row>
    <row r="527" spans="1:12" s="14" customFormat="1" ht="12.75">
      <c r="A527" s="251"/>
      <c r="C527" s="316" t="s">
        <v>1132</v>
      </c>
      <c r="D527" s="312"/>
      <c r="E527" s="315"/>
      <c r="F527" s="368"/>
      <c r="G527" s="312"/>
      <c r="H527" s="420"/>
      <c r="I527" s="102"/>
      <c r="J527" s="102"/>
      <c r="K527" s="102"/>
      <c r="L527" s="17"/>
    </row>
    <row r="528" spans="1:12" s="14" customFormat="1" ht="12.75">
      <c r="A528" s="251">
        <v>14</v>
      </c>
      <c r="B528" s="309" t="s">
        <v>1181</v>
      </c>
      <c r="C528" s="139" t="s">
        <v>1133</v>
      </c>
      <c r="D528" s="311" t="s">
        <v>1118</v>
      </c>
      <c r="E528" s="312">
        <v>13</v>
      </c>
      <c r="F528" s="368"/>
      <c r="G528" s="312">
        <f>E528*F528</f>
        <v>0</v>
      </c>
      <c r="H528" s="420"/>
      <c r="I528" s="102"/>
      <c r="J528" s="102"/>
      <c r="K528" s="102"/>
      <c r="L528" s="17"/>
    </row>
    <row r="529" spans="3:12" s="14" customFormat="1" ht="12.75">
      <c r="C529" s="316" t="s">
        <v>260</v>
      </c>
      <c r="D529" s="317" t="s">
        <v>889</v>
      </c>
      <c r="E529" s="318">
        <f>SUM(G528:G528)</f>
        <v>0</v>
      </c>
      <c r="F529" s="368"/>
      <c r="G529" s="312"/>
      <c r="H529" s="420"/>
      <c r="I529" s="102"/>
      <c r="J529" s="102"/>
      <c r="K529" s="102"/>
      <c r="L529" s="17"/>
    </row>
    <row r="530" spans="1:12" s="14" customFormat="1" ht="12.75">
      <c r="A530" s="251"/>
      <c r="C530" s="139"/>
      <c r="F530" s="367"/>
      <c r="H530" s="420"/>
      <c r="I530" s="102"/>
      <c r="J530" s="102"/>
      <c r="K530" s="102"/>
      <c r="L530" s="17"/>
    </row>
    <row r="531" spans="1:12" s="14" customFormat="1" ht="12.75">
      <c r="A531" s="251"/>
      <c r="C531" s="316" t="s">
        <v>1134</v>
      </c>
      <c r="D531" s="311"/>
      <c r="E531" s="312"/>
      <c r="F531" s="368"/>
      <c r="G531" s="312"/>
      <c r="H531" s="420"/>
      <c r="I531" s="102"/>
      <c r="J531" s="102"/>
      <c r="K531" s="102"/>
      <c r="L531" s="17"/>
    </row>
    <row r="532" spans="1:12" s="14" customFormat="1" ht="25.5">
      <c r="A532" s="251">
        <v>15</v>
      </c>
      <c r="B532" s="309" t="s">
        <v>1182</v>
      </c>
      <c r="C532" s="310" t="s">
        <v>1135</v>
      </c>
      <c r="D532" s="311" t="s">
        <v>1118</v>
      </c>
      <c r="E532" s="312">
        <v>1</v>
      </c>
      <c r="F532" s="368"/>
      <c r="G532" s="312">
        <f aca="true" t="shared" si="20" ref="G532:G538">E532*F532</f>
        <v>0</v>
      </c>
      <c r="H532" s="420"/>
      <c r="I532" s="102"/>
      <c r="J532" s="102"/>
      <c r="K532" s="102"/>
      <c r="L532" s="17"/>
    </row>
    <row r="533" spans="1:12" s="14" customFormat="1" ht="12.75">
      <c r="A533" s="251">
        <v>16</v>
      </c>
      <c r="B533" s="309" t="s">
        <v>1183</v>
      </c>
      <c r="C533" s="310" t="s">
        <v>1136</v>
      </c>
      <c r="D533" s="311" t="s">
        <v>1118</v>
      </c>
      <c r="E533" s="312">
        <v>1</v>
      </c>
      <c r="F533" s="368"/>
      <c r="G533" s="312">
        <f t="shared" si="20"/>
        <v>0</v>
      </c>
      <c r="H533" s="420"/>
      <c r="I533" s="102"/>
      <c r="J533" s="102"/>
      <c r="K533" s="102"/>
      <c r="L533" s="17"/>
    </row>
    <row r="534" spans="1:12" s="14" customFormat="1" ht="25.5">
      <c r="A534" s="251">
        <v>17</v>
      </c>
      <c r="B534" s="309" t="s">
        <v>1184</v>
      </c>
      <c r="C534" s="310" t="s">
        <v>1137</v>
      </c>
      <c r="D534" s="311" t="s">
        <v>1118</v>
      </c>
      <c r="E534" s="312">
        <v>1</v>
      </c>
      <c r="F534" s="368"/>
      <c r="G534" s="312">
        <f t="shared" si="20"/>
        <v>0</v>
      </c>
      <c r="H534" s="420"/>
      <c r="I534" s="102"/>
      <c r="J534" s="102"/>
      <c r="K534" s="102"/>
      <c r="L534" s="17"/>
    </row>
    <row r="535" spans="1:12" s="14" customFormat="1" ht="12.75">
      <c r="A535" s="251">
        <v>18</v>
      </c>
      <c r="B535" s="309" t="s">
        <v>1185</v>
      </c>
      <c r="C535" s="310" t="s">
        <v>1138</v>
      </c>
      <c r="D535" s="311" t="s">
        <v>1118</v>
      </c>
      <c r="E535" s="312">
        <v>1</v>
      </c>
      <c r="F535" s="368"/>
      <c r="G535" s="312">
        <f t="shared" si="20"/>
        <v>0</v>
      </c>
      <c r="H535" s="420"/>
      <c r="I535" s="102"/>
      <c r="J535" s="102"/>
      <c r="K535" s="102"/>
      <c r="L535" s="17"/>
    </row>
    <row r="536" spans="1:12" s="14" customFormat="1" ht="25.5">
      <c r="A536" s="251">
        <v>19</v>
      </c>
      <c r="B536" s="309" t="s">
        <v>1186</v>
      </c>
      <c r="C536" s="139" t="s">
        <v>1139</v>
      </c>
      <c r="D536" s="311" t="s">
        <v>1118</v>
      </c>
      <c r="E536" s="312">
        <v>1</v>
      </c>
      <c r="F536" s="368"/>
      <c r="G536" s="312">
        <f>E536*F536</f>
        <v>0</v>
      </c>
      <c r="H536" s="420"/>
      <c r="I536" s="102"/>
      <c r="J536" s="102"/>
      <c r="K536" s="102"/>
      <c r="L536" s="17"/>
    </row>
    <row r="537" spans="1:12" s="14" customFormat="1" ht="12.75">
      <c r="A537" s="251">
        <v>20</v>
      </c>
      <c r="B537" s="309" t="s">
        <v>1187</v>
      </c>
      <c r="C537" s="139" t="s">
        <v>1140</v>
      </c>
      <c r="D537" s="311" t="s">
        <v>1118</v>
      </c>
      <c r="E537" s="315">
        <v>1</v>
      </c>
      <c r="F537" s="368"/>
      <c r="G537" s="312">
        <f>E537*F537</f>
        <v>0</v>
      </c>
      <c r="H537" s="420"/>
      <c r="I537" s="102"/>
      <c r="J537" s="102"/>
      <c r="K537" s="102"/>
      <c r="L537" s="17"/>
    </row>
    <row r="538" spans="1:12" s="14" customFormat="1" ht="25.5">
      <c r="A538" s="251">
        <v>21</v>
      </c>
      <c r="B538" s="309" t="s">
        <v>1188</v>
      </c>
      <c r="C538" s="310" t="s">
        <v>1141</v>
      </c>
      <c r="D538" s="311" t="s">
        <v>1022</v>
      </c>
      <c r="E538" s="312">
        <v>1</v>
      </c>
      <c r="F538" s="368"/>
      <c r="G538" s="312">
        <f t="shared" si="20"/>
        <v>0</v>
      </c>
      <c r="H538" s="420"/>
      <c r="I538" s="102"/>
      <c r="J538" s="102"/>
      <c r="K538" s="102"/>
      <c r="L538" s="17"/>
    </row>
    <row r="539" spans="3:12" s="14" customFormat="1" ht="12.75">
      <c r="C539" s="316" t="s">
        <v>261</v>
      </c>
      <c r="D539" s="317"/>
      <c r="E539" s="318">
        <f>SUM(G532:G538)</f>
        <v>0</v>
      </c>
      <c r="F539" s="368"/>
      <c r="G539" s="312"/>
      <c r="H539" s="420"/>
      <c r="I539" s="102"/>
      <c r="J539" s="102"/>
      <c r="K539" s="102"/>
      <c r="L539" s="17"/>
    </row>
    <row r="540" spans="1:12" s="14" customFormat="1" ht="12.75">
      <c r="A540" s="251"/>
      <c r="C540" s="310"/>
      <c r="F540" s="367"/>
      <c r="H540" s="420"/>
      <c r="I540" s="102"/>
      <c r="J540" s="102"/>
      <c r="K540" s="102"/>
      <c r="L540" s="17"/>
    </row>
    <row r="541" spans="1:12" s="14" customFormat="1" ht="12.75">
      <c r="A541" s="251"/>
      <c r="C541" s="316" t="s">
        <v>1142</v>
      </c>
      <c r="D541" s="311"/>
      <c r="E541" s="312"/>
      <c r="F541" s="368"/>
      <c r="G541" s="312"/>
      <c r="H541" s="420"/>
      <c r="I541" s="102"/>
      <c r="J541" s="102"/>
      <c r="K541" s="102"/>
      <c r="L541" s="17"/>
    </row>
    <row r="542" spans="1:12" s="14" customFormat="1" ht="12.75">
      <c r="A542" s="251">
        <v>22</v>
      </c>
      <c r="B542" s="309" t="s">
        <v>1189</v>
      </c>
      <c r="C542" s="310" t="s">
        <v>1143</v>
      </c>
      <c r="D542" s="311" t="s">
        <v>1118</v>
      </c>
      <c r="E542" s="312">
        <v>60</v>
      </c>
      <c r="F542" s="368"/>
      <c r="G542" s="312">
        <f aca="true" t="shared" si="21" ref="G542:G548">E542*F542</f>
        <v>0</v>
      </c>
      <c r="H542" s="420"/>
      <c r="I542" s="102"/>
      <c r="J542" s="102"/>
      <c r="K542" s="102"/>
      <c r="L542" s="17"/>
    </row>
    <row r="543" spans="1:12" s="14" customFormat="1" ht="12.75">
      <c r="A543" s="251">
        <v>23</v>
      </c>
      <c r="B543" s="309" t="s">
        <v>1190</v>
      </c>
      <c r="C543" s="310" t="s">
        <v>1144</v>
      </c>
      <c r="D543" s="311" t="s">
        <v>1118</v>
      </c>
      <c r="E543" s="312">
        <v>12</v>
      </c>
      <c r="F543" s="368"/>
      <c r="G543" s="312">
        <f t="shared" si="21"/>
        <v>0</v>
      </c>
      <c r="H543" s="420"/>
      <c r="I543" s="102"/>
      <c r="J543" s="102"/>
      <c r="K543" s="102"/>
      <c r="L543" s="17"/>
    </row>
    <row r="544" spans="1:12" s="14" customFormat="1" ht="12.75">
      <c r="A544" s="251">
        <v>24</v>
      </c>
      <c r="B544" s="309" t="s">
        <v>1191</v>
      </c>
      <c r="C544" s="310" t="s">
        <v>1145</v>
      </c>
      <c r="D544" s="311" t="s">
        <v>962</v>
      </c>
      <c r="E544" s="312">
        <v>1</v>
      </c>
      <c r="F544" s="368"/>
      <c r="G544" s="312">
        <f t="shared" si="21"/>
        <v>0</v>
      </c>
      <c r="H544" s="420"/>
      <c r="I544" s="102"/>
      <c r="J544" s="102"/>
      <c r="K544" s="102"/>
      <c r="L544" s="17"/>
    </row>
    <row r="545" spans="1:12" s="14" customFormat="1" ht="12.75">
      <c r="A545" s="251">
        <v>25</v>
      </c>
      <c r="B545" s="309" t="s">
        <v>1192</v>
      </c>
      <c r="C545" s="310" t="s">
        <v>1146</v>
      </c>
      <c r="D545" s="311" t="s">
        <v>798</v>
      </c>
      <c r="E545" s="312">
        <v>200</v>
      </c>
      <c r="F545" s="368"/>
      <c r="G545" s="312">
        <f t="shared" si="21"/>
        <v>0</v>
      </c>
      <c r="H545" s="420"/>
      <c r="I545" s="102"/>
      <c r="J545" s="102"/>
      <c r="K545" s="102"/>
      <c r="L545" s="17"/>
    </row>
    <row r="546" spans="1:12" s="14" customFormat="1" ht="12.75">
      <c r="A546" s="251">
        <v>26</v>
      </c>
      <c r="B546" s="309" t="s">
        <v>1193</v>
      </c>
      <c r="C546" s="310" t="s">
        <v>1147</v>
      </c>
      <c r="D546" s="311" t="s">
        <v>798</v>
      </c>
      <c r="E546" s="312">
        <v>72</v>
      </c>
      <c r="F546" s="368"/>
      <c r="G546" s="312">
        <f t="shared" si="21"/>
        <v>0</v>
      </c>
      <c r="H546" s="420"/>
      <c r="I546" s="102"/>
      <c r="J546" s="102"/>
      <c r="K546" s="102"/>
      <c r="L546" s="17"/>
    </row>
    <row r="547" spans="1:12" s="14" customFormat="1" ht="25.5">
      <c r="A547" s="251">
        <v>27</v>
      </c>
      <c r="B547" s="309" t="s">
        <v>1194</v>
      </c>
      <c r="C547" s="310" t="s">
        <v>1148</v>
      </c>
      <c r="D547" s="311" t="s">
        <v>798</v>
      </c>
      <c r="E547" s="312">
        <v>200</v>
      </c>
      <c r="F547" s="368"/>
      <c r="G547" s="312">
        <f t="shared" si="21"/>
        <v>0</v>
      </c>
      <c r="H547" s="420"/>
      <c r="I547" s="102"/>
      <c r="J547" s="102"/>
      <c r="K547" s="102"/>
      <c r="L547" s="17"/>
    </row>
    <row r="548" spans="1:12" s="14" customFormat="1" ht="12.75">
      <c r="A548" s="251">
        <v>28</v>
      </c>
      <c r="B548" s="309" t="s">
        <v>1195</v>
      </c>
      <c r="C548" s="310" t="s">
        <v>1149</v>
      </c>
      <c r="D548" s="311" t="s">
        <v>1022</v>
      </c>
      <c r="E548" s="312">
        <v>230</v>
      </c>
      <c r="F548" s="368"/>
      <c r="G548" s="312">
        <f t="shared" si="21"/>
        <v>0</v>
      </c>
      <c r="H548" s="420"/>
      <c r="I548" s="102"/>
      <c r="J548" s="102"/>
      <c r="K548" s="102"/>
      <c r="L548" s="17"/>
    </row>
    <row r="549" spans="3:12" s="14" customFormat="1" ht="12.75">
      <c r="C549" s="316" t="s">
        <v>262</v>
      </c>
      <c r="D549" s="317"/>
      <c r="E549" s="318">
        <f>SUM(G542:G548)</f>
        <v>0</v>
      </c>
      <c r="F549" s="368"/>
      <c r="G549" s="312"/>
      <c r="H549" s="420"/>
      <c r="I549" s="102"/>
      <c r="J549" s="102"/>
      <c r="K549" s="102"/>
      <c r="L549" s="17"/>
    </row>
    <row r="550" spans="1:12" s="14" customFormat="1" ht="12.75">
      <c r="A550" s="251"/>
      <c r="C550" s="310"/>
      <c r="F550" s="367"/>
      <c r="H550" s="420"/>
      <c r="I550" s="102"/>
      <c r="J550" s="102"/>
      <c r="K550" s="102"/>
      <c r="L550" s="17"/>
    </row>
    <row r="551" spans="1:12" s="14" customFormat="1" ht="12.75">
      <c r="A551" s="251"/>
      <c r="C551" s="316" t="s">
        <v>1150</v>
      </c>
      <c r="D551" s="311"/>
      <c r="E551" s="312"/>
      <c r="F551" s="368"/>
      <c r="G551" s="312"/>
      <c r="H551" s="420"/>
      <c r="I551" s="102"/>
      <c r="J551" s="102"/>
      <c r="K551" s="102"/>
      <c r="L551" s="17"/>
    </row>
    <row r="552" spans="1:12" s="14" customFormat="1" ht="12.75">
      <c r="A552" s="251">
        <v>29</v>
      </c>
      <c r="B552" s="309" t="s">
        <v>1196</v>
      </c>
      <c r="C552" s="310" t="s">
        <v>1151</v>
      </c>
      <c r="D552" s="311" t="s">
        <v>1152</v>
      </c>
      <c r="E552" s="312">
        <v>122</v>
      </c>
      <c r="F552" s="368"/>
      <c r="G552" s="312">
        <f>E552*F552</f>
        <v>0</v>
      </c>
      <c r="H552" s="420"/>
      <c r="I552" s="102"/>
      <c r="J552" s="102"/>
      <c r="K552" s="102"/>
      <c r="L552" s="17"/>
    </row>
    <row r="553" spans="1:12" s="14" customFormat="1" ht="12.75">
      <c r="A553" s="251">
        <v>30</v>
      </c>
      <c r="B553" s="309" t="s">
        <v>1197</v>
      </c>
      <c r="C553" s="310" t="s">
        <v>1153</v>
      </c>
      <c r="D553" s="311" t="s">
        <v>1152</v>
      </c>
      <c r="E553" s="312">
        <v>122</v>
      </c>
      <c r="F553" s="368"/>
      <c r="G553" s="312">
        <f>E553*F553</f>
        <v>0</v>
      </c>
      <c r="H553" s="420"/>
      <c r="I553" s="102"/>
      <c r="J553" s="102"/>
      <c r="K553" s="102"/>
      <c r="L553" s="17"/>
    </row>
    <row r="554" spans="1:12" s="14" customFormat="1" ht="12.75">
      <c r="A554" s="251">
        <v>31</v>
      </c>
      <c r="B554" s="309" t="s">
        <v>1198</v>
      </c>
      <c r="C554" s="310" t="s">
        <v>1154</v>
      </c>
      <c r="D554" s="311" t="s">
        <v>1152</v>
      </c>
      <c r="E554" s="312">
        <v>122</v>
      </c>
      <c r="F554" s="368"/>
      <c r="G554" s="312">
        <f>E554*F554</f>
        <v>0</v>
      </c>
      <c r="H554" s="420"/>
      <c r="I554" s="102"/>
      <c r="J554" s="102"/>
      <c r="K554" s="102"/>
      <c r="L554" s="17"/>
    </row>
    <row r="555" spans="3:12" s="14" customFormat="1" ht="12.75">
      <c r="C555" s="316" t="s">
        <v>263</v>
      </c>
      <c r="D555" s="317"/>
      <c r="E555" s="318">
        <f>SUM(G552:G554)</f>
        <v>0</v>
      </c>
      <c r="F555" s="368"/>
      <c r="G555" s="312"/>
      <c r="H555" s="420"/>
      <c r="I555" s="102"/>
      <c r="J555" s="102"/>
      <c r="K555" s="102"/>
      <c r="L555" s="17"/>
    </row>
    <row r="556" spans="1:12" s="14" customFormat="1" ht="12.75">
      <c r="A556" s="251"/>
      <c r="C556" s="310"/>
      <c r="F556" s="367"/>
      <c r="H556" s="420"/>
      <c r="I556" s="102"/>
      <c r="J556" s="102"/>
      <c r="K556" s="102"/>
      <c r="L556" s="17"/>
    </row>
    <row r="557" spans="1:12" s="14" customFormat="1" ht="12.75">
      <c r="A557" s="251"/>
      <c r="C557" s="316" t="s">
        <v>1155</v>
      </c>
      <c r="D557" s="311"/>
      <c r="E557" s="312"/>
      <c r="F557" s="368"/>
      <c r="G557" s="312"/>
      <c r="H557" s="420"/>
      <c r="I557" s="102"/>
      <c r="J557" s="102"/>
      <c r="K557" s="102"/>
      <c r="L557" s="17"/>
    </row>
    <row r="558" spans="1:12" s="14" customFormat="1" ht="12.75">
      <c r="A558" s="251">
        <v>32</v>
      </c>
      <c r="B558" s="309" t="s">
        <v>1199</v>
      </c>
      <c r="C558" s="310" t="s">
        <v>1156</v>
      </c>
      <c r="D558" s="311" t="s">
        <v>962</v>
      </c>
      <c r="E558" s="312">
        <v>1</v>
      </c>
      <c r="F558" s="368"/>
      <c r="G558" s="312">
        <f aca="true" t="shared" si="22" ref="G558:G572">E558*F558</f>
        <v>0</v>
      </c>
      <c r="H558" s="420"/>
      <c r="I558" s="102"/>
      <c r="J558" s="102"/>
      <c r="K558" s="102"/>
      <c r="L558" s="17"/>
    </row>
    <row r="559" spans="1:12" s="14" customFormat="1" ht="12.75">
      <c r="A559" s="251">
        <v>33</v>
      </c>
      <c r="B559" s="309" t="s">
        <v>1200</v>
      </c>
      <c r="C559" s="310" t="s">
        <v>1157</v>
      </c>
      <c r="D559" s="311" t="s">
        <v>962</v>
      </c>
      <c r="E559" s="312">
        <v>1</v>
      </c>
      <c r="F559" s="368"/>
      <c r="G559" s="312">
        <f t="shared" si="22"/>
        <v>0</v>
      </c>
      <c r="H559" s="420"/>
      <c r="I559" s="102"/>
      <c r="J559" s="102"/>
      <c r="K559" s="102"/>
      <c r="L559" s="17"/>
    </row>
    <row r="560" spans="1:12" s="14" customFormat="1" ht="25.5">
      <c r="A560" s="251">
        <v>34</v>
      </c>
      <c r="B560" s="309" t="s">
        <v>1201</v>
      </c>
      <c r="C560" s="310" t="s">
        <v>1158</v>
      </c>
      <c r="D560" s="311" t="s">
        <v>1022</v>
      </c>
      <c r="E560" s="312">
        <v>1</v>
      </c>
      <c r="F560" s="368"/>
      <c r="G560" s="312">
        <f t="shared" si="22"/>
        <v>0</v>
      </c>
      <c r="H560" s="420"/>
      <c r="I560" s="102"/>
      <c r="J560" s="102"/>
      <c r="K560" s="102"/>
      <c r="L560" s="17"/>
    </row>
    <row r="561" spans="1:12" s="14" customFormat="1" ht="12.75">
      <c r="A561" s="251">
        <v>35</v>
      </c>
      <c r="B561" s="309" t="s">
        <v>1202</v>
      </c>
      <c r="C561" s="310" t="s">
        <v>1159</v>
      </c>
      <c r="D561" s="311" t="s">
        <v>1022</v>
      </c>
      <c r="E561" s="312">
        <v>1</v>
      </c>
      <c r="F561" s="368"/>
      <c r="G561" s="312">
        <f t="shared" si="22"/>
        <v>0</v>
      </c>
      <c r="H561" s="420"/>
      <c r="I561" s="102"/>
      <c r="J561" s="102"/>
      <c r="K561" s="102"/>
      <c r="L561" s="17"/>
    </row>
    <row r="562" spans="1:12" s="14" customFormat="1" ht="12.75">
      <c r="A562" s="251">
        <v>36</v>
      </c>
      <c r="B562" s="309" t="s">
        <v>1203</v>
      </c>
      <c r="C562" s="310" t="s">
        <v>1160</v>
      </c>
      <c r="D562" s="311" t="s">
        <v>1022</v>
      </c>
      <c r="E562" s="312">
        <v>9</v>
      </c>
      <c r="F562" s="368"/>
      <c r="G562" s="312">
        <f t="shared" si="22"/>
        <v>0</v>
      </c>
      <c r="H562" s="420"/>
      <c r="I562" s="102"/>
      <c r="J562" s="102"/>
      <c r="K562" s="102"/>
      <c r="L562" s="17"/>
    </row>
    <row r="563" spans="1:12" s="14" customFormat="1" ht="12.75">
      <c r="A563" s="251">
        <v>37</v>
      </c>
      <c r="B563" s="309" t="s">
        <v>1204</v>
      </c>
      <c r="C563" s="310" t="s">
        <v>1161</v>
      </c>
      <c r="D563" s="311" t="s">
        <v>1022</v>
      </c>
      <c r="E563" s="312">
        <v>9</v>
      </c>
      <c r="F563" s="368"/>
      <c r="G563" s="312">
        <f t="shared" si="22"/>
        <v>0</v>
      </c>
      <c r="H563" s="420"/>
      <c r="I563" s="102"/>
      <c r="J563" s="102"/>
      <c r="K563" s="102"/>
      <c r="L563" s="17"/>
    </row>
    <row r="564" spans="1:12" s="14" customFormat="1" ht="12.75">
      <c r="A564" s="251">
        <v>38</v>
      </c>
      <c r="B564" s="309" t="s">
        <v>1205</v>
      </c>
      <c r="C564" s="310" t="s">
        <v>1162</v>
      </c>
      <c r="D564" s="311" t="s">
        <v>1022</v>
      </c>
      <c r="E564" s="312">
        <v>2</v>
      </c>
      <c r="F564" s="368"/>
      <c r="G564" s="312">
        <f t="shared" si="22"/>
        <v>0</v>
      </c>
      <c r="H564" s="420"/>
      <c r="I564" s="102"/>
      <c r="J564" s="102"/>
      <c r="K564" s="102"/>
      <c r="L564" s="17"/>
    </row>
    <row r="565" spans="1:12" s="14" customFormat="1" ht="12.75">
      <c r="A565" s="251">
        <v>39</v>
      </c>
      <c r="B565" s="309" t="s">
        <v>1206</v>
      </c>
      <c r="C565" s="310" t="s">
        <v>1163</v>
      </c>
      <c r="D565" s="311" t="s">
        <v>1022</v>
      </c>
      <c r="E565" s="312">
        <v>2</v>
      </c>
      <c r="F565" s="368"/>
      <c r="G565" s="312">
        <f t="shared" si="22"/>
        <v>0</v>
      </c>
      <c r="H565" s="420"/>
      <c r="I565" s="102"/>
      <c r="J565" s="102"/>
      <c r="K565" s="102"/>
      <c r="L565" s="17"/>
    </row>
    <row r="566" spans="1:12" s="14" customFormat="1" ht="25.5">
      <c r="A566" s="251">
        <v>40</v>
      </c>
      <c r="B566" s="252" t="s">
        <v>1207</v>
      </c>
      <c r="C566" s="139" t="s">
        <v>1164</v>
      </c>
      <c r="D566" s="311" t="s">
        <v>1022</v>
      </c>
      <c r="E566" s="312">
        <v>6</v>
      </c>
      <c r="F566" s="369"/>
      <c r="G566" s="312">
        <f t="shared" si="22"/>
        <v>0</v>
      </c>
      <c r="H566" s="420"/>
      <c r="I566" s="102"/>
      <c r="J566" s="102"/>
      <c r="K566" s="102"/>
      <c r="L566" s="17"/>
    </row>
    <row r="567" spans="1:12" s="14" customFormat="1" ht="25.5">
      <c r="A567" s="251">
        <v>41</v>
      </c>
      <c r="B567" s="252" t="s">
        <v>1208</v>
      </c>
      <c r="C567" s="139" t="s">
        <v>1165</v>
      </c>
      <c r="D567" s="311" t="s">
        <v>1022</v>
      </c>
      <c r="E567" s="312">
        <v>6</v>
      </c>
      <c r="F567" s="369"/>
      <c r="G567" s="312">
        <f t="shared" si="22"/>
        <v>0</v>
      </c>
      <c r="H567" s="420"/>
      <c r="I567" s="102"/>
      <c r="J567" s="102"/>
      <c r="K567" s="102"/>
      <c r="L567" s="17"/>
    </row>
    <row r="568" spans="1:12" s="14" customFormat="1" ht="12.75">
      <c r="A568" s="251">
        <v>42</v>
      </c>
      <c r="B568" s="252" t="s">
        <v>1209</v>
      </c>
      <c r="C568" s="310" t="s">
        <v>1166</v>
      </c>
      <c r="D568" s="311" t="s">
        <v>1033</v>
      </c>
      <c r="E568" s="312">
        <v>84</v>
      </c>
      <c r="F568" s="368"/>
      <c r="G568" s="312">
        <f t="shared" si="22"/>
        <v>0</v>
      </c>
      <c r="H568" s="420"/>
      <c r="I568" s="102"/>
      <c r="J568" s="102"/>
      <c r="K568" s="102"/>
      <c r="L568" s="17"/>
    </row>
    <row r="569" spans="1:12" s="14" customFormat="1" ht="12.75">
      <c r="A569" s="251">
        <v>43</v>
      </c>
      <c r="B569" s="252" t="s">
        <v>1210</v>
      </c>
      <c r="C569" s="310" t="s">
        <v>1167</v>
      </c>
      <c r="D569" s="311" t="s">
        <v>962</v>
      </c>
      <c r="E569" s="312">
        <v>1</v>
      </c>
      <c r="F569" s="368"/>
      <c r="G569" s="312">
        <f t="shared" si="22"/>
        <v>0</v>
      </c>
      <c r="H569" s="420"/>
      <c r="I569" s="102"/>
      <c r="J569" s="102"/>
      <c r="K569" s="102"/>
      <c r="L569" s="17"/>
    </row>
    <row r="570" spans="1:12" s="14" customFormat="1" ht="12.75">
      <c r="A570" s="251">
        <v>44</v>
      </c>
      <c r="B570" s="252" t="s">
        <v>1211</v>
      </c>
      <c r="C570" s="310" t="s">
        <v>1168</v>
      </c>
      <c r="D570" s="311" t="s">
        <v>962</v>
      </c>
      <c r="E570" s="312">
        <v>1</v>
      </c>
      <c r="F570" s="368"/>
      <c r="G570" s="312">
        <f t="shared" si="22"/>
        <v>0</v>
      </c>
      <c r="H570" s="420"/>
      <c r="I570" s="102"/>
      <c r="J570" s="102"/>
      <c r="K570" s="102"/>
      <c r="L570" s="17"/>
    </row>
    <row r="571" spans="1:12" s="14" customFormat="1" ht="12.75">
      <c r="A571" s="251">
        <v>45</v>
      </c>
      <c r="B571" s="252" t="s">
        <v>1212</v>
      </c>
      <c r="C571" s="310" t="s">
        <v>1169</v>
      </c>
      <c r="D571" s="311" t="s">
        <v>962</v>
      </c>
      <c r="E571" s="312">
        <v>1</v>
      </c>
      <c r="F571" s="368"/>
      <c r="G571" s="312">
        <f t="shared" si="22"/>
        <v>0</v>
      </c>
      <c r="H571" s="420"/>
      <c r="I571" s="102"/>
      <c r="J571" s="102"/>
      <c r="K571" s="102"/>
      <c r="L571" s="17"/>
    </row>
    <row r="572" spans="1:12" s="14" customFormat="1" ht="12.75">
      <c r="A572" s="251">
        <v>46</v>
      </c>
      <c r="B572" s="252" t="s">
        <v>1213</v>
      </c>
      <c r="C572" s="310" t="s">
        <v>1170</v>
      </c>
      <c r="D572" s="311" t="s">
        <v>962</v>
      </c>
      <c r="E572" s="312">
        <v>1</v>
      </c>
      <c r="F572" s="368"/>
      <c r="G572" s="312">
        <f t="shared" si="22"/>
        <v>0</v>
      </c>
      <c r="H572" s="420"/>
      <c r="I572" s="102"/>
      <c r="J572" s="102"/>
      <c r="K572" s="102"/>
      <c r="L572" s="17"/>
    </row>
    <row r="573" spans="1:12" s="14" customFormat="1" ht="12.75">
      <c r="A573" s="379" t="s">
        <v>431</v>
      </c>
      <c r="B573" s="371" t="s">
        <v>432</v>
      </c>
      <c r="C573" s="385" t="s">
        <v>387</v>
      </c>
      <c r="D573" s="373" t="s">
        <v>800</v>
      </c>
      <c r="E573" s="374">
        <v>0.5</v>
      </c>
      <c r="F573" s="378"/>
      <c r="G573" s="418">
        <f aca="true" t="shared" si="23" ref="G573:G578">SUM(E573*F573)</f>
        <v>0</v>
      </c>
      <c r="H573" s="420"/>
      <c r="I573" s="102"/>
      <c r="J573" s="102"/>
      <c r="K573" s="102"/>
      <c r="L573" s="17"/>
    </row>
    <row r="574" spans="1:12" s="14" customFormat="1" ht="12.75">
      <c r="A574" s="379" t="s">
        <v>434</v>
      </c>
      <c r="B574" s="371" t="s">
        <v>575</v>
      </c>
      <c r="C574" s="385" t="s">
        <v>403</v>
      </c>
      <c r="D574" s="373" t="s">
        <v>1001</v>
      </c>
      <c r="E574" s="374">
        <v>2</v>
      </c>
      <c r="F574" s="378"/>
      <c r="G574" s="418">
        <f t="shared" si="23"/>
        <v>0</v>
      </c>
      <c r="H574" s="420"/>
      <c r="I574" s="102"/>
      <c r="J574" s="102"/>
      <c r="K574" s="102"/>
      <c r="L574" s="17"/>
    </row>
    <row r="575" spans="1:12" s="14" customFormat="1" ht="12.75">
      <c r="A575" s="379" t="s">
        <v>435</v>
      </c>
      <c r="B575" s="371" t="s">
        <v>576</v>
      </c>
      <c r="C575" s="385" t="s">
        <v>388</v>
      </c>
      <c r="D575" s="373" t="s">
        <v>1021</v>
      </c>
      <c r="E575" s="374">
        <v>0.5</v>
      </c>
      <c r="F575" s="378"/>
      <c r="G575" s="418">
        <f t="shared" si="23"/>
        <v>0</v>
      </c>
      <c r="H575" s="420"/>
      <c r="I575" s="102"/>
      <c r="J575" s="102"/>
      <c r="K575" s="102"/>
      <c r="L575" s="17"/>
    </row>
    <row r="576" spans="1:12" s="14" customFormat="1" ht="12.75">
      <c r="A576" s="379" t="s">
        <v>436</v>
      </c>
      <c r="B576" s="371" t="s">
        <v>577</v>
      </c>
      <c r="C576" s="385" t="s">
        <v>807</v>
      </c>
      <c r="D576" s="373" t="s">
        <v>1001</v>
      </c>
      <c r="E576" s="374">
        <v>40</v>
      </c>
      <c r="F576" s="378"/>
      <c r="G576" s="418">
        <f t="shared" si="23"/>
        <v>0</v>
      </c>
      <c r="H576" s="420"/>
      <c r="I576" s="102"/>
      <c r="J576" s="102"/>
      <c r="K576" s="102"/>
      <c r="L576" s="17"/>
    </row>
    <row r="577" spans="1:12" s="14" customFormat="1" ht="12.75">
      <c r="A577" s="379" t="s">
        <v>437</v>
      </c>
      <c r="B577" s="371" t="s">
        <v>578</v>
      </c>
      <c r="C577" s="386" t="s">
        <v>859</v>
      </c>
      <c r="D577" s="387" t="s">
        <v>1001</v>
      </c>
      <c r="E577" s="374">
        <v>20</v>
      </c>
      <c r="F577" s="378"/>
      <c r="G577" s="418">
        <f t="shared" si="23"/>
        <v>0</v>
      </c>
      <c r="H577" s="420"/>
      <c r="I577" s="102"/>
      <c r="J577" s="102"/>
      <c r="K577" s="102"/>
      <c r="L577" s="17"/>
    </row>
    <row r="578" spans="1:12" s="14" customFormat="1" ht="12.75">
      <c r="A578" s="379" t="s">
        <v>438</v>
      </c>
      <c r="B578" s="371" t="s">
        <v>579</v>
      </c>
      <c r="C578" s="386" t="s">
        <v>913</v>
      </c>
      <c r="D578" s="387" t="s">
        <v>914</v>
      </c>
      <c r="E578" s="374">
        <v>4</v>
      </c>
      <c r="F578" s="378"/>
      <c r="G578" s="418">
        <f t="shared" si="23"/>
        <v>0</v>
      </c>
      <c r="H578" s="420"/>
      <c r="I578" s="102"/>
      <c r="J578" s="102"/>
      <c r="K578" s="102"/>
      <c r="L578" s="17"/>
    </row>
    <row r="579" spans="1:12" s="14" customFormat="1" ht="12.75">
      <c r="A579" s="388">
        <v>48</v>
      </c>
      <c r="B579" s="371" t="s">
        <v>580</v>
      </c>
      <c r="C579" s="372" t="s">
        <v>433</v>
      </c>
      <c r="D579" s="373" t="s">
        <v>1021</v>
      </c>
      <c r="E579" s="374">
        <v>0.4</v>
      </c>
      <c r="F579" s="378"/>
      <c r="G579" s="418">
        <f>SUM(E579*F579)</f>
        <v>0</v>
      </c>
      <c r="H579" s="420"/>
      <c r="I579" s="102"/>
      <c r="J579" s="102"/>
      <c r="K579" s="102"/>
      <c r="L579" s="17"/>
    </row>
    <row r="580" spans="3:12" s="14" customFormat="1" ht="12.75">
      <c r="C580" s="316" t="s">
        <v>264</v>
      </c>
      <c r="D580" s="317"/>
      <c r="E580" s="318">
        <f>SUM(G558:G578)</f>
        <v>0</v>
      </c>
      <c r="F580" s="349"/>
      <c r="G580" s="258"/>
      <c r="H580" s="420"/>
      <c r="I580" s="102"/>
      <c r="J580" s="102"/>
      <c r="K580" s="102"/>
      <c r="L580" s="17"/>
    </row>
    <row r="581" spans="1:12" s="14" customFormat="1" ht="12.75">
      <c r="A581" s="251"/>
      <c r="B581" s="252"/>
      <c r="C581" s="299"/>
      <c r="F581" s="367"/>
      <c r="H581" s="420"/>
      <c r="I581" s="102"/>
      <c r="J581" s="102"/>
      <c r="K581" s="102"/>
      <c r="L581" s="17"/>
    </row>
    <row r="582" spans="1:12" s="14" customFormat="1" ht="12.75">
      <c r="A582" s="251"/>
      <c r="B582" s="252"/>
      <c r="C582" s="296" t="str">
        <f>C509</f>
        <v>Elektroinstalace - M + R  </v>
      </c>
      <c r="D582" s="254"/>
      <c r="E582" s="263"/>
      <c r="F582" s="358"/>
      <c r="G582" s="263"/>
      <c r="H582" s="420"/>
      <c r="I582" s="102"/>
      <c r="J582" s="102"/>
      <c r="K582" s="102"/>
      <c r="L582" s="17"/>
    </row>
    <row r="583" spans="1:12" s="14" customFormat="1" ht="12.75">
      <c r="A583" s="251">
        <f>A510</f>
        <v>742</v>
      </c>
      <c r="B583" s="295"/>
      <c r="C583" s="299"/>
      <c r="D583" s="254" t="s">
        <v>889</v>
      </c>
      <c r="E583" s="258"/>
      <c r="F583" s="358"/>
      <c r="G583" s="307">
        <f>SUM(G512:G582)</f>
        <v>0</v>
      </c>
      <c r="H583" s="420"/>
      <c r="I583" s="102"/>
      <c r="J583" s="102"/>
      <c r="K583" s="102"/>
      <c r="L583" s="17"/>
    </row>
    <row r="584" spans="1:12" s="14" customFormat="1" ht="12.75">
      <c r="A584" s="251"/>
      <c r="B584" s="252"/>
      <c r="C584" s="299"/>
      <c r="D584" s="254"/>
      <c r="E584" s="263"/>
      <c r="F584" s="358"/>
      <c r="G584" s="263"/>
      <c r="H584" s="420"/>
      <c r="I584" s="102"/>
      <c r="J584" s="102"/>
      <c r="K584" s="102"/>
      <c r="L584" s="17"/>
    </row>
    <row r="585" spans="1:12" s="14" customFormat="1" ht="12.75">
      <c r="A585" s="251"/>
      <c r="B585" s="252"/>
      <c r="C585" s="299"/>
      <c r="D585" s="254"/>
      <c r="E585" s="263"/>
      <c r="F585" s="358"/>
      <c r="G585" s="263"/>
      <c r="H585" s="420"/>
      <c r="I585" s="102"/>
      <c r="J585" s="102"/>
      <c r="K585" s="102"/>
      <c r="L585" s="17"/>
    </row>
    <row r="586" spans="1:12" s="14" customFormat="1" ht="12.75">
      <c r="A586" s="251"/>
      <c r="B586" s="252"/>
      <c r="C586" s="296" t="s">
        <v>1087</v>
      </c>
      <c r="D586" s="254"/>
      <c r="E586" s="263"/>
      <c r="F586" s="358"/>
      <c r="G586" s="263"/>
      <c r="H586" s="420"/>
      <c r="I586" s="102"/>
      <c r="J586" s="102"/>
      <c r="K586" s="102"/>
      <c r="L586" s="17"/>
    </row>
    <row r="587" spans="1:12" s="14" customFormat="1" ht="12.75">
      <c r="A587" s="251">
        <v>751</v>
      </c>
      <c r="B587" s="295"/>
      <c r="C587" s="299"/>
      <c r="D587" s="297"/>
      <c r="E587" s="298"/>
      <c r="F587" s="353"/>
      <c r="G587" s="298"/>
      <c r="H587" s="420"/>
      <c r="I587" s="102"/>
      <c r="J587" s="102"/>
      <c r="K587" s="102"/>
      <c r="L587" s="17"/>
    </row>
    <row r="588" spans="1:12" s="14" customFormat="1" ht="25.5">
      <c r="A588" s="251">
        <v>1</v>
      </c>
      <c r="B588" s="252" t="s">
        <v>1088</v>
      </c>
      <c r="C588" s="320" t="s">
        <v>178</v>
      </c>
      <c r="D588" s="321" t="s">
        <v>1118</v>
      </c>
      <c r="E588" s="322">
        <v>2</v>
      </c>
      <c r="F588" s="366"/>
      <c r="G588" s="422">
        <f aca="true" t="shared" si="24" ref="G588:G599">SUM(E588*F588)</f>
        <v>0</v>
      </c>
      <c r="H588" s="420"/>
      <c r="I588" s="102"/>
      <c r="J588" s="102"/>
      <c r="K588" s="102"/>
      <c r="L588" s="17"/>
    </row>
    <row r="589" spans="1:12" s="14" customFormat="1" ht="12.75">
      <c r="A589" s="251">
        <v>2</v>
      </c>
      <c r="B589" s="252" t="s">
        <v>1089</v>
      </c>
      <c r="C589" s="320" t="s">
        <v>179</v>
      </c>
      <c r="D589" s="321" t="s">
        <v>798</v>
      </c>
      <c r="E589" s="322">
        <v>12</v>
      </c>
      <c r="F589" s="366"/>
      <c r="G589" s="422">
        <f t="shared" si="24"/>
        <v>0</v>
      </c>
      <c r="H589" s="420"/>
      <c r="I589" s="102"/>
      <c r="J589" s="102"/>
      <c r="K589" s="102"/>
      <c r="L589" s="17"/>
    </row>
    <row r="590" spans="1:12" s="14" customFormat="1" ht="25.5">
      <c r="A590" s="251">
        <v>3</v>
      </c>
      <c r="B590" s="252" t="s">
        <v>1090</v>
      </c>
      <c r="C590" s="320" t="s">
        <v>180</v>
      </c>
      <c r="D590" s="321" t="s">
        <v>1001</v>
      </c>
      <c r="E590" s="322">
        <v>6</v>
      </c>
      <c r="F590" s="366"/>
      <c r="G590" s="422">
        <f t="shared" si="24"/>
        <v>0</v>
      </c>
      <c r="H590" s="420"/>
      <c r="I590" s="102"/>
      <c r="J590" s="102"/>
      <c r="K590" s="102"/>
      <c r="L590" s="17"/>
    </row>
    <row r="591" spans="1:12" s="14" customFormat="1" ht="12.75">
      <c r="A591" s="251">
        <v>4</v>
      </c>
      <c r="B591" s="252" t="s">
        <v>188</v>
      </c>
      <c r="C591" s="320" t="s">
        <v>181</v>
      </c>
      <c r="D591" s="321" t="s">
        <v>1118</v>
      </c>
      <c r="E591" s="322">
        <v>6</v>
      </c>
      <c r="F591" s="366"/>
      <c r="G591" s="422">
        <f t="shared" si="24"/>
        <v>0</v>
      </c>
      <c r="H591" s="420"/>
      <c r="I591" s="102"/>
      <c r="J591" s="102"/>
      <c r="K591" s="102"/>
      <c r="L591" s="17"/>
    </row>
    <row r="592" spans="1:12" s="14" customFormat="1" ht="25.5">
      <c r="A592" s="251">
        <v>5</v>
      </c>
      <c r="B592" s="252" t="s">
        <v>189</v>
      </c>
      <c r="C592" s="320" t="s">
        <v>182</v>
      </c>
      <c r="D592" s="321" t="s">
        <v>1118</v>
      </c>
      <c r="E592" s="322">
        <v>1</v>
      </c>
      <c r="F592" s="366"/>
      <c r="G592" s="422">
        <f t="shared" si="24"/>
        <v>0</v>
      </c>
      <c r="H592" s="420"/>
      <c r="I592" s="102"/>
      <c r="J592" s="102"/>
      <c r="K592" s="102"/>
      <c r="L592" s="17"/>
    </row>
    <row r="593" spans="1:12" s="14" customFormat="1" ht="12.75">
      <c r="A593" s="251">
        <v>6</v>
      </c>
      <c r="B593" s="252" t="s">
        <v>190</v>
      </c>
      <c r="C593" s="320" t="s">
        <v>184</v>
      </c>
      <c r="D593" s="321" t="s">
        <v>1228</v>
      </c>
      <c r="E593" s="322">
        <v>1</v>
      </c>
      <c r="F593" s="366"/>
      <c r="G593" s="422">
        <f t="shared" si="24"/>
        <v>0</v>
      </c>
      <c r="H593" s="420"/>
      <c r="I593" s="102"/>
      <c r="J593" s="102"/>
      <c r="K593" s="102"/>
      <c r="L593" s="17"/>
    </row>
    <row r="594" spans="1:12" s="14" customFormat="1" ht="25.5">
      <c r="A594" s="251">
        <v>7</v>
      </c>
      <c r="B594" s="252" t="s">
        <v>191</v>
      </c>
      <c r="C594" s="320" t="s">
        <v>185</v>
      </c>
      <c r="D594" s="321" t="s">
        <v>1118</v>
      </c>
      <c r="E594" s="322">
        <v>1</v>
      </c>
      <c r="F594" s="366"/>
      <c r="G594" s="422">
        <f t="shared" si="24"/>
        <v>0</v>
      </c>
      <c r="H594" s="420"/>
      <c r="I594" s="102"/>
      <c r="J594" s="102"/>
      <c r="K594" s="102"/>
      <c r="L594" s="17"/>
    </row>
    <row r="595" spans="1:12" s="14" customFormat="1" ht="12.75">
      <c r="A595" s="251">
        <v>8</v>
      </c>
      <c r="B595" s="252" t="s">
        <v>192</v>
      </c>
      <c r="C595" s="320" t="s">
        <v>183</v>
      </c>
      <c r="D595" s="321" t="s">
        <v>1228</v>
      </c>
      <c r="E595" s="322">
        <v>1</v>
      </c>
      <c r="F595" s="366"/>
      <c r="G595" s="422">
        <f t="shared" si="24"/>
        <v>0</v>
      </c>
      <c r="H595" s="420"/>
      <c r="I595" s="102"/>
      <c r="J595" s="102"/>
      <c r="K595" s="102"/>
      <c r="L595" s="17"/>
    </row>
    <row r="596" spans="1:12" s="14" customFormat="1" ht="12.75">
      <c r="A596" s="251">
        <v>9</v>
      </c>
      <c r="B596" s="252" t="s">
        <v>193</v>
      </c>
      <c r="C596" s="320" t="s">
        <v>186</v>
      </c>
      <c r="D596" s="321" t="s">
        <v>962</v>
      </c>
      <c r="E596" s="322">
        <v>1</v>
      </c>
      <c r="F596" s="366"/>
      <c r="G596" s="422">
        <f t="shared" si="24"/>
        <v>0</v>
      </c>
      <c r="H596" s="420"/>
      <c r="I596" s="102"/>
      <c r="J596" s="102"/>
      <c r="K596" s="102"/>
      <c r="L596" s="17"/>
    </row>
    <row r="597" spans="1:12" s="14" customFormat="1" ht="12.75">
      <c r="A597" s="251">
        <v>10</v>
      </c>
      <c r="B597" s="252" t="s">
        <v>194</v>
      </c>
      <c r="C597" s="320" t="s">
        <v>187</v>
      </c>
      <c r="D597" s="321" t="s">
        <v>1033</v>
      </c>
      <c r="E597" s="322">
        <v>80</v>
      </c>
      <c r="F597" s="366"/>
      <c r="G597" s="422">
        <f t="shared" si="24"/>
        <v>0</v>
      </c>
      <c r="H597" s="420"/>
      <c r="I597" s="102"/>
      <c r="J597" s="102"/>
      <c r="K597" s="102"/>
      <c r="L597" s="17"/>
    </row>
    <row r="598" spans="1:12" s="14" customFormat="1" ht="12.75">
      <c r="A598" s="251">
        <v>11</v>
      </c>
      <c r="B598" s="252" t="s">
        <v>195</v>
      </c>
      <c r="C598" s="320" t="s">
        <v>1035</v>
      </c>
      <c r="D598" s="321" t="s">
        <v>962</v>
      </c>
      <c r="E598" s="322">
        <v>1</v>
      </c>
      <c r="F598" s="366"/>
      <c r="G598" s="422">
        <f t="shared" si="24"/>
        <v>0</v>
      </c>
      <c r="H598" s="420"/>
      <c r="I598" s="102"/>
      <c r="J598" s="102"/>
      <c r="K598" s="102"/>
      <c r="L598" s="17"/>
    </row>
    <row r="599" spans="1:12" s="14" customFormat="1" ht="38.25">
      <c r="A599" s="251">
        <v>12</v>
      </c>
      <c r="B599" s="252" t="s">
        <v>196</v>
      </c>
      <c r="C599" s="320" t="s">
        <v>0</v>
      </c>
      <c r="D599" s="321" t="s">
        <v>1022</v>
      </c>
      <c r="E599" s="322">
        <v>1</v>
      </c>
      <c r="F599" s="366"/>
      <c r="G599" s="422">
        <f t="shared" si="24"/>
        <v>0</v>
      </c>
      <c r="H599" s="420"/>
      <c r="I599" s="102"/>
      <c r="J599" s="102"/>
      <c r="K599" s="102"/>
      <c r="L599" s="17"/>
    </row>
    <row r="600" spans="1:11" s="14" customFormat="1" ht="12.75">
      <c r="A600" s="370">
        <v>13</v>
      </c>
      <c r="B600" s="371" t="s">
        <v>370</v>
      </c>
      <c r="C600" s="372" t="s">
        <v>433</v>
      </c>
      <c r="D600" s="373" t="s">
        <v>1021</v>
      </c>
      <c r="E600" s="374">
        <v>0.5</v>
      </c>
      <c r="F600" s="378"/>
      <c r="G600" s="418">
        <f>SUM(E600*F600)</f>
        <v>0</v>
      </c>
      <c r="H600" s="420"/>
      <c r="I600" s="102"/>
      <c r="J600" s="102"/>
      <c r="K600" s="102"/>
    </row>
    <row r="601" spans="3:11" s="14" customFormat="1" ht="12.75">
      <c r="C601" s="299"/>
      <c r="F601" s="367"/>
      <c r="H601" s="420"/>
      <c r="I601" s="102"/>
      <c r="J601" s="102"/>
      <c r="K601" s="102"/>
    </row>
    <row r="602" spans="1:11" s="14" customFormat="1" ht="12.75">
      <c r="A602" s="251"/>
      <c r="B602" s="252"/>
      <c r="C602" s="296" t="str">
        <f>C586</f>
        <v>Vzduchotechnika</v>
      </c>
      <c r="D602" s="254"/>
      <c r="E602" s="263"/>
      <c r="F602" s="358"/>
      <c r="G602" s="263"/>
      <c r="H602" s="423"/>
      <c r="I602" s="407"/>
      <c r="J602" s="77"/>
      <c r="K602" s="77"/>
    </row>
    <row r="603" spans="1:11" s="14" customFormat="1" ht="12.75">
      <c r="A603" s="251">
        <f>A587</f>
        <v>751</v>
      </c>
      <c r="B603" s="295"/>
      <c r="C603" s="299"/>
      <c r="D603" s="254" t="s">
        <v>889</v>
      </c>
      <c r="E603" s="258"/>
      <c r="F603" s="358"/>
      <c r="G603" s="307">
        <f>SUM(G588:G602)</f>
        <v>0</v>
      </c>
      <c r="H603" s="423"/>
      <c r="I603" s="407"/>
      <c r="J603" s="77"/>
      <c r="K603" s="77"/>
    </row>
    <row r="604" spans="1:11" s="14" customFormat="1" ht="12.75">
      <c r="A604" s="251"/>
      <c r="B604" s="295"/>
      <c r="C604" s="253" t="s">
        <v>1059</v>
      </c>
      <c r="D604" s="254"/>
      <c r="E604" s="258"/>
      <c r="F604" s="358"/>
      <c r="G604" s="263"/>
      <c r="H604" s="424"/>
      <c r="I604" s="424"/>
      <c r="J604" s="15"/>
      <c r="K604" s="15"/>
    </row>
    <row r="605" spans="1:11" s="14" customFormat="1" ht="12.75">
      <c r="A605" s="323">
        <v>766</v>
      </c>
      <c r="B605" s="252"/>
      <c r="C605" s="256"/>
      <c r="D605" s="254"/>
      <c r="E605" s="258"/>
      <c r="F605" s="349"/>
      <c r="G605" s="258"/>
      <c r="H605" s="424"/>
      <c r="I605" s="424"/>
      <c r="J605" s="15"/>
      <c r="K605" s="15"/>
    </row>
    <row r="606" spans="1:11" s="14" customFormat="1" ht="25.5">
      <c r="A606" s="251">
        <v>1</v>
      </c>
      <c r="B606" s="252" t="s">
        <v>1075</v>
      </c>
      <c r="C606" s="256" t="s">
        <v>780</v>
      </c>
      <c r="D606" s="254" t="s">
        <v>1022</v>
      </c>
      <c r="E606" s="258">
        <v>1</v>
      </c>
      <c r="F606" s="349"/>
      <c r="G606" s="258">
        <f>E606*F606</f>
        <v>0</v>
      </c>
      <c r="H606" s="424"/>
      <c r="I606" s="425"/>
      <c r="J606" s="8"/>
      <c r="K606" s="8"/>
    </row>
    <row r="607" spans="1:11" s="14" customFormat="1" ht="12.75">
      <c r="A607" s="251">
        <v>2</v>
      </c>
      <c r="B607" s="252" t="s">
        <v>1076</v>
      </c>
      <c r="C607" s="256" t="s">
        <v>781</v>
      </c>
      <c r="D607" s="254" t="s">
        <v>1022</v>
      </c>
      <c r="E607" s="258">
        <v>1</v>
      </c>
      <c r="F607" s="349"/>
      <c r="G607" s="258">
        <f>E607*F607</f>
        <v>0</v>
      </c>
      <c r="H607" s="424"/>
      <c r="I607" s="425"/>
      <c r="J607" s="8"/>
      <c r="K607" s="8"/>
    </row>
    <row r="608" spans="1:11" s="14" customFormat="1" ht="12.75">
      <c r="A608" s="251">
        <v>3</v>
      </c>
      <c r="B608" s="252" t="s">
        <v>1077</v>
      </c>
      <c r="C608" s="256" t="s">
        <v>778</v>
      </c>
      <c r="D608" s="254" t="s">
        <v>1022</v>
      </c>
      <c r="E608" s="258">
        <v>1</v>
      </c>
      <c r="F608" s="349"/>
      <c r="G608" s="258">
        <f>E608*F608</f>
        <v>0</v>
      </c>
      <c r="H608" s="424"/>
      <c r="I608" s="425"/>
      <c r="J608" s="8"/>
      <c r="K608" s="8"/>
    </row>
    <row r="609" spans="1:11" s="14" customFormat="1" ht="12.75">
      <c r="A609" s="251">
        <v>4</v>
      </c>
      <c r="B609" s="252" t="s">
        <v>1078</v>
      </c>
      <c r="C609" s="256" t="s">
        <v>779</v>
      </c>
      <c r="D609" s="254" t="s">
        <v>1022</v>
      </c>
      <c r="E609" s="258">
        <v>1</v>
      </c>
      <c r="F609" s="349"/>
      <c r="G609" s="258">
        <f>E609*F609</f>
        <v>0</v>
      </c>
      <c r="H609" s="424"/>
      <c r="I609" s="425"/>
      <c r="J609" s="8"/>
      <c r="K609" s="8"/>
    </row>
    <row r="610" spans="1:11" s="14" customFormat="1" ht="12.75">
      <c r="A610" s="251">
        <v>5</v>
      </c>
      <c r="B610" s="252" t="s">
        <v>936</v>
      </c>
      <c r="C610" s="256" t="s">
        <v>782</v>
      </c>
      <c r="D610" s="254" t="s">
        <v>1022</v>
      </c>
      <c r="E610" s="258">
        <v>1</v>
      </c>
      <c r="F610" s="349"/>
      <c r="G610" s="258">
        <f>E610*F610</f>
        <v>0</v>
      </c>
      <c r="H610" s="424"/>
      <c r="I610" s="425"/>
      <c r="J610" s="8"/>
      <c r="K610" s="8"/>
    </row>
    <row r="611" spans="1:11" s="14" customFormat="1" ht="25.5">
      <c r="A611" s="251">
        <v>6</v>
      </c>
      <c r="B611" s="252" t="s">
        <v>783</v>
      </c>
      <c r="C611" s="256" t="s">
        <v>784</v>
      </c>
      <c r="D611" s="254" t="s">
        <v>796</v>
      </c>
      <c r="E611" s="270">
        <f>SUM(G605:G610)</f>
        <v>0</v>
      </c>
      <c r="F611" s="349"/>
      <c r="G611" s="258">
        <f>E611*F611*0.01</f>
        <v>0</v>
      </c>
      <c r="H611" s="424"/>
      <c r="I611" s="425"/>
      <c r="J611" s="8"/>
      <c r="K611" s="8"/>
    </row>
    <row r="612" spans="1:11" s="28" customFormat="1" ht="12.75">
      <c r="A612" s="14"/>
      <c r="B612" s="14"/>
      <c r="C612" s="256"/>
      <c r="D612" s="14"/>
      <c r="E612" s="14"/>
      <c r="F612" s="367"/>
      <c r="G612" s="14"/>
      <c r="H612" s="424"/>
      <c r="I612" s="425"/>
      <c r="J612" s="8"/>
      <c r="K612" s="8"/>
    </row>
    <row r="613" spans="1:11" s="28" customFormat="1" ht="12.75">
      <c r="A613" s="323">
        <v>766</v>
      </c>
      <c r="B613" s="252"/>
      <c r="C613" s="253" t="s">
        <v>1059</v>
      </c>
      <c r="D613" s="254"/>
      <c r="E613" s="270"/>
      <c r="F613" s="349"/>
      <c r="G613" s="258"/>
      <c r="H613" s="424"/>
      <c r="I613" s="425"/>
      <c r="J613" s="8"/>
      <c r="K613" s="8"/>
    </row>
    <row r="614" spans="1:11" s="28" customFormat="1" ht="12.75">
      <c r="A614" s="324"/>
      <c r="B614" s="252"/>
      <c r="C614" s="253"/>
      <c r="D614" s="254"/>
      <c r="E614" s="270"/>
      <c r="F614" s="349"/>
      <c r="G614" s="258"/>
      <c r="H614" s="424"/>
      <c r="I614" s="424"/>
      <c r="J614" s="15"/>
      <c r="K614" s="15"/>
    </row>
    <row r="615" spans="1:11" s="28" customFormat="1" ht="12.75">
      <c r="A615" s="14"/>
      <c r="B615" s="252"/>
      <c r="C615" s="256"/>
      <c r="D615" s="254" t="s">
        <v>889</v>
      </c>
      <c r="E615" s="258"/>
      <c r="F615" s="349"/>
      <c r="G615" s="294">
        <f>SUM(G606:G613)</f>
        <v>0</v>
      </c>
      <c r="H615" s="407"/>
      <c r="I615" s="407"/>
      <c r="J615" s="77"/>
      <c r="K615" s="77"/>
    </row>
    <row r="616" spans="1:11" s="28" customFormat="1" ht="12.75">
      <c r="A616" s="251"/>
      <c r="B616" s="252"/>
      <c r="C616" s="253" t="s">
        <v>1060</v>
      </c>
      <c r="D616" s="254"/>
      <c r="E616" s="258"/>
      <c r="F616" s="349"/>
      <c r="G616" s="258"/>
      <c r="H616" s="407"/>
      <c r="I616" s="426"/>
      <c r="J616" s="78"/>
      <c r="K616" s="78"/>
    </row>
    <row r="617" spans="1:11" s="14" customFormat="1" ht="12.75">
      <c r="A617" s="251">
        <v>767</v>
      </c>
      <c r="B617" s="252"/>
      <c r="C617" s="256"/>
      <c r="D617" s="254"/>
      <c r="E617" s="258"/>
      <c r="F617" s="349"/>
      <c r="G617" s="258"/>
      <c r="H617" s="407"/>
      <c r="I617" s="426"/>
      <c r="J617" s="78"/>
      <c r="K617" s="78"/>
    </row>
    <row r="618" spans="1:11" s="14" customFormat="1" ht="25.5">
      <c r="A618" s="251">
        <v>1</v>
      </c>
      <c r="B618" s="252" t="s">
        <v>1080</v>
      </c>
      <c r="C618" s="256" t="s">
        <v>934</v>
      </c>
      <c r="D618" s="254" t="s">
        <v>1022</v>
      </c>
      <c r="E618" s="258">
        <v>1</v>
      </c>
      <c r="F618" s="349"/>
      <c r="G618" s="258">
        <f>E618*F618</f>
        <v>0</v>
      </c>
      <c r="H618" s="407"/>
      <c r="I618" s="426"/>
      <c r="J618" s="78"/>
      <c r="K618" s="78"/>
    </row>
    <row r="619" spans="1:11" s="28" customFormat="1" ht="25.5">
      <c r="A619" s="251">
        <v>2</v>
      </c>
      <c r="B619" s="252" t="s">
        <v>866</v>
      </c>
      <c r="C619" s="256" t="s">
        <v>867</v>
      </c>
      <c r="D619" s="254" t="s">
        <v>796</v>
      </c>
      <c r="E619" s="270">
        <f>SUM(G618:G618)</f>
        <v>0</v>
      </c>
      <c r="F619" s="349"/>
      <c r="G619" s="258">
        <f>E619*F619*0.01</f>
        <v>0</v>
      </c>
      <c r="H619" s="407"/>
      <c r="I619" s="426"/>
      <c r="J619" s="78"/>
      <c r="K619" s="78"/>
    </row>
    <row r="620" spans="1:11" s="28" customFormat="1" ht="12.75">
      <c r="A620" s="14"/>
      <c r="B620" s="14"/>
      <c r="C620" s="256"/>
      <c r="D620" s="14"/>
      <c r="E620" s="14"/>
      <c r="F620" s="367"/>
      <c r="G620" s="14"/>
      <c r="H620" s="407"/>
      <c r="I620" s="426"/>
      <c r="J620" s="78"/>
      <c r="K620" s="78"/>
    </row>
    <row r="621" spans="1:11" s="28" customFormat="1" ht="12.75">
      <c r="A621" s="251">
        <f>A617</f>
        <v>767</v>
      </c>
      <c r="B621" s="252"/>
      <c r="C621" s="253" t="str">
        <f>C616</f>
        <v>Konstrukce zámečnické</v>
      </c>
      <c r="D621" s="254"/>
      <c r="E621" s="258"/>
      <c r="F621" s="349"/>
      <c r="G621" s="258"/>
      <c r="H621" s="407"/>
      <c r="I621" s="426"/>
      <c r="J621" s="78"/>
      <c r="K621" s="78"/>
    </row>
    <row r="622" spans="2:11" s="14" customFormat="1" ht="12.75">
      <c r="B622" s="252"/>
      <c r="C622" s="256"/>
      <c r="D622" s="254" t="s">
        <v>889</v>
      </c>
      <c r="E622" s="258"/>
      <c r="F622" s="349"/>
      <c r="G622" s="294">
        <f>SUM(G618:G621)</f>
        <v>0</v>
      </c>
      <c r="H622" s="407"/>
      <c r="I622" s="426"/>
      <c r="J622" s="78"/>
      <c r="K622" s="78"/>
    </row>
    <row r="623" spans="1:11" s="14" customFormat="1" ht="12.75">
      <c r="A623" s="251"/>
      <c r="B623" s="252"/>
      <c r="C623" s="256"/>
      <c r="D623" s="254"/>
      <c r="E623" s="258"/>
      <c r="F623" s="349"/>
      <c r="G623" s="258"/>
      <c r="H623" s="407"/>
      <c r="I623" s="426"/>
      <c r="J623" s="78"/>
      <c r="K623" s="78"/>
    </row>
    <row r="624" spans="1:11" s="14" customFormat="1" ht="12.75">
      <c r="A624" s="251"/>
      <c r="B624" s="252"/>
      <c r="C624" s="256"/>
      <c r="D624" s="254"/>
      <c r="E624" s="258"/>
      <c r="F624" s="349"/>
      <c r="G624" s="258"/>
      <c r="H624" s="407"/>
      <c r="I624" s="426"/>
      <c r="J624" s="78"/>
      <c r="K624" s="78"/>
    </row>
    <row r="625" spans="1:11" s="14" customFormat="1" ht="12.75">
      <c r="A625" s="251"/>
      <c r="B625" s="252"/>
      <c r="C625" s="253" t="s">
        <v>337</v>
      </c>
      <c r="D625" s="254"/>
      <c r="E625" s="258"/>
      <c r="F625" s="349"/>
      <c r="G625" s="258"/>
      <c r="H625" s="407"/>
      <c r="I625" s="426"/>
      <c r="J625" s="427"/>
      <c r="K625" s="428"/>
    </row>
    <row r="626" spans="1:11" s="14" customFormat="1" ht="12.75">
      <c r="A626" s="251">
        <v>777</v>
      </c>
      <c r="B626" s="252"/>
      <c r="C626" s="256"/>
      <c r="D626" s="254"/>
      <c r="E626" s="255"/>
      <c r="F626" s="348"/>
      <c r="G626" s="255"/>
      <c r="H626" s="407"/>
      <c r="I626" s="426"/>
      <c r="J626" s="427"/>
      <c r="K626" s="428"/>
    </row>
    <row r="627" spans="1:11" s="14" customFormat="1" ht="12.75">
      <c r="A627" s="251">
        <v>1</v>
      </c>
      <c r="B627" s="252" t="s">
        <v>988</v>
      </c>
      <c r="C627" s="299" t="s">
        <v>989</v>
      </c>
      <c r="D627" s="254" t="s">
        <v>1001</v>
      </c>
      <c r="E627" s="255">
        <v>49.05</v>
      </c>
      <c r="F627" s="348"/>
      <c r="G627" s="255">
        <f>E627*F627</f>
        <v>0</v>
      </c>
      <c r="H627" s="407"/>
      <c r="I627" s="426"/>
      <c r="J627" s="427"/>
      <c r="K627" s="428"/>
    </row>
    <row r="628" spans="1:11" s="14" customFormat="1" ht="12.75">
      <c r="A628" s="251"/>
      <c r="B628" s="252"/>
      <c r="C628" s="299" t="s">
        <v>611</v>
      </c>
      <c r="D628" s="254"/>
      <c r="E628" s="299"/>
      <c r="F628" s="348"/>
      <c r="G628" s="255"/>
      <c r="H628" s="407"/>
      <c r="I628" s="426"/>
      <c r="J628" s="427"/>
      <c r="K628" s="428"/>
    </row>
    <row r="629" spans="1:11" s="14" customFormat="1" ht="12.75">
      <c r="A629" s="251">
        <v>2</v>
      </c>
      <c r="B629" s="252" t="s">
        <v>990</v>
      </c>
      <c r="C629" s="299" t="s">
        <v>933</v>
      </c>
      <c r="D629" s="254" t="s">
        <v>798</v>
      </c>
      <c r="E629" s="255">
        <v>43.64</v>
      </c>
      <c r="F629" s="348"/>
      <c r="G629" s="255">
        <f>E629*F629</f>
        <v>0</v>
      </c>
      <c r="H629" s="407"/>
      <c r="I629" s="426"/>
      <c r="J629" s="427"/>
      <c r="K629" s="428"/>
    </row>
    <row r="630" spans="1:11" s="14" customFormat="1" ht="12.75">
      <c r="A630" s="251"/>
      <c r="B630" s="252"/>
      <c r="C630" s="299" t="s">
        <v>612</v>
      </c>
      <c r="D630" s="254"/>
      <c r="E630" s="299"/>
      <c r="F630" s="348"/>
      <c r="G630" s="255"/>
      <c r="H630" s="407"/>
      <c r="I630" s="426"/>
      <c r="J630" s="427"/>
      <c r="K630" s="428"/>
    </row>
    <row r="631" spans="1:11" s="14" customFormat="1" ht="12.75">
      <c r="A631" s="251"/>
      <c r="B631" s="252"/>
      <c r="C631" s="299" t="s">
        <v>613</v>
      </c>
      <c r="D631" s="254"/>
      <c r="E631" s="299"/>
      <c r="F631" s="348"/>
      <c r="G631" s="255"/>
      <c r="H631" s="407"/>
      <c r="I631" s="426"/>
      <c r="J631" s="427"/>
      <c r="K631" s="428"/>
    </row>
    <row r="632" spans="1:11" s="14" customFormat="1" ht="25.5">
      <c r="A632" s="251">
        <v>3</v>
      </c>
      <c r="B632" s="252" t="s">
        <v>1053</v>
      </c>
      <c r="C632" s="325" t="s">
        <v>991</v>
      </c>
      <c r="D632" s="254" t="s">
        <v>1001</v>
      </c>
      <c r="E632" s="255">
        <v>49.05</v>
      </c>
      <c r="F632" s="359"/>
      <c r="G632" s="255">
        <f>E632*F632</f>
        <v>0</v>
      </c>
      <c r="H632" s="407"/>
      <c r="I632" s="426"/>
      <c r="J632" s="78"/>
      <c r="K632" s="78"/>
    </row>
    <row r="633" spans="1:11" s="14" customFormat="1" ht="25.5">
      <c r="A633" s="251">
        <v>4</v>
      </c>
      <c r="B633" s="252" t="s">
        <v>1054</v>
      </c>
      <c r="C633" s="325" t="s">
        <v>812</v>
      </c>
      <c r="D633" s="254" t="s">
        <v>1001</v>
      </c>
      <c r="E633" s="255">
        <v>49.05</v>
      </c>
      <c r="F633" s="359"/>
      <c r="G633" s="255">
        <f>E633*F633</f>
        <v>0</v>
      </c>
      <c r="H633" s="407"/>
      <c r="I633" s="426"/>
      <c r="J633" s="78"/>
      <c r="K633" s="78"/>
    </row>
    <row r="634" spans="1:11" s="14" customFormat="1" ht="25.5">
      <c r="A634" s="251">
        <v>5</v>
      </c>
      <c r="B634" s="252" t="s">
        <v>992</v>
      </c>
      <c r="C634" s="299" t="s">
        <v>993</v>
      </c>
      <c r="D634" s="254" t="s">
        <v>796</v>
      </c>
      <c r="E634" s="326">
        <f>SUM(G627:G633)</f>
        <v>0</v>
      </c>
      <c r="F634" s="348"/>
      <c r="G634" s="255">
        <f>E634*F634*0.01</f>
        <v>0</v>
      </c>
      <c r="H634" s="407"/>
      <c r="I634" s="426"/>
      <c r="J634" s="427"/>
      <c r="K634" s="428"/>
    </row>
    <row r="635" spans="3:11" s="14" customFormat="1" ht="12.75">
      <c r="C635" s="256"/>
      <c r="F635" s="367"/>
      <c r="H635" s="407"/>
      <c r="I635" s="426"/>
      <c r="J635" s="427"/>
      <c r="K635" s="428"/>
    </row>
    <row r="636" spans="1:11" s="14" customFormat="1" ht="12.75">
      <c r="A636" s="251">
        <f>A626</f>
        <v>777</v>
      </c>
      <c r="B636" s="252"/>
      <c r="C636" s="253" t="str">
        <f>C625</f>
        <v>Podlahy lité ( místnost 015 a 015A)</v>
      </c>
      <c r="D636" s="254" t="s">
        <v>889</v>
      </c>
      <c r="E636" s="255"/>
      <c r="F636" s="348"/>
      <c r="G636" s="328">
        <f>SUM(G627:G634)</f>
        <v>0</v>
      </c>
      <c r="H636" s="407"/>
      <c r="I636" s="426"/>
      <c r="J636" s="427"/>
      <c r="K636" s="428"/>
    </row>
    <row r="637" spans="2:11" s="14" customFormat="1" ht="12.75">
      <c r="B637" s="252"/>
      <c r="C637" s="256"/>
      <c r="F637" s="367"/>
      <c r="H637" s="407"/>
      <c r="I637" s="426"/>
      <c r="J637" s="78"/>
      <c r="K637" s="78"/>
    </row>
    <row r="638" spans="1:11" s="14" customFormat="1" ht="12.75">
      <c r="A638" s="251"/>
      <c r="B638" s="252"/>
      <c r="D638" s="254"/>
      <c r="E638" s="255"/>
      <c r="F638" s="359"/>
      <c r="G638" s="255"/>
      <c r="H638" s="407"/>
      <c r="I638" s="426"/>
      <c r="J638" s="78"/>
      <c r="K638" s="78"/>
    </row>
    <row r="639" spans="1:11" s="14" customFormat="1" ht="12.75">
      <c r="A639" s="251">
        <v>783</v>
      </c>
      <c r="B639" s="252"/>
      <c r="C639" s="253" t="s">
        <v>806</v>
      </c>
      <c r="D639" s="254"/>
      <c r="E639" s="258"/>
      <c r="F639" s="349"/>
      <c r="G639" s="258"/>
      <c r="H639" s="407"/>
      <c r="I639" s="426"/>
      <c r="J639" s="78"/>
      <c r="K639" s="78"/>
    </row>
    <row r="640" spans="1:11" s="14" customFormat="1" ht="25.5">
      <c r="A640" s="251">
        <v>1</v>
      </c>
      <c r="B640" s="252" t="s">
        <v>959</v>
      </c>
      <c r="C640" s="256" t="s">
        <v>1055</v>
      </c>
      <c r="D640" s="254" t="s">
        <v>1001</v>
      </c>
      <c r="E640" s="258">
        <v>3.5</v>
      </c>
      <c r="F640" s="349"/>
      <c r="G640" s="258">
        <f>E640*F640</f>
        <v>0</v>
      </c>
      <c r="H640" s="407"/>
      <c r="I640" s="426"/>
      <c r="J640" s="78"/>
      <c r="K640" s="78"/>
    </row>
    <row r="641" spans="1:11" s="14" customFormat="1" ht="12.75">
      <c r="A641" s="251"/>
      <c r="B641" s="252"/>
      <c r="C641" s="256" t="s">
        <v>630</v>
      </c>
      <c r="D641" s="254"/>
      <c r="E641" s="258"/>
      <c r="F641" s="349"/>
      <c r="G641" s="258"/>
      <c r="H641" s="407"/>
      <c r="I641" s="426"/>
      <c r="J641" s="78"/>
      <c r="K641" s="78"/>
    </row>
    <row r="642" spans="1:11" s="14" customFormat="1" ht="25.5">
      <c r="A642" s="251">
        <v>2</v>
      </c>
      <c r="B642" s="252" t="s">
        <v>855</v>
      </c>
      <c r="C642" s="256" t="s">
        <v>1069</v>
      </c>
      <c r="D642" s="254" t="s">
        <v>1001</v>
      </c>
      <c r="E642" s="258">
        <v>3.5</v>
      </c>
      <c r="F642" s="349"/>
      <c r="G642" s="258">
        <f>E642*F642</f>
        <v>0</v>
      </c>
      <c r="H642" s="407"/>
      <c r="I642" s="426"/>
      <c r="J642" s="78"/>
      <c r="K642" s="78"/>
    </row>
    <row r="643" spans="3:11" s="14" customFormat="1" ht="12.75">
      <c r="C643" s="256"/>
      <c r="D643" s="254"/>
      <c r="E643" s="258"/>
      <c r="F643" s="349"/>
      <c r="G643" s="258"/>
      <c r="H643" s="407"/>
      <c r="I643" s="426"/>
      <c r="J643" s="78"/>
      <c r="K643" s="78"/>
    </row>
    <row r="644" spans="1:11" s="14" customFormat="1" ht="12.75">
      <c r="A644" s="251">
        <f>A639</f>
        <v>783</v>
      </c>
      <c r="B644" s="252"/>
      <c r="C644" s="253" t="str">
        <f>C639</f>
        <v>Nátěry</v>
      </c>
      <c r="D644" s="254" t="s">
        <v>889</v>
      </c>
      <c r="E644" s="258"/>
      <c r="F644" s="349"/>
      <c r="G644" s="258">
        <f>SUM(G640:G643)</f>
        <v>0</v>
      </c>
      <c r="H644" s="407"/>
      <c r="I644" s="426"/>
      <c r="J644" s="78"/>
      <c r="K644" s="78"/>
    </row>
    <row r="645" spans="2:11" s="14" customFormat="1" ht="12.75">
      <c r="B645" s="252"/>
      <c r="C645" s="256"/>
      <c r="F645" s="367"/>
      <c r="H645" s="407"/>
      <c r="I645" s="426"/>
      <c r="J645" s="78"/>
      <c r="K645" s="78"/>
    </row>
    <row r="646" spans="1:11" s="14" customFormat="1" ht="13.5" customHeight="1">
      <c r="A646" s="251"/>
      <c r="B646" s="252"/>
      <c r="C646" s="256"/>
      <c r="D646" s="254"/>
      <c r="E646" s="258"/>
      <c r="F646" s="349"/>
      <c r="G646" s="258"/>
      <c r="H646" s="407"/>
      <c r="I646" s="426"/>
      <c r="J646" s="78"/>
      <c r="K646" s="78"/>
    </row>
    <row r="647" spans="1:11" s="14" customFormat="1" ht="13.5" customHeight="1">
      <c r="A647" s="251"/>
      <c r="B647" s="252"/>
      <c r="C647" s="256"/>
      <c r="D647" s="254"/>
      <c r="E647" s="258"/>
      <c r="F647" s="349"/>
      <c r="G647" s="258"/>
      <c r="H647" s="407"/>
      <c r="I647" s="426"/>
      <c r="J647" s="78"/>
      <c r="K647" s="78"/>
    </row>
    <row r="648" spans="1:11" s="14" customFormat="1" ht="13.5" customHeight="1">
      <c r="A648" s="251">
        <v>784</v>
      </c>
      <c r="B648" s="252"/>
      <c r="C648" s="253" t="s">
        <v>807</v>
      </c>
      <c r="D648" s="254"/>
      <c r="E648" s="258"/>
      <c r="F648" s="349"/>
      <c r="G648" s="258"/>
      <c r="H648" s="407"/>
      <c r="I648" s="426"/>
      <c r="J648" s="78"/>
      <c r="K648" s="78"/>
    </row>
    <row r="649" spans="1:11" ht="11.25" customHeight="1">
      <c r="A649" s="251"/>
      <c r="B649" s="252"/>
      <c r="C649" s="256"/>
      <c r="D649" s="254"/>
      <c r="E649" s="258"/>
      <c r="F649" s="349"/>
      <c r="G649" s="258"/>
      <c r="H649" s="407"/>
      <c r="I649" s="426"/>
      <c r="J649" s="78"/>
      <c r="K649" s="78"/>
    </row>
    <row r="650" spans="1:11" ht="11.25" customHeight="1">
      <c r="A650" s="251">
        <v>1</v>
      </c>
      <c r="B650" s="252" t="s">
        <v>1082</v>
      </c>
      <c r="C650" s="257" t="s">
        <v>1083</v>
      </c>
      <c r="D650" s="254" t="s">
        <v>1001</v>
      </c>
      <c r="E650" s="258">
        <v>634.34</v>
      </c>
      <c r="F650" s="349"/>
      <c r="G650" s="258">
        <f>E650*F650</f>
        <v>0</v>
      </c>
      <c r="H650" s="407"/>
      <c r="I650" s="426"/>
      <c r="J650" s="78"/>
      <c r="K650" s="78"/>
    </row>
    <row r="651" spans="1:11" ht="11.25" customHeight="1">
      <c r="A651" s="251"/>
      <c r="B651" s="252"/>
      <c r="C651" s="257" t="s">
        <v>615</v>
      </c>
      <c r="D651" s="254"/>
      <c r="E651" s="258"/>
      <c r="F651" s="349"/>
      <c r="G651" s="258"/>
      <c r="H651" s="407"/>
      <c r="I651" s="426"/>
      <c r="J651" s="78"/>
      <c r="K651" s="78"/>
    </row>
    <row r="652" spans="1:11" ht="11.25" customHeight="1">
      <c r="A652" s="251"/>
      <c r="B652" s="252"/>
      <c r="C652" s="257" t="s">
        <v>614</v>
      </c>
      <c r="D652" s="254"/>
      <c r="E652" s="258"/>
      <c r="F652" s="349"/>
      <c r="G652" s="258"/>
      <c r="H652" s="407"/>
      <c r="I652" s="426"/>
      <c r="J652" s="78"/>
      <c r="K652" s="78"/>
    </row>
    <row r="653" spans="1:11" ht="11.25" customHeight="1">
      <c r="A653" s="251"/>
      <c r="B653" s="252"/>
      <c r="C653" s="257" t="s">
        <v>616</v>
      </c>
      <c r="D653" s="254"/>
      <c r="E653" s="258"/>
      <c r="F653" s="349"/>
      <c r="G653" s="258"/>
      <c r="H653" s="407"/>
      <c r="I653" s="426"/>
      <c r="J653" s="78"/>
      <c r="K653" s="78"/>
    </row>
    <row r="654" spans="1:11" ht="11.25" customHeight="1">
      <c r="A654" s="251"/>
      <c r="B654" s="252"/>
      <c r="C654" s="257" t="s">
        <v>617</v>
      </c>
      <c r="D654" s="254"/>
      <c r="E654" s="258"/>
      <c r="F654" s="349"/>
      <c r="G654" s="258"/>
      <c r="H654" s="407"/>
      <c r="I654" s="426"/>
      <c r="J654" s="78"/>
      <c r="K654" s="78"/>
    </row>
    <row r="655" spans="1:11" ht="11.25" customHeight="1">
      <c r="A655" s="251"/>
      <c r="B655" s="252"/>
      <c r="C655" s="257" t="s">
        <v>618</v>
      </c>
      <c r="D655" s="254"/>
      <c r="E655" s="258"/>
      <c r="F655" s="349"/>
      <c r="G655" s="258"/>
      <c r="H655" s="407"/>
      <c r="I655" s="426"/>
      <c r="J655" s="78"/>
      <c r="K655" s="78"/>
    </row>
    <row r="656" spans="1:11" ht="11.25" customHeight="1">
      <c r="A656" s="251"/>
      <c r="B656" s="252" t="s">
        <v>621</v>
      </c>
      <c r="C656" s="257" t="s">
        <v>619</v>
      </c>
      <c r="D656" s="254"/>
      <c r="E656" s="258"/>
      <c r="F656" s="349"/>
      <c r="G656" s="258"/>
      <c r="H656" s="407"/>
      <c r="I656" s="426"/>
      <c r="J656" s="78"/>
      <c r="K656" s="78"/>
    </row>
    <row r="657" spans="1:11" ht="11.25" customHeight="1">
      <c r="A657" s="251"/>
      <c r="B657" s="252" t="s">
        <v>622</v>
      </c>
      <c r="C657" s="257" t="s">
        <v>620</v>
      </c>
      <c r="D657" s="254"/>
      <c r="E657" s="258"/>
      <c r="F657" s="349"/>
      <c r="G657" s="258"/>
      <c r="H657" s="407"/>
      <c r="I657" s="426"/>
      <c r="J657" s="78"/>
      <c r="K657" s="78"/>
    </row>
    <row r="658" spans="1:11" ht="11.25" customHeight="1">
      <c r="A658" s="251"/>
      <c r="B658" s="252" t="s">
        <v>623</v>
      </c>
      <c r="C658" s="257" t="s">
        <v>624</v>
      </c>
      <c r="D658" s="254"/>
      <c r="E658" s="257"/>
      <c r="F658" s="349"/>
      <c r="G658" s="258"/>
      <c r="H658" s="407"/>
      <c r="I658" s="426"/>
      <c r="J658" s="78"/>
      <c r="K658" s="78"/>
    </row>
    <row r="659" spans="1:11" ht="11.25" customHeight="1">
      <c r="A659" s="251"/>
      <c r="B659" s="252"/>
      <c r="C659" s="257" t="s">
        <v>625</v>
      </c>
      <c r="D659" s="254"/>
      <c r="E659" s="258"/>
      <c r="F659" s="349"/>
      <c r="G659" s="258"/>
      <c r="H659" s="407"/>
      <c r="I659" s="426"/>
      <c r="J659" s="78"/>
      <c r="K659" s="78"/>
    </row>
    <row r="660" spans="1:11" ht="11.25" customHeight="1">
      <c r="A660" s="251">
        <v>2</v>
      </c>
      <c r="B660" s="252" t="s">
        <v>937</v>
      </c>
      <c r="C660" s="257" t="s">
        <v>938</v>
      </c>
      <c r="D660" s="254" t="s">
        <v>1001</v>
      </c>
      <c r="E660" s="258">
        <v>40</v>
      </c>
      <c r="F660" s="349"/>
      <c r="G660" s="258">
        <f>E660*F660</f>
        <v>0</v>
      </c>
      <c r="H660" s="407"/>
      <c r="I660" s="426"/>
      <c r="J660" s="78"/>
      <c r="K660" s="78"/>
    </row>
    <row r="661" spans="1:11" ht="25.5">
      <c r="A661" s="251">
        <v>3</v>
      </c>
      <c r="B661" s="252" t="s">
        <v>939</v>
      </c>
      <c r="C661" s="257" t="s">
        <v>821</v>
      </c>
      <c r="D661" s="254" t="s">
        <v>1001</v>
      </c>
      <c r="E661" s="258">
        <v>634.34</v>
      </c>
      <c r="F661" s="349"/>
      <c r="G661" s="258">
        <f>E661*F661</f>
        <v>0</v>
      </c>
      <c r="H661" s="407"/>
      <c r="I661" s="426"/>
      <c r="J661" s="78"/>
      <c r="K661" s="78"/>
    </row>
    <row r="662" spans="1:11" ht="25.5">
      <c r="A662" s="251">
        <v>4</v>
      </c>
      <c r="B662" s="252" t="s">
        <v>820</v>
      </c>
      <c r="C662" s="257" t="s">
        <v>940</v>
      </c>
      <c r="D662" s="254" t="s">
        <v>1001</v>
      </c>
      <c r="E662" s="258">
        <v>110.11</v>
      </c>
      <c r="F662" s="349"/>
      <c r="G662" s="258">
        <f>E662*F662</f>
        <v>0</v>
      </c>
      <c r="H662" s="407"/>
      <c r="I662" s="426"/>
      <c r="J662" s="78"/>
      <c r="K662" s="78"/>
    </row>
    <row r="663" spans="1:11" ht="11.25" customHeight="1">
      <c r="A663" s="251"/>
      <c r="B663" s="252"/>
      <c r="C663" s="257" t="s">
        <v>631</v>
      </c>
      <c r="D663" s="254"/>
      <c r="E663" s="258"/>
      <c r="F663" s="349"/>
      <c r="G663" s="258"/>
      <c r="H663" s="407"/>
      <c r="I663" s="426"/>
      <c r="J663" s="78"/>
      <c r="K663" s="78"/>
    </row>
    <row r="664" spans="1:11" ht="30" customHeight="1">
      <c r="A664" s="251">
        <v>5</v>
      </c>
      <c r="B664" s="252" t="s">
        <v>1084</v>
      </c>
      <c r="C664" s="256" t="s">
        <v>995</v>
      </c>
      <c r="D664" s="254" t="s">
        <v>1001</v>
      </c>
      <c r="E664" s="258">
        <v>634.34</v>
      </c>
      <c r="F664" s="349"/>
      <c r="G664" s="258">
        <f>E664*F664</f>
        <v>0</v>
      </c>
      <c r="H664" s="407"/>
      <c r="I664" s="426"/>
      <c r="J664" s="78"/>
      <c r="K664" s="78"/>
    </row>
    <row r="665" spans="1:11" ht="39" customHeight="1">
      <c r="A665" s="251">
        <v>6</v>
      </c>
      <c r="B665" s="252" t="s">
        <v>941</v>
      </c>
      <c r="C665" s="256" t="s">
        <v>942</v>
      </c>
      <c r="D665" s="254" t="s">
        <v>1001</v>
      </c>
      <c r="E665" s="258">
        <v>110.11</v>
      </c>
      <c r="F665" s="349"/>
      <c r="G665" s="258">
        <f>E665*F665</f>
        <v>0</v>
      </c>
      <c r="H665" s="407"/>
      <c r="I665" s="426"/>
      <c r="J665" s="78"/>
      <c r="K665" s="78"/>
    </row>
    <row r="666" spans="1:11" ht="11.25" customHeight="1">
      <c r="A666" s="251"/>
      <c r="B666" s="252"/>
      <c r="C666" s="256"/>
      <c r="D666" s="254"/>
      <c r="E666" s="258"/>
      <c r="F666" s="349"/>
      <c r="G666" s="258"/>
      <c r="H666" s="407"/>
      <c r="I666" s="426"/>
      <c r="J666" s="78"/>
      <c r="K666" s="78"/>
    </row>
    <row r="667" spans="1:11" ht="11.25" customHeight="1">
      <c r="A667" s="251">
        <f>A648</f>
        <v>784</v>
      </c>
      <c r="B667" s="252"/>
      <c r="C667" s="253" t="str">
        <f>C648</f>
        <v>Malby</v>
      </c>
      <c r="D667" s="254" t="s">
        <v>889</v>
      </c>
      <c r="E667" s="258"/>
      <c r="F667" s="349"/>
      <c r="G667" s="294">
        <f>SUM(G650:G665)</f>
        <v>0</v>
      </c>
      <c r="H667" s="407"/>
      <c r="I667" s="426"/>
      <c r="J667" s="78"/>
      <c r="K667" s="78"/>
    </row>
    <row r="668" spans="1:11" ht="11.25" customHeight="1">
      <c r="A668" s="6"/>
      <c r="B668" s="6"/>
      <c r="C668" s="429"/>
      <c r="D668" s="6"/>
      <c r="E668" s="6"/>
      <c r="F668" s="6"/>
      <c r="G668" s="6"/>
      <c r="H668" s="430"/>
      <c r="I668" s="431"/>
      <c r="J668" s="8"/>
      <c r="K668" s="8"/>
    </row>
    <row r="669" spans="1:11" ht="11.25" customHeight="1">
      <c r="A669" s="432"/>
      <c r="B669" s="433"/>
      <c r="C669" s="257"/>
      <c r="D669" s="434"/>
      <c r="E669" s="435"/>
      <c r="F669" s="436"/>
      <c r="G669" s="435"/>
      <c r="H669" s="430"/>
      <c r="I669" s="431"/>
      <c r="J669" s="8"/>
      <c r="K669" s="8"/>
    </row>
    <row r="670" spans="1:11" ht="11.25" customHeight="1">
      <c r="A670" s="432"/>
      <c r="B670" s="433"/>
      <c r="D670" s="434"/>
      <c r="E670" s="435"/>
      <c r="F670" s="436"/>
      <c r="G670" s="435"/>
      <c r="H670" s="15"/>
      <c r="I670" s="8"/>
      <c r="J670" s="8"/>
      <c r="K670" s="8"/>
    </row>
    <row r="671" spans="1:6" ht="11.25" customHeight="1">
      <c r="A671" s="151"/>
      <c r="F671" s="7"/>
    </row>
  </sheetData>
  <sheetProtection password="CE10" sheet="1"/>
  <mergeCells count="27">
    <mergeCell ref="E23:G23"/>
    <mergeCell ref="H12:J12"/>
    <mergeCell ref="I16:K16"/>
    <mergeCell ref="G15:H15"/>
    <mergeCell ref="G14:H14"/>
    <mergeCell ref="G16:H16"/>
    <mergeCell ref="C16:F16"/>
    <mergeCell ref="I15:K15"/>
    <mergeCell ref="A13:B13"/>
    <mergeCell ref="H9:J9"/>
    <mergeCell ref="I13:K13"/>
    <mergeCell ref="C15:F15"/>
    <mergeCell ref="A14:B14"/>
    <mergeCell ref="A9:F9"/>
    <mergeCell ref="H10:J10"/>
    <mergeCell ref="C13:F13"/>
    <mergeCell ref="C14:F14"/>
    <mergeCell ref="A1:J1"/>
    <mergeCell ref="A16:B16"/>
    <mergeCell ref="A3:H3"/>
    <mergeCell ref="G13:H13"/>
    <mergeCell ref="A8:G8"/>
    <mergeCell ref="H7:J7"/>
    <mergeCell ref="H11:J11"/>
    <mergeCell ref="A15:B15"/>
    <mergeCell ref="I14:K14"/>
    <mergeCell ref="H8:J8"/>
  </mergeCells>
  <hyperlinks>
    <hyperlink ref="C63" location="'Rozpočet - výkaz výměr,'!C134" display="'Rozpočet - výkaz výměr,'!C134"/>
    <hyperlink ref="C65" location="'Rozpočet - výkaz výměr,'!C356" display="'Rozpočet - výkaz výměr,'!C356"/>
    <hyperlink ref="C66" location="'Rozpočet - výkaz výměr,'!C539" display="'Rozpočet - výkaz výměr,'!C539"/>
    <hyperlink ref="C67" location="'Rozpočet - výkaz výměr,'!C554" display="'Rozpočet - výkaz výměr,'!C554"/>
    <hyperlink ref="C68" location="'Rozpočet - výkaz výměr,'!C586" display="'Rozpočet - výkaz výměr,'!C586"/>
    <hyperlink ref="C69" location="'Rozpočet - výkaz výměr,'!C730" display="'Rozpočet - výkaz výměr,'!C730"/>
    <hyperlink ref="C79" location="'Rozpočet - výkaz výměr,'!C825" display="'Rozpočet - výkaz výměr,'!C825"/>
    <hyperlink ref="C80" location="'Rozpočet - výkaz výměr,'!C835" display="'Rozpočet - výkaz výměr,'!C835"/>
    <hyperlink ref="C84" location="'Rozpočet - výkaz výměr,'!C1002" display="'Rozpočet - výkaz výměr,'!C1002"/>
    <hyperlink ref="C86" location="'Rozpočet - výkaz výměr,'!C1080" display="'Rozpočet - výkaz výměr,'!C1080"/>
    <hyperlink ref="C87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2"/>
  <sheetViews>
    <sheetView zoomScale="85" zoomScaleNormal="85" zoomScaleSheetLayoutView="145" zoomScalePageLayoutView="145" workbookViewId="0" topLeftCell="A154">
      <selection activeCell="G189" sqref="G189"/>
    </sheetView>
  </sheetViews>
  <sheetFormatPr defaultColWidth="9.140625" defaultRowHeight="11.25" customHeight="1"/>
  <cols>
    <col min="1" max="1" width="4.8515625" style="1" customWidth="1"/>
    <col min="2" max="2" width="14.00390625" style="1" customWidth="1"/>
    <col min="3" max="3" width="44.140625" style="4" customWidth="1"/>
    <col min="4" max="4" width="5.421875" style="18" customWidth="1"/>
    <col min="5" max="5" width="11.00390625" style="5" customWidth="1"/>
    <col min="6" max="6" width="12.8515625" style="1" customWidth="1"/>
    <col min="7" max="7" width="18.7109375" style="1" customWidth="1"/>
    <col min="8" max="8" width="11.28125" style="9" customWidth="1"/>
    <col min="9" max="9" width="9.00390625" style="1" customWidth="1"/>
    <col min="10" max="10" width="9.421875" style="1" customWidth="1"/>
    <col min="11" max="11" width="7.57421875" style="1" customWidth="1"/>
    <col min="12" max="12" width="13.57421875" style="12" customWidth="1"/>
    <col min="13" max="13" width="9.00390625" style="6" customWidth="1"/>
    <col min="14" max="16384" width="9.140625" style="6" customWidth="1"/>
  </cols>
  <sheetData>
    <row r="1" spans="1:12" s="1" customFormat="1" ht="16.5" customHeight="1">
      <c r="A1" s="31" t="s">
        <v>947</v>
      </c>
      <c r="B1" s="32"/>
      <c r="C1" s="33"/>
      <c r="D1" s="34"/>
      <c r="E1" s="35"/>
      <c r="F1" s="32"/>
      <c r="G1" s="32"/>
      <c r="H1" s="36"/>
      <c r="I1" s="32"/>
      <c r="J1" s="32"/>
      <c r="K1" s="32"/>
      <c r="L1" s="37"/>
    </row>
    <row r="2" spans="1:12" s="1" customFormat="1" ht="16.5" customHeight="1">
      <c r="A2" s="31"/>
      <c r="B2" s="32"/>
      <c r="C2" s="33"/>
      <c r="D2" s="34"/>
      <c r="E2" s="35"/>
      <c r="F2" s="32"/>
      <c r="G2" s="32"/>
      <c r="H2" s="36"/>
      <c r="I2" s="32"/>
      <c r="J2" s="32"/>
      <c r="K2" s="32"/>
      <c r="L2" s="37"/>
    </row>
    <row r="3" spans="1:12" s="1" customFormat="1" ht="28.5" customHeight="1">
      <c r="A3" s="452" t="s">
        <v>898</v>
      </c>
      <c r="B3" s="452"/>
      <c r="C3" s="452"/>
      <c r="D3" s="452"/>
      <c r="E3" s="452"/>
      <c r="F3" s="452"/>
      <c r="G3" s="452"/>
      <c r="H3" s="452"/>
      <c r="I3" s="38"/>
      <c r="J3" s="39"/>
      <c r="K3" s="39"/>
      <c r="L3" s="37"/>
    </row>
    <row r="4" spans="1:12" s="1" customFormat="1" ht="15" customHeight="1">
      <c r="A4" s="40" t="s">
        <v>981</v>
      </c>
      <c r="B4" s="38"/>
      <c r="C4" s="41"/>
      <c r="D4" s="42"/>
      <c r="E4" s="43"/>
      <c r="F4" s="38"/>
      <c r="G4" s="38"/>
      <c r="H4" s="44"/>
      <c r="I4" s="38"/>
      <c r="J4" s="39"/>
      <c r="K4" s="39"/>
      <c r="L4" s="37"/>
    </row>
    <row r="5" spans="1:12" s="1" customFormat="1" ht="15" customHeight="1">
      <c r="A5" s="40" t="s">
        <v>1215</v>
      </c>
      <c r="B5" s="38"/>
      <c r="C5" s="41"/>
      <c r="D5" s="42"/>
      <c r="E5" s="43"/>
      <c r="F5" s="38"/>
      <c r="G5" s="38"/>
      <c r="H5" s="44"/>
      <c r="I5" s="38"/>
      <c r="J5" s="39"/>
      <c r="K5" s="39"/>
      <c r="L5" s="37"/>
    </row>
    <row r="6" spans="1:12" s="1" customFormat="1" ht="15" customHeight="1">
      <c r="A6" s="40"/>
      <c r="B6" s="38"/>
      <c r="C6" s="41"/>
      <c r="D6" s="42"/>
      <c r="E6" s="43"/>
      <c r="F6" s="38"/>
      <c r="G6" s="38"/>
      <c r="H6" s="44"/>
      <c r="I6" s="38"/>
      <c r="J6" s="39"/>
      <c r="K6" s="39"/>
      <c r="L6" s="37"/>
    </row>
    <row r="7" spans="1:12" s="10" customFormat="1" ht="15" customHeight="1">
      <c r="A7" s="45" t="s">
        <v>956</v>
      </c>
      <c r="B7" s="45"/>
      <c r="C7" s="46"/>
      <c r="D7" s="47"/>
      <c r="E7" s="48"/>
      <c r="F7" s="45"/>
      <c r="G7" s="45"/>
      <c r="H7" s="470" t="s">
        <v>1008</v>
      </c>
      <c r="I7" s="470"/>
      <c r="J7" s="470"/>
      <c r="K7" s="465" t="s">
        <v>900</v>
      </c>
      <c r="L7" s="465"/>
    </row>
    <row r="8" spans="1:12" s="10" customFormat="1" ht="15" customHeight="1">
      <c r="A8" s="472" t="s">
        <v>836</v>
      </c>
      <c r="B8" s="473"/>
      <c r="C8" s="473"/>
      <c r="D8" s="473"/>
      <c r="E8" s="473"/>
      <c r="F8" s="473"/>
      <c r="G8" s="473"/>
      <c r="H8" s="470"/>
      <c r="I8" s="470"/>
      <c r="J8" s="470"/>
      <c r="K8" s="465"/>
      <c r="L8" s="465"/>
    </row>
    <row r="9" spans="1:12" s="10" customFormat="1" ht="15" customHeight="1">
      <c r="A9" s="472" t="s">
        <v>946</v>
      </c>
      <c r="B9" s="473"/>
      <c r="C9" s="473"/>
      <c r="D9" s="473"/>
      <c r="E9" s="473"/>
      <c r="F9" s="473"/>
      <c r="G9" s="45"/>
      <c r="H9" s="470" t="s">
        <v>1009</v>
      </c>
      <c r="I9" s="469"/>
      <c r="J9" s="470"/>
      <c r="K9" s="471" t="s">
        <v>899</v>
      </c>
      <c r="L9" s="471"/>
    </row>
    <row r="10" spans="1:12" s="10" customFormat="1" ht="15" customHeight="1">
      <c r="A10" s="45"/>
      <c r="B10" s="45"/>
      <c r="C10" s="46"/>
      <c r="D10" s="47"/>
      <c r="E10" s="48"/>
      <c r="F10" s="45"/>
      <c r="G10" s="45"/>
      <c r="H10" s="470"/>
      <c r="I10" s="469"/>
      <c r="J10" s="470"/>
      <c r="K10" s="465"/>
      <c r="L10" s="465"/>
    </row>
    <row r="11" spans="1:12" s="1" customFormat="1" ht="15" customHeight="1">
      <c r="A11" s="38" t="s">
        <v>1024</v>
      </c>
      <c r="B11" s="38"/>
      <c r="C11" s="41"/>
      <c r="D11" s="42"/>
      <c r="E11" s="43"/>
      <c r="F11" s="38"/>
      <c r="G11" s="38"/>
      <c r="H11" s="470"/>
      <c r="I11" s="469"/>
      <c r="J11" s="470"/>
      <c r="K11" s="465"/>
      <c r="L11" s="465"/>
    </row>
    <row r="12" spans="1:12" s="1" customFormat="1" ht="14.25" customHeight="1">
      <c r="A12" s="38"/>
      <c r="B12" s="38"/>
      <c r="C12" s="41"/>
      <c r="D12" s="42"/>
      <c r="E12" s="43"/>
      <c r="F12" s="38"/>
      <c r="G12" s="38"/>
      <c r="H12" s="468"/>
      <c r="I12" s="469"/>
      <c r="J12" s="468"/>
      <c r="K12" s="465"/>
      <c r="L12" s="465"/>
    </row>
    <row r="13" spans="1:12" s="1" customFormat="1" ht="18" customHeight="1">
      <c r="A13" s="474"/>
      <c r="B13" s="474"/>
      <c r="C13" s="477" t="s">
        <v>969</v>
      </c>
      <c r="D13" s="475"/>
      <c r="E13" s="475"/>
      <c r="F13" s="475"/>
      <c r="G13" s="474" t="s">
        <v>968</v>
      </c>
      <c r="H13" s="475"/>
      <c r="I13" s="474" t="s">
        <v>970</v>
      </c>
      <c r="J13" s="466"/>
      <c r="K13" s="467"/>
      <c r="L13" s="37"/>
    </row>
    <row r="14" spans="1:12" s="1" customFormat="1" ht="21.75" customHeight="1">
      <c r="A14" s="474" t="s">
        <v>965</v>
      </c>
      <c r="B14" s="474"/>
      <c r="C14" s="474" t="s">
        <v>901</v>
      </c>
      <c r="D14" s="475"/>
      <c r="E14" s="475"/>
      <c r="F14" s="475"/>
      <c r="G14" s="474"/>
      <c r="H14" s="475"/>
      <c r="I14" s="474"/>
      <c r="J14" s="466"/>
      <c r="K14" s="467"/>
      <c r="L14" s="37"/>
    </row>
    <row r="15" spans="1:12" s="1" customFormat="1" ht="21.75" customHeight="1">
      <c r="A15" s="474" t="s">
        <v>966</v>
      </c>
      <c r="B15" s="474"/>
      <c r="C15" s="476" t="s">
        <v>896</v>
      </c>
      <c r="D15" s="475"/>
      <c r="E15" s="475"/>
      <c r="F15" s="475"/>
      <c r="G15" s="478">
        <v>44894</v>
      </c>
      <c r="H15" s="475"/>
      <c r="I15" s="49"/>
      <c r="J15" s="466"/>
      <c r="K15" s="467"/>
      <c r="L15" s="37"/>
    </row>
    <row r="16" spans="1:12" s="1" customFormat="1" ht="21.75" customHeight="1">
      <c r="A16" s="474" t="s">
        <v>967</v>
      </c>
      <c r="B16" s="474"/>
      <c r="C16" s="477"/>
      <c r="D16" s="475"/>
      <c r="E16" s="475"/>
      <c r="F16" s="475"/>
      <c r="G16" s="474"/>
      <c r="H16" s="475"/>
      <c r="I16" s="49"/>
      <c r="J16" s="466"/>
      <c r="K16" s="467"/>
      <c r="L16" s="37"/>
    </row>
    <row r="17" spans="1:12" s="1" customFormat="1" ht="13.5" customHeight="1">
      <c r="A17" s="38"/>
      <c r="B17" s="38"/>
      <c r="C17" s="41"/>
      <c r="D17" s="42"/>
      <c r="E17" s="43"/>
      <c r="F17" s="38"/>
      <c r="G17" s="38"/>
      <c r="H17" s="38"/>
      <c r="I17" s="39"/>
      <c r="J17" s="39"/>
      <c r="K17" s="37"/>
      <c r="L17" s="37"/>
    </row>
    <row r="18" spans="1:12" s="1" customFormat="1" ht="13.5" customHeight="1">
      <c r="A18" s="38" t="s">
        <v>897</v>
      </c>
      <c r="B18" s="38"/>
      <c r="C18" s="41"/>
      <c r="D18" s="42"/>
      <c r="E18" s="43"/>
      <c r="F18" s="38"/>
      <c r="G18" s="38"/>
      <c r="H18" s="44"/>
      <c r="I18" s="38"/>
      <c r="J18" s="39"/>
      <c r="K18" s="39"/>
      <c r="L18" s="37"/>
    </row>
    <row r="19" spans="1:12" s="1" customFormat="1" ht="15.75" customHeight="1">
      <c r="A19" s="39"/>
      <c r="B19" s="39"/>
      <c r="C19" s="37"/>
      <c r="D19" s="50"/>
      <c r="E19" s="51"/>
      <c r="F19" s="52"/>
      <c r="G19" s="39"/>
      <c r="H19" s="53"/>
      <c r="I19" s="39"/>
      <c r="J19" s="39"/>
      <c r="K19" s="39"/>
      <c r="L19" s="37"/>
    </row>
    <row r="20" spans="1:12" s="8" customFormat="1" ht="34.5" customHeight="1">
      <c r="A20" s="142" t="s">
        <v>1025</v>
      </c>
      <c r="B20" s="143" t="s">
        <v>1026</v>
      </c>
      <c r="C20" s="143" t="s">
        <v>1027</v>
      </c>
      <c r="D20" s="143" t="s">
        <v>1028</v>
      </c>
      <c r="E20" s="144"/>
      <c r="F20" s="145" t="s">
        <v>1067</v>
      </c>
      <c r="G20" s="143" t="s">
        <v>824</v>
      </c>
      <c r="H20" s="145"/>
      <c r="I20" s="143"/>
      <c r="J20" s="146"/>
      <c r="K20" s="145"/>
      <c r="L20" s="143"/>
    </row>
    <row r="21" spans="1:12" s="8" customFormat="1" ht="12.75" customHeight="1">
      <c r="A21" s="147" t="s">
        <v>885</v>
      </c>
      <c r="B21" s="148" t="s">
        <v>886</v>
      </c>
      <c r="C21" s="149" t="s">
        <v>887</v>
      </c>
      <c r="D21" s="148" t="s">
        <v>888</v>
      </c>
      <c r="E21" s="148" t="s">
        <v>1002</v>
      </c>
      <c r="F21" s="148" t="s">
        <v>1003</v>
      </c>
      <c r="G21" s="148" t="s">
        <v>1004</v>
      </c>
      <c r="H21" s="148"/>
      <c r="I21" s="148"/>
      <c r="J21" s="150"/>
      <c r="K21" s="148"/>
      <c r="L21" s="148"/>
    </row>
    <row r="22" spans="1:12" s="7" customFormat="1" ht="18.75" customHeight="1">
      <c r="A22" s="54"/>
      <c r="B22" s="54"/>
      <c r="C22" s="55"/>
      <c r="D22" s="56"/>
      <c r="E22" s="57"/>
      <c r="F22" s="58"/>
      <c r="G22" s="54"/>
      <c r="H22" s="59"/>
      <c r="I22" s="60"/>
      <c r="J22" s="60"/>
      <c r="K22" s="60"/>
      <c r="L22" s="61"/>
    </row>
    <row r="23" spans="1:12" s="7" customFormat="1" ht="18.75" customHeight="1">
      <c r="A23" s="54"/>
      <c r="B23" s="54"/>
      <c r="C23" s="55" t="s">
        <v>971</v>
      </c>
      <c r="D23" s="56"/>
      <c r="E23" s="464"/>
      <c r="F23" s="464"/>
      <c r="G23" s="464"/>
      <c r="H23" s="59"/>
      <c r="I23" s="60"/>
      <c r="J23" s="60"/>
      <c r="K23" s="60"/>
      <c r="L23" s="61"/>
    </row>
    <row r="24" spans="1:12" s="7" customFormat="1" ht="16.5" customHeight="1">
      <c r="A24" s="54"/>
      <c r="B24" s="54"/>
      <c r="C24" s="62"/>
      <c r="D24" s="56"/>
      <c r="E24" s="63"/>
      <c r="F24" s="64"/>
      <c r="G24" s="64"/>
      <c r="H24" s="394"/>
      <c r="I24" s="395"/>
      <c r="J24" s="65"/>
      <c r="K24" s="66"/>
      <c r="L24" s="67"/>
    </row>
    <row r="25" spans="1:12" s="7" customFormat="1" ht="15.75" customHeight="1">
      <c r="A25" s="244" t="s">
        <v>851</v>
      </c>
      <c r="B25" s="230"/>
      <c r="C25" s="231" t="s">
        <v>850</v>
      </c>
      <c r="D25" s="232" t="s">
        <v>889</v>
      </c>
      <c r="E25" s="233"/>
      <c r="F25" s="233"/>
      <c r="G25" s="396">
        <f>G43+G58</f>
        <v>0</v>
      </c>
      <c r="H25" s="397"/>
      <c r="I25" s="395"/>
      <c r="J25" s="68"/>
      <c r="K25" s="69"/>
      <c r="L25" s="67"/>
    </row>
    <row r="26" spans="1:12" s="7" customFormat="1" ht="11.25" customHeight="1">
      <c r="A26" s="244"/>
      <c r="B26" s="230"/>
      <c r="C26" s="231"/>
      <c r="D26" s="232"/>
      <c r="E26" s="233"/>
      <c r="F26" s="233"/>
      <c r="G26" s="396"/>
      <c r="H26" s="394"/>
      <c r="I26" s="395"/>
      <c r="J26" s="70"/>
      <c r="K26" s="71"/>
      <c r="L26" s="72"/>
    </row>
    <row r="27" spans="1:12" s="7" customFormat="1" ht="12" customHeight="1">
      <c r="A27" s="230" t="s">
        <v>822</v>
      </c>
      <c r="B27" s="230"/>
      <c r="C27" s="235" t="s">
        <v>1049</v>
      </c>
      <c r="D27" s="236" t="s">
        <v>796</v>
      </c>
      <c r="E27" s="237">
        <v>15</v>
      </c>
      <c r="F27" s="237"/>
      <c r="G27" s="398">
        <f>E27*F27*0.01</f>
        <v>0</v>
      </c>
      <c r="H27" s="394"/>
      <c r="I27" s="395"/>
      <c r="J27" s="70"/>
      <c r="K27" s="71"/>
      <c r="L27" s="73"/>
    </row>
    <row r="28" spans="1:12" s="7" customFormat="1" ht="12" customHeight="1">
      <c r="A28" s="230" t="s">
        <v>823</v>
      </c>
      <c r="B28" s="230"/>
      <c r="C28" s="235" t="s">
        <v>1066</v>
      </c>
      <c r="D28" s="236" t="s">
        <v>796</v>
      </c>
      <c r="E28" s="237">
        <v>21</v>
      </c>
      <c r="F28" s="398">
        <f>G25</f>
        <v>0</v>
      </c>
      <c r="G28" s="398">
        <f>E28*F28*0.01</f>
        <v>0</v>
      </c>
      <c r="H28" s="394"/>
      <c r="I28" s="395"/>
      <c r="J28" s="70"/>
      <c r="K28" s="71"/>
      <c r="L28" s="73"/>
    </row>
    <row r="29" spans="1:12" s="7" customFormat="1" ht="8.25" customHeight="1">
      <c r="A29" s="230"/>
      <c r="B29" s="230"/>
      <c r="C29" s="235"/>
      <c r="D29" s="236"/>
      <c r="E29" s="237"/>
      <c r="F29" s="237"/>
      <c r="G29" s="398"/>
      <c r="H29" s="394"/>
      <c r="I29" s="395"/>
      <c r="J29" s="70"/>
      <c r="K29" s="71"/>
      <c r="L29" s="73"/>
    </row>
    <row r="30" spans="1:12" s="7" customFormat="1" ht="14.25" customHeight="1">
      <c r="A30" s="244" t="s">
        <v>1048</v>
      </c>
      <c r="B30" s="230"/>
      <c r="C30" s="231" t="s">
        <v>1007</v>
      </c>
      <c r="D30" s="232" t="s">
        <v>889</v>
      </c>
      <c r="E30" s="233"/>
      <c r="F30" s="233"/>
      <c r="G30" s="396">
        <f>SUM(G25:G29)</f>
        <v>0</v>
      </c>
      <c r="H30" s="399"/>
      <c r="I30" s="242"/>
      <c r="J30" s="70"/>
      <c r="K30" s="71"/>
      <c r="L30" s="73"/>
    </row>
    <row r="31" spans="1:12" s="7" customFormat="1" ht="12" customHeight="1">
      <c r="A31" s="479"/>
      <c r="B31" s="239"/>
      <c r="C31" s="240"/>
      <c r="D31" s="241"/>
      <c r="E31" s="242"/>
      <c r="F31" s="242"/>
      <c r="G31" s="400"/>
      <c r="H31" s="394"/>
      <c r="I31" s="395"/>
      <c r="J31" s="70"/>
      <c r="K31" s="71"/>
      <c r="L31" s="73"/>
    </row>
    <row r="32" spans="1:12" s="7" customFormat="1" ht="12" customHeight="1">
      <c r="A32" s="479"/>
      <c r="B32" s="239"/>
      <c r="C32" s="240"/>
      <c r="D32" s="241"/>
      <c r="E32" s="242"/>
      <c r="F32" s="242"/>
      <c r="G32" s="400"/>
      <c r="H32" s="394"/>
      <c r="I32" s="395"/>
      <c r="J32" s="70"/>
      <c r="K32" s="71"/>
      <c r="L32" s="73"/>
    </row>
    <row r="33" spans="1:12" s="7" customFormat="1" ht="12" customHeight="1">
      <c r="A33" s="479"/>
      <c r="B33" s="239"/>
      <c r="C33" s="240"/>
      <c r="D33" s="241"/>
      <c r="E33" s="242"/>
      <c r="F33" s="242"/>
      <c r="G33" s="400"/>
      <c r="H33" s="394"/>
      <c r="I33" s="395"/>
      <c r="J33" s="70"/>
      <c r="K33" s="71"/>
      <c r="L33" s="73"/>
    </row>
    <row r="34" spans="1:12" s="7" customFormat="1" ht="12" customHeight="1">
      <c r="A34" s="479"/>
      <c r="B34" s="239"/>
      <c r="C34" s="240"/>
      <c r="D34" s="241"/>
      <c r="E34" s="242"/>
      <c r="F34" s="242"/>
      <c r="G34" s="400"/>
      <c r="H34" s="394"/>
      <c r="I34" s="395"/>
      <c r="J34" s="70"/>
      <c r="K34" s="71"/>
      <c r="L34" s="73"/>
    </row>
    <row r="35" spans="1:12" s="13" customFormat="1" ht="12.75">
      <c r="A35" s="126"/>
      <c r="B35" s="126"/>
      <c r="C35" s="127" t="s">
        <v>1047</v>
      </c>
      <c r="D35" s="128"/>
      <c r="E35" s="129"/>
      <c r="F35" s="126"/>
      <c r="G35" s="126"/>
      <c r="H35" s="394"/>
      <c r="I35" s="395"/>
      <c r="J35" s="70"/>
      <c r="K35" s="71"/>
      <c r="L35" s="73"/>
    </row>
    <row r="36" spans="1:12" s="13" customFormat="1" ht="12.75">
      <c r="A36" s="126"/>
      <c r="B36" s="126"/>
      <c r="C36" s="127"/>
      <c r="D36" s="128"/>
      <c r="E36" s="129"/>
      <c r="F36" s="126"/>
      <c r="G36" s="126"/>
      <c r="H36" s="59"/>
      <c r="I36" s="60"/>
      <c r="J36" s="60"/>
      <c r="K36" s="60"/>
      <c r="L36" s="61"/>
    </row>
    <row r="37" spans="1:12" s="13" customFormat="1" ht="11.25">
      <c r="A37" s="126"/>
      <c r="B37" s="126"/>
      <c r="C37" s="130"/>
      <c r="D37" s="128"/>
      <c r="E37" s="129"/>
      <c r="F37" s="126"/>
      <c r="G37" s="126"/>
      <c r="H37" s="59"/>
      <c r="I37" s="60"/>
      <c r="J37" s="60"/>
      <c r="K37" s="60"/>
      <c r="L37" s="61"/>
    </row>
    <row r="38" spans="1:12" s="2" customFormat="1" ht="12.75">
      <c r="A38" s="327" t="s">
        <v>1031</v>
      </c>
      <c r="B38" s="252"/>
      <c r="C38" s="253" t="s">
        <v>1070</v>
      </c>
      <c r="D38" s="254" t="s">
        <v>884</v>
      </c>
      <c r="E38" s="255" t="s">
        <v>884</v>
      </c>
      <c r="F38" s="255"/>
      <c r="G38" s="255"/>
      <c r="H38" s="401"/>
      <c r="I38" s="243"/>
      <c r="J38" s="80"/>
      <c r="K38" s="81"/>
      <c r="L38" s="82"/>
    </row>
    <row r="39" spans="1:12" s="2" customFormat="1" ht="12.75">
      <c r="A39" s="252"/>
      <c r="B39" s="252"/>
      <c r="C39" s="256"/>
      <c r="D39" s="254" t="s">
        <v>884</v>
      </c>
      <c r="E39" s="255" t="s">
        <v>884</v>
      </c>
      <c r="F39" s="255"/>
      <c r="G39" s="255"/>
      <c r="H39" s="401"/>
      <c r="I39" s="243"/>
      <c r="J39" s="83"/>
      <c r="K39" s="84"/>
      <c r="L39" s="82"/>
    </row>
    <row r="40" spans="1:12" s="17" customFormat="1" ht="12.75">
      <c r="A40" s="252">
        <v>1</v>
      </c>
      <c r="B40" s="252"/>
      <c r="C40" s="256" t="s">
        <v>841</v>
      </c>
      <c r="D40" s="254" t="s">
        <v>889</v>
      </c>
      <c r="E40" s="255" t="s">
        <v>884</v>
      </c>
      <c r="F40" s="255"/>
      <c r="G40" s="480">
        <f>G69</f>
        <v>0</v>
      </c>
      <c r="H40" s="401"/>
      <c r="I40" s="243"/>
      <c r="J40" s="85"/>
      <c r="K40" s="86"/>
      <c r="L40" s="87"/>
    </row>
    <row r="41" spans="1:12" s="17" customFormat="1" ht="12.75">
      <c r="A41" s="252">
        <v>2</v>
      </c>
      <c r="B41" s="252"/>
      <c r="C41" s="256" t="s">
        <v>842</v>
      </c>
      <c r="D41" s="254" t="s">
        <v>889</v>
      </c>
      <c r="E41" s="255"/>
      <c r="F41" s="255"/>
      <c r="G41" s="480">
        <f>G86</f>
        <v>0</v>
      </c>
      <c r="H41" s="401"/>
      <c r="I41" s="243"/>
      <c r="J41" s="85"/>
      <c r="K41" s="86"/>
      <c r="L41" s="88"/>
    </row>
    <row r="42" spans="1:12" s="17" customFormat="1" ht="12.75">
      <c r="A42" s="252"/>
      <c r="B42" s="252"/>
      <c r="C42" s="256"/>
      <c r="D42" s="254"/>
      <c r="E42" s="255"/>
      <c r="F42" s="255"/>
      <c r="G42" s="480"/>
      <c r="H42" s="401"/>
      <c r="I42" s="243"/>
      <c r="J42" s="85"/>
      <c r="K42" s="86"/>
      <c r="L42" s="88"/>
    </row>
    <row r="43" spans="1:12" s="17" customFormat="1" ht="12.75">
      <c r="A43" s="327" t="s">
        <v>1031</v>
      </c>
      <c r="B43" s="327"/>
      <c r="C43" s="253" t="s">
        <v>1071</v>
      </c>
      <c r="D43" s="280" t="s">
        <v>889</v>
      </c>
      <c r="E43" s="328"/>
      <c r="F43" s="328"/>
      <c r="G43" s="481">
        <f>SUM(G40:G42)</f>
        <v>0</v>
      </c>
      <c r="H43" s="404"/>
      <c r="I43" s="245"/>
      <c r="J43" s="85"/>
      <c r="K43" s="86"/>
      <c r="L43" s="88"/>
    </row>
    <row r="44" spans="1:12" s="17" customFormat="1" ht="12.75">
      <c r="A44" s="252"/>
      <c r="B44" s="252"/>
      <c r="C44" s="256"/>
      <c r="D44" s="254"/>
      <c r="E44" s="255"/>
      <c r="F44" s="255"/>
      <c r="G44" s="480"/>
      <c r="H44" s="401"/>
      <c r="I44" s="243"/>
      <c r="J44" s="85"/>
      <c r="K44" s="86"/>
      <c r="L44" s="88"/>
    </row>
    <row r="45" spans="1:12" s="17" customFormat="1" ht="12.75">
      <c r="A45" s="252"/>
      <c r="B45" s="252"/>
      <c r="C45" s="256"/>
      <c r="D45" s="254"/>
      <c r="E45" s="255"/>
      <c r="F45" s="255"/>
      <c r="G45" s="480"/>
      <c r="H45" s="401"/>
      <c r="I45" s="243"/>
      <c r="J45" s="85"/>
      <c r="K45" s="86"/>
      <c r="L45" s="88"/>
    </row>
    <row r="46" spans="1:12" s="17" customFormat="1" ht="12.75">
      <c r="A46" s="327" t="s">
        <v>1032</v>
      </c>
      <c r="B46" s="252"/>
      <c r="C46" s="253" t="s">
        <v>849</v>
      </c>
      <c r="D46" s="254" t="s">
        <v>884</v>
      </c>
      <c r="E46" s="255" t="s">
        <v>884</v>
      </c>
      <c r="F46" s="255"/>
      <c r="G46" s="480"/>
      <c r="H46" s="401"/>
      <c r="I46" s="243"/>
      <c r="J46" s="85"/>
      <c r="K46" s="86"/>
      <c r="L46" s="88"/>
    </row>
    <row r="47" spans="1:12" s="17" customFormat="1" ht="12.75">
      <c r="A47" s="252"/>
      <c r="B47" s="252"/>
      <c r="C47" s="256"/>
      <c r="D47" s="254" t="s">
        <v>884</v>
      </c>
      <c r="E47" s="255" t="s">
        <v>884</v>
      </c>
      <c r="F47" s="255"/>
      <c r="G47" s="480"/>
      <c r="H47" s="401"/>
      <c r="I47" s="243"/>
      <c r="J47" s="85"/>
      <c r="K47" s="86"/>
      <c r="L47" s="88"/>
    </row>
    <row r="48" spans="1:12" s="17" customFormat="1" ht="12.75">
      <c r="A48" s="252">
        <v>3</v>
      </c>
      <c r="B48" s="252"/>
      <c r="C48" s="256" t="s">
        <v>1046</v>
      </c>
      <c r="D48" s="254" t="s">
        <v>889</v>
      </c>
      <c r="E48" s="255" t="s">
        <v>884</v>
      </c>
      <c r="F48" s="255"/>
      <c r="G48" s="480">
        <v>0</v>
      </c>
      <c r="H48" s="401"/>
      <c r="I48" s="243"/>
      <c r="J48" s="85"/>
      <c r="K48" s="86"/>
      <c r="L48" s="88"/>
    </row>
    <row r="49" spans="1:12" s="17" customFormat="1" ht="12.75">
      <c r="A49" s="252">
        <v>4</v>
      </c>
      <c r="B49" s="252"/>
      <c r="C49" s="256" t="s">
        <v>1072</v>
      </c>
      <c r="D49" s="254" t="s">
        <v>889</v>
      </c>
      <c r="E49" s="255"/>
      <c r="F49" s="255"/>
      <c r="G49" s="480">
        <v>0</v>
      </c>
      <c r="H49" s="401"/>
      <c r="I49" s="243"/>
      <c r="J49" s="85"/>
      <c r="K49" s="86"/>
      <c r="L49" s="88"/>
    </row>
    <row r="50" spans="1:12" s="17" customFormat="1" ht="25.5">
      <c r="A50" s="252">
        <v>5</v>
      </c>
      <c r="B50" s="252"/>
      <c r="C50" s="256" t="s">
        <v>904</v>
      </c>
      <c r="D50" s="254" t="s">
        <v>889</v>
      </c>
      <c r="E50" s="255"/>
      <c r="F50" s="255"/>
      <c r="G50" s="480">
        <v>0</v>
      </c>
      <c r="H50" s="401"/>
      <c r="I50" s="243"/>
      <c r="J50" s="85"/>
      <c r="K50" s="86"/>
      <c r="L50" s="88"/>
    </row>
    <row r="51" spans="1:12" s="29" customFormat="1" ht="12.75">
      <c r="A51" s="252">
        <v>6</v>
      </c>
      <c r="B51" s="252"/>
      <c r="C51" s="256" t="s">
        <v>902</v>
      </c>
      <c r="D51" s="254" t="s">
        <v>889</v>
      </c>
      <c r="E51" s="255"/>
      <c r="F51" s="255"/>
      <c r="G51" s="480">
        <v>0</v>
      </c>
      <c r="H51" s="401"/>
      <c r="I51" s="243"/>
      <c r="J51" s="91"/>
      <c r="K51" s="92"/>
      <c r="L51" s="89"/>
    </row>
    <row r="52" spans="1:12" s="30" customFormat="1" ht="12.75">
      <c r="A52" s="252">
        <v>7</v>
      </c>
      <c r="B52" s="252"/>
      <c r="C52" s="257" t="s">
        <v>903</v>
      </c>
      <c r="D52" s="254" t="s">
        <v>962</v>
      </c>
      <c r="E52" s="255">
        <v>1</v>
      </c>
      <c r="F52" s="255"/>
      <c r="G52" s="480">
        <f>E52*F52</f>
        <v>0</v>
      </c>
      <c r="H52" s="77"/>
      <c r="I52" s="78"/>
      <c r="J52" s="78"/>
      <c r="K52" s="78"/>
      <c r="L52" s="75"/>
    </row>
    <row r="53" spans="1:12" s="30" customFormat="1" ht="12.75">
      <c r="A53" s="252">
        <v>8</v>
      </c>
      <c r="B53" s="252"/>
      <c r="C53" s="257" t="s">
        <v>861</v>
      </c>
      <c r="D53" s="254" t="s">
        <v>962</v>
      </c>
      <c r="E53" s="255">
        <v>1</v>
      </c>
      <c r="F53" s="255"/>
      <c r="G53" s="480">
        <f>E53*F53</f>
        <v>0</v>
      </c>
      <c r="H53" s="77"/>
      <c r="I53" s="78"/>
      <c r="J53" s="78"/>
      <c r="K53" s="78"/>
      <c r="L53" s="75"/>
    </row>
    <row r="54" spans="1:12" s="30" customFormat="1" ht="12.75">
      <c r="A54" s="252">
        <v>9</v>
      </c>
      <c r="B54" s="252"/>
      <c r="C54" s="257" t="s">
        <v>862</v>
      </c>
      <c r="D54" s="254" t="s">
        <v>962</v>
      </c>
      <c r="E54" s="255">
        <v>1</v>
      </c>
      <c r="F54" s="255"/>
      <c r="G54" s="480">
        <f>E54*F54</f>
        <v>0</v>
      </c>
      <c r="H54" s="77"/>
      <c r="I54" s="78"/>
      <c r="J54" s="78"/>
      <c r="K54" s="78"/>
      <c r="L54" s="75"/>
    </row>
    <row r="55" spans="1:12" s="30" customFormat="1" ht="12.75">
      <c r="A55" s="252">
        <v>10</v>
      </c>
      <c r="B55" s="252"/>
      <c r="C55" s="257" t="s">
        <v>863</v>
      </c>
      <c r="D55" s="254" t="s">
        <v>962</v>
      </c>
      <c r="E55" s="255">
        <v>1</v>
      </c>
      <c r="F55" s="255"/>
      <c r="G55" s="480">
        <f>E55*F55</f>
        <v>0</v>
      </c>
      <c r="H55" s="77"/>
      <c r="I55" s="78"/>
      <c r="J55" s="78"/>
      <c r="K55" s="78"/>
      <c r="L55" s="75"/>
    </row>
    <row r="56" spans="1:12" s="30" customFormat="1" ht="12.75">
      <c r="A56" s="252">
        <v>11</v>
      </c>
      <c r="B56" s="252"/>
      <c r="C56" s="257" t="s">
        <v>1116</v>
      </c>
      <c r="D56" s="254" t="s">
        <v>962</v>
      </c>
      <c r="E56" s="255">
        <v>1</v>
      </c>
      <c r="F56" s="255"/>
      <c r="G56" s="480">
        <f>E56*F56</f>
        <v>0</v>
      </c>
      <c r="H56" s="77"/>
      <c r="I56" s="78"/>
      <c r="J56" s="78"/>
      <c r="K56" s="78"/>
      <c r="L56" s="75"/>
    </row>
    <row r="57" spans="1:12" s="17" customFormat="1" ht="12.75">
      <c r="A57" s="252"/>
      <c r="B57" s="252"/>
      <c r="C57" s="256"/>
      <c r="D57" s="254"/>
      <c r="E57" s="255"/>
      <c r="F57" s="255"/>
      <c r="G57" s="480"/>
      <c r="H57" s="401"/>
      <c r="I57" s="243"/>
      <c r="J57" s="85"/>
      <c r="K57" s="86"/>
      <c r="L57" s="88"/>
    </row>
    <row r="58" spans="1:12" s="17" customFormat="1" ht="12.75">
      <c r="A58" s="327" t="s">
        <v>1032</v>
      </c>
      <c r="B58" s="327"/>
      <c r="C58" s="253" t="s">
        <v>1051</v>
      </c>
      <c r="D58" s="280" t="s">
        <v>889</v>
      </c>
      <c r="E58" s="328"/>
      <c r="F58" s="328"/>
      <c r="G58" s="481">
        <f>SUM(G48:G57)</f>
        <v>0</v>
      </c>
      <c r="H58" s="401"/>
      <c r="I58" s="243"/>
      <c r="J58" s="85"/>
      <c r="K58" s="86"/>
      <c r="L58" s="88"/>
    </row>
    <row r="59" spans="1:12" s="17" customFormat="1" ht="12.75">
      <c r="A59" s="327"/>
      <c r="B59" s="327"/>
      <c r="C59" s="253"/>
      <c r="D59" s="280"/>
      <c r="E59" s="328"/>
      <c r="F59" s="328"/>
      <c r="G59" s="481"/>
      <c r="H59" s="401"/>
      <c r="I59" s="243"/>
      <c r="J59" s="85"/>
      <c r="K59" s="86"/>
      <c r="L59" s="88"/>
    </row>
    <row r="60" spans="1:12" s="17" customFormat="1" ht="12.75">
      <c r="A60" s="327"/>
      <c r="B60" s="327"/>
      <c r="C60" s="253"/>
      <c r="D60" s="280"/>
      <c r="E60" s="328"/>
      <c r="F60" s="328"/>
      <c r="G60" s="481"/>
      <c r="H60" s="401"/>
      <c r="I60" s="243"/>
      <c r="J60" s="85"/>
      <c r="K60" s="86"/>
      <c r="L60" s="88"/>
    </row>
    <row r="61" spans="1:12" s="17" customFormat="1" ht="12.75">
      <c r="A61" s="327"/>
      <c r="B61" s="252"/>
      <c r="C61" s="253"/>
      <c r="D61" s="280"/>
      <c r="E61" s="328"/>
      <c r="F61" s="328"/>
      <c r="G61" s="481"/>
      <c r="H61" s="401"/>
      <c r="I61" s="243"/>
      <c r="J61" s="85"/>
      <c r="K61" s="86"/>
      <c r="L61" s="88"/>
    </row>
    <row r="62" spans="1:12" s="17" customFormat="1" ht="12.75">
      <c r="A62" s="252"/>
      <c r="B62" s="252"/>
      <c r="C62" s="253" t="s">
        <v>868</v>
      </c>
      <c r="D62" s="254"/>
      <c r="E62" s="255"/>
      <c r="F62" s="255"/>
      <c r="G62" s="480"/>
      <c r="H62" s="401"/>
      <c r="I62" s="243"/>
      <c r="J62" s="85"/>
      <c r="K62" s="86"/>
      <c r="L62" s="88"/>
    </row>
    <row r="63" spans="1:12" s="17" customFormat="1" ht="12.75">
      <c r="A63" s="252"/>
      <c r="B63" s="252"/>
      <c r="C63" s="256"/>
      <c r="D63" s="254"/>
      <c r="E63" s="255"/>
      <c r="F63" s="255"/>
      <c r="G63" s="480"/>
      <c r="H63" s="401"/>
      <c r="I63" s="243"/>
      <c r="J63" s="85"/>
      <c r="K63" s="86"/>
      <c r="L63" s="88"/>
    </row>
    <row r="64" spans="1:12" s="17" customFormat="1" ht="12.75">
      <c r="A64" s="252">
        <f>A94</f>
        <v>6</v>
      </c>
      <c r="B64" s="252"/>
      <c r="C64" s="131" t="str">
        <f>C123</f>
        <v>Úpravy povrchů, podlahy, osazování</v>
      </c>
      <c r="D64" s="254" t="s">
        <v>889</v>
      </c>
      <c r="E64" s="255"/>
      <c r="F64" s="255"/>
      <c r="G64" s="480">
        <f>G123</f>
        <v>0</v>
      </c>
      <c r="H64" s="401"/>
      <c r="I64" s="243"/>
      <c r="J64" s="85"/>
      <c r="K64" s="86"/>
      <c r="L64" s="88"/>
    </row>
    <row r="65" spans="1:12" s="17" customFormat="1" ht="12.75">
      <c r="A65" s="252">
        <f>A127</f>
        <v>93</v>
      </c>
      <c r="B65" s="252"/>
      <c r="C65" s="131" t="str">
        <f>C144</f>
        <v>Dokončující konstrukce a práce</v>
      </c>
      <c r="D65" s="254" t="s">
        <v>889</v>
      </c>
      <c r="E65" s="255"/>
      <c r="F65" s="255"/>
      <c r="G65" s="480">
        <f>G144</f>
        <v>0</v>
      </c>
      <c r="H65" s="401"/>
      <c r="I65" s="243"/>
      <c r="J65" s="85"/>
      <c r="K65" s="86"/>
      <c r="L65" s="88"/>
    </row>
    <row r="66" spans="1:12" s="17" customFormat="1" ht="12.75">
      <c r="A66" s="252">
        <f>A148</f>
        <v>96</v>
      </c>
      <c r="B66" s="252"/>
      <c r="C66" s="131" t="str">
        <f>C148</f>
        <v>Bourání</v>
      </c>
      <c r="D66" s="254" t="s">
        <v>889</v>
      </c>
      <c r="E66" s="255"/>
      <c r="F66" s="255"/>
      <c r="G66" s="480">
        <f>G171</f>
        <v>0</v>
      </c>
      <c r="H66" s="401"/>
      <c r="I66" s="243"/>
      <c r="J66" s="85"/>
      <c r="K66" s="86"/>
      <c r="L66" s="88"/>
    </row>
    <row r="67" spans="1:12" s="17" customFormat="1" ht="12.75">
      <c r="A67" s="252">
        <f>A175</f>
        <v>99</v>
      </c>
      <c r="B67" s="252"/>
      <c r="C67" s="131" t="str">
        <f>C175</f>
        <v>Přesun hmot</v>
      </c>
      <c r="D67" s="254" t="s">
        <v>889</v>
      </c>
      <c r="E67" s="255"/>
      <c r="F67" s="255"/>
      <c r="G67" s="480">
        <f>G180</f>
        <v>0</v>
      </c>
      <c r="H67" s="401"/>
      <c r="I67" s="243"/>
      <c r="J67" s="85"/>
      <c r="K67" s="86"/>
      <c r="L67" s="88"/>
    </row>
    <row r="68" spans="1:12" s="17" customFormat="1" ht="12.75">
      <c r="A68" s="252"/>
      <c r="B68" s="252"/>
      <c r="C68" s="256"/>
      <c r="D68" s="254"/>
      <c r="E68" s="255"/>
      <c r="F68" s="255"/>
      <c r="G68" s="480"/>
      <c r="H68" s="401"/>
      <c r="I68" s="243"/>
      <c r="J68" s="85"/>
      <c r="K68" s="86"/>
      <c r="L68" s="88"/>
    </row>
    <row r="69" spans="1:12" s="17" customFormat="1" ht="12.75">
      <c r="A69" s="327"/>
      <c r="B69" s="327"/>
      <c r="C69" s="253" t="s">
        <v>869</v>
      </c>
      <c r="D69" s="280" t="s">
        <v>889</v>
      </c>
      <c r="E69" s="328"/>
      <c r="F69" s="328"/>
      <c r="G69" s="481">
        <f>SUM(G64:G68)</f>
        <v>0</v>
      </c>
      <c r="H69" s="404"/>
      <c r="I69" s="245"/>
      <c r="J69" s="85"/>
      <c r="K69" s="86"/>
      <c r="L69" s="88"/>
    </row>
    <row r="70" spans="1:12" s="17" customFormat="1" ht="12.75">
      <c r="A70" s="252"/>
      <c r="B70" s="252"/>
      <c r="C70" s="256"/>
      <c r="D70" s="254"/>
      <c r="E70" s="255"/>
      <c r="F70" s="255"/>
      <c r="G70" s="480"/>
      <c r="H70" s="401"/>
      <c r="I70" s="243"/>
      <c r="J70" s="85"/>
      <c r="K70" s="86"/>
      <c r="L70" s="88"/>
    </row>
    <row r="71" spans="1:12" s="17" customFormat="1" ht="12.75">
      <c r="A71" s="252"/>
      <c r="B71" s="252"/>
      <c r="C71" s="256"/>
      <c r="D71" s="254"/>
      <c r="E71" s="255"/>
      <c r="F71" s="255"/>
      <c r="G71" s="480"/>
      <c r="H71" s="401"/>
      <c r="I71" s="243"/>
      <c r="J71" s="85"/>
      <c r="K71" s="86"/>
      <c r="L71" s="88"/>
    </row>
    <row r="72" spans="1:12" s="17" customFormat="1" ht="12.75">
      <c r="A72" s="252"/>
      <c r="B72" s="252"/>
      <c r="C72" s="256"/>
      <c r="D72" s="254"/>
      <c r="E72" s="255"/>
      <c r="F72" s="255"/>
      <c r="G72" s="480"/>
      <c r="H72" s="401"/>
      <c r="I72" s="243"/>
      <c r="J72" s="85"/>
      <c r="K72" s="86"/>
      <c r="L72" s="88"/>
    </row>
    <row r="73" spans="1:12" s="17" customFormat="1" ht="12.75">
      <c r="A73" s="252"/>
      <c r="B73" s="252"/>
      <c r="C73" s="256"/>
      <c r="D73" s="254"/>
      <c r="E73" s="255"/>
      <c r="F73" s="255"/>
      <c r="G73" s="480"/>
      <c r="H73" s="401"/>
      <c r="I73" s="243"/>
      <c r="J73" s="85"/>
      <c r="K73" s="86"/>
      <c r="L73" s="88"/>
    </row>
    <row r="74" spans="1:12" s="17" customFormat="1" ht="12.75">
      <c r="A74" s="252"/>
      <c r="B74" s="252"/>
      <c r="C74" s="256"/>
      <c r="D74" s="254"/>
      <c r="E74" s="255"/>
      <c r="F74" s="255"/>
      <c r="G74" s="480"/>
      <c r="H74" s="401"/>
      <c r="I74" s="243"/>
      <c r="J74" s="85"/>
      <c r="K74" s="86"/>
      <c r="L74" s="88"/>
    </row>
    <row r="75" spans="1:12" s="17" customFormat="1" ht="12.75">
      <c r="A75" s="252"/>
      <c r="B75" s="252"/>
      <c r="C75" s="253" t="s">
        <v>1068</v>
      </c>
      <c r="D75" s="254"/>
      <c r="E75" s="255"/>
      <c r="F75" s="255"/>
      <c r="G75" s="480"/>
      <c r="H75" s="401"/>
      <c r="I75" s="243"/>
      <c r="J75" s="85"/>
      <c r="K75" s="86"/>
      <c r="L75" s="88"/>
    </row>
    <row r="76" spans="1:12" s="17" customFormat="1" ht="12.75">
      <c r="A76" s="252"/>
      <c r="B76" s="252"/>
      <c r="C76" s="256"/>
      <c r="D76" s="254"/>
      <c r="E76" s="255"/>
      <c r="F76" s="255"/>
      <c r="G76" s="480"/>
      <c r="H76" s="401"/>
      <c r="I76" s="243"/>
      <c r="J76" s="85"/>
      <c r="K76" s="86"/>
      <c r="L76" s="88"/>
    </row>
    <row r="77" spans="1:12" s="17" customFormat="1" ht="12.75">
      <c r="A77" s="252">
        <f>A241</f>
        <v>721</v>
      </c>
      <c r="B77" s="252"/>
      <c r="C77" s="131" t="str">
        <f>C241</f>
        <v>Zdravotechnika</v>
      </c>
      <c r="D77" s="254" t="s">
        <v>889</v>
      </c>
      <c r="E77" s="255"/>
      <c r="F77" s="255"/>
      <c r="G77" s="480">
        <f>G241</f>
        <v>0</v>
      </c>
      <c r="H77" s="401"/>
      <c r="I77" s="243"/>
      <c r="J77" s="85"/>
      <c r="K77" s="86"/>
      <c r="L77" s="88"/>
    </row>
    <row r="78" spans="1:12" s="17" customFormat="1" ht="12.75">
      <c r="A78" s="252">
        <f>A245</f>
        <v>731</v>
      </c>
      <c r="B78" s="252"/>
      <c r="C78" s="131" t="str">
        <f>C313</f>
        <v>Ústřední vytápění</v>
      </c>
      <c r="D78" s="254" t="s">
        <v>889</v>
      </c>
      <c r="E78" s="255"/>
      <c r="F78" s="255"/>
      <c r="G78" s="482">
        <f>G313</f>
        <v>0</v>
      </c>
      <c r="H78" s="402"/>
      <c r="I78" s="243"/>
      <c r="J78" s="85"/>
      <c r="K78" s="86"/>
      <c r="L78" s="88"/>
    </row>
    <row r="79" spans="1:12" s="17" customFormat="1" ht="12.75">
      <c r="A79" s="252">
        <f>A317</f>
        <v>763</v>
      </c>
      <c r="B79" s="252"/>
      <c r="C79" s="131" t="str">
        <f>C330</f>
        <v>Dřevostavby, sádrokartony</v>
      </c>
      <c r="D79" s="254" t="s">
        <v>889</v>
      </c>
      <c r="E79" s="255"/>
      <c r="F79" s="255"/>
      <c r="G79" s="482">
        <f>G330</f>
        <v>0</v>
      </c>
      <c r="H79" s="401"/>
      <c r="I79" s="243"/>
      <c r="J79" s="85"/>
      <c r="K79" s="86"/>
      <c r="L79" s="88"/>
    </row>
    <row r="80" spans="1:12" s="17" customFormat="1" ht="12.75">
      <c r="A80" s="252">
        <f>A334</f>
        <v>766</v>
      </c>
      <c r="B80" s="252"/>
      <c r="C80" s="131" t="str">
        <f>C347</f>
        <v>Konstrukce truhlářské</v>
      </c>
      <c r="D80" s="254" t="s">
        <v>889</v>
      </c>
      <c r="E80" s="255"/>
      <c r="F80" s="255"/>
      <c r="G80" s="482">
        <f>G347</f>
        <v>0</v>
      </c>
      <c r="H80" s="401"/>
      <c r="I80" s="243"/>
      <c r="J80" s="85"/>
      <c r="K80" s="86"/>
      <c r="L80" s="88"/>
    </row>
    <row r="81" spans="1:12" s="17" customFormat="1" ht="12.75">
      <c r="A81" s="252">
        <v>771</v>
      </c>
      <c r="B81" s="252"/>
      <c r="C81" s="131" t="str">
        <f>C351</f>
        <v>Podlahy z dlaždic  ( skleník)</v>
      </c>
      <c r="D81" s="254" t="s">
        <v>889</v>
      </c>
      <c r="E81" s="255"/>
      <c r="F81" s="255"/>
      <c r="G81" s="482">
        <f>G369</f>
        <v>0</v>
      </c>
      <c r="H81" s="401"/>
      <c r="I81" s="243"/>
      <c r="J81" s="85"/>
      <c r="K81" s="86"/>
      <c r="L81" s="88"/>
    </row>
    <row r="82" spans="1:12" s="17" customFormat="1" ht="12.75">
      <c r="A82" s="252">
        <f>A381</f>
        <v>781</v>
      </c>
      <c r="B82" s="252"/>
      <c r="C82" s="131" t="str">
        <f>C395</f>
        <v>Obklady keramické</v>
      </c>
      <c r="D82" s="254" t="s">
        <v>889</v>
      </c>
      <c r="E82" s="255"/>
      <c r="F82" s="255"/>
      <c r="G82" s="482">
        <f>G371</f>
        <v>0</v>
      </c>
      <c r="H82" s="401"/>
      <c r="I82" s="243"/>
      <c r="J82" s="85"/>
      <c r="K82" s="86"/>
      <c r="L82" s="88"/>
    </row>
    <row r="83" spans="1:12" s="17" customFormat="1" ht="12.75">
      <c r="A83" s="252">
        <f>A399</f>
        <v>783</v>
      </c>
      <c r="B83" s="252"/>
      <c r="C83" s="131" t="str">
        <f>C399</f>
        <v>Nátěry</v>
      </c>
      <c r="D83" s="254" t="s">
        <v>889</v>
      </c>
      <c r="E83" s="255"/>
      <c r="F83" s="255"/>
      <c r="G83" s="480">
        <f>G404</f>
        <v>0</v>
      </c>
      <c r="H83" s="401"/>
      <c r="I83" s="243"/>
      <c r="J83" s="85"/>
      <c r="K83" s="86"/>
      <c r="L83" s="88"/>
    </row>
    <row r="84" spans="1:12" s="17" customFormat="1" ht="12.75">
      <c r="A84" s="252">
        <f>A408</f>
        <v>784</v>
      </c>
      <c r="B84" s="252"/>
      <c r="C84" s="131" t="str">
        <f>C408</f>
        <v>Malby</v>
      </c>
      <c r="D84" s="254" t="s">
        <v>889</v>
      </c>
      <c r="E84" s="255"/>
      <c r="F84" s="255"/>
      <c r="G84" s="480">
        <f>G419</f>
        <v>0</v>
      </c>
      <c r="H84" s="401"/>
      <c r="I84" s="243"/>
      <c r="J84" s="85"/>
      <c r="K84" s="86"/>
      <c r="L84" s="88"/>
    </row>
    <row r="85" spans="1:12" s="17" customFormat="1" ht="12.75">
      <c r="A85" s="252"/>
      <c r="B85" s="252"/>
      <c r="C85" s="256"/>
      <c r="D85" s="254"/>
      <c r="E85" s="255"/>
      <c r="F85" s="255"/>
      <c r="G85" s="480"/>
      <c r="H85" s="401"/>
      <c r="I85" s="243"/>
      <c r="J85" s="85"/>
      <c r="K85" s="86"/>
      <c r="L85" s="88"/>
    </row>
    <row r="86" spans="1:12" s="17" customFormat="1" ht="12.75">
      <c r="A86" s="327"/>
      <c r="B86" s="327"/>
      <c r="C86" s="253" t="s">
        <v>1023</v>
      </c>
      <c r="D86" s="280" t="s">
        <v>889</v>
      </c>
      <c r="E86" s="328"/>
      <c r="F86" s="328"/>
      <c r="G86" s="481">
        <f>SUM(G77:G85)</f>
        <v>0</v>
      </c>
      <c r="H86" s="404"/>
      <c r="I86" s="245"/>
      <c r="J86" s="85"/>
      <c r="K86" s="86"/>
      <c r="L86" s="88"/>
    </row>
    <row r="87" spans="1:12" s="17" customFormat="1" ht="12.75">
      <c r="A87" s="327"/>
      <c r="B87" s="327"/>
      <c r="C87" s="253"/>
      <c r="D87" s="280"/>
      <c r="E87" s="328"/>
      <c r="F87" s="328"/>
      <c r="G87" s="481"/>
      <c r="H87" s="404"/>
      <c r="I87" s="245"/>
      <c r="J87" s="85"/>
      <c r="K87" s="86"/>
      <c r="L87" s="88"/>
    </row>
    <row r="88" spans="1:12" s="17" customFormat="1" ht="12.75">
      <c r="A88" s="327"/>
      <c r="B88" s="327"/>
      <c r="C88" s="253"/>
      <c r="D88" s="280"/>
      <c r="E88" s="328"/>
      <c r="F88" s="328"/>
      <c r="G88" s="481"/>
      <c r="H88" s="404"/>
      <c r="I88" s="245"/>
      <c r="J88" s="85"/>
      <c r="K88" s="86"/>
      <c r="L88" s="88"/>
    </row>
    <row r="89" spans="1:12" s="17" customFormat="1" ht="12.75">
      <c r="A89" s="327"/>
      <c r="B89" s="327"/>
      <c r="C89" s="253"/>
      <c r="D89" s="280"/>
      <c r="E89" s="328"/>
      <c r="F89" s="328"/>
      <c r="G89" s="481"/>
      <c r="H89" s="404"/>
      <c r="I89" s="245"/>
      <c r="J89" s="85"/>
      <c r="K89" s="86"/>
      <c r="L89" s="88"/>
    </row>
    <row r="90" spans="1:12" s="17" customFormat="1" ht="12.75">
      <c r="A90" s="327"/>
      <c r="B90" s="327"/>
      <c r="C90" s="253"/>
      <c r="D90" s="280"/>
      <c r="E90" s="328"/>
      <c r="F90" s="328"/>
      <c r="G90" s="481"/>
      <c r="H90" s="404"/>
      <c r="I90" s="245"/>
      <c r="J90" s="85"/>
      <c r="K90" s="86"/>
      <c r="L90" s="88"/>
    </row>
    <row r="91" spans="1:12" s="17" customFormat="1" ht="51">
      <c r="A91" s="132" t="s">
        <v>1025</v>
      </c>
      <c r="B91" s="132" t="s">
        <v>1026</v>
      </c>
      <c r="C91" s="132" t="s">
        <v>1027</v>
      </c>
      <c r="D91" s="132" t="s">
        <v>1028</v>
      </c>
      <c r="E91" s="133" t="s">
        <v>1029</v>
      </c>
      <c r="F91" s="132" t="s">
        <v>825</v>
      </c>
      <c r="G91" s="132" t="s">
        <v>826</v>
      </c>
      <c r="H91" s="124" t="s">
        <v>827</v>
      </c>
      <c r="I91" s="115" t="s">
        <v>828</v>
      </c>
      <c r="J91" s="115" t="s">
        <v>829</v>
      </c>
      <c r="K91" s="115" t="s">
        <v>974</v>
      </c>
      <c r="L91" s="118" t="s">
        <v>805</v>
      </c>
    </row>
    <row r="92" spans="1:12" s="17" customFormat="1" ht="12.75">
      <c r="A92" s="134" t="s">
        <v>885</v>
      </c>
      <c r="B92" s="134" t="s">
        <v>886</v>
      </c>
      <c r="C92" s="135" t="s">
        <v>887</v>
      </c>
      <c r="D92" s="134" t="s">
        <v>888</v>
      </c>
      <c r="E92" s="134" t="s">
        <v>1002</v>
      </c>
      <c r="F92" s="134" t="s">
        <v>1003</v>
      </c>
      <c r="G92" s="134" t="s">
        <v>1004</v>
      </c>
      <c r="H92" s="125" t="s">
        <v>1005</v>
      </c>
      <c r="I92" s="120" t="s">
        <v>1018</v>
      </c>
      <c r="J92" s="120" t="s">
        <v>1019</v>
      </c>
      <c r="K92" s="120" t="s">
        <v>1020</v>
      </c>
      <c r="L92" s="123" t="s">
        <v>982</v>
      </c>
    </row>
    <row r="93" spans="1:12" s="17" customFormat="1" ht="12.75">
      <c r="A93" s="251"/>
      <c r="B93" s="251"/>
      <c r="C93" s="329"/>
      <c r="D93" s="254"/>
      <c r="E93" s="254"/>
      <c r="F93" s="254"/>
      <c r="G93" s="254"/>
      <c r="H93" s="406"/>
      <c r="I93" s="250"/>
      <c r="J93" s="91"/>
      <c r="K93" s="92"/>
      <c r="L93" s="93"/>
    </row>
    <row r="94" spans="1:12" s="14" customFormat="1" ht="12.75">
      <c r="A94" s="252">
        <v>6</v>
      </c>
      <c r="B94" s="252"/>
      <c r="C94" s="253" t="s">
        <v>1106</v>
      </c>
      <c r="D94" s="254"/>
      <c r="E94" s="258"/>
      <c r="F94" s="349"/>
      <c r="G94" s="258"/>
      <c r="H94" s="409"/>
      <c r="I94" s="410"/>
      <c r="J94" s="94"/>
      <c r="K94" s="94"/>
      <c r="L94" s="95"/>
    </row>
    <row r="95" spans="1:12" s="14" customFormat="1" ht="12.75">
      <c r="A95" s="252"/>
      <c r="B95" s="252"/>
      <c r="C95" s="256"/>
      <c r="D95" s="254"/>
      <c r="E95" s="258"/>
      <c r="F95" s="349"/>
      <c r="G95" s="258"/>
      <c r="H95" s="409"/>
      <c r="I95" s="410"/>
      <c r="J95" s="94"/>
      <c r="K95" s="94"/>
      <c r="L95" s="95"/>
    </row>
    <row r="96" spans="1:12" s="14" customFormat="1" ht="25.5">
      <c r="A96" s="252">
        <v>1</v>
      </c>
      <c r="B96" s="252" t="s">
        <v>811</v>
      </c>
      <c r="C96" s="256" t="s">
        <v>843</v>
      </c>
      <c r="D96" s="254" t="s">
        <v>1001</v>
      </c>
      <c r="E96" s="258">
        <v>560</v>
      </c>
      <c r="F96" s="349"/>
      <c r="G96" s="258">
        <f aca="true" t="shared" si="0" ref="G96:G120">E96*F96</f>
        <v>0</v>
      </c>
      <c r="H96" s="409">
        <v>0.00012</v>
      </c>
      <c r="I96" s="410">
        <f aca="true" t="shared" si="1" ref="I96:I120">E96*H96</f>
        <v>0.0672</v>
      </c>
      <c r="J96" s="94"/>
      <c r="K96" s="94"/>
      <c r="L96" s="95"/>
    </row>
    <row r="97" spans="1:12" s="14" customFormat="1" ht="12.75">
      <c r="A97" s="252"/>
      <c r="B97" s="252"/>
      <c r="C97" s="256" t="s">
        <v>636</v>
      </c>
      <c r="D97" s="254"/>
      <c r="E97" s="258"/>
      <c r="F97" s="349"/>
      <c r="G97" s="258"/>
      <c r="H97" s="409"/>
      <c r="I97" s="410"/>
      <c r="J97" s="94"/>
      <c r="K97" s="94"/>
      <c r="L97" s="95"/>
    </row>
    <row r="98" spans="1:12" s="14" customFormat="1" ht="38.25">
      <c r="A98" s="252">
        <v>2</v>
      </c>
      <c r="B98" s="252" t="s">
        <v>963</v>
      </c>
      <c r="C98" s="256" t="s">
        <v>948</v>
      </c>
      <c r="D98" s="254" t="s">
        <v>1001</v>
      </c>
      <c r="E98" s="258">
        <v>462.43</v>
      </c>
      <c r="F98" s="349"/>
      <c r="G98" s="258">
        <f t="shared" si="0"/>
        <v>0</v>
      </c>
      <c r="H98" s="409">
        <v>0.00735</v>
      </c>
      <c r="I98" s="410">
        <f t="shared" si="1"/>
        <v>3.3988605</v>
      </c>
      <c r="J98" s="94"/>
      <c r="K98" s="94"/>
      <c r="L98" s="96"/>
    </row>
    <row r="99" spans="1:12" s="14" customFormat="1" ht="12.75">
      <c r="A99" s="252"/>
      <c r="B99" s="252"/>
      <c r="C99" s="256" t="s">
        <v>632</v>
      </c>
      <c r="D99" s="254"/>
      <c r="E99" s="258"/>
      <c r="F99" s="349"/>
      <c r="G99" s="258"/>
      <c r="H99" s="409"/>
      <c r="I99" s="410"/>
      <c r="J99" s="94"/>
      <c r="K99" s="94"/>
      <c r="L99" s="96"/>
    </row>
    <row r="100" spans="1:12" s="14" customFormat="1" ht="12.75">
      <c r="A100" s="252"/>
      <c r="B100" s="252"/>
      <c r="C100" s="256" t="s">
        <v>633</v>
      </c>
      <c r="D100" s="254"/>
      <c r="E100" s="258"/>
      <c r="F100" s="349"/>
      <c r="G100" s="258"/>
      <c r="H100" s="409"/>
      <c r="I100" s="410"/>
      <c r="J100" s="94"/>
      <c r="K100" s="94"/>
      <c r="L100" s="96"/>
    </row>
    <row r="101" spans="1:12" s="14" customFormat="1" ht="12.75">
      <c r="A101" s="252"/>
      <c r="B101" s="252"/>
      <c r="C101" s="256" t="s">
        <v>634</v>
      </c>
      <c r="D101" s="254"/>
      <c r="E101" s="258"/>
      <c r="F101" s="349"/>
      <c r="G101" s="258"/>
      <c r="H101" s="409"/>
      <c r="I101" s="410"/>
      <c r="J101" s="94"/>
      <c r="K101" s="94"/>
      <c r="L101" s="96"/>
    </row>
    <row r="102" spans="1:12" s="14" customFormat="1" ht="12.75">
      <c r="A102" s="252"/>
      <c r="B102" s="252"/>
      <c r="C102" s="256" t="s">
        <v>635</v>
      </c>
      <c r="D102" s="254"/>
      <c r="E102" s="258"/>
      <c r="F102" s="349"/>
      <c r="G102" s="258"/>
      <c r="H102" s="409"/>
      <c r="I102" s="410"/>
      <c r="J102" s="94"/>
      <c r="K102" s="94"/>
      <c r="L102" s="96"/>
    </row>
    <row r="103" spans="1:12" s="14" customFormat="1" ht="25.5">
      <c r="A103" s="252">
        <v>3</v>
      </c>
      <c r="B103" s="252" t="s">
        <v>804</v>
      </c>
      <c r="C103" s="257" t="s">
        <v>844</v>
      </c>
      <c r="D103" s="254" t="s">
        <v>1001</v>
      </c>
      <c r="E103" s="258">
        <v>14.92</v>
      </c>
      <c r="F103" s="349"/>
      <c r="G103" s="258">
        <f t="shared" si="0"/>
        <v>0</v>
      </c>
      <c r="H103" s="409">
        <v>0.004</v>
      </c>
      <c r="I103" s="410">
        <f t="shared" si="1"/>
        <v>0.059680000000000004</v>
      </c>
      <c r="J103" s="94"/>
      <c r="K103" s="94"/>
      <c r="L103" s="96"/>
    </row>
    <row r="104" spans="1:12" s="14" customFormat="1" ht="12.75">
      <c r="A104" s="252"/>
      <c r="B104" s="252"/>
      <c r="C104" s="257" t="s">
        <v>637</v>
      </c>
      <c r="D104" s="254"/>
      <c r="E104" s="258"/>
      <c r="F104" s="349"/>
      <c r="G104" s="258"/>
      <c r="H104" s="409"/>
      <c r="I104" s="410"/>
      <c r="J104" s="94"/>
      <c r="K104" s="94"/>
      <c r="L104" s="96"/>
    </row>
    <row r="105" spans="1:12" s="14" customFormat="1" ht="25.5">
      <c r="A105" s="252">
        <v>4</v>
      </c>
      <c r="B105" s="252" t="s">
        <v>963</v>
      </c>
      <c r="C105" s="256" t="s">
        <v>964</v>
      </c>
      <c r="D105" s="254" t="s">
        <v>1001</v>
      </c>
      <c r="E105" s="258">
        <f>E107+E111</f>
        <v>101.27</v>
      </c>
      <c r="F105" s="349"/>
      <c r="G105" s="261">
        <f t="shared" si="0"/>
        <v>0</v>
      </c>
      <c r="H105" s="411">
        <v>0.0035</v>
      </c>
      <c r="I105" s="412">
        <f t="shared" si="1"/>
        <v>0.354445</v>
      </c>
      <c r="J105" s="94"/>
      <c r="K105" s="94"/>
      <c r="L105" s="96"/>
    </row>
    <row r="106" spans="1:12" s="14" customFormat="1" ht="12.75">
      <c r="A106" s="252"/>
      <c r="B106" s="252"/>
      <c r="C106" s="256" t="s">
        <v>638</v>
      </c>
      <c r="D106" s="254"/>
      <c r="E106" s="258"/>
      <c r="F106" s="349"/>
      <c r="G106" s="261"/>
      <c r="H106" s="411"/>
      <c r="I106" s="412"/>
      <c r="J106" s="94"/>
      <c r="K106" s="94"/>
      <c r="L106" s="96"/>
    </row>
    <row r="107" spans="1:12" s="14" customFormat="1" ht="25.5">
      <c r="A107" s="252">
        <v>5</v>
      </c>
      <c r="B107" s="252" t="s">
        <v>871</v>
      </c>
      <c r="C107" s="256" t="s">
        <v>801</v>
      </c>
      <c r="D107" s="254" t="s">
        <v>1001</v>
      </c>
      <c r="E107" s="258">
        <v>99.27</v>
      </c>
      <c r="F107" s="349"/>
      <c r="G107" s="258">
        <f t="shared" si="0"/>
        <v>0</v>
      </c>
      <c r="H107" s="409">
        <v>0.0147</v>
      </c>
      <c r="I107" s="410">
        <f t="shared" si="1"/>
        <v>1.459269</v>
      </c>
      <c r="J107" s="94"/>
      <c r="K107" s="94"/>
      <c r="L107" s="97"/>
    </row>
    <row r="108" spans="1:12" s="14" customFormat="1" ht="12.75">
      <c r="A108" s="252"/>
      <c r="B108" s="252" t="s">
        <v>639</v>
      </c>
      <c r="C108" s="256" t="s">
        <v>640</v>
      </c>
      <c r="D108" s="254"/>
      <c r="E108" s="258"/>
      <c r="F108" s="349"/>
      <c r="G108" s="258"/>
      <c r="H108" s="409"/>
      <c r="I108" s="410"/>
      <c r="J108" s="94"/>
      <c r="K108" s="94"/>
      <c r="L108" s="97"/>
    </row>
    <row r="109" spans="1:12" s="14" customFormat="1" ht="38.25">
      <c r="A109" s="252"/>
      <c r="B109" s="252" t="s">
        <v>641</v>
      </c>
      <c r="C109" s="256" t="s">
        <v>644</v>
      </c>
      <c r="D109" s="254"/>
      <c r="E109" s="258"/>
      <c r="F109" s="349"/>
      <c r="G109" s="258"/>
      <c r="H109" s="409"/>
      <c r="I109" s="410"/>
      <c r="J109" s="94"/>
      <c r="K109" s="94"/>
      <c r="L109" s="97"/>
    </row>
    <row r="110" spans="1:12" s="14" customFormat="1" ht="38.25">
      <c r="A110" s="252"/>
      <c r="B110" s="252" t="s">
        <v>642</v>
      </c>
      <c r="C110" s="256" t="s">
        <v>643</v>
      </c>
      <c r="D110" s="254"/>
      <c r="E110" s="258"/>
      <c r="F110" s="349"/>
      <c r="G110" s="258"/>
      <c r="H110" s="409"/>
      <c r="I110" s="410"/>
      <c r="J110" s="94"/>
      <c r="K110" s="94"/>
      <c r="L110" s="97"/>
    </row>
    <row r="111" spans="1:12" s="14" customFormat="1" ht="25.5">
      <c r="A111" s="252">
        <v>6</v>
      </c>
      <c r="B111" s="252" t="s">
        <v>999</v>
      </c>
      <c r="C111" s="256" t="s">
        <v>818</v>
      </c>
      <c r="D111" s="254" t="s">
        <v>1001</v>
      </c>
      <c r="E111" s="258">
        <v>2</v>
      </c>
      <c r="F111" s="349"/>
      <c r="G111" s="258">
        <f t="shared" si="0"/>
        <v>0</v>
      </c>
      <c r="H111" s="409">
        <v>0.017</v>
      </c>
      <c r="I111" s="410">
        <f t="shared" si="1"/>
        <v>0.034</v>
      </c>
      <c r="J111" s="94"/>
      <c r="K111" s="94"/>
      <c r="L111" s="96"/>
    </row>
    <row r="112" spans="1:12" s="14" customFormat="1" ht="12.75">
      <c r="A112" s="252"/>
      <c r="B112" s="252"/>
      <c r="C112" s="256" t="s">
        <v>645</v>
      </c>
      <c r="D112" s="254"/>
      <c r="E112" s="258"/>
      <c r="F112" s="349"/>
      <c r="G112" s="258"/>
      <c r="H112" s="409"/>
      <c r="I112" s="410"/>
      <c r="J112" s="94"/>
      <c r="K112" s="94"/>
      <c r="L112" s="96"/>
    </row>
    <row r="113" spans="1:12" s="14" customFormat="1" ht="25.5">
      <c r="A113" s="252">
        <v>7</v>
      </c>
      <c r="B113" s="252" t="s">
        <v>819</v>
      </c>
      <c r="C113" s="256" t="s">
        <v>1100</v>
      </c>
      <c r="D113" s="254" t="s">
        <v>1001</v>
      </c>
      <c r="E113" s="258">
        <f>(E107+E111)*2</f>
        <v>202.54</v>
      </c>
      <c r="F113" s="349"/>
      <c r="G113" s="258">
        <f t="shared" si="0"/>
        <v>0</v>
      </c>
      <c r="H113" s="409">
        <v>0.007</v>
      </c>
      <c r="I113" s="410">
        <f t="shared" si="1"/>
        <v>1.41778</v>
      </c>
      <c r="J113" s="94"/>
      <c r="K113" s="94"/>
      <c r="L113" s="98"/>
    </row>
    <row r="114" spans="1:12" s="14" customFormat="1" ht="12.75">
      <c r="A114" s="252"/>
      <c r="B114" s="252"/>
      <c r="C114" s="256" t="s">
        <v>646</v>
      </c>
      <c r="D114" s="254"/>
      <c r="E114" s="258"/>
      <c r="F114" s="349"/>
      <c r="G114" s="258"/>
      <c r="H114" s="409"/>
      <c r="I114" s="410"/>
      <c r="J114" s="94"/>
      <c r="K114" s="94"/>
      <c r="L114" s="98"/>
    </row>
    <row r="115" spans="1:12" s="14" customFormat="1" ht="25.5">
      <c r="A115" s="252">
        <v>8</v>
      </c>
      <c r="B115" s="252" t="s">
        <v>846</v>
      </c>
      <c r="C115" s="257" t="s">
        <v>847</v>
      </c>
      <c r="D115" s="254" t="s">
        <v>1001</v>
      </c>
      <c r="E115" s="258">
        <v>20.97</v>
      </c>
      <c r="F115" s="349"/>
      <c r="G115" s="258">
        <f t="shared" si="0"/>
        <v>0</v>
      </c>
      <c r="H115" s="409">
        <v>0.04153</v>
      </c>
      <c r="I115" s="410">
        <f t="shared" si="1"/>
        <v>0.8708840999999999</v>
      </c>
      <c r="J115" s="94"/>
      <c r="K115" s="94"/>
      <c r="L115" s="98"/>
    </row>
    <row r="116" spans="1:12" s="14" customFormat="1" ht="12.75">
      <c r="A116" s="252"/>
      <c r="B116" s="252"/>
      <c r="C116" s="257" t="s">
        <v>647</v>
      </c>
      <c r="D116" s="254"/>
      <c r="E116" s="258"/>
      <c r="F116" s="349"/>
      <c r="G116" s="258"/>
      <c r="H116" s="409"/>
      <c r="I116" s="410"/>
      <c r="J116" s="94"/>
      <c r="K116" s="94"/>
      <c r="L116" s="98"/>
    </row>
    <row r="117" spans="1:12" s="14" customFormat="1" ht="25.5">
      <c r="A117" s="252">
        <v>9</v>
      </c>
      <c r="B117" s="252" t="s">
        <v>1104</v>
      </c>
      <c r="C117" s="256" t="s">
        <v>1105</v>
      </c>
      <c r="D117" s="254" t="s">
        <v>1022</v>
      </c>
      <c r="E117" s="258">
        <v>20</v>
      </c>
      <c r="F117" s="349"/>
      <c r="G117" s="258">
        <f t="shared" si="0"/>
        <v>0</v>
      </c>
      <c r="H117" s="409">
        <v>0.0095</v>
      </c>
      <c r="I117" s="410">
        <f t="shared" si="1"/>
        <v>0.19</v>
      </c>
      <c r="J117" s="94"/>
      <c r="K117" s="94"/>
      <c r="L117" s="98"/>
    </row>
    <row r="118" spans="1:12" s="14" customFormat="1" ht="12.75">
      <c r="A118" s="252">
        <v>10</v>
      </c>
      <c r="B118" s="252" t="s">
        <v>891</v>
      </c>
      <c r="C118" s="256" t="s">
        <v>1103</v>
      </c>
      <c r="D118" s="254" t="s">
        <v>1022</v>
      </c>
      <c r="E118" s="258">
        <v>11</v>
      </c>
      <c r="F118" s="349"/>
      <c r="G118" s="258">
        <f t="shared" si="0"/>
        <v>0</v>
      </c>
      <c r="H118" s="409">
        <v>0.0045</v>
      </c>
      <c r="I118" s="410">
        <f t="shared" si="1"/>
        <v>0.049499999999999995</v>
      </c>
      <c r="J118" s="94"/>
      <c r="K118" s="94"/>
      <c r="L118" s="97"/>
    </row>
    <row r="119" spans="1:12" s="14" customFormat="1" ht="25.5">
      <c r="A119" s="252">
        <v>11</v>
      </c>
      <c r="B119" s="252" t="s">
        <v>892</v>
      </c>
      <c r="C119" s="256" t="s">
        <v>1102</v>
      </c>
      <c r="D119" s="254" t="s">
        <v>1022</v>
      </c>
      <c r="E119" s="258">
        <v>9</v>
      </c>
      <c r="F119" s="349"/>
      <c r="G119" s="258">
        <f t="shared" si="0"/>
        <v>0</v>
      </c>
      <c r="H119" s="409">
        <v>0.01275</v>
      </c>
      <c r="I119" s="410">
        <f t="shared" si="1"/>
        <v>0.11474999999999999</v>
      </c>
      <c r="J119" s="94"/>
      <c r="K119" s="94"/>
      <c r="L119" s="97"/>
    </row>
    <row r="120" spans="1:12" s="14" customFormat="1" ht="25.5">
      <c r="A120" s="252">
        <v>12</v>
      </c>
      <c r="B120" s="252" t="s">
        <v>893</v>
      </c>
      <c r="C120" s="256" t="s">
        <v>831</v>
      </c>
      <c r="D120" s="254" t="s">
        <v>1001</v>
      </c>
      <c r="E120" s="258">
        <v>8</v>
      </c>
      <c r="F120" s="349"/>
      <c r="G120" s="258">
        <f t="shared" si="0"/>
        <v>0</v>
      </c>
      <c r="H120" s="409">
        <v>0.03358</v>
      </c>
      <c r="I120" s="410">
        <f t="shared" si="1"/>
        <v>0.26864</v>
      </c>
      <c r="J120" s="94"/>
      <c r="K120" s="94"/>
      <c r="L120" s="97"/>
    </row>
    <row r="121" spans="1:12" s="14" customFormat="1" ht="12.75">
      <c r="A121" s="252"/>
      <c r="B121" s="252"/>
      <c r="C121" s="256" t="s">
        <v>648</v>
      </c>
      <c r="D121" s="254"/>
      <c r="E121" s="258"/>
      <c r="F121" s="349"/>
      <c r="G121" s="258"/>
      <c r="H121" s="409"/>
      <c r="I121" s="410"/>
      <c r="J121" s="94"/>
      <c r="K121" s="94"/>
      <c r="L121" s="97"/>
    </row>
    <row r="122" spans="1:12" s="14" customFormat="1" ht="12.75">
      <c r="A122" s="252"/>
      <c r="B122" s="252"/>
      <c r="C122" s="256"/>
      <c r="D122" s="254"/>
      <c r="E122" s="258"/>
      <c r="F122" s="349"/>
      <c r="G122" s="258"/>
      <c r="H122" s="409"/>
      <c r="I122" s="410"/>
      <c r="J122" s="94"/>
      <c r="K122" s="94"/>
      <c r="L122" s="95"/>
    </row>
    <row r="123" spans="1:12" s="14" customFormat="1" ht="12.75">
      <c r="A123" s="252">
        <f>A94</f>
        <v>6</v>
      </c>
      <c r="B123" s="252"/>
      <c r="C123" s="253" t="str">
        <f>C94</f>
        <v>Úpravy povrchů, podlahy, osazování</v>
      </c>
      <c r="D123" s="254" t="s">
        <v>889</v>
      </c>
      <c r="E123" s="258"/>
      <c r="F123" s="349"/>
      <c r="G123" s="294">
        <f>SUM(G94:G122)</f>
        <v>0</v>
      </c>
      <c r="H123" s="409"/>
      <c r="I123" s="410">
        <f>SUM(I96:I122)</f>
        <v>8.2850086</v>
      </c>
      <c r="J123" s="94"/>
      <c r="K123" s="94"/>
      <c r="L123" s="95"/>
    </row>
    <row r="124" spans="1:12" s="14" customFormat="1" ht="12.75">
      <c r="A124" s="252"/>
      <c r="B124" s="252"/>
      <c r="C124" s="256"/>
      <c r="D124" s="254"/>
      <c r="E124" s="258"/>
      <c r="F124" s="349"/>
      <c r="G124" s="258"/>
      <c r="H124" s="409"/>
      <c r="I124" s="410"/>
      <c r="J124" s="94"/>
      <c r="K124" s="94"/>
      <c r="L124" s="95"/>
    </row>
    <row r="125" spans="1:12" s="14" customFormat="1" ht="12.75">
      <c r="A125" s="252"/>
      <c r="B125" s="252"/>
      <c r="C125" s="256"/>
      <c r="D125" s="254"/>
      <c r="E125" s="258"/>
      <c r="F125" s="349"/>
      <c r="G125" s="258"/>
      <c r="H125" s="409"/>
      <c r="I125" s="410"/>
      <c r="J125" s="94"/>
      <c r="K125" s="94"/>
      <c r="L125" s="95"/>
    </row>
    <row r="126" spans="1:12" s="14" customFormat="1" ht="12.75">
      <c r="A126" s="252"/>
      <c r="B126" s="267"/>
      <c r="C126" s="256"/>
      <c r="D126" s="254"/>
      <c r="E126" s="258"/>
      <c r="F126" s="349"/>
      <c r="G126" s="258"/>
      <c r="H126" s="409"/>
      <c r="I126" s="410"/>
      <c r="J126" s="94"/>
      <c r="K126" s="94"/>
      <c r="L126" s="95"/>
    </row>
    <row r="127" spans="1:12" s="14" customFormat="1" ht="12.75">
      <c r="A127" s="252">
        <v>93</v>
      </c>
      <c r="B127" s="252"/>
      <c r="C127" s="253" t="s">
        <v>857</v>
      </c>
      <c r="D127" s="254"/>
      <c r="E127" s="258"/>
      <c r="F127" s="349"/>
      <c r="G127" s="258"/>
      <c r="H127" s="409"/>
      <c r="I127" s="410"/>
      <c r="J127" s="94"/>
      <c r="K127" s="94"/>
      <c r="L127" s="96"/>
    </row>
    <row r="128" spans="1:12" s="14" customFormat="1" ht="12.75">
      <c r="A128" s="252"/>
      <c r="B128" s="252"/>
      <c r="C128" s="256"/>
      <c r="D128" s="254"/>
      <c r="E128" s="258"/>
      <c r="F128" s="349"/>
      <c r="G128" s="258"/>
      <c r="H128" s="409"/>
      <c r="I128" s="410"/>
      <c r="J128" s="94"/>
      <c r="K128" s="94"/>
      <c r="L128" s="95"/>
    </row>
    <row r="129" spans="1:12" s="14" customFormat="1" ht="12.75">
      <c r="A129" s="252">
        <v>1</v>
      </c>
      <c r="B129" s="252" t="s">
        <v>858</v>
      </c>
      <c r="C129" s="257" t="s">
        <v>859</v>
      </c>
      <c r="D129" s="254" t="s">
        <v>1001</v>
      </c>
      <c r="E129" s="258">
        <v>3483.03</v>
      </c>
      <c r="F129" s="349"/>
      <c r="G129" s="258">
        <f aca="true" t="shared" si="2" ref="G129:G142">E129*F129</f>
        <v>0</v>
      </c>
      <c r="H129" s="409">
        <v>0.0004</v>
      </c>
      <c r="I129" s="410">
        <f>E129*H129</f>
        <v>1.3932120000000001</v>
      </c>
      <c r="J129" s="94"/>
      <c r="K129" s="94"/>
      <c r="L129" s="95"/>
    </row>
    <row r="130" spans="1:12" s="14" customFormat="1" ht="12.75">
      <c r="A130" s="252"/>
      <c r="B130" s="252" t="s">
        <v>650</v>
      </c>
      <c r="C130" s="257" t="s">
        <v>649</v>
      </c>
      <c r="D130" s="254"/>
      <c r="E130" s="258"/>
      <c r="F130" s="349"/>
      <c r="G130" s="258"/>
      <c r="H130" s="409"/>
      <c r="I130" s="410"/>
      <c r="J130" s="94"/>
      <c r="K130" s="94"/>
      <c r="L130" s="95"/>
    </row>
    <row r="131" spans="1:12" s="14" customFormat="1" ht="25.5">
      <c r="A131" s="252"/>
      <c r="B131" s="252" t="s">
        <v>639</v>
      </c>
      <c r="C131" s="257" t="s">
        <v>651</v>
      </c>
      <c r="D131" s="254"/>
      <c r="E131" s="258"/>
      <c r="F131" s="349"/>
      <c r="G131" s="258"/>
      <c r="H131" s="409"/>
      <c r="I131" s="410"/>
      <c r="J131" s="94"/>
      <c r="K131" s="94"/>
      <c r="L131" s="95"/>
    </row>
    <row r="132" spans="1:12" s="14" customFormat="1" ht="38.25">
      <c r="A132" s="252"/>
      <c r="B132" s="252" t="s">
        <v>641</v>
      </c>
      <c r="C132" s="257" t="s">
        <v>652</v>
      </c>
      <c r="D132" s="254"/>
      <c r="E132" s="258"/>
      <c r="F132" s="349"/>
      <c r="G132" s="258"/>
      <c r="H132" s="409"/>
      <c r="I132" s="410"/>
      <c r="J132" s="94"/>
      <c r="K132" s="94"/>
      <c r="L132" s="95"/>
    </row>
    <row r="133" spans="1:12" s="14" customFormat="1" ht="12.75">
      <c r="A133" s="252"/>
      <c r="B133" s="252" t="s">
        <v>642</v>
      </c>
      <c r="C133" s="257" t="s">
        <v>653</v>
      </c>
      <c r="D133" s="254"/>
      <c r="E133" s="258"/>
      <c r="F133" s="349"/>
      <c r="G133" s="258"/>
      <c r="H133" s="409"/>
      <c r="I133" s="410"/>
      <c r="J133" s="94"/>
      <c r="K133" s="94"/>
      <c r="L133" s="95"/>
    </row>
    <row r="134" spans="1:12" s="14" customFormat="1" ht="12.75">
      <c r="A134" s="252"/>
      <c r="B134" s="252"/>
      <c r="C134" s="139">
        <v>-110.5</v>
      </c>
      <c r="D134" s="254"/>
      <c r="E134" s="258"/>
      <c r="F134" s="349"/>
      <c r="G134" s="258"/>
      <c r="H134" s="409"/>
      <c r="I134" s="410"/>
      <c r="J134" s="94"/>
      <c r="K134" s="94"/>
      <c r="L134" s="95"/>
    </row>
    <row r="135" spans="1:12" s="14" customFormat="1" ht="12.75">
      <c r="A135" s="252">
        <v>2</v>
      </c>
      <c r="B135" s="252" t="s">
        <v>875</v>
      </c>
      <c r="C135" s="257" t="s">
        <v>913</v>
      </c>
      <c r="D135" s="254" t="s">
        <v>914</v>
      </c>
      <c r="E135" s="258">
        <v>120</v>
      </c>
      <c r="F135" s="350"/>
      <c r="G135" s="258">
        <f t="shared" si="2"/>
        <v>0</v>
      </c>
      <c r="H135" s="409">
        <v>0</v>
      </c>
      <c r="I135" s="410">
        <f>E135*H135</f>
        <v>0</v>
      </c>
      <c r="J135" s="94"/>
      <c r="K135" s="94"/>
      <c r="L135" s="95"/>
    </row>
    <row r="136" spans="1:12" s="14" customFormat="1" ht="25.5">
      <c r="A136" s="252">
        <v>3</v>
      </c>
      <c r="B136" s="252" t="s">
        <v>793</v>
      </c>
      <c r="C136" s="257" t="s">
        <v>794</v>
      </c>
      <c r="D136" s="254" t="s">
        <v>1022</v>
      </c>
      <c r="E136" s="258">
        <v>1</v>
      </c>
      <c r="F136" s="349"/>
      <c r="G136" s="258">
        <f t="shared" si="2"/>
        <v>0</v>
      </c>
      <c r="H136" s="409"/>
      <c r="I136" s="410"/>
      <c r="J136" s="94"/>
      <c r="K136" s="94"/>
      <c r="L136" s="95"/>
    </row>
    <row r="137" spans="1:12" s="14" customFormat="1" ht="25.5">
      <c r="A137" s="252">
        <v>4</v>
      </c>
      <c r="B137" s="252" t="s">
        <v>795</v>
      </c>
      <c r="C137" s="257" t="s">
        <v>1108</v>
      </c>
      <c r="D137" s="254" t="s">
        <v>1022</v>
      </c>
      <c r="E137" s="258">
        <f>E136*20</f>
        <v>20</v>
      </c>
      <c r="F137" s="349"/>
      <c r="G137" s="258">
        <f t="shared" si="2"/>
        <v>0</v>
      </c>
      <c r="H137" s="409"/>
      <c r="I137" s="410"/>
      <c r="J137" s="94"/>
      <c r="K137" s="94"/>
      <c r="L137" s="95"/>
    </row>
    <row r="138" spans="1:12" s="14" customFormat="1" ht="25.5">
      <c r="A138" s="252">
        <v>5</v>
      </c>
      <c r="B138" s="252" t="s">
        <v>1109</v>
      </c>
      <c r="C138" s="257" t="s">
        <v>997</v>
      </c>
      <c r="D138" s="254" t="s">
        <v>1022</v>
      </c>
      <c r="E138" s="258">
        <f>E136</f>
        <v>1</v>
      </c>
      <c r="F138" s="349"/>
      <c r="G138" s="258">
        <f t="shared" si="2"/>
        <v>0</v>
      </c>
      <c r="H138" s="409"/>
      <c r="I138" s="410"/>
      <c r="J138" s="94"/>
      <c r="K138" s="94"/>
      <c r="L138" s="95"/>
    </row>
    <row r="139" spans="1:12" s="14" customFormat="1" ht="25.5">
      <c r="A139" s="252">
        <v>6</v>
      </c>
      <c r="B139" s="252" t="s">
        <v>1036</v>
      </c>
      <c r="C139" s="256" t="s">
        <v>830</v>
      </c>
      <c r="D139" s="254" t="s">
        <v>1001</v>
      </c>
      <c r="E139" s="258">
        <v>561.43</v>
      </c>
      <c r="F139" s="349"/>
      <c r="G139" s="258">
        <f t="shared" si="2"/>
        <v>0</v>
      </c>
      <c r="H139" s="409">
        <v>0.015</v>
      </c>
      <c r="I139" s="410">
        <f>E139*H139</f>
        <v>8.421449999999998</v>
      </c>
      <c r="J139" s="94"/>
      <c r="K139" s="94"/>
      <c r="L139" s="95"/>
    </row>
    <row r="140" spans="1:12" s="14" customFormat="1" ht="12.75">
      <c r="A140" s="252"/>
      <c r="B140" s="252"/>
      <c r="C140" s="256" t="s">
        <v>654</v>
      </c>
      <c r="D140" s="254"/>
      <c r="E140" s="258"/>
      <c r="F140" s="349"/>
      <c r="G140" s="258"/>
      <c r="H140" s="409"/>
      <c r="I140" s="410"/>
      <c r="J140" s="94"/>
      <c r="K140" s="94"/>
      <c r="L140" s="95"/>
    </row>
    <row r="141" spans="1:12" s="14" customFormat="1" ht="25.5">
      <c r="A141" s="252">
        <v>7</v>
      </c>
      <c r="B141" s="252" t="s">
        <v>996</v>
      </c>
      <c r="C141" s="257" t="s">
        <v>915</v>
      </c>
      <c r="D141" s="254" t="s">
        <v>1033</v>
      </c>
      <c r="E141" s="258">
        <v>80</v>
      </c>
      <c r="F141" s="349"/>
      <c r="G141" s="258">
        <f t="shared" si="2"/>
        <v>0</v>
      </c>
      <c r="H141" s="409"/>
      <c r="I141" s="410"/>
      <c r="J141" s="94"/>
      <c r="K141" s="94"/>
      <c r="L141" s="95"/>
    </row>
    <row r="142" spans="1:12" s="14" customFormat="1" ht="38.25">
      <c r="A142" s="252">
        <v>8</v>
      </c>
      <c r="B142" s="252" t="s">
        <v>1073</v>
      </c>
      <c r="C142" s="256" t="s">
        <v>1000</v>
      </c>
      <c r="D142" s="254" t="s">
        <v>962</v>
      </c>
      <c r="E142" s="258">
        <v>1</v>
      </c>
      <c r="F142" s="349"/>
      <c r="G142" s="258">
        <f t="shared" si="2"/>
        <v>0</v>
      </c>
      <c r="H142" s="409"/>
      <c r="I142" s="410"/>
      <c r="J142" s="94"/>
      <c r="K142" s="94"/>
      <c r="L142" s="95"/>
    </row>
    <row r="143" spans="1:12" s="14" customFormat="1" ht="12.75">
      <c r="A143" s="252"/>
      <c r="B143" s="252"/>
      <c r="C143" s="256"/>
      <c r="D143" s="254"/>
      <c r="E143" s="258"/>
      <c r="F143" s="349"/>
      <c r="G143" s="258"/>
      <c r="H143" s="409"/>
      <c r="I143" s="410"/>
      <c r="J143" s="94"/>
      <c r="K143" s="94"/>
      <c r="L143" s="95"/>
    </row>
    <row r="144" spans="1:12" s="14" customFormat="1" ht="12.75">
      <c r="A144" s="252">
        <f>A127</f>
        <v>93</v>
      </c>
      <c r="B144" s="252"/>
      <c r="C144" s="253" t="str">
        <f>C127</f>
        <v>Dokončující konstrukce a práce</v>
      </c>
      <c r="D144" s="254" t="s">
        <v>889</v>
      </c>
      <c r="E144" s="258"/>
      <c r="F144" s="349"/>
      <c r="G144" s="294">
        <f>SUM(G129:G143)</f>
        <v>0</v>
      </c>
      <c r="H144" s="409"/>
      <c r="I144" s="410">
        <f>SUM(I129:I143)</f>
        <v>9.814661999999998</v>
      </c>
      <c r="J144" s="94"/>
      <c r="K144" s="94"/>
      <c r="L144" s="95"/>
    </row>
    <row r="145" spans="1:12" s="14" customFormat="1" ht="12.75">
      <c r="A145" s="252"/>
      <c r="B145" s="252"/>
      <c r="C145" s="256"/>
      <c r="D145" s="254"/>
      <c r="E145" s="258"/>
      <c r="F145" s="349"/>
      <c r="G145" s="258"/>
      <c r="H145" s="409"/>
      <c r="I145" s="410"/>
      <c r="J145" s="94"/>
      <c r="K145" s="94"/>
      <c r="L145" s="95"/>
    </row>
    <row r="146" spans="1:12" s="14" customFormat="1" ht="12.75">
      <c r="A146" s="252"/>
      <c r="B146" s="252"/>
      <c r="C146" s="257"/>
      <c r="D146" s="254"/>
      <c r="E146" s="258"/>
      <c r="F146" s="349"/>
      <c r="G146" s="258"/>
      <c r="H146" s="409"/>
      <c r="I146" s="410"/>
      <c r="J146" s="94"/>
      <c r="K146" s="94"/>
      <c r="L146" s="95"/>
    </row>
    <row r="147" spans="1:12" s="14" customFormat="1" ht="12.75">
      <c r="A147" s="252"/>
      <c r="B147" s="252"/>
      <c r="C147" s="256"/>
      <c r="D147" s="254"/>
      <c r="E147" s="258"/>
      <c r="F147" s="349"/>
      <c r="G147" s="258"/>
      <c r="H147" s="409"/>
      <c r="I147" s="410"/>
      <c r="J147" s="94"/>
      <c r="K147" s="94"/>
      <c r="L147" s="95"/>
    </row>
    <row r="148" spans="1:12" s="14" customFormat="1" ht="12.75">
      <c r="A148" s="252">
        <v>96</v>
      </c>
      <c r="B148" s="252"/>
      <c r="C148" s="253" t="s">
        <v>860</v>
      </c>
      <c r="D148" s="254"/>
      <c r="E148" s="258"/>
      <c r="F148" s="349"/>
      <c r="G148" s="258"/>
      <c r="H148" s="413"/>
      <c r="I148" s="414"/>
      <c r="J148" s="94"/>
      <c r="K148" s="94"/>
      <c r="L148" s="96"/>
    </row>
    <row r="149" spans="1:12" s="14" customFormat="1" ht="12.75">
      <c r="A149" s="252"/>
      <c r="B149" s="252"/>
      <c r="C149" s="256"/>
      <c r="D149" s="254"/>
      <c r="E149" s="258"/>
      <c r="F149" s="349"/>
      <c r="G149" s="258"/>
      <c r="H149" s="409"/>
      <c r="I149" s="410"/>
      <c r="J149" s="94"/>
      <c r="K149" s="94"/>
      <c r="L149" s="95"/>
    </row>
    <row r="150" spans="1:12" s="14" customFormat="1" ht="25.5">
      <c r="A150" s="252">
        <v>1</v>
      </c>
      <c r="B150" s="136" t="s">
        <v>1075</v>
      </c>
      <c r="C150" s="110" t="s">
        <v>919</v>
      </c>
      <c r="D150" s="111" t="s">
        <v>1022</v>
      </c>
      <c r="E150" s="258">
        <v>5</v>
      </c>
      <c r="F150" s="349"/>
      <c r="G150" s="258">
        <f aca="true" t="shared" si="3" ref="G150:G169">E150*F150</f>
        <v>0</v>
      </c>
      <c r="H150" s="410">
        <v>0.064</v>
      </c>
      <c r="I150" s="410">
        <f>E150*H150</f>
        <v>0.32</v>
      </c>
      <c r="J150" s="410"/>
      <c r="K150" s="410"/>
      <c r="L150" s="95"/>
    </row>
    <row r="151" spans="1:12" s="14" customFormat="1" ht="25.5">
      <c r="A151" s="252">
        <v>2</v>
      </c>
      <c r="B151" s="136" t="s">
        <v>1076</v>
      </c>
      <c r="C151" s="110" t="s">
        <v>922</v>
      </c>
      <c r="D151" s="111" t="s">
        <v>1022</v>
      </c>
      <c r="E151" s="258">
        <v>1</v>
      </c>
      <c r="F151" s="349"/>
      <c r="G151" s="258">
        <f t="shared" si="3"/>
        <v>0</v>
      </c>
      <c r="H151" s="410"/>
      <c r="I151" s="410"/>
      <c r="J151" s="410">
        <v>0.064</v>
      </c>
      <c r="K151" s="410">
        <f>E151*J151</f>
        <v>0.064</v>
      </c>
      <c r="L151" s="95"/>
    </row>
    <row r="152" spans="1:12" s="14" customFormat="1" ht="25.5">
      <c r="A152" s="252">
        <v>3</v>
      </c>
      <c r="B152" s="259">
        <v>974031154</v>
      </c>
      <c r="C152" s="287" t="s">
        <v>918</v>
      </c>
      <c r="D152" s="254" t="s">
        <v>798</v>
      </c>
      <c r="E152" s="258">
        <v>61.5</v>
      </c>
      <c r="F152" s="349"/>
      <c r="G152" s="258">
        <f t="shared" si="3"/>
        <v>0</v>
      </c>
      <c r="H152" s="99"/>
      <c r="I152" s="94"/>
      <c r="J152" s="410">
        <v>0.119</v>
      </c>
      <c r="K152" s="410">
        <f>E152*J152</f>
        <v>7.318499999999999</v>
      </c>
      <c r="L152" s="95"/>
    </row>
    <row r="153" spans="1:12" s="14" customFormat="1" ht="12.75">
      <c r="A153" s="252"/>
      <c r="B153" s="259"/>
      <c r="C153" s="287" t="s">
        <v>655</v>
      </c>
      <c r="D153" s="254"/>
      <c r="E153" s="258"/>
      <c r="F153" s="349"/>
      <c r="G153" s="258"/>
      <c r="H153" s="99"/>
      <c r="I153" s="94"/>
      <c r="J153" s="410"/>
      <c r="K153" s="410"/>
      <c r="L153" s="95"/>
    </row>
    <row r="154" spans="1:12" s="14" customFormat="1" ht="38.25">
      <c r="A154" s="252">
        <v>4</v>
      </c>
      <c r="B154" s="252" t="s">
        <v>929</v>
      </c>
      <c r="C154" s="257" t="s">
        <v>1112</v>
      </c>
      <c r="D154" s="254" t="s">
        <v>800</v>
      </c>
      <c r="E154" s="258">
        <v>0.15</v>
      </c>
      <c r="F154" s="349"/>
      <c r="G154" s="258">
        <f t="shared" si="3"/>
        <v>0</v>
      </c>
      <c r="H154" s="99"/>
      <c r="I154" s="94"/>
      <c r="J154" s="410">
        <v>1.8</v>
      </c>
      <c r="K154" s="410">
        <f>E154*J154</f>
        <v>0.27</v>
      </c>
      <c r="L154" s="97"/>
    </row>
    <row r="155" spans="1:12" s="14" customFormat="1" ht="12.75">
      <c r="A155" s="252"/>
      <c r="B155" s="252"/>
      <c r="C155" s="257" t="s">
        <v>656</v>
      </c>
      <c r="D155" s="254"/>
      <c r="E155" s="258"/>
      <c r="F155" s="349"/>
      <c r="G155" s="258"/>
      <c r="H155" s="99"/>
      <c r="I155" s="94"/>
      <c r="J155" s="410"/>
      <c r="K155" s="410"/>
      <c r="L155" s="97"/>
    </row>
    <row r="156" spans="1:12" s="14" customFormat="1" ht="25.5">
      <c r="A156" s="252">
        <v>5</v>
      </c>
      <c r="B156" s="136" t="s">
        <v>876</v>
      </c>
      <c r="C156" s="110" t="s">
        <v>777</v>
      </c>
      <c r="D156" s="111" t="s">
        <v>1033</v>
      </c>
      <c r="E156" s="258">
        <v>30</v>
      </c>
      <c r="F156" s="349"/>
      <c r="G156" s="258">
        <f t="shared" si="3"/>
        <v>0</v>
      </c>
      <c r="H156" s="99"/>
      <c r="I156" s="94"/>
      <c r="J156" s="410"/>
      <c r="K156" s="410"/>
      <c r="L156" s="95"/>
    </row>
    <row r="157" spans="1:12" s="14" customFormat="1" ht="12.75">
      <c r="A157" s="252">
        <v>6</v>
      </c>
      <c r="B157" s="252" t="s">
        <v>916</v>
      </c>
      <c r="C157" s="256" t="s">
        <v>917</v>
      </c>
      <c r="D157" s="254" t="s">
        <v>1001</v>
      </c>
      <c r="E157" s="258">
        <v>462.43</v>
      </c>
      <c r="F157" s="349"/>
      <c r="G157" s="258">
        <f t="shared" si="3"/>
        <v>0</v>
      </c>
      <c r="H157" s="99"/>
      <c r="I157" s="94"/>
      <c r="J157" s="410">
        <v>0.004</v>
      </c>
      <c r="K157" s="410">
        <f>E157*J157</f>
        <v>1.84972</v>
      </c>
      <c r="L157" s="95"/>
    </row>
    <row r="158" spans="1:12" s="14" customFormat="1" ht="12.75">
      <c r="A158" s="252"/>
      <c r="B158" s="252"/>
      <c r="C158" s="256" t="s">
        <v>657</v>
      </c>
      <c r="D158" s="254"/>
      <c r="E158" s="258"/>
      <c r="F158" s="349"/>
      <c r="G158" s="258"/>
      <c r="H158" s="99"/>
      <c r="I158" s="94"/>
      <c r="J158" s="410"/>
      <c r="K158" s="410"/>
      <c r="L158" s="95"/>
    </row>
    <row r="159" spans="1:12" s="14" customFormat="1" ht="38.25">
      <c r="A159" s="252">
        <v>7</v>
      </c>
      <c r="B159" s="136" t="s">
        <v>803</v>
      </c>
      <c r="C159" s="110" t="s">
        <v>957</v>
      </c>
      <c r="D159" s="111" t="s">
        <v>1001</v>
      </c>
      <c r="E159" s="258">
        <v>99.27</v>
      </c>
      <c r="F159" s="349"/>
      <c r="G159" s="258">
        <f t="shared" si="3"/>
        <v>0</v>
      </c>
      <c r="H159" s="99"/>
      <c r="I159" s="94"/>
      <c r="J159" s="410">
        <v>0.068</v>
      </c>
      <c r="K159" s="410">
        <f>E159*J159</f>
        <v>6.750360000000001</v>
      </c>
      <c r="L159" s="95"/>
    </row>
    <row r="160" spans="1:12" s="14" customFormat="1" ht="12.75">
      <c r="A160" s="252"/>
      <c r="B160" s="136"/>
      <c r="C160" s="256" t="s">
        <v>658</v>
      </c>
      <c r="D160" s="111"/>
      <c r="E160" s="258"/>
      <c r="F160" s="349"/>
      <c r="G160" s="258"/>
      <c r="H160" s="99"/>
      <c r="I160" s="94"/>
      <c r="J160" s="410"/>
      <c r="K160" s="410"/>
      <c r="L160" s="95"/>
    </row>
    <row r="161" spans="1:12" s="14" customFormat="1" ht="12.75">
      <c r="A161" s="252">
        <v>8</v>
      </c>
      <c r="B161" s="136" t="s">
        <v>1074</v>
      </c>
      <c r="C161" s="137" t="s">
        <v>927</v>
      </c>
      <c r="D161" s="138" t="s">
        <v>1001</v>
      </c>
      <c r="E161" s="258">
        <v>42</v>
      </c>
      <c r="F161" s="349"/>
      <c r="G161" s="258">
        <f t="shared" si="3"/>
        <v>0</v>
      </c>
      <c r="H161" s="99"/>
      <c r="I161" s="94"/>
      <c r="J161" s="410">
        <v>0.012</v>
      </c>
      <c r="K161" s="410">
        <f>E161*J161</f>
        <v>0.504</v>
      </c>
      <c r="L161" s="95"/>
    </row>
    <row r="162" spans="1:12" s="14" customFormat="1" ht="12.75">
      <c r="A162" s="252"/>
      <c r="B162" s="136"/>
      <c r="C162" s="137" t="s">
        <v>659</v>
      </c>
      <c r="D162" s="138"/>
      <c r="E162" s="258"/>
      <c r="F162" s="349"/>
      <c r="G162" s="258"/>
      <c r="H162" s="99"/>
      <c r="I162" s="94"/>
      <c r="J162" s="410"/>
      <c r="K162" s="410"/>
      <c r="L162" s="95"/>
    </row>
    <row r="163" spans="1:12" s="14" customFormat="1" ht="12.75">
      <c r="A163" s="252">
        <v>9</v>
      </c>
      <c r="B163" s="136" t="s">
        <v>930</v>
      </c>
      <c r="C163" s="137" t="s">
        <v>928</v>
      </c>
      <c r="D163" s="138" t="s">
        <v>1001</v>
      </c>
      <c r="E163" s="258">
        <v>70.11</v>
      </c>
      <c r="F163" s="349"/>
      <c r="G163" s="258">
        <f t="shared" si="3"/>
        <v>0</v>
      </c>
      <c r="H163" s="99"/>
      <c r="I163" s="94"/>
      <c r="J163" s="410">
        <v>0.012</v>
      </c>
      <c r="K163" s="410">
        <f>E163*J163</f>
        <v>0.84132</v>
      </c>
      <c r="L163" s="95"/>
    </row>
    <row r="164" spans="1:12" s="14" customFormat="1" ht="12.75">
      <c r="A164" s="252"/>
      <c r="B164" s="136"/>
      <c r="C164" s="257" t="s">
        <v>660</v>
      </c>
      <c r="D164" s="138"/>
      <c r="E164" s="258"/>
      <c r="F164" s="349"/>
      <c r="G164" s="258"/>
      <c r="H164" s="99"/>
      <c r="I164" s="94"/>
      <c r="J164" s="410"/>
      <c r="K164" s="410"/>
      <c r="L164" s="95"/>
    </row>
    <row r="165" spans="1:12" s="14" customFormat="1" ht="25.5">
      <c r="A165" s="252">
        <v>10</v>
      </c>
      <c r="B165" s="252" t="s">
        <v>1101</v>
      </c>
      <c r="C165" s="256" t="s">
        <v>1052</v>
      </c>
      <c r="D165" s="254" t="s">
        <v>1021</v>
      </c>
      <c r="E165" s="258">
        <f>K171</f>
        <v>17.597900000000003</v>
      </c>
      <c r="F165" s="349"/>
      <c r="G165" s="258">
        <f t="shared" si="3"/>
        <v>0</v>
      </c>
      <c r="H165" s="99"/>
      <c r="I165" s="94"/>
      <c r="J165" s="410"/>
      <c r="K165" s="410"/>
      <c r="L165" s="95"/>
    </row>
    <row r="166" spans="1:12" s="14" customFormat="1" ht="25.5">
      <c r="A166" s="252">
        <v>11</v>
      </c>
      <c r="B166" s="252" t="s">
        <v>882</v>
      </c>
      <c r="C166" s="256" t="s">
        <v>881</v>
      </c>
      <c r="D166" s="254" t="s">
        <v>1021</v>
      </c>
      <c r="E166" s="258">
        <f>K171</f>
        <v>17.597900000000003</v>
      </c>
      <c r="F166" s="349"/>
      <c r="G166" s="258">
        <f t="shared" si="3"/>
        <v>0</v>
      </c>
      <c r="H166" s="99"/>
      <c r="I166" s="94"/>
      <c r="J166" s="410"/>
      <c r="K166" s="410"/>
      <c r="L166" s="95"/>
    </row>
    <row r="167" spans="1:12" s="14" customFormat="1" ht="12.75">
      <c r="A167" s="252">
        <v>12</v>
      </c>
      <c r="B167" s="252" t="s">
        <v>1045</v>
      </c>
      <c r="C167" s="256" t="s">
        <v>1061</v>
      </c>
      <c r="D167" s="254" t="s">
        <v>1021</v>
      </c>
      <c r="E167" s="258">
        <f>E166*15</f>
        <v>263.96850000000006</v>
      </c>
      <c r="F167" s="349"/>
      <c r="G167" s="258">
        <f t="shared" si="3"/>
        <v>0</v>
      </c>
      <c r="H167" s="99"/>
      <c r="I167" s="94"/>
      <c r="J167" s="410"/>
      <c r="K167" s="410"/>
      <c r="L167" s="95"/>
    </row>
    <row r="168" spans="1:12" s="14" customFormat="1" ht="12.75">
      <c r="A168" s="252"/>
      <c r="B168" s="252"/>
      <c r="C168" s="256" t="s">
        <v>661</v>
      </c>
      <c r="D168" s="254"/>
      <c r="E168" s="258"/>
      <c r="F168" s="349"/>
      <c r="G168" s="258"/>
      <c r="H168" s="99"/>
      <c r="I168" s="94"/>
      <c r="J168" s="410"/>
      <c r="K168" s="410"/>
      <c r="L168" s="95"/>
    </row>
    <row r="169" spans="1:12" s="14" customFormat="1" ht="12.75">
      <c r="A169" s="252">
        <v>13</v>
      </c>
      <c r="B169" s="252" t="s">
        <v>1058</v>
      </c>
      <c r="C169" s="256" t="s">
        <v>960</v>
      </c>
      <c r="D169" s="254" t="s">
        <v>1021</v>
      </c>
      <c r="E169" s="258">
        <f>E166</f>
        <v>17.597900000000003</v>
      </c>
      <c r="F169" s="349"/>
      <c r="G169" s="258">
        <f t="shared" si="3"/>
        <v>0</v>
      </c>
      <c r="H169" s="99"/>
      <c r="I169" s="94"/>
      <c r="J169" s="410"/>
      <c r="K169" s="410"/>
      <c r="L169" s="95"/>
    </row>
    <row r="170" spans="1:12" s="14" customFormat="1" ht="12.75">
      <c r="A170" s="252"/>
      <c r="B170" s="252"/>
      <c r="C170" s="256"/>
      <c r="D170" s="254"/>
      <c r="E170" s="258"/>
      <c r="F170" s="349"/>
      <c r="G170" s="258"/>
      <c r="H170" s="99"/>
      <c r="I170" s="94"/>
      <c r="J170" s="410"/>
      <c r="K170" s="410"/>
      <c r="L170" s="95"/>
    </row>
    <row r="171" spans="1:12" s="14" customFormat="1" ht="12.75">
      <c r="A171" s="252">
        <f>A148</f>
        <v>96</v>
      </c>
      <c r="B171" s="252"/>
      <c r="C171" s="253" t="str">
        <f>C148</f>
        <v>Bourání</v>
      </c>
      <c r="D171" s="254" t="s">
        <v>889</v>
      </c>
      <c r="E171" s="258"/>
      <c r="F171" s="349"/>
      <c r="G171" s="294">
        <f>SUM(G150:G169)</f>
        <v>0</v>
      </c>
      <c r="H171" s="99"/>
      <c r="I171" s="266">
        <f>SUM(I150:I169)</f>
        <v>0.32</v>
      </c>
      <c r="J171" s="410"/>
      <c r="K171" s="410">
        <f>SUM(K150:K169)</f>
        <v>17.597900000000003</v>
      </c>
      <c r="L171" s="95"/>
    </row>
    <row r="172" spans="1:12" s="14" customFormat="1" ht="12.75">
      <c r="A172" s="252"/>
      <c r="B172" s="252"/>
      <c r="C172" s="256"/>
      <c r="D172" s="254"/>
      <c r="E172" s="258"/>
      <c r="F172" s="349"/>
      <c r="G172" s="258"/>
      <c r="H172" s="99"/>
      <c r="I172" s="266"/>
      <c r="J172" s="410"/>
      <c r="K172" s="410"/>
      <c r="L172" s="95"/>
    </row>
    <row r="173" spans="1:12" s="14" customFormat="1" ht="12.75">
      <c r="A173" s="252"/>
      <c r="B173" s="252"/>
      <c r="C173" s="256"/>
      <c r="D173" s="254"/>
      <c r="E173" s="258"/>
      <c r="F173" s="349"/>
      <c r="G173" s="258"/>
      <c r="H173" s="409"/>
      <c r="I173" s="410"/>
      <c r="J173" s="94"/>
      <c r="K173" s="94"/>
      <c r="L173" s="95"/>
    </row>
    <row r="174" spans="1:12" s="14" customFormat="1" ht="12.75">
      <c r="A174" s="252"/>
      <c r="B174" s="252"/>
      <c r="C174" s="256"/>
      <c r="D174" s="254"/>
      <c r="E174" s="258"/>
      <c r="F174" s="349"/>
      <c r="G174" s="258"/>
      <c r="H174" s="407"/>
      <c r="I174" s="408"/>
      <c r="J174" s="100"/>
      <c r="K174" s="100"/>
      <c r="L174" s="95"/>
    </row>
    <row r="175" spans="1:12" s="14" customFormat="1" ht="12.75">
      <c r="A175" s="252">
        <v>99</v>
      </c>
      <c r="B175" s="252"/>
      <c r="C175" s="253" t="s">
        <v>797</v>
      </c>
      <c r="D175" s="254"/>
      <c r="E175" s="258"/>
      <c r="F175" s="349"/>
      <c r="G175" s="258"/>
      <c r="H175" s="407"/>
      <c r="I175" s="408"/>
      <c r="J175" s="100"/>
      <c r="K175" s="100"/>
      <c r="L175" s="95"/>
    </row>
    <row r="176" spans="1:12" s="14" customFormat="1" ht="12.75">
      <c r="A176" s="252"/>
      <c r="B176" s="252"/>
      <c r="C176" s="256"/>
      <c r="D176" s="254"/>
      <c r="E176" s="258"/>
      <c r="F176" s="349"/>
      <c r="G176" s="258"/>
      <c r="H176" s="407"/>
      <c r="I176" s="407"/>
      <c r="J176" s="77"/>
      <c r="K176" s="77"/>
      <c r="L176" s="95"/>
    </row>
    <row r="177" spans="1:12" s="14" customFormat="1" ht="25.5">
      <c r="A177" s="252">
        <v>1</v>
      </c>
      <c r="B177" s="252" t="s">
        <v>785</v>
      </c>
      <c r="C177" s="256" t="s">
        <v>1081</v>
      </c>
      <c r="D177" s="254" t="s">
        <v>1021</v>
      </c>
      <c r="E177" s="258">
        <f>I171+I144+I123</f>
        <v>18.419670599999996</v>
      </c>
      <c r="F177" s="350"/>
      <c r="G177" s="258">
        <f>E177*F177</f>
        <v>0</v>
      </c>
      <c r="H177" s="407"/>
      <c r="I177" s="407"/>
      <c r="J177" s="77"/>
      <c r="K177" s="77"/>
      <c r="L177" s="95"/>
    </row>
    <row r="178" spans="1:12" s="14" customFormat="1" ht="12.75">
      <c r="A178" s="252">
        <v>2</v>
      </c>
      <c r="B178" s="252" t="s">
        <v>931</v>
      </c>
      <c r="C178" s="256" t="s">
        <v>932</v>
      </c>
      <c r="D178" s="254" t="s">
        <v>1021</v>
      </c>
      <c r="E178" s="258">
        <f>E177*0.6</f>
        <v>11.051802359999998</v>
      </c>
      <c r="F178" s="350"/>
      <c r="G178" s="258">
        <f>E178*F178</f>
        <v>0</v>
      </c>
      <c r="H178" s="407"/>
      <c r="I178" s="407"/>
      <c r="J178" s="77"/>
      <c r="K178" s="77"/>
      <c r="L178" s="95"/>
    </row>
    <row r="179" spans="1:12" s="14" customFormat="1" ht="12.75">
      <c r="A179" s="252"/>
      <c r="B179" s="252"/>
      <c r="C179" s="256"/>
      <c r="D179" s="254"/>
      <c r="E179" s="258"/>
      <c r="F179" s="349"/>
      <c r="G179" s="258"/>
      <c r="H179" s="407"/>
      <c r="I179" s="407"/>
      <c r="J179" s="77"/>
      <c r="K179" s="77"/>
      <c r="L179" s="95"/>
    </row>
    <row r="180" spans="1:12" s="14" customFormat="1" ht="12.75">
      <c r="A180" s="252">
        <f>A175</f>
        <v>99</v>
      </c>
      <c r="B180" s="252"/>
      <c r="C180" s="253" t="str">
        <f>C175</f>
        <v>Přesun hmot</v>
      </c>
      <c r="D180" s="254" t="s">
        <v>889</v>
      </c>
      <c r="E180" s="258"/>
      <c r="F180" s="349"/>
      <c r="G180" s="294">
        <f>SUM(G177:G178)</f>
        <v>0</v>
      </c>
      <c r="H180" s="407"/>
      <c r="I180" s="407"/>
      <c r="J180" s="77"/>
      <c r="K180" s="77"/>
      <c r="L180" s="95"/>
    </row>
    <row r="181" spans="1:12" s="14" customFormat="1" ht="12.75">
      <c r="A181" s="252"/>
      <c r="B181" s="252"/>
      <c r="C181" s="256"/>
      <c r="D181" s="254"/>
      <c r="E181" s="258"/>
      <c r="F181" s="349"/>
      <c r="G181" s="258"/>
      <c r="H181" s="407"/>
      <c r="I181" s="407"/>
      <c r="J181" s="77"/>
      <c r="K181" s="77"/>
      <c r="L181" s="95"/>
    </row>
    <row r="182" spans="1:12" s="14" customFormat="1" ht="12.75">
      <c r="A182" s="252"/>
      <c r="B182" s="252"/>
      <c r="C182" s="256"/>
      <c r="D182" s="254"/>
      <c r="E182" s="258"/>
      <c r="F182" s="349"/>
      <c r="G182" s="258"/>
      <c r="H182" s="407"/>
      <c r="I182" s="407"/>
      <c r="J182" s="77"/>
      <c r="K182" s="77"/>
      <c r="L182" s="95"/>
    </row>
    <row r="183" spans="1:12" s="14" customFormat="1" ht="12.75">
      <c r="A183" s="252"/>
      <c r="B183" s="252"/>
      <c r="C183" s="256"/>
      <c r="D183" s="254"/>
      <c r="E183" s="258"/>
      <c r="F183" s="349"/>
      <c r="G183" s="258"/>
      <c r="H183" s="407"/>
      <c r="I183" s="407"/>
      <c r="J183" s="77"/>
      <c r="K183" s="77"/>
      <c r="L183" s="95"/>
    </row>
    <row r="184" spans="1:12" s="14" customFormat="1" ht="12.75">
      <c r="A184" s="252">
        <v>721</v>
      </c>
      <c r="B184" s="252"/>
      <c r="C184" s="330" t="s">
        <v>1015</v>
      </c>
      <c r="D184" s="254"/>
      <c r="E184" s="258"/>
      <c r="F184" s="349"/>
      <c r="G184" s="258"/>
      <c r="H184" s="407"/>
      <c r="I184" s="407"/>
      <c r="J184" s="77"/>
      <c r="K184" s="77"/>
      <c r="L184" s="95"/>
    </row>
    <row r="185" spans="1:12" s="14" customFormat="1" ht="12.75">
      <c r="A185" s="252"/>
      <c r="B185" s="252"/>
      <c r="C185" s="256"/>
      <c r="D185" s="254"/>
      <c r="E185" s="258"/>
      <c r="F185" s="349"/>
      <c r="G185" s="258"/>
      <c r="H185" s="407"/>
      <c r="I185" s="407"/>
      <c r="J185" s="77"/>
      <c r="K185" s="77"/>
      <c r="L185" s="95"/>
    </row>
    <row r="186" spans="1:12" s="14" customFormat="1" ht="12.75">
      <c r="A186" s="252"/>
      <c r="B186" s="252"/>
      <c r="C186" s="253" t="s">
        <v>269</v>
      </c>
      <c r="D186" s="254"/>
      <c r="E186" s="258"/>
      <c r="F186" s="349"/>
      <c r="G186" s="258"/>
      <c r="H186" s="407"/>
      <c r="I186" s="407"/>
      <c r="J186" s="77"/>
      <c r="K186" s="77"/>
      <c r="L186" s="95"/>
    </row>
    <row r="187" spans="1:12" s="14" customFormat="1" ht="25.5">
      <c r="A187" s="252">
        <v>1</v>
      </c>
      <c r="B187" s="252" t="s">
        <v>786</v>
      </c>
      <c r="C187" s="274" t="s">
        <v>299</v>
      </c>
      <c r="D187" s="275" t="s">
        <v>798</v>
      </c>
      <c r="E187" s="276">
        <v>174</v>
      </c>
      <c r="F187" s="351"/>
      <c r="G187" s="416">
        <f aca="true" t="shared" si="4" ref="G187:G209">SUM(E187*F187)</f>
        <v>0</v>
      </c>
      <c r="H187" s="407"/>
      <c r="I187" s="483"/>
      <c r="J187" s="101"/>
      <c r="K187" s="101"/>
      <c r="L187" s="95"/>
    </row>
    <row r="188" spans="1:12" s="14" customFormat="1" ht="25.5">
      <c r="A188" s="252">
        <v>2</v>
      </c>
      <c r="B188" s="252" t="s">
        <v>872</v>
      </c>
      <c r="C188" s="274" t="s">
        <v>300</v>
      </c>
      <c r="D188" s="275" t="s">
        <v>798</v>
      </c>
      <c r="E188" s="276">
        <v>145</v>
      </c>
      <c r="F188" s="351"/>
      <c r="G188" s="416">
        <f t="shared" si="4"/>
        <v>0</v>
      </c>
      <c r="H188" s="407"/>
      <c r="I188" s="483"/>
      <c r="J188" s="101"/>
      <c r="K188" s="101"/>
      <c r="L188" s="95"/>
    </row>
    <row r="189" spans="1:12" s="14" customFormat="1" ht="25.5">
      <c r="A189" s="252">
        <v>3</v>
      </c>
      <c r="B189" s="252" t="s">
        <v>864</v>
      </c>
      <c r="C189" s="274" t="s">
        <v>301</v>
      </c>
      <c r="D189" s="275" t="s">
        <v>798</v>
      </c>
      <c r="E189" s="276">
        <v>66</v>
      </c>
      <c r="F189" s="351"/>
      <c r="G189" s="416">
        <f t="shared" si="4"/>
        <v>0</v>
      </c>
      <c r="H189" s="407"/>
      <c r="I189" s="407"/>
      <c r="J189" s="77"/>
      <c r="K189" s="77"/>
      <c r="L189" s="95"/>
    </row>
    <row r="190" spans="1:12" s="14" customFormat="1" ht="25.5">
      <c r="A190" s="252">
        <v>4</v>
      </c>
      <c r="B190" s="252" t="s">
        <v>865</v>
      </c>
      <c r="C190" s="274" t="s">
        <v>302</v>
      </c>
      <c r="D190" s="275" t="s">
        <v>798</v>
      </c>
      <c r="E190" s="276">
        <v>138</v>
      </c>
      <c r="F190" s="351"/>
      <c r="G190" s="416">
        <f t="shared" si="4"/>
        <v>0</v>
      </c>
      <c r="H190" s="407"/>
      <c r="I190" s="407"/>
      <c r="J190" s="77"/>
      <c r="K190" s="77"/>
      <c r="L190" s="95"/>
    </row>
    <row r="191" spans="1:12" s="14" customFormat="1" ht="25.5">
      <c r="A191" s="252">
        <v>5</v>
      </c>
      <c r="B191" s="252" t="s">
        <v>787</v>
      </c>
      <c r="C191" s="274" t="s">
        <v>303</v>
      </c>
      <c r="D191" s="275" t="s">
        <v>798</v>
      </c>
      <c r="E191" s="276">
        <v>60</v>
      </c>
      <c r="F191" s="351"/>
      <c r="G191" s="416">
        <f t="shared" si="4"/>
        <v>0</v>
      </c>
      <c r="H191" s="407"/>
      <c r="I191" s="407"/>
      <c r="J191" s="77"/>
      <c r="K191" s="77"/>
      <c r="L191" s="95"/>
    </row>
    <row r="192" spans="1:12" s="14" customFormat="1" ht="25.5">
      <c r="A192" s="252">
        <v>6</v>
      </c>
      <c r="B192" s="252" t="s">
        <v>1063</v>
      </c>
      <c r="C192" s="274" t="s">
        <v>293</v>
      </c>
      <c r="D192" s="275" t="s">
        <v>798</v>
      </c>
      <c r="E192" s="276">
        <v>108</v>
      </c>
      <c r="F192" s="351"/>
      <c r="G192" s="416">
        <f t="shared" si="4"/>
        <v>0</v>
      </c>
      <c r="H192" s="407"/>
      <c r="I192" s="407"/>
      <c r="J192" s="77"/>
      <c r="K192" s="77"/>
      <c r="L192" s="95"/>
    </row>
    <row r="193" spans="1:12" s="14" customFormat="1" ht="25.5">
      <c r="A193" s="252">
        <v>7</v>
      </c>
      <c r="B193" s="252" t="s">
        <v>1064</v>
      </c>
      <c r="C193" s="274" t="s">
        <v>294</v>
      </c>
      <c r="D193" s="275" t="s">
        <v>798</v>
      </c>
      <c r="E193" s="276">
        <v>6</v>
      </c>
      <c r="F193" s="351"/>
      <c r="G193" s="416">
        <f t="shared" si="4"/>
        <v>0</v>
      </c>
      <c r="H193" s="407"/>
      <c r="I193" s="407"/>
      <c r="J193" s="77"/>
      <c r="K193" s="77"/>
      <c r="L193" s="95"/>
    </row>
    <row r="194" spans="1:12" s="14" customFormat="1" ht="25.5">
      <c r="A194" s="252">
        <v>8</v>
      </c>
      <c r="B194" s="252" t="s">
        <v>1065</v>
      </c>
      <c r="C194" s="274" t="s">
        <v>304</v>
      </c>
      <c r="D194" s="275" t="s">
        <v>798</v>
      </c>
      <c r="E194" s="276">
        <v>270</v>
      </c>
      <c r="F194" s="351"/>
      <c r="G194" s="416">
        <f t="shared" si="4"/>
        <v>0</v>
      </c>
      <c r="H194" s="407"/>
      <c r="I194" s="407"/>
      <c r="J194" s="77"/>
      <c r="K194" s="77"/>
      <c r="L194" s="95"/>
    </row>
    <row r="195" spans="1:12" s="14" customFormat="1" ht="25.5">
      <c r="A195" s="252">
        <v>9</v>
      </c>
      <c r="B195" s="252" t="s">
        <v>1062</v>
      </c>
      <c r="C195" s="274" t="s">
        <v>305</v>
      </c>
      <c r="D195" s="275" t="s">
        <v>798</v>
      </c>
      <c r="E195" s="276">
        <v>198</v>
      </c>
      <c r="F195" s="351"/>
      <c r="G195" s="416">
        <f t="shared" si="4"/>
        <v>0</v>
      </c>
      <c r="H195" s="407"/>
      <c r="I195" s="407"/>
      <c r="J195" s="77"/>
      <c r="K195" s="77"/>
      <c r="L195" s="95"/>
    </row>
    <row r="196" spans="1:12" s="14" customFormat="1" ht="25.5">
      <c r="A196" s="252">
        <v>10</v>
      </c>
      <c r="B196" s="252" t="s">
        <v>883</v>
      </c>
      <c r="C196" s="274" t="s">
        <v>295</v>
      </c>
      <c r="D196" s="275" t="s">
        <v>798</v>
      </c>
      <c r="E196" s="276">
        <v>60</v>
      </c>
      <c r="F196" s="351"/>
      <c r="G196" s="416">
        <f t="shared" si="4"/>
        <v>0</v>
      </c>
      <c r="H196" s="407"/>
      <c r="I196" s="407"/>
      <c r="J196" s="77"/>
      <c r="K196" s="77"/>
      <c r="L196" s="95"/>
    </row>
    <row r="197" spans="1:12" s="14" customFormat="1" ht="25.5">
      <c r="A197" s="252">
        <v>11</v>
      </c>
      <c r="B197" s="252" t="s">
        <v>975</v>
      </c>
      <c r="C197" s="274" t="s">
        <v>296</v>
      </c>
      <c r="D197" s="275" t="s">
        <v>798</v>
      </c>
      <c r="E197" s="276">
        <v>216</v>
      </c>
      <c r="F197" s="351"/>
      <c r="G197" s="416">
        <f t="shared" si="4"/>
        <v>0</v>
      </c>
      <c r="H197" s="407"/>
      <c r="I197" s="407"/>
      <c r="J197" s="77"/>
      <c r="K197" s="77"/>
      <c r="L197" s="95"/>
    </row>
    <row r="198" spans="1:12" s="14" customFormat="1" ht="25.5">
      <c r="A198" s="252">
        <v>12</v>
      </c>
      <c r="B198" s="252" t="s">
        <v>976</v>
      </c>
      <c r="C198" s="274" t="s">
        <v>297</v>
      </c>
      <c r="D198" s="275" t="s">
        <v>798</v>
      </c>
      <c r="E198" s="276">
        <v>36</v>
      </c>
      <c r="F198" s="351"/>
      <c r="G198" s="416">
        <f t="shared" si="4"/>
        <v>0</v>
      </c>
      <c r="H198" s="407"/>
      <c r="I198" s="407"/>
      <c r="J198" s="77"/>
      <c r="K198" s="77"/>
      <c r="L198" s="95"/>
    </row>
    <row r="199" spans="1:12" s="14" customFormat="1" ht="25.5">
      <c r="A199" s="252">
        <v>13</v>
      </c>
      <c r="B199" s="252" t="s">
        <v>977</v>
      </c>
      <c r="C199" s="274" t="s">
        <v>298</v>
      </c>
      <c r="D199" s="275" t="s">
        <v>798</v>
      </c>
      <c r="E199" s="276">
        <v>96</v>
      </c>
      <c r="F199" s="351"/>
      <c r="G199" s="416">
        <f t="shared" si="4"/>
        <v>0</v>
      </c>
      <c r="H199" s="407"/>
      <c r="I199" s="407"/>
      <c r="J199" s="77"/>
      <c r="K199" s="77"/>
      <c r="L199" s="95"/>
    </row>
    <row r="200" spans="1:12" s="14" customFormat="1" ht="12.75">
      <c r="A200" s="252">
        <v>14</v>
      </c>
      <c r="B200" s="252" t="s">
        <v>978</v>
      </c>
      <c r="C200" s="274" t="s">
        <v>285</v>
      </c>
      <c r="D200" s="275" t="s">
        <v>1228</v>
      </c>
      <c r="E200" s="276">
        <v>1</v>
      </c>
      <c r="F200" s="351"/>
      <c r="G200" s="416">
        <f t="shared" si="4"/>
        <v>0</v>
      </c>
      <c r="H200" s="407"/>
      <c r="I200" s="407"/>
      <c r="J200" s="77"/>
      <c r="K200" s="77"/>
      <c r="L200" s="95"/>
    </row>
    <row r="201" spans="1:12" s="14" customFormat="1" ht="25.5">
      <c r="A201" s="252">
        <v>15</v>
      </c>
      <c r="B201" s="252" t="s">
        <v>979</v>
      </c>
      <c r="C201" s="274" t="s">
        <v>270</v>
      </c>
      <c r="D201" s="275" t="s">
        <v>798</v>
      </c>
      <c r="E201" s="276">
        <v>18</v>
      </c>
      <c r="F201" s="351"/>
      <c r="G201" s="416">
        <f t="shared" si="4"/>
        <v>0</v>
      </c>
      <c r="H201" s="407"/>
      <c r="I201" s="407"/>
      <c r="J201" s="77"/>
      <c r="K201" s="77"/>
      <c r="L201" s="95"/>
    </row>
    <row r="202" spans="1:12" s="14" customFormat="1" ht="25.5">
      <c r="A202" s="252">
        <v>16</v>
      </c>
      <c r="B202" s="252" t="s">
        <v>980</v>
      </c>
      <c r="C202" s="274" t="s">
        <v>271</v>
      </c>
      <c r="D202" s="275" t="s">
        <v>798</v>
      </c>
      <c r="E202" s="276">
        <v>18</v>
      </c>
      <c r="F202" s="351"/>
      <c r="G202" s="416">
        <f>SUM(E202*F202)</f>
        <v>0</v>
      </c>
      <c r="H202" s="407"/>
      <c r="I202" s="407"/>
      <c r="J202" s="77"/>
      <c r="K202" s="77"/>
      <c r="L202" s="95"/>
    </row>
    <row r="203" spans="1:12" s="14" customFormat="1" ht="25.5">
      <c r="A203" s="252">
        <v>17</v>
      </c>
      <c r="B203" s="252" t="s">
        <v>1056</v>
      </c>
      <c r="C203" s="274" t="s">
        <v>272</v>
      </c>
      <c r="D203" s="275" t="s">
        <v>798</v>
      </c>
      <c r="E203" s="276">
        <v>114</v>
      </c>
      <c r="F203" s="351"/>
      <c r="G203" s="416">
        <f>SUM(E203*F203)</f>
        <v>0</v>
      </c>
      <c r="H203" s="407"/>
      <c r="I203" s="407"/>
      <c r="J203" s="77"/>
      <c r="K203" s="77"/>
      <c r="L203" s="95"/>
    </row>
    <row r="204" spans="1:12" s="14" customFormat="1" ht="25.5">
      <c r="A204" s="252">
        <v>18</v>
      </c>
      <c r="B204" s="252" t="s">
        <v>49</v>
      </c>
      <c r="C204" s="274" t="s">
        <v>273</v>
      </c>
      <c r="D204" s="275" t="s">
        <v>798</v>
      </c>
      <c r="E204" s="276">
        <v>6</v>
      </c>
      <c r="F204" s="351"/>
      <c r="G204" s="416">
        <f>SUM(E204*F204)</f>
        <v>0</v>
      </c>
      <c r="H204" s="407"/>
      <c r="I204" s="407"/>
      <c r="J204" s="77"/>
      <c r="K204" s="77"/>
      <c r="L204" s="95"/>
    </row>
    <row r="205" spans="1:12" s="14" customFormat="1" ht="12.75">
      <c r="A205" s="252">
        <v>19</v>
      </c>
      <c r="B205" s="252" t="s">
        <v>50</v>
      </c>
      <c r="C205" s="274" t="s">
        <v>274</v>
      </c>
      <c r="D205" s="275" t="s">
        <v>1228</v>
      </c>
      <c r="E205" s="276">
        <v>1</v>
      </c>
      <c r="F205" s="351"/>
      <c r="G205" s="416">
        <f t="shared" si="4"/>
        <v>0</v>
      </c>
      <c r="H205" s="407"/>
      <c r="I205" s="407"/>
      <c r="J205" s="77"/>
      <c r="K205" s="77"/>
      <c r="L205" s="95"/>
    </row>
    <row r="206" spans="1:12" s="14" customFormat="1" ht="38.25">
      <c r="A206" s="252">
        <v>20</v>
      </c>
      <c r="B206" s="252" t="s">
        <v>51</v>
      </c>
      <c r="C206" s="274" t="s">
        <v>286</v>
      </c>
      <c r="D206" s="275" t="s">
        <v>1118</v>
      </c>
      <c r="E206" s="276">
        <v>15</v>
      </c>
      <c r="F206" s="351"/>
      <c r="G206" s="416">
        <f t="shared" si="4"/>
        <v>0</v>
      </c>
      <c r="H206" s="407"/>
      <c r="I206" s="407"/>
      <c r="J206" s="77"/>
      <c r="K206" s="77"/>
      <c r="L206" s="95"/>
    </row>
    <row r="207" spans="1:12" s="14" customFormat="1" ht="38.25">
      <c r="A207" s="252">
        <v>21</v>
      </c>
      <c r="B207" s="252" t="s">
        <v>52</v>
      </c>
      <c r="C207" s="274" t="s">
        <v>287</v>
      </c>
      <c r="D207" s="275" t="s">
        <v>1118</v>
      </c>
      <c r="E207" s="276">
        <v>28</v>
      </c>
      <c r="F207" s="351"/>
      <c r="G207" s="416">
        <f t="shared" si="4"/>
        <v>0</v>
      </c>
      <c r="H207" s="407"/>
      <c r="I207" s="407"/>
      <c r="J207" s="77"/>
      <c r="K207" s="77"/>
      <c r="L207" s="95"/>
    </row>
    <row r="208" spans="1:12" s="14" customFormat="1" ht="38.25">
      <c r="A208" s="252">
        <v>22</v>
      </c>
      <c r="B208" s="252" t="s">
        <v>53</v>
      </c>
      <c r="C208" s="274" t="s">
        <v>288</v>
      </c>
      <c r="D208" s="275" t="s">
        <v>1118</v>
      </c>
      <c r="E208" s="276">
        <v>5</v>
      </c>
      <c r="F208" s="351"/>
      <c r="G208" s="416">
        <f t="shared" si="4"/>
        <v>0</v>
      </c>
      <c r="H208" s="407"/>
      <c r="I208" s="407"/>
      <c r="J208" s="77"/>
      <c r="K208" s="77"/>
      <c r="L208" s="95"/>
    </row>
    <row r="209" spans="1:12" s="14" customFormat="1" ht="38.25">
      <c r="A209" s="252">
        <v>23</v>
      </c>
      <c r="B209" s="252" t="s">
        <v>54</v>
      </c>
      <c r="C209" s="274" t="s">
        <v>291</v>
      </c>
      <c r="D209" s="275" t="s">
        <v>1118</v>
      </c>
      <c r="E209" s="276">
        <v>4</v>
      </c>
      <c r="F209" s="351"/>
      <c r="G209" s="416">
        <f t="shared" si="4"/>
        <v>0</v>
      </c>
      <c r="H209" s="407"/>
      <c r="I209" s="407"/>
      <c r="J209" s="77"/>
      <c r="K209" s="77"/>
      <c r="L209" s="95"/>
    </row>
    <row r="210" spans="1:12" s="14" customFormat="1" ht="38.25">
      <c r="A210" s="252">
        <v>24</v>
      </c>
      <c r="B210" s="252" t="s">
        <v>55</v>
      </c>
      <c r="C210" s="274" t="s">
        <v>290</v>
      </c>
      <c r="D210" s="275" t="s">
        <v>1118</v>
      </c>
      <c r="E210" s="276">
        <v>2</v>
      </c>
      <c r="F210" s="351"/>
      <c r="G210" s="416">
        <f aca="true" t="shared" si="5" ref="G210:G223">SUM(E210*F210)</f>
        <v>0</v>
      </c>
      <c r="H210" s="407"/>
      <c r="I210" s="407"/>
      <c r="J210" s="77"/>
      <c r="K210" s="77"/>
      <c r="L210" s="95"/>
    </row>
    <row r="211" spans="1:12" s="14" customFormat="1" ht="38.25">
      <c r="A211" s="252">
        <v>25</v>
      </c>
      <c r="B211" s="252" t="s">
        <v>56</v>
      </c>
      <c r="C211" s="274" t="s">
        <v>289</v>
      </c>
      <c r="D211" s="275" t="s">
        <v>1118</v>
      </c>
      <c r="E211" s="276">
        <v>20</v>
      </c>
      <c r="F211" s="351"/>
      <c r="G211" s="416">
        <f t="shared" si="5"/>
        <v>0</v>
      </c>
      <c r="H211" s="407"/>
      <c r="I211" s="407"/>
      <c r="J211" s="77"/>
      <c r="K211" s="77"/>
      <c r="L211" s="95"/>
    </row>
    <row r="212" spans="1:12" s="14" customFormat="1" ht="12.75">
      <c r="A212" s="252">
        <v>26</v>
      </c>
      <c r="B212" s="252" t="s">
        <v>57</v>
      </c>
      <c r="C212" s="269" t="s">
        <v>275</v>
      </c>
      <c r="D212" s="285" t="s">
        <v>1118</v>
      </c>
      <c r="E212" s="276">
        <v>5</v>
      </c>
      <c r="F212" s="351"/>
      <c r="G212" s="416">
        <f t="shared" si="5"/>
        <v>0</v>
      </c>
      <c r="H212" s="407"/>
      <c r="I212" s="407"/>
      <c r="J212" s="77"/>
      <c r="K212" s="77"/>
      <c r="L212" s="95"/>
    </row>
    <row r="213" spans="1:12" s="14" customFormat="1" ht="38.25">
      <c r="A213" s="252">
        <v>27</v>
      </c>
      <c r="B213" s="252" t="s">
        <v>58</v>
      </c>
      <c r="C213" s="331" t="s">
        <v>687</v>
      </c>
      <c r="D213" s="285" t="s">
        <v>1118</v>
      </c>
      <c r="E213" s="332">
        <v>32</v>
      </c>
      <c r="F213" s="352"/>
      <c r="G213" s="484">
        <f t="shared" si="5"/>
        <v>0</v>
      </c>
      <c r="H213" s="407"/>
      <c r="I213" s="407"/>
      <c r="J213" s="77"/>
      <c r="K213" s="77"/>
      <c r="L213" s="95"/>
    </row>
    <row r="214" spans="1:12" s="14" customFormat="1" ht="12.75">
      <c r="A214" s="252">
        <v>28</v>
      </c>
      <c r="B214" s="252" t="s">
        <v>59</v>
      </c>
      <c r="C214" s="274" t="s">
        <v>688</v>
      </c>
      <c r="D214" s="275" t="s">
        <v>1118</v>
      </c>
      <c r="E214" s="276">
        <v>1</v>
      </c>
      <c r="F214" s="351"/>
      <c r="G214" s="417">
        <f t="shared" si="5"/>
        <v>0</v>
      </c>
      <c r="H214" s="407"/>
      <c r="I214" s="407"/>
      <c r="J214" s="77"/>
      <c r="K214" s="77"/>
      <c r="L214" s="95"/>
    </row>
    <row r="215" spans="1:12" s="14" customFormat="1" ht="12.75">
      <c r="A215" s="252">
        <v>29</v>
      </c>
      <c r="B215" s="252" t="s">
        <v>60</v>
      </c>
      <c r="C215" s="274" t="s">
        <v>689</v>
      </c>
      <c r="D215" s="275" t="s">
        <v>1118</v>
      </c>
      <c r="E215" s="276">
        <v>6</v>
      </c>
      <c r="F215" s="351"/>
      <c r="G215" s="417">
        <f t="shared" si="5"/>
        <v>0</v>
      </c>
      <c r="H215" s="407"/>
      <c r="I215" s="407"/>
      <c r="J215" s="77"/>
      <c r="K215" s="77"/>
      <c r="L215" s="95"/>
    </row>
    <row r="216" spans="1:12" s="14" customFormat="1" ht="12.75">
      <c r="A216" s="252">
        <v>30</v>
      </c>
      <c r="B216" s="252" t="s">
        <v>61</v>
      </c>
      <c r="C216" s="274" t="s">
        <v>690</v>
      </c>
      <c r="D216" s="275" t="s">
        <v>1118</v>
      </c>
      <c r="E216" s="276">
        <v>1</v>
      </c>
      <c r="F216" s="351"/>
      <c r="G216" s="417">
        <f t="shared" si="5"/>
        <v>0</v>
      </c>
      <c r="H216" s="407"/>
      <c r="I216" s="407"/>
      <c r="J216" s="77"/>
      <c r="K216" s="77"/>
      <c r="L216" s="95"/>
    </row>
    <row r="217" spans="1:12" s="14" customFormat="1" ht="51">
      <c r="A217" s="259">
        <v>31</v>
      </c>
      <c r="B217" s="259" t="s">
        <v>62</v>
      </c>
      <c r="C217" s="274" t="s">
        <v>292</v>
      </c>
      <c r="D217" s="275" t="s">
        <v>1228</v>
      </c>
      <c r="E217" s="276">
        <v>2</v>
      </c>
      <c r="F217" s="351"/>
      <c r="G217" s="416">
        <f>SUM(E217*F217)</f>
        <v>0</v>
      </c>
      <c r="H217" s="407"/>
      <c r="I217" s="407"/>
      <c r="J217" s="77"/>
      <c r="K217" s="77"/>
      <c r="L217" s="95"/>
    </row>
    <row r="218" spans="1:12" s="14" customFormat="1" ht="12.75">
      <c r="A218" s="252">
        <v>32</v>
      </c>
      <c r="B218" s="252" t="s">
        <v>63</v>
      </c>
      <c r="C218" s="274" t="s">
        <v>691</v>
      </c>
      <c r="D218" s="275" t="s">
        <v>1033</v>
      </c>
      <c r="E218" s="276">
        <v>640</v>
      </c>
      <c r="F218" s="351"/>
      <c r="G218" s="417">
        <f t="shared" si="5"/>
        <v>0</v>
      </c>
      <c r="H218" s="407"/>
      <c r="I218" s="407"/>
      <c r="J218" s="77"/>
      <c r="K218" s="77"/>
      <c r="L218" s="95"/>
    </row>
    <row r="219" spans="1:12" s="14" customFormat="1" ht="12.75">
      <c r="A219" s="252">
        <v>33</v>
      </c>
      <c r="B219" s="252" t="s">
        <v>64</v>
      </c>
      <c r="C219" s="274" t="s">
        <v>692</v>
      </c>
      <c r="D219" s="275" t="s">
        <v>1033</v>
      </c>
      <c r="E219" s="276">
        <v>240</v>
      </c>
      <c r="F219" s="351"/>
      <c r="G219" s="417">
        <f t="shared" si="5"/>
        <v>0</v>
      </c>
      <c r="H219" s="407"/>
      <c r="I219" s="407"/>
      <c r="J219" s="77"/>
      <c r="K219" s="77"/>
      <c r="L219" s="95"/>
    </row>
    <row r="220" spans="1:12" s="14" customFormat="1" ht="25.5">
      <c r="A220" s="252">
        <v>34</v>
      </c>
      <c r="B220" s="252" t="s">
        <v>65</v>
      </c>
      <c r="C220" s="274" t="s">
        <v>693</v>
      </c>
      <c r="D220" s="275" t="s">
        <v>1118</v>
      </c>
      <c r="E220" s="276">
        <v>17</v>
      </c>
      <c r="F220" s="351"/>
      <c r="G220" s="417">
        <f t="shared" si="5"/>
        <v>0</v>
      </c>
      <c r="H220" s="407"/>
      <c r="I220" s="407"/>
      <c r="J220" s="77"/>
      <c r="K220" s="77"/>
      <c r="L220" s="95"/>
    </row>
    <row r="221" spans="1:12" s="14" customFormat="1" ht="12.75">
      <c r="A221" s="252">
        <v>35</v>
      </c>
      <c r="B221" s="252" t="s">
        <v>66</v>
      </c>
      <c r="C221" s="274" t="s">
        <v>47</v>
      </c>
      <c r="D221" s="275" t="s">
        <v>1021</v>
      </c>
      <c r="E221" s="276">
        <v>2.5</v>
      </c>
      <c r="F221" s="351"/>
      <c r="G221" s="417">
        <f t="shared" si="5"/>
        <v>0</v>
      </c>
      <c r="H221" s="407"/>
      <c r="I221" s="407"/>
      <c r="J221" s="77"/>
      <c r="K221" s="77"/>
      <c r="L221" s="95"/>
    </row>
    <row r="222" spans="1:12" s="14" customFormat="1" ht="12.75">
      <c r="A222" s="252">
        <v>36</v>
      </c>
      <c r="B222" s="252" t="s">
        <v>67</v>
      </c>
      <c r="C222" s="282" t="s">
        <v>1167</v>
      </c>
      <c r="D222" s="275" t="s">
        <v>962</v>
      </c>
      <c r="E222" s="276">
        <v>1</v>
      </c>
      <c r="F222" s="113"/>
      <c r="G222" s="417">
        <f t="shared" si="5"/>
        <v>0</v>
      </c>
      <c r="H222" s="407"/>
      <c r="I222" s="407"/>
      <c r="J222" s="77"/>
      <c r="K222" s="77"/>
      <c r="L222" s="95"/>
    </row>
    <row r="223" spans="1:12" s="14" customFormat="1" ht="12.75">
      <c r="A223" s="252">
        <v>37</v>
      </c>
      <c r="B223" s="252" t="s">
        <v>68</v>
      </c>
      <c r="C223" s="257" t="s">
        <v>694</v>
      </c>
      <c r="D223" s="285" t="s">
        <v>1228</v>
      </c>
      <c r="E223" s="286">
        <v>1</v>
      </c>
      <c r="F223" s="350"/>
      <c r="G223" s="417">
        <f t="shared" si="5"/>
        <v>0</v>
      </c>
      <c r="H223" s="407"/>
      <c r="I223" s="407"/>
      <c r="J223" s="77"/>
      <c r="K223" s="77"/>
      <c r="L223" s="95"/>
    </row>
    <row r="224" spans="1:12" s="14" customFormat="1" ht="38.25">
      <c r="A224" s="252">
        <v>38</v>
      </c>
      <c r="B224" s="252" t="s">
        <v>69</v>
      </c>
      <c r="C224" s="319" t="s">
        <v>1085</v>
      </c>
      <c r="D224" s="254" t="s">
        <v>962</v>
      </c>
      <c r="E224" s="258">
        <v>1</v>
      </c>
      <c r="F224" s="349"/>
      <c r="G224" s="258">
        <f>E224*F224</f>
        <v>0</v>
      </c>
      <c r="H224" s="407"/>
      <c r="I224" s="407"/>
      <c r="J224" s="77"/>
      <c r="K224" s="77"/>
      <c r="L224" s="95"/>
    </row>
    <row r="225" spans="1:12" s="14" customFormat="1" ht="25.5">
      <c r="A225" s="112"/>
      <c r="B225" s="112"/>
      <c r="C225" s="253" t="s">
        <v>697</v>
      </c>
      <c r="D225" s="305" t="s">
        <v>889</v>
      </c>
      <c r="E225" s="294">
        <f>SUM(G187:G224)</f>
        <v>0</v>
      </c>
      <c r="F225" s="351"/>
      <c r="G225" s="416"/>
      <c r="H225" s="407"/>
      <c r="I225" s="407"/>
      <c r="J225" s="77"/>
      <c r="K225" s="77"/>
      <c r="L225" s="95"/>
    </row>
    <row r="226" spans="1:12" s="14" customFormat="1" ht="12.75">
      <c r="A226" s="112"/>
      <c r="B226" s="112"/>
      <c r="C226" s="256"/>
      <c r="D226" s="254"/>
      <c r="E226" s="270"/>
      <c r="F226" s="349"/>
      <c r="G226" s="258"/>
      <c r="H226" s="407"/>
      <c r="I226" s="407"/>
      <c r="J226" s="77"/>
      <c r="K226" s="77"/>
      <c r="L226" s="95"/>
    </row>
    <row r="227" spans="1:12" s="14" customFormat="1" ht="12.75">
      <c r="A227" s="112"/>
      <c r="B227" s="112"/>
      <c r="C227" s="253" t="s">
        <v>695</v>
      </c>
      <c r="D227" s="254"/>
      <c r="E227" s="270"/>
      <c r="F227" s="349"/>
      <c r="G227" s="258"/>
      <c r="H227" s="407"/>
      <c r="I227" s="407"/>
      <c r="J227" s="77"/>
      <c r="K227" s="77"/>
      <c r="L227" s="95"/>
    </row>
    <row r="228" spans="1:12" s="14" customFormat="1" ht="25.5">
      <c r="A228" s="252">
        <v>39</v>
      </c>
      <c r="B228" s="252" t="s">
        <v>70</v>
      </c>
      <c r="C228" s="282" t="s">
        <v>30</v>
      </c>
      <c r="D228" s="275" t="s">
        <v>798</v>
      </c>
      <c r="E228" s="276">
        <v>3</v>
      </c>
      <c r="F228" s="113"/>
      <c r="G228" s="417">
        <f>SUM(E228*F228)</f>
        <v>0</v>
      </c>
      <c r="H228" s="407"/>
      <c r="I228" s="407"/>
      <c r="J228" s="77"/>
      <c r="K228" s="77"/>
      <c r="L228" s="95"/>
    </row>
    <row r="229" spans="1:12" s="14" customFormat="1" ht="25.5">
      <c r="A229" s="252">
        <v>40</v>
      </c>
      <c r="B229" s="252" t="s">
        <v>71</v>
      </c>
      <c r="C229" s="282" t="s">
        <v>32</v>
      </c>
      <c r="D229" s="275" t="s">
        <v>798</v>
      </c>
      <c r="E229" s="276">
        <v>72</v>
      </c>
      <c r="F229" s="113"/>
      <c r="G229" s="417">
        <f aca="true" t="shared" si="6" ref="G229:G237">SUM(E229*F229)</f>
        <v>0</v>
      </c>
      <c r="H229" s="407"/>
      <c r="I229" s="407"/>
      <c r="J229" s="77"/>
      <c r="K229" s="77"/>
      <c r="L229" s="95"/>
    </row>
    <row r="230" spans="1:12" s="14" customFormat="1" ht="12.75">
      <c r="A230" s="252">
        <v>41</v>
      </c>
      <c r="B230" s="252" t="s">
        <v>72</v>
      </c>
      <c r="C230" s="274" t="s">
        <v>41</v>
      </c>
      <c r="D230" s="275" t="s">
        <v>962</v>
      </c>
      <c r="E230" s="276">
        <v>1</v>
      </c>
      <c r="F230" s="351"/>
      <c r="G230" s="417">
        <f t="shared" si="6"/>
        <v>0</v>
      </c>
      <c r="H230" s="407"/>
      <c r="I230" s="407"/>
      <c r="J230" s="77"/>
      <c r="K230" s="77"/>
      <c r="L230" s="95"/>
    </row>
    <row r="231" spans="1:12" s="14" customFormat="1" ht="25.5">
      <c r="A231" s="252">
        <v>42</v>
      </c>
      <c r="B231" s="252" t="s">
        <v>73</v>
      </c>
      <c r="C231" s="274" t="s">
        <v>42</v>
      </c>
      <c r="D231" s="275" t="s">
        <v>962</v>
      </c>
      <c r="E231" s="276">
        <v>1</v>
      </c>
      <c r="F231" s="351"/>
      <c r="G231" s="417">
        <f t="shared" si="6"/>
        <v>0</v>
      </c>
      <c r="H231" s="407"/>
      <c r="I231" s="407"/>
      <c r="J231" s="77"/>
      <c r="K231" s="77"/>
      <c r="L231" s="95"/>
    </row>
    <row r="232" spans="1:12" s="14" customFormat="1" ht="12.75">
      <c r="A232" s="252">
        <v>43</v>
      </c>
      <c r="B232" s="252" t="s">
        <v>74</v>
      </c>
      <c r="C232" s="274" t="s">
        <v>43</v>
      </c>
      <c r="D232" s="275" t="s">
        <v>1228</v>
      </c>
      <c r="E232" s="276">
        <v>1</v>
      </c>
      <c r="F232" s="351"/>
      <c r="G232" s="417">
        <f t="shared" si="6"/>
        <v>0</v>
      </c>
      <c r="H232" s="407"/>
      <c r="I232" s="407"/>
      <c r="J232" s="77"/>
      <c r="K232" s="77"/>
      <c r="L232" s="95"/>
    </row>
    <row r="233" spans="1:12" s="14" customFormat="1" ht="12.75">
      <c r="A233" s="252">
        <v>44</v>
      </c>
      <c r="B233" s="252" t="s">
        <v>75</v>
      </c>
      <c r="C233" s="274" t="s">
        <v>44</v>
      </c>
      <c r="D233" s="275" t="s">
        <v>1033</v>
      </c>
      <c r="E233" s="276">
        <v>66</v>
      </c>
      <c r="F233" s="351"/>
      <c r="G233" s="417">
        <f t="shared" si="6"/>
        <v>0</v>
      </c>
      <c r="H233" s="407"/>
      <c r="I233" s="407"/>
      <c r="J233" s="77"/>
      <c r="K233" s="77"/>
      <c r="L233" s="95"/>
    </row>
    <row r="234" spans="1:12" s="14" customFormat="1" ht="25.5">
      <c r="A234" s="252">
        <v>45</v>
      </c>
      <c r="B234" s="252" t="s">
        <v>76</v>
      </c>
      <c r="C234" s="274" t="s">
        <v>696</v>
      </c>
      <c r="D234" s="275" t="s">
        <v>1033</v>
      </c>
      <c r="E234" s="276">
        <v>19</v>
      </c>
      <c r="F234" s="351"/>
      <c r="G234" s="417">
        <f t="shared" si="6"/>
        <v>0</v>
      </c>
      <c r="H234" s="407"/>
      <c r="I234" s="407"/>
      <c r="J234" s="77"/>
      <c r="K234" s="77"/>
      <c r="L234" s="95"/>
    </row>
    <row r="235" spans="1:12" s="14" customFormat="1" ht="12.75">
      <c r="A235" s="252">
        <v>46</v>
      </c>
      <c r="B235" s="252" t="s">
        <v>77</v>
      </c>
      <c r="C235" s="274" t="s">
        <v>47</v>
      </c>
      <c r="D235" s="275" t="s">
        <v>1021</v>
      </c>
      <c r="E235" s="276">
        <v>0.5</v>
      </c>
      <c r="F235" s="351"/>
      <c r="G235" s="417">
        <f t="shared" si="6"/>
        <v>0</v>
      </c>
      <c r="H235" s="407"/>
      <c r="I235" s="407"/>
      <c r="J235" s="77"/>
      <c r="K235" s="77"/>
      <c r="L235" s="95"/>
    </row>
    <row r="236" spans="1:12" s="14" customFormat="1" ht="12.75">
      <c r="A236" s="252">
        <v>47</v>
      </c>
      <c r="B236" s="252" t="s">
        <v>78</v>
      </c>
      <c r="C236" s="282" t="s">
        <v>1167</v>
      </c>
      <c r="D236" s="275" t="s">
        <v>962</v>
      </c>
      <c r="E236" s="276">
        <v>1</v>
      </c>
      <c r="F236" s="113"/>
      <c r="G236" s="417">
        <f>SUM(E236*F236)</f>
        <v>0</v>
      </c>
      <c r="H236" s="407"/>
      <c r="I236" s="407"/>
      <c r="J236" s="77"/>
      <c r="K236" s="77"/>
      <c r="L236" s="95"/>
    </row>
    <row r="237" spans="1:12" s="14" customFormat="1" ht="12.75">
      <c r="A237" s="252">
        <v>48</v>
      </c>
      <c r="B237" s="252" t="s">
        <v>79</v>
      </c>
      <c r="C237" s="257" t="s">
        <v>694</v>
      </c>
      <c r="D237" s="285" t="s">
        <v>1228</v>
      </c>
      <c r="E237" s="286">
        <v>1</v>
      </c>
      <c r="F237" s="350"/>
      <c r="G237" s="417">
        <f t="shared" si="6"/>
        <v>0</v>
      </c>
      <c r="H237" s="407"/>
      <c r="I237" s="407"/>
      <c r="J237" s="77"/>
      <c r="K237" s="77"/>
      <c r="L237" s="95"/>
    </row>
    <row r="238" spans="1:12" s="14" customFormat="1" ht="38.25">
      <c r="A238" s="252">
        <v>49</v>
      </c>
      <c r="B238" s="252" t="s">
        <v>80</v>
      </c>
      <c r="C238" s="319" t="s">
        <v>1085</v>
      </c>
      <c r="D238" s="254" t="s">
        <v>962</v>
      </c>
      <c r="E238" s="258">
        <v>1</v>
      </c>
      <c r="F238" s="349"/>
      <c r="G238" s="258">
        <f>E238*F238</f>
        <v>0</v>
      </c>
      <c r="H238" s="407"/>
      <c r="I238" s="407"/>
      <c r="J238" s="77"/>
      <c r="K238" s="77"/>
      <c r="L238" s="95"/>
    </row>
    <row r="239" spans="1:12" s="14" customFormat="1" ht="12.75">
      <c r="A239" s="252"/>
      <c r="B239" s="252"/>
      <c r="C239" s="253" t="s">
        <v>698</v>
      </c>
      <c r="D239" s="305" t="s">
        <v>889</v>
      </c>
      <c r="E239" s="294">
        <f>SUM(G228:G238)</f>
        <v>0</v>
      </c>
      <c r="F239" s="349"/>
      <c r="G239" s="258"/>
      <c r="H239" s="407"/>
      <c r="I239" s="407"/>
      <c r="J239" s="77"/>
      <c r="K239" s="77"/>
      <c r="L239" s="95"/>
    </row>
    <row r="240" spans="1:12" s="14" customFormat="1" ht="12.75">
      <c r="A240" s="252"/>
      <c r="B240" s="252"/>
      <c r="C240" s="256"/>
      <c r="D240" s="254"/>
      <c r="E240" s="270"/>
      <c r="F240" s="349"/>
      <c r="G240" s="258"/>
      <c r="H240" s="407"/>
      <c r="I240" s="407"/>
      <c r="J240" s="77"/>
      <c r="K240" s="77"/>
      <c r="L240" s="95"/>
    </row>
    <row r="241" spans="1:12" s="14" customFormat="1" ht="12.75">
      <c r="A241" s="252">
        <f>A184</f>
        <v>721</v>
      </c>
      <c r="B241" s="252"/>
      <c r="C241" s="330" t="str">
        <f>C184</f>
        <v>Zdravotechnika</v>
      </c>
      <c r="D241" s="254" t="s">
        <v>889</v>
      </c>
      <c r="E241" s="258"/>
      <c r="F241" s="349"/>
      <c r="G241" s="485">
        <f>SUM(G187:G240)</f>
        <v>0</v>
      </c>
      <c r="H241" s="407"/>
      <c r="I241" s="407"/>
      <c r="J241" s="77"/>
      <c r="K241" s="77"/>
      <c r="L241" s="95"/>
    </row>
    <row r="242" spans="1:12" s="14" customFormat="1" ht="12.75">
      <c r="A242" s="252"/>
      <c r="B242" s="252"/>
      <c r="C242" s="256"/>
      <c r="D242" s="254"/>
      <c r="E242" s="258"/>
      <c r="F242" s="349"/>
      <c r="G242" s="258"/>
      <c r="H242" s="407"/>
      <c r="I242" s="407"/>
      <c r="J242" s="77"/>
      <c r="K242" s="77"/>
      <c r="L242" s="95"/>
    </row>
    <row r="243" spans="1:12" s="14" customFormat="1" ht="12.75">
      <c r="A243" s="252"/>
      <c r="B243" s="252"/>
      <c r="C243" s="256"/>
      <c r="D243" s="254"/>
      <c r="E243" s="258"/>
      <c r="F243" s="349"/>
      <c r="G243" s="258"/>
      <c r="H243" s="407"/>
      <c r="I243" s="407"/>
      <c r="J243" s="77"/>
      <c r="K243" s="77"/>
      <c r="L243" s="95"/>
    </row>
    <row r="244" spans="1:12" s="14" customFormat="1" ht="12.75">
      <c r="A244" s="252"/>
      <c r="B244" s="252"/>
      <c r="C244" s="256"/>
      <c r="D244" s="254"/>
      <c r="E244" s="258"/>
      <c r="F244" s="349"/>
      <c r="G244" s="258"/>
      <c r="H244" s="407"/>
      <c r="I244" s="407"/>
      <c r="J244" s="77"/>
      <c r="K244" s="77"/>
      <c r="L244" s="95"/>
    </row>
    <row r="245" spans="1:13" s="14" customFormat="1" ht="12.75">
      <c r="A245" s="252">
        <v>731</v>
      </c>
      <c r="B245" s="295"/>
      <c r="C245" s="333" t="s">
        <v>983</v>
      </c>
      <c r="D245" s="297"/>
      <c r="E245" s="298"/>
      <c r="F245" s="353"/>
      <c r="G245" s="298"/>
      <c r="H245" s="102"/>
      <c r="I245" s="102"/>
      <c r="J245" s="102"/>
      <c r="K245" s="102"/>
      <c r="L245" s="93"/>
      <c r="M245" s="17"/>
    </row>
    <row r="246" spans="1:13" s="14" customFormat="1" ht="12.75">
      <c r="A246" s="252"/>
      <c r="B246" s="295"/>
      <c r="C246" s="299"/>
      <c r="D246" s="297"/>
      <c r="E246" s="298"/>
      <c r="F246" s="353"/>
      <c r="G246" s="298"/>
      <c r="H246" s="102"/>
      <c r="I246" s="102"/>
      <c r="J246" s="102"/>
      <c r="K246" s="102"/>
      <c r="L246" s="93"/>
      <c r="M246" s="17"/>
    </row>
    <row r="247" spans="1:13" s="14" customFormat="1" ht="25.5">
      <c r="A247" s="252"/>
      <c r="B247" s="295"/>
      <c r="C247" s="296" t="s">
        <v>699</v>
      </c>
      <c r="D247" s="297"/>
      <c r="E247" s="298"/>
      <c r="F247" s="353"/>
      <c r="G247" s="298"/>
      <c r="H247" s="102"/>
      <c r="I247" s="102"/>
      <c r="J247" s="102"/>
      <c r="K247" s="102"/>
      <c r="L247" s="93"/>
      <c r="M247" s="17"/>
    </row>
    <row r="248" spans="1:13" s="14" customFormat="1" ht="12.75">
      <c r="A248" s="252">
        <v>1</v>
      </c>
      <c r="B248" s="252" t="s">
        <v>984</v>
      </c>
      <c r="C248" s="282" t="s">
        <v>700</v>
      </c>
      <c r="D248" s="275" t="s">
        <v>798</v>
      </c>
      <c r="E248" s="276">
        <v>228</v>
      </c>
      <c r="F248" s="113"/>
      <c r="G248" s="416">
        <f aca="true" t="shared" si="7" ref="G248:G254">SUM(E248*F248)</f>
        <v>0</v>
      </c>
      <c r="H248" s="420"/>
      <c r="I248" s="102"/>
      <c r="J248" s="102"/>
      <c r="K248" s="102"/>
      <c r="L248" s="93"/>
      <c r="M248" s="17"/>
    </row>
    <row r="249" spans="1:13" s="14" customFormat="1" ht="25.5">
      <c r="A249" s="252">
        <v>2</v>
      </c>
      <c r="B249" s="252" t="s">
        <v>985</v>
      </c>
      <c r="C249" s="282" t="s">
        <v>701</v>
      </c>
      <c r="D249" s="275" t="s">
        <v>798</v>
      </c>
      <c r="E249" s="276">
        <v>162</v>
      </c>
      <c r="F249" s="113"/>
      <c r="G249" s="416">
        <f t="shared" si="7"/>
        <v>0</v>
      </c>
      <c r="H249" s="420"/>
      <c r="I249" s="102"/>
      <c r="J249" s="102"/>
      <c r="K249" s="102"/>
      <c r="L249" s="93"/>
      <c r="M249" s="17"/>
    </row>
    <row r="250" spans="1:13" s="14" customFormat="1" ht="25.5">
      <c r="A250" s="252">
        <v>3</v>
      </c>
      <c r="B250" s="252" t="s">
        <v>986</v>
      </c>
      <c r="C250" s="282" t="s">
        <v>702</v>
      </c>
      <c r="D250" s="275" t="s">
        <v>798</v>
      </c>
      <c r="E250" s="276">
        <v>336</v>
      </c>
      <c r="F250" s="113"/>
      <c r="G250" s="416">
        <f t="shared" si="7"/>
        <v>0</v>
      </c>
      <c r="H250" s="420"/>
      <c r="I250" s="102"/>
      <c r="J250" s="102"/>
      <c r="K250" s="102"/>
      <c r="L250" s="93"/>
      <c r="M250" s="17"/>
    </row>
    <row r="251" spans="1:13" s="14" customFormat="1" ht="25.5">
      <c r="A251" s="252">
        <v>4</v>
      </c>
      <c r="B251" s="252" t="s">
        <v>852</v>
      </c>
      <c r="C251" s="282" t="s">
        <v>147</v>
      </c>
      <c r="D251" s="275" t="s">
        <v>798</v>
      </c>
      <c r="E251" s="276">
        <v>576</v>
      </c>
      <c r="F251" s="113"/>
      <c r="G251" s="416">
        <f t="shared" si="7"/>
        <v>0</v>
      </c>
      <c r="H251" s="420"/>
      <c r="I251" s="102"/>
      <c r="J251" s="102"/>
      <c r="K251" s="102"/>
      <c r="L251" s="93"/>
      <c r="M251" s="17"/>
    </row>
    <row r="252" spans="1:13" s="14" customFormat="1" ht="25.5">
      <c r="A252" s="252">
        <v>5</v>
      </c>
      <c r="B252" s="252" t="s">
        <v>853</v>
      </c>
      <c r="C252" s="282" t="s">
        <v>148</v>
      </c>
      <c r="D252" s="275" t="s">
        <v>798</v>
      </c>
      <c r="E252" s="276">
        <v>528</v>
      </c>
      <c r="F252" s="113"/>
      <c r="G252" s="416">
        <f t="shared" si="7"/>
        <v>0</v>
      </c>
      <c r="H252" s="420"/>
      <c r="I252" s="102"/>
      <c r="J252" s="102"/>
      <c r="K252" s="102"/>
      <c r="L252" s="93"/>
      <c r="M252" s="17"/>
    </row>
    <row r="253" spans="1:13" s="14" customFormat="1" ht="25.5">
      <c r="A253" s="252">
        <v>6</v>
      </c>
      <c r="B253" s="252" t="s">
        <v>198</v>
      </c>
      <c r="C253" s="282" t="s">
        <v>149</v>
      </c>
      <c r="D253" s="275" t="s">
        <v>798</v>
      </c>
      <c r="E253" s="276">
        <v>348</v>
      </c>
      <c r="F253" s="113"/>
      <c r="G253" s="416">
        <f t="shared" si="7"/>
        <v>0</v>
      </c>
      <c r="H253" s="420"/>
      <c r="I253" s="102"/>
      <c r="J253" s="102"/>
      <c r="K253" s="102"/>
      <c r="L253" s="93"/>
      <c r="M253" s="17"/>
    </row>
    <row r="254" spans="1:13" s="14" customFormat="1" ht="25.5">
      <c r="A254" s="252">
        <v>7</v>
      </c>
      <c r="B254" s="252" t="s">
        <v>199</v>
      </c>
      <c r="C254" s="282" t="s">
        <v>150</v>
      </c>
      <c r="D254" s="275" t="s">
        <v>798</v>
      </c>
      <c r="E254" s="276">
        <v>486</v>
      </c>
      <c r="F254" s="113"/>
      <c r="G254" s="416">
        <f t="shared" si="7"/>
        <v>0</v>
      </c>
      <c r="H254" s="420"/>
      <c r="I254" s="102"/>
      <c r="J254" s="102"/>
      <c r="K254" s="102"/>
      <c r="L254" s="93"/>
      <c r="M254" s="17"/>
    </row>
    <row r="255" spans="1:13" s="14" customFormat="1" ht="25.5">
      <c r="A255" s="252">
        <v>8</v>
      </c>
      <c r="B255" s="252" t="s">
        <v>200</v>
      </c>
      <c r="C255" s="282" t="s">
        <v>151</v>
      </c>
      <c r="D255" s="275" t="s">
        <v>798</v>
      </c>
      <c r="E255" s="276">
        <v>108</v>
      </c>
      <c r="F255" s="113"/>
      <c r="G255" s="416">
        <f>SUM(E255*F255)*0.2</f>
        <v>0</v>
      </c>
      <c r="H255" s="420"/>
      <c r="I255" s="102"/>
      <c r="J255" s="102"/>
      <c r="K255" s="102"/>
      <c r="L255" s="93"/>
      <c r="M255" s="17"/>
    </row>
    <row r="256" spans="1:13" s="14" customFormat="1" ht="25.5">
      <c r="A256" s="252">
        <v>9</v>
      </c>
      <c r="B256" s="252" t="s">
        <v>201</v>
      </c>
      <c r="C256" s="282" t="s">
        <v>152</v>
      </c>
      <c r="D256" s="275" t="s">
        <v>1228</v>
      </c>
      <c r="E256" s="276">
        <v>1</v>
      </c>
      <c r="F256" s="113"/>
      <c r="G256" s="416">
        <f aca="true" t="shared" si="8" ref="G256:G275">SUM(E256*F256)</f>
        <v>0</v>
      </c>
      <c r="H256" s="420"/>
      <c r="I256" s="102"/>
      <c r="J256" s="102"/>
      <c r="K256" s="102"/>
      <c r="L256" s="93"/>
      <c r="M256" s="17"/>
    </row>
    <row r="257" spans="1:13" s="14" customFormat="1" ht="25.5">
      <c r="A257" s="252">
        <v>10</v>
      </c>
      <c r="B257" s="252" t="s">
        <v>202</v>
      </c>
      <c r="C257" s="282" t="s">
        <v>703</v>
      </c>
      <c r="D257" s="275" t="s">
        <v>798</v>
      </c>
      <c r="E257" s="276">
        <v>6</v>
      </c>
      <c r="F257" s="113"/>
      <c r="G257" s="416">
        <f t="shared" si="8"/>
        <v>0</v>
      </c>
      <c r="H257" s="420"/>
      <c r="I257" s="102"/>
      <c r="J257" s="102"/>
      <c r="K257" s="102"/>
      <c r="L257" s="93"/>
      <c r="M257" s="17"/>
    </row>
    <row r="258" spans="1:13" s="14" customFormat="1" ht="25.5">
      <c r="A258" s="252">
        <v>11</v>
      </c>
      <c r="B258" s="252" t="s">
        <v>203</v>
      </c>
      <c r="C258" s="282" t="s">
        <v>704</v>
      </c>
      <c r="D258" s="275" t="s">
        <v>1118</v>
      </c>
      <c r="E258" s="276">
        <v>4</v>
      </c>
      <c r="F258" s="113"/>
      <c r="G258" s="416">
        <f t="shared" si="8"/>
        <v>0</v>
      </c>
      <c r="H258" s="420"/>
      <c r="I258" s="102"/>
      <c r="J258" s="102"/>
      <c r="K258" s="102"/>
      <c r="L258" s="93"/>
      <c r="M258" s="17"/>
    </row>
    <row r="259" spans="1:13" s="14" customFormat="1" ht="25.5">
      <c r="A259" s="252">
        <v>12</v>
      </c>
      <c r="B259" s="252" t="s">
        <v>204</v>
      </c>
      <c r="C259" s="304" t="s">
        <v>153</v>
      </c>
      <c r="D259" s="275" t="s">
        <v>1118</v>
      </c>
      <c r="E259" s="276">
        <v>8</v>
      </c>
      <c r="F259" s="354"/>
      <c r="G259" s="416">
        <f t="shared" si="8"/>
        <v>0</v>
      </c>
      <c r="H259" s="420"/>
      <c r="I259" s="102"/>
      <c r="J259" s="102"/>
      <c r="K259" s="102"/>
      <c r="L259" s="93"/>
      <c r="M259" s="17"/>
    </row>
    <row r="260" spans="1:13" s="14" customFormat="1" ht="25.5">
      <c r="A260" s="252">
        <v>13</v>
      </c>
      <c r="B260" s="252" t="s">
        <v>205</v>
      </c>
      <c r="C260" s="304" t="s">
        <v>154</v>
      </c>
      <c r="D260" s="275" t="s">
        <v>1118</v>
      </c>
      <c r="E260" s="276">
        <v>10</v>
      </c>
      <c r="F260" s="354"/>
      <c r="G260" s="416">
        <f t="shared" si="8"/>
        <v>0</v>
      </c>
      <c r="H260" s="420"/>
      <c r="I260" s="102"/>
      <c r="J260" s="102"/>
      <c r="K260" s="102"/>
      <c r="L260" s="93"/>
      <c r="M260" s="17"/>
    </row>
    <row r="261" spans="1:13" s="14" customFormat="1" ht="25.5">
      <c r="A261" s="252">
        <v>14</v>
      </c>
      <c r="B261" s="252" t="s">
        <v>206</v>
      </c>
      <c r="C261" s="304" t="s">
        <v>155</v>
      </c>
      <c r="D261" s="275" t="s">
        <v>1118</v>
      </c>
      <c r="E261" s="276">
        <v>4</v>
      </c>
      <c r="F261" s="354"/>
      <c r="G261" s="416">
        <f t="shared" si="8"/>
        <v>0</v>
      </c>
      <c r="H261" s="420"/>
      <c r="I261" s="102"/>
      <c r="J261" s="102"/>
      <c r="K261" s="102"/>
      <c r="L261" s="93"/>
      <c r="M261" s="17"/>
    </row>
    <row r="262" spans="1:13" s="14" customFormat="1" ht="25.5">
      <c r="A262" s="252">
        <v>15</v>
      </c>
      <c r="B262" s="252" t="s">
        <v>207</v>
      </c>
      <c r="C262" s="304" t="s">
        <v>156</v>
      </c>
      <c r="D262" s="275" t="s">
        <v>1118</v>
      </c>
      <c r="E262" s="276">
        <v>10</v>
      </c>
      <c r="F262" s="354"/>
      <c r="G262" s="416">
        <f t="shared" si="8"/>
        <v>0</v>
      </c>
      <c r="H262" s="420"/>
      <c r="I262" s="102"/>
      <c r="J262" s="102"/>
      <c r="K262" s="102"/>
      <c r="L262" s="93"/>
      <c r="M262" s="17"/>
    </row>
    <row r="263" spans="1:13" s="14" customFormat="1" ht="25.5">
      <c r="A263" s="252">
        <v>16</v>
      </c>
      <c r="B263" s="252" t="s">
        <v>208</v>
      </c>
      <c r="C263" s="304" t="s">
        <v>157</v>
      </c>
      <c r="D263" s="275" t="s">
        <v>1118</v>
      </c>
      <c r="E263" s="276">
        <v>4</v>
      </c>
      <c r="F263" s="354"/>
      <c r="G263" s="416">
        <f t="shared" si="8"/>
        <v>0</v>
      </c>
      <c r="H263" s="420"/>
      <c r="I263" s="102"/>
      <c r="J263" s="102"/>
      <c r="K263" s="102"/>
      <c r="L263" s="93"/>
      <c r="M263" s="17"/>
    </row>
    <row r="264" spans="1:13" s="14" customFormat="1" ht="25.5">
      <c r="A264" s="252">
        <v>17</v>
      </c>
      <c r="B264" s="252" t="s">
        <v>209</v>
      </c>
      <c r="C264" s="304" t="s">
        <v>158</v>
      </c>
      <c r="D264" s="275" t="s">
        <v>1118</v>
      </c>
      <c r="E264" s="276">
        <v>2</v>
      </c>
      <c r="F264" s="354"/>
      <c r="G264" s="416">
        <f t="shared" si="8"/>
        <v>0</v>
      </c>
      <c r="H264" s="420"/>
      <c r="I264" s="102"/>
      <c r="J264" s="102"/>
      <c r="K264" s="102"/>
      <c r="L264" s="93"/>
      <c r="M264" s="17"/>
    </row>
    <row r="265" spans="1:13" s="14" customFormat="1" ht="25.5">
      <c r="A265" s="252">
        <v>18</v>
      </c>
      <c r="B265" s="252" t="s">
        <v>210</v>
      </c>
      <c r="C265" s="282" t="s">
        <v>705</v>
      </c>
      <c r="D265" s="275" t="s">
        <v>1118</v>
      </c>
      <c r="E265" s="276">
        <v>4</v>
      </c>
      <c r="F265" s="113"/>
      <c r="G265" s="416">
        <f t="shared" si="8"/>
        <v>0</v>
      </c>
      <c r="H265" s="420"/>
      <c r="I265" s="102"/>
      <c r="J265" s="102"/>
      <c r="K265" s="102"/>
      <c r="L265" s="93"/>
      <c r="M265" s="17"/>
    </row>
    <row r="266" spans="1:13" s="14" customFormat="1" ht="25.5">
      <c r="A266" s="252">
        <v>19</v>
      </c>
      <c r="B266" s="252" t="s">
        <v>211</v>
      </c>
      <c r="C266" s="282" t="s">
        <v>706</v>
      </c>
      <c r="D266" s="275" t="s">
        <v>1118</v>
      </c>
      <c r="E266" s="276">
        <v>6</v>
      </c>
      <c r="F266" s="113"/>
      <c r="G266" s="416">
        <f t="shared" si="8"/>
        <v>0</v>
      </c>
      <c r="H266" s="420"/>
      <c r="I266" s="102"/>
      <c r="J266" s="102"/>
      <c r="K266" s="102"/>
      <c r="L266" s="93"/>
      <c r="M266" s="17"/>
    </row>
    <row r="267" spans="1:13" s="14" customFormat="1" ht="25.5">
      <c r="A267" s="252">
        <v>20</v>
      </c>
      <c r="B267" s="252" t="s">
        <v>212</v>
      </c>
      <c r="C267" s="282" t="s">
        <v>707</v>
      </c>
      <c r="D267" s="275" t="s">
        <v>1118</v>
      </c>
      <c r="E267" s="276">
        <v>12</v>
      </c>
      <c r="F267" s="113"/>
      <c r="G267" s="416">
        <f t="shared" si="8"/>
        <v>0</v>
      </c>
      <c r="H267" s="420"/>
      <c r="I267" s="102"/>
      <c r="J267" s="102"/>
      <c r="K267" s="102"/>
      <c r="L267" s="93"/>
      <c r="M267" s="17"/>
    </row>
    <row r="268" spans="1:13" s="14" customFormat="1" ht="25.5">
      <c r="A268" s="252">
        <v>21</v>
      </c>
      <c r="B268" s="252" t="s">
        <v>213</v>
      </c>
      <c r="C268" s="282" t="s">
        <v>708</v>
      </c>
      <c r="D268" s="275" t="s">
        <v>1118</v>
      </c>
      <c r="E268" s="276">
        <v>10</v>
      </c>
      <c r="F268" s="113"/>
      <c r="G268" s="416">
        <f t="shared" si="8"/>
        <v>0</v>
      </c>
      <c r="H268" s="420"/>
      <c r="I268" s="102"/>
      <c r="J268" s="102"/>
      <c r="K268" s="102"/>
      <c r="L268" s="93"/>
      <c r="M268" s="17"/>
    </row>
    <row r="269" spans="1:13" s="14" customFormat="1" ht="25.5">
      <c r="A269" s="252">
        <v>22</v>
      </c>
      <c r="B269" s="252" t="s">
        <v>214</v>
      </c>
      <c r="C269" s="282" t="s">
        <v>709</v>
      </c>
      <c r="D269" s="275" t="s">
        <v>1118</v>
      </c>
      <c r="E269" s="276">
        <v>20</v>
      </c>
      <c r="F269" s="113"/>
      <c r="G269" s="416">
        <f t="shared" si="8"/>
        <v>0</v>
      </c>
      <c r="H269" s="420"/>
      <c r="I269" s="102"/>
      <c r="J269" s="102"/>
      <c r="K269" s="102"/>
      <c r="L269" s="93"/>
      <c r="M269" s="17"/>
    </row>
    <row r="270" spans="1:13" s="14" customFormat="1" ht="25.5">
      <c r="A270" s="252">
        <v>23</v>
      </c>
      <c r="B270" s="252" t="s">
        <v>1097</v>
      </c>
      <c r="C270" s="282" t="s">
        <v>710</v>
      </c>
      <c r="D270" s="275" t="s">
        <v>1118</v>
      </c>
      <c r="E270" s="276">
        <v>6</v>
      </c>
      <c r="F270" s="113"/>
      <c r="G270" s="416">
        <f t="shared" si="8"/>
        <v>0</v>
      </c>
      <c r="H270" s="420"/>
      <c r="I270" s="102"/>
      <c r="J270" s="102"/>
      <c r="K270" s="102"/>
      <c r="L270" s="93"/>
      <c r="M270" s="17"/>
    </row>
    <row r="271" spans="1:13" s="14" customFormat="1" ht="12.75">
      <c r="A271" s="252">
        <v>24</v>
      </c>
      <c r="B271" s="252" t="s">
        <v>1098</v>
      </c>
      <c r="C271" s="274" t="s">
        <v>145</v>
      </c>
      <c r="D271" s="275" t="s">
        <v>1118</v>
      </c>
      <c r="E271" s="276">
        <v>17</v>
      </c>
      <c r="F271" s="351"/>
      <c r="G271" s="416">
        <f t="shared" si="8"/>
        <v>0</v>
      </c>
      <c r="H271" s="420"/>
      <c r="I271" s="102"/>
      <c r="J271" s="102"/>
      <c r="K271" s="102"/>
      <c r="L271" s="93"/>
      <c r="M271" s="17"/>
    </row>
    <row r="272" spans="1:13" s="14" customFormat="1" ht="12.75">
      <c r="A272" s="252">
        <v>25</v>
      </c>
      <c r="B272" s="252" t="s">
        <v>1099</v>
      </c>
      <c r="C272" s="274" t="s">
        <v>711</v>
      </c>
      <c r="D272" s="275" t="s">
        <v>1118</v>
      </c>
      <c r="E272" s="276">
        <v>12</v>
      </c>
      <c r="F272" s="351"/>
      <c r="G272" s="416">
        <f t="shared" si="8"/>
        <v>0</v>
      </c>
      <c r="H272" s="420"/>
      <c r="I272" s="102"/>
      <c r="J272" s="102"/>
      <c r="K272" s="102"/>
      <c r="L272" s="93"/>
      <c r="M272" s="17"/>
    </row>
    <row r="273" spans="1:13" s="14" customFormat="1" ht="12.75">
      <c r="A273" s="252">
        <v>26</v>
      </c>
      <c r="B273" s="252" t="s">
        <v>973</v>
      </c>
      <c r="C273" s="274" t="s">
        <v>712</v>
      </c>
      <c r="D273" s="275" t="s">
        <v>1118</v>
      </c>
      <c r="E273" s="276">
        <v>3</v>
      </c>
      <c r="F273" s="351"/>
      <c r="G273" s="416">
        <f t="shared" si="8"/>
        <v>0</v>
      </c>
      <c r="H273" s="420"/>
      <c r="I273" s="102"/>
      <c r="J273" s="102"/>
      <c r="K273" s="102"/>
      <c r="L273" s="93"/>
      <c r="M273" s="17"/>
    </row>
    <row r="274" spans="1:13" s="14" customFormat="1" ht="12.75">
      <c r="A274" s="252">
        <v>27</v>
      </c>
      <c r="B274" s="252" t="s">
        <v>1034</v>
      </c>
      <c r="C274" s="274" t="s">
        <v>713</v>
      </c>
      <c r="D274" s="275" t="s">
        <v>1118</v>
      </c>
      <c r="E274" s="276">
        <v>2</v>
      </c>
      <c r="F274" s="351"/>
      <c r="G274" s="416">
        <f t="shared" si="8"/>
        <v>0</v>
      </c>
      <c r="H274" s="420"/>
      <c r="I274" s="102"/>
      <c r="J274" s="102"/>
      <c r="K274" s="102"/>
      <c r="L274" s="93"/>
      <c r="M274" s="17"/>
    </row>
    <row r="275" spans="1:13" s="14" customFormat="1" ht="25.5">
      <c r="A275" s="252">
        <v>28</v>
      </c>
      <c r="B275" s="252" t="s">
        <v>215</v>
      </c>
      <c r="C275" s="282" t="s">
        <v>714</v>
      </c>
      <c r="D275" s="275" t="s">
        <v>1118</v>
      </c>
      <c r="E275" s="276">
        <v>17</v>
      </c>
      <c r="F275" s="351"/>
      <c r="G275" s="416">
        <f t="shared" si="8"/>
        <v>0</v>
      </c>
      <c r="H275" s="420"/>
      <c r="I275" s="102"/>
      <c r="J275" s="102"/>
      <c r="K275" s="102"/>
      <c r="L275" s="93"/>
      <c r="M275" s="17"/>
    </row>
    <row r="276" spans="1:13" s="14" customFormat="1" ht="25.5">
      <c r="A276" s="252">
        <v>29</v>
      </c>
      <c r="B276" s="252" t="s">
        <v>216</v>
      </c>
      <c r="C276" s="282" t="s">
        <v>715</v>
      </c>
      <c r="D276" s="275" t="s">
        <v>1118</v>
      </c>
      <c r="E276" s="276">
        <v>12</v>
      </c>
      <c r="F276" s="351"/>
      <c r="G276" s="416">
        <f aca="true" t="shared" si="9" ref="G276:G288">SUM(E276*F276)</f>
        <v>0</v>
      </c>
      <c r="H276" s="420"/>
      <c r="I276" s="102"/>
      <c r="J276" s="102"/>
      <c r="K276" s="102"/>
      <c r="L276" s="93"/>
      <c r="M276" s="17"/>
    </row>
    <row r="277" spans="1:13" s="14" customFormat="1" ht="25.5">
      <c r="A277" s="252">
        <v>30</v>
      </c>
      <c r="B277" s="252" t="s">
        <v>217</v>
      </c>
      <c r="C277" s="282" t="s">
        <v>716</v>
      </c>
      <c r="D277" s="275" t="s">
        <v>1118</v>
      </c>
      <c r="E277" s="276">
        <v>3</v>
      </c>
      <c r="F277" s="351"/>
      <c r="G277" s="416">
        <f t="shared" si="9"/>
        <v>0</v>
      </c>
      <c r="H277" s="420"/>
      <c r="I277" s="102"/>
      <c r="J277" s="102"/>
      <c r="K277" s="102"/>
      <c r="L277" s="93"/>
      <c r="M277" s="17"/>
    </row>
    <row r="278" spans="1:13" s="14" customFormat="1" ht="25.5">
      <c r="A278" s="252">
        <v>31</v>
      </c>
      <c r="B278" s="252" t="s">
        <v>218</v>
      </c>
      <c r="C278" s="282" t="s">
        <v>717</v>
      </c>
      <c r="D278" s="275" t="s">
        <v>1118</v>
      </c>
      <c r="E278" s="276">
        <v>2</v>
      </c>
      <c r="F278" s="351"/>
      <c r="G278" s="416">
        <f>SUM(E278*F278)</f>
        <v>0</v>
      </c>
      <c r="H278" s="420"/>
      <c r="I278" s="102"/>
      <c r="J278" s="102"/>
      <c r="K278" s="102"/>
      <c r="L278" s="93"/>
      <c r="M278" s="17"/>
    </row>
    <row r="279" spans="1:13" s="14" customFormat="1" ht="25.5">
      <c r="A279" s="252">
        <v>32</v>
      </c>
      <c r="B279" s="252" t="s">
        <v>219</v>
      </c>
      <c r="C279" s="274" t="s">
        <v>124</v>
      </c>
      <c r="D279" s="275" t="s">
        <v>1118</v>
      </c>
      <c r="E279" s="276">
        <v>8</v>
      </c>
      <c r="F279" s="351"/>
      <c r="G279" s="416">
        <f t="shared" si="9"/>
        <v>0</v>
      </c>
      <c r="H279" s="420"/>
      <c r="I279" s="102"/>
      <c r="J279" s="102"/>
      <c r="K279" s="102"/>
      <c r="L279" s="93"/>
      <c r="M279" s="17"/>
    </row>
    <row r="280" spans="1:13" s="14" customFormat="1" ht="25.5">
      <c r="A280" s="252">
        <v>33</v>
      </c>
      <c r="B280" s="252" t="s">
        <v>220</v>
      </c>
      <c r="C280" s="274" t="s">
        <v>125</v>
      </c>
      <c r="D280" s="275" t="s">
        <v>1118</v>
      </c>
      <c r="E280" s="276">
        <v>6</v>
      </c>
      <c r="F280" s="351"/>
      <c r="G280" s="416">
        <f t="shared" si="9"/>
        <v>0</v>
      </c>
      <c r="H280" s="420"/>
      <c r="I280" s="102"/>
      <c r="J280" s="102"/>
      <c r="K280" s="102"/>
      <c r="L280" s="93"/>
      <c r="M280" s="17"/>
    </row>
    <row r="281" spans="1:13" s="14" customFormat="1" ht="25.5">
      <c r="A281" s="252">
        <v>34</v>
      </c>
      <c r="B281" s="252" t="s">
        <v>221</v>
      </c>
      <c r="C281" s="274" t="s">
        <v>126</v>
      </c>
      <c r="D281" s="275" t="s">
        <v>1118</v>
      </c>
      <c r="E281" s="276">
        <v>42</v>
      </c>
      <c r="F281" s="351"/>
      <c r="G281" s="416">
        <f t="shared" si="9"/>
        <v>0</v>
      </c>
      <c r="H281" s="420"/>
      <c r="I281" s="102"/>
      <c r="J281" s="102"/>
      <c r="K281" s="102"/>
      <c r="L281" s="93"/>
      <c r="M281" s="17"/>
    </row>
    <row r="282" spans="1:13" s="14" customFormat="1" ht="25.5">
      <c r="A282" s="252">
        <v>35</v>
      </c>
      <c r="B282" s="252" t="s">
        <v>222</v>
      </c>
      <c r="C282" s="274" t="s">
        <v>127</v>
      </c>
      <c r="D282" s="275" t="s">
        <v>1118</v>
      </c>
      <c r="E282" s="276">
        <v>4</v>
      </c>
      <c r="F282" s="351"/>
      <c r="G282" s="416">
        <f t="shared" si="9"/>
        <v>0</v>
      </c>
      <c r="H282" s="420"/>
      <c r="I282" s="102"/>
      <c r="J282" s="102"/>
      <c r="K282" s="102"/>
      <c r="L282" s="93"/>
      <c r="M282" s="17"/>
    </row>
    <row r="283" spans="1:13" s="14" customFormat="1" ht="25.5">
      <c r="A283" s="252">
        <v>36</v>
      </c>
      <c r="B283" s="252" t="s">
        <v>223</v>
      </c>
      <c r="C283" s="274" t="s">
        <v>128</v>
      </c>
      <c r="D283" s="275" t="s">
        <v>1118</v>
      </c>
      <c r="E283" s="276">
        <v>6</v>
      </c>
      <c r="F283" s="351"/>
      <c r="G283" s="416">
        <f t="shared" si="9"/>
        <v>0</v>
      </c>
      <c r="H283" s="420"/>
      <c r="I283" s="102"/>
      <c r="J283" s="102"/>
      <c r="K283" s="102"/>
      <c r="L283" s="93"/>
      <c r="M283" s="17"/>
    </row>
    <row r="284" spans="1:13" s="14" customFormat="1" ht="25.5">
      <c r="A284" s="252">
        <v>37</v>
      </c>
      <c r="B284" s="252" t="s">
        <v>224</v>
      </c>
      <c r="C284" s="274" t="s">
        <v>129</v>
      </c>
      <c r="D284" s="275" t="s">
        <v>1118</v>
      </c>
      <c r="E284" s="276">
        <v>2</v>
      </c>
      <c r="F284" s="351"/>
      <c r="G284" s="416">
        <f t="shared" si="9"/>
        <v>0</v>
      </c>
      <c r="H284" s="420"/>
      <c r="I284" s="102"/>
      <c r="J284" s="102"/>
      <c r="K284" s="102"/>
      <c r="L284" s="93"/>
      <c r="M284" s="17"/>
    </row>
    <row r="285" spans="1:13" s="14" customFormat="1" ht="38.25">
      <c r="A285" s="252">
        <v>38</v>
      </c>
      <c r="B285" s="252" t="s">
        <v>225</v>
      </c>
      <c r="C285" s="274" t="s">
        <v>140</v>
      </c>
      <c r="D285" s="275" t="s">
        <v>1118</v>
      </c>
      <c r="E285" s="276">
        <v>68</v>
      </c>
      <c r="F285" s="351"/>
      <c r="G285" s="416">
        <f t="shared" si="9"/>
        <v>0</v>
      </c>
      <c r="H285" s="420"/>
      <c r="I285" s="102"/>
      <c r="J285" s="102"/>
      <c r="K285" s="102"/>
      <c r="L285" s="93"/>
      <c r="M285" s="17"/>
    </row>
    <row r="286" spans="1:13" s="14" customFormat="1" ht="25.5">
      <c r="A286" s="252">
        <v>39</v>
      </c>
      <c r="B286" s="252" t="s">
        <v>226</v>
      </c>
      <c r="C286" s="274" t="s">
        <v>142</v>
      </c>
      <c r="D286" s="275" t="s">
        <v>1118</v>
      </c>
      <c r="E286" s="276">
        <v>4</v>
      </c>
      <c r="F286" s="351"/>
      <c r="G286" s="417">
        <f t="shared" si="9"/>
        <v>0</v>
      </c>
      <c r="H286" s="420"/>
      <c r="I286" s="102"/>
      <c r="J286" s="102"/>
      <c r="K286" s="102"/>
      <c r="L286" s="93"/>
      <c r="M286" s="17"/>
    </row>
    <row r="287" spans="1:13" s="14" customFormat="1" ht="12.75">
      <c r="A287" s="252">
        <v>40</v>
      </c>
      <c r="B287" s="252" t="s">
        <v>227</v>
      </c>
      <c r="C287" s="274" t="s">
        <v>718</v>
      </c>
      <c r="D287" s="275" t="s">
        <v>1033</v>
      </c>
      <c r="E287" s="276">
        <v>480</v>
      </c>
      <c r="F287" s="351"/>
      <c r="G287" s="417">
        <f t="shared" si="9"/>
        <v>0</v>
      </c>
      <c r="H287" s="420"/>
      <c r="I287" s="102"/>
      <c r="J287" s="102"/>
      <c r="K287" s="102"/>
      <c r="L287" s="93"/>
      <c r="M287" s="17"/>
    </row>
    <row r="288" spans="1:13" s="14" customFormat="1" ht="12.75">
      <c r="A288" s="252">
        <v>41</v>
      </c>
      <c r="B288" s="252" t="s">
        <v>228</v>
      </c>
      <c r="C288" s="274" t="s">
        <v>719</v>
      </c>
      <c r="D288" s="275" t="s">
        <v>1033</v>
      </c>
      <c r="E288" s="276">
        <v>280</v>
      </c>
      <c r="F288" s="351"/>
      <c r="G288" s="417">
        <f t="shared" si="9"/>
        <v>0</v>
      </c>
      <c r="H288" s="420"/>
      <c r="I288" s="102"/>
      <c r="J288" s="102"/>
      <c r="K288" s="102"/>
      <c r="L288" s="93"/>
      <c r="M288" s="17"/>
    </row>
    <row r="289" spans="1:13" s="14" customFormat="1" ht="38.25">
      <c r="A289" s="252">
        <v>42</v>
      </c>
      <c r="B289" s="252" t="s">
        <v>229</v>
      </c>
      <c r="C289" s="319" t="s">
        <v>1085</v>
      </c>
      <c r="D289" s="254" t="s">
        <v>962</v>
      </c>
      <c r="E289" s="258">
        <v>1</v>
      </c>
      <c r="F289" s="349"/>
      <c r="G289" s="258">
        <f>E289*F289</f>
        <v>0</v>
      </c>
      <c r="H289" s="420"/>
      <c r="I289" s="102"/>
      <c r="J289" s="102"/>
      <c r="K289" s="102"/>
      <c r="L289" s="93"/>
      <c r="M289" s="17"/>
    </row>
    <row r="290" spans="1:13" s="14" customFormat="1" ht="25.5">
      <c r="A290" s="252"/>
      <c r="B290" s="252"/>
      <c r="C290" s="296" t="s">
        <v>699</v>
      </c>
      <c r="D290" s="280" t="s">
        <v>889</v>
      </c>
      <c r="E290" s="334">
        <f>SUM(G248:G289)</f>
        <v>0</v>
      </c>
      <c r="F290" s="355"/>
      <c r="G290" s="263"/>
      <c r="H290" s="420"/>
      <c r="I290" s="102"/>
      <c r="J290" s="102"/>
      <c r="K290" s="102"/>
      <c r="L290" s="93"/>
      <c r="M290" s="17"/>
    </row>
    <row r="291" spans="1:13" s="14" customFormat="1" ht="12.75">
      <c r="A291" s="252"/>
      <c r="B291" s="252"/>
      <c r="C291" s="296"/>
      <c r="D291" s="254"/>
      <c r="E291" s="263"/>
      <c r="F291" s="355"/>
      <c r="G291" s="263"/>
      <c r="H291" s="420"/>
      <c r="I291" s="102"/>
      <c r="J291" s="102"/>
      <c r="K291" s="102"/>
      <c r="L291" s="93"/>
      <c r="M291" s="17"/>
    </row>
    <row r="292" spans="1:13" s="14" customFormat="1" ht="25.5">
      <c r="A292" s="252"/>
      <c r="B292" s="252"/>
      <c r="C292" s="226" t="s">
        <v>720</v>
      </c>
      <c r="D292" s="254"/>
      <c r="E292" s="263"/>
      <c r="F292" s="355"/>
      <c r="G292" s="263"/>
      <c r="H292" s="420"/>
      <c r="I292" s="102"/>
      <c r="J292" s="102"/>
      <c r="K292" s="102"/>
      <c r="L292" s="93"/>
      <c r="M292" s="17"/>
    </row>
    <row r="293" spans="1:13" s="14" customFormat="1" ht="25.5">
      <c r="A293" s="252">
        <v>43</v>
      </c>
      <c r="B293" s="252" t="s">
        <v>230</v>
      </c>
      <c r="C293" s="257" t="s">
        <v>265</v>
      </c>
      <c r="D293" s="285" t="s">
        <v>1118</v>
      </c>
      <c r="E293" s="335">
        <v>19</v>
      </c>
      <c r="F293" s="356"/>
      <c r="G293" s="486">
        <f>SUM(E293*F293)</f>
        <v>0</v>
      </c>
      <c r="H293" s="420"/>
      <c r="I293" s="102"/>
      <c r="J293" s="102"/>
      <c r="K293" s="102"/>
      <c r="L293" s="93"/>
      <c r="M293" s="17"/>
    </row>
    <row r="294" spans="1:13" s="14" customFormat="1" ht="40.5">
      <c r="A294" s="252">
        <v>44</v>
      </c>
      <c r="B294" s="252" t="s">
        <v>231</v>
      </c>
      <c r="C294" s="336" t="s">
        <v>282</v>
      </c>
      <c r="D294" s="285" t="s">
        <v>1118</v>
      </c>
      <c r="E294" s="335">
        <v>1</v>
      </c>
      <c r="F294" s="356"/>
      <c r="G294" s="486">
        <f aca="true" t="shared" si="10" ref="G294:G310">SUM(E294*F294)</f>
        <v>0</v>
      </c>
      <c r="H294" s="420"/>
      <c r="I294" s="102"/>
      <c r="J294" s="102"/>
      <c r="K294" s="102"/>
      <c r="L294" s="93"/>
      <c r="M294" s="17"/>
    </row>
    <row r="295" spans="1:13" s="14" customFormat="1" ht="27.75">
      <c r="A295" s="252">
        <v>45</v>
      </c>
      <c r="B295" s="252" t="s">
        <v>232</v>
      </c>
      <c r="C295" s="337" t="s">
        <v>283</v>
      </c>
      <c r="D295" s="285" t="s">
        <v>1118</v>
      </c>
      <c r="E295" s="286">
        <v>18</v>
      </c>
      <c r="F295" s="357"/>
      <c r="G295" s="486">
        <f>SUM(E295*F295)</f>
        <v>0</v>
      </c>
      <c r="H295" s="420"/>
      <c r="I295" s="102"/>
      <c r="J295" s="102"/>
      <c r="K295" s="102"/>
      <c r="L295" s="93"/>
      <c r="M295" s="17"/>
    </row>
    <row r="296" spans="1:13" s="14" customFormat="1" ht="25.5">
      <c r="A296" s="252">
        <v>46</v>
      </c>
      <c r="B296" s="252" t="s">
        <v>233</v>
      </c>
      <c r="C296" s="257" t="s">
        <v>266</v>
      </c>
      <c r="D296" s="285" t="s">
        <v>1118</v>
      </c>
      <c r="E296" s="286">
        <v>19</v>
      </c>
      <c r="F296" s="357"/>
      <c r="G296" s="486">
        <f t="shared" si="10"/>
        <v>0</v>
      </c>
      <c r="H296" s="420"/>
      <c r="I296" s="102"/>
      <c r="J296" s="102"/>
      <c r="K296" s="102"/>
      <c r="L296" s="93"/>
      <c r="M296" s="17"/>
    </row>
    <row r="297" spans="1:13" s="14" customFormat="1" ht="12.75">
      <c r="A297" s="252">
        <v>47</v>
      </c>
      <c r="B297" s="252" t="s">
        <v>234</v>
      </c>
      <c r="C297" s="338" t="s">
        <v>267</v>
      </c>
      <c r="D297" s="339" t="s">
        <v>1118</v>
      </c>
      <c r="E297" s="286">
        <v>19</v>
      </c>
      <c r="F297" s="357"/>
      <c r="G297" s="486">
        <f t="shared" si="10"/>
        <v>0</v>
      </c>
      <c r="H297" s="420"/>
      <c r="I297" s="102"/>
      <c r="J297" s="102"/>
      <c r="K297" s="102"/>
      <c r="L297" s="93"/>
      <c r="M297" s="17"/>
    </row>
    <row r="298" spans="1:13" s="14" customFormat="1" ht="12.75">
      <c r="A298" s="252">
        <v>48</v>
      </c>
      <c r="B298" s="252" t="s">
        <v>235</v>
      </c>
      <c r="C298" s="338" t="s">
        <v>268</v>
      </c>
      <c r="D298" s="339" t="s">
        <v>1118</v>
      </c>
      <c r="E298" s="286">
        <v>19</v>
      </c>
      <c r="F298" s="357"/>
      <c r="G298" s="486">
        <f t="shared" si="10"/>
        <v>0</v>
      </c>
      <c r="H298" s="420"/>
      <c r="I298" s="102"/>
      <c r="J298" s="102"/>
      <c r="K298" s="102"/>
      <c r="L298" s="93"/>
      <c r="M298" s="17"/>
    </row>
    <row r="299" spans="1:13" s="14" customFormat="1" ht="25.5">
      <c r="A299" s="252">
        <v>49</v>
      </c>
      <c r="B299" s="252" t="s">
        <v>236</v>
      </c>
      <c r="C299" s="274" t="s">
        <v>721</v>
      </c>
      <c r="D299" s="275" t="s">
        <v>1118</v>
      </c>
      <c r="E299" s="276">
        <v>38</v>
      </c>
      <c r="F299" s="351"/>
      <c r="G299" s="486">
        <f t="shared" si="10"/>
        <v>0</v>
      </c>
      <c r="H299" s="420"/>
      <c r="I299" s="102"/>
      <c r="J299" s="102"/>
      <c r="K299" s="102"/>
      <c r="L299" s="93"/>
      <c r="M299" s="17"/>
    </row>
    <row r="300" spans="1:13" s="14" customFormat="1" ht="25.5">
      <c r="A300" s="252">
        <v>50</v>
      </c>
      <c r="B300" s="252" t="s">
        <v>237</v>
      </c>
      <c r="C300" s="274" t="s">
        <v>722</v>
      </c>
      <c r="D300" s="275" t="s">
        <v>1118</v>
      </c>
      <c r="E300" s="276">
        <v>38</v>
      </c>
      <c r="F300" s="351"/>
      <c r="G300" s="486">
        <f t="shared" si="10"/>
        <v>0</v>
      </c>
      <c r="H300" s="420"/>
      <c r="I300" s="102"/>
      <c r="J300" s="102"/>
      <c r="K300" s="102"/>
      <c r="L300" s="93"/>
      <c r="M300" s="17"/>
    </row>
    <row r="301" spans="1:13" s="14" customFormat="1" ht="12.75">
      <c r="A301" s="252">
        <v>51</v>
      </c>
      <c r="B301" s="252" t="s">
        <v>238</v>
      </c>
      <c r="C301" s="274" t="s">
        <v>723</v>
      </c>
      <c r="D301" s="275" t="s">
        <v>1118</v>
      </c>
      <c r="E301" s="276">
        <v>1</v>
      </c>
      <c r="F301" s="351"/>
      <c r="G301" s="486">
        <f t="shared" si="10"/>
        <v>0</v>
      </c>
      <c r="H301" s="420"/>
      <c r="I301" s="102"/>
      <c r="J301" s="102"/>
      <c r="K301" s="102"/>
      <c r="L301" s="93"/>
      <c r="M301" s="17"/>
    </row>
    <row r="302" spans="1:13" s="14" customFormat="1" ht="12.75">
      <c r="A302" s="252">
        <v>52</v>
      </c>
      <c r="B302" s="252" t="s">
        <v>239</v>
      </c>
      <c r="C302" s="274" t="s">
        <v>724</v>
      </c>
      <c r="D302" s="275" t="s">
        <v>1118</v>
      </c>
      <c r="E302" s="276">
        <v>2</v>
      </c>
      <c r="F302" s="351"/>
      <c r="G302" s="486">
        <f t="shared" si="10"/>
        <v>0</v>
      </c>
      <c r="H302" s="420"/>
      <c r="I302" s="102"/>
      <c r="J302" s="102"/>
      <c r="K302" s="102"/>
      <c r="L302" s="93"/>
      <c r="M302" s="17"/>
    </row>
    <row r="303" spans="1:13" s="14" customFormat="1" ht="12.75">
      <c r="A303" s="252">
        <v>53</v>
      </c>
      <c r="B303" s="252" t="s">
        <v>364</v>
      </c>
      <c r="C303" s="274" t="s">
        <v>725</v>
      </c>
      <c r="D303" s="275" t="s">
        <v>1118</v>
      </c>
      <c r="E303" s="276">
        <v>1</v>
      </c>
      <c r="F303" s="351"/>
      <c r="G303" s="486">
        <f>SUM(E303*F303)</f>
        <v>0</v>
      </c>
      <c r="H303" s="420"/>
      <c r="I303" s="102"/>
      <c r="J303" s="102"/>
      <c r="K303" s="102"/>
      <c r="L303" s="93"/>
      <c r="M303" s="17"/>
    </row>
    <row r="304" spans="1:13" s="14" customFormat="1" ht="12.75">
      <c r="A304" s="252">
        <v>54</v>
      </c>
      <c r="B304" s="252" t="s">
        <v>365</v>
      </c>
      <c r="C304" s="274" t="s">
        <v>726</v>
      </c>
      <c r="D304" s="275" t="s">
        <v>1118</v>
      </c>
      <c r="E304" s="276">
        <v>1</v>
      </c>
      <c r="F304" s="351"/>
      <c r="G304" s="486">
        <f t="shared" si="10"/>
        <v>0</v>
      </c>
      <c r="H304" s="420"/>
      <c r="I304" s="102"/>
      <c r="J304" s="102"/>
      <c r="K304" s="102"/>
      <c r="L304" s="93"/>
      <c r="M304" s="17"/>
    </row>
    <row r="305" spans="1:13" s="14" customFormat="1" ht="12.75">
      <c r="A305" s="252">
        <v>55</v>
      </c>
      <c r="B305" s="252" t="s">
        <v>367</v>
      </c>
      <c r="C305" s="274" t="s">
        <v>727</v>
      </c>
      <c r="D305" s="275" t="s">
        <v>1118</v>
      </c>
      <c r="E305" s="276">
        <v>8</v>
      </c>
      <c r="F305" s="351"/>
      <c r="G305" s="486">
        <f t="shared" si="10"/>
        <v>0</v>
      </c>
      <c r="H305" s="420"/>
      <c r="I305" s="102"/>
      <c r="J305" s="102"/>
      <c r="K305" s="102"/>
      <c r="L305" s="93"/>
      <c r="M305" s="17"/>
    </row>
    <row r="306" spans="1:13" s="14" customFormat="1" ht="12.75">
      <c r="A306" s="252">
        <v>56</v>
      </c>
      <c r="B306" s="252" t="s">
        <v>366</v>
      </c>
      <c r="C306" s="274" t="s">
        <v>728</v>
      </c>
      <c r="D306" s="275" t="s">
        <v>1118</v>
      </c>
      <c r="E306" s="276">
        <v>6</v>
      </c>
      <c r="F306" s="351"/>
      <c r="G306" s="486">
        <f t="shared" si="10"/>
        <v>0</v>
      </c>
      <c r="H306" s="420"/>
      <c r="I306" s="102"/>
      <c r="J306" s="102"/>
      <c r="K306" s="102"/>
      <c r="L306" s="93"/>
      <c r="M306" s="17"/>
    </row>
    <row r="307" spans="1:13" s="14" customFormat="1" ht="12.75">
      <c r="A307" s="252">
        <v>57</v>
      </c>
      <c r="B307" s="252" t="s">
        <v>240</v>
      </c>
      <c r="C307" s="274" t="s">
        <v>729</v>
      </c>
      <c r="D307" s="275" t="s">
        <v>730</v>
      </c>
      <c r="E307" s="276">
        <v>445</v>
      </c>
      <c r="F307" s="351"/>
      <c r="G307" s="486">
        <f t="shared" si="10"/>
        <v>0</v>
      </c>
      <c r="H307" s="420"/>
      <c r="I307" s="102"/>
      <c r="J307" s="102"/>
      <c r="K307" s="102"/>
      <c r="L307" s="93"/>
      <c r="M307" s="17"/>
    </row>
    <row r="308" spans="1:13" s="14" customFormat="1" ht="12.75">
      <c r="A308" s="252">
        <v>58</v>
      </c>
      <c r="B308" s="252" t="s">
        <v>241</v>
      </c>
      <c r="C308" s="274" t="s">
        <v>731</v>
      </c>
      <c r="D308" s="275" t="s">
        <v>1118</v>
      </c>
      <c r="E308" s="276">
        <v>19</v>
      </c>
      <c r="F308" s="351"/>
      <c r="G308" s="486">
        <f t="shared" si="10"/>
        <v>0</v>
      </c>
      <c r="H308" s="420"/>
      <c r="I308" s="102"/>
      <c r="J308" s="102"/>
      <c r="K308" s="102"/>
      <c r="L308" s="93"/>
      <c r="M308" s="17"/>
    </row>
    <row r="309" spans="1:13" s="14" customFormat="1" ht="12.75">
      <c r="A309" s="252">
        <v>59</v>
      </c>
      <c r="B309" s="252" t="s">
        <v>242</v>
      </c>
      <c r="C309" s="274" t="s">
        <v>47</v>
      </c>
      <c r="D309" s="275" t="s">
        <v>1021</v>
      </c>
      <c r="E309" s="276">
        <v>0.2</v>
      </c>
      <c r="F309" s="351"/>
      <c r="G309" s="486">
        <f t="shared" si="10"/>
        <v>0</v>
      </c>
      <c r="H309" s="420"/>
      <c r="I309" s="102"/>
      <c r="J309" s="102"/>
      <c r="K309" s="102"/>
      <c r="L309" s="93"/>
      <c r="M309" s="17"/>
    </row>
    <row r="310" spans="1:13" s="14" customFormat="1" ht="12.75">
      <c r="A310" s="252">
        <v>60</v>
      </c>
      <c r="B310" s="252" t="s">
        <v>243</v>
      </c>
      <c r="C310" s="274" t="s">
        <v>732</v>
      </c>
      <c r="D310" s="275" t="s">
        <v>1118</v>
      </c>
      <c r="E310" s="276">
        <v>19</v>
      </c>
      <c r="F310" s="351"/>
      <c r="G310" s="416">
        <f t="shared" si="10"/>
        <v>0</v>
      </c>
      <c r="H310" s="420"/>
      <c r="I310" s="102"/>
      <c r="J310" s="102"/>
      <c r="K310" s="102"/>
      <c r="L310" s="93"/>
      <c r="M310" s="17"/>
    </row>
    <row r="311" spans="1:13" s="14" customFormat="1" ht="25.5">
      <c r="A311" s="252"/>
      <c r="B311" s="252"/>
      <c r="C311" s="226" t="s">
        <v>733</v>
      </c>
      <c r="D311" s="280" t="s">
        <v>889</v>
      </c>
      <c r="E311" s="340">
        <f>SUM(G293:G310)</f>
        <v>0</v>
      </c>
      <c r="F311" s="351"/>
      <c r="G311" s="416"/>
      <c r="H311" s="420"/>
      <c r="I311" s="102"/>
      <c r="J311" s="102"/>
      <c r="K311" s="102"/>
      <c r="L311" s="93"/>
      <c r="M311" s="17"/>
    </row>
    <row r="312" spans="1:13" s="14" customFormat="1" ht="12.75">
      <c r="A312" s="252"/>
      <c r="B312" s="252"/>
      <c r="C312" s="274"/>
      <c r="D312" s="275"/>
      <c r="E312" s="276"/>
      <c r="F312" s="351"/>
      <c r="G312" s="416"/>
      <c r="H312" s="420"/>
      <c r="I312" s="102"/>
      <c r="J312" s="102"/>
      <c r="K312" s="102"/>
      <c r="L312" s="93"/>
      <c r="M312" s="17"/>
    </row>
    <row r="313" spans="1:13" s="14" customFormat="1" ht="12.75">
      <c r="A313" s="252">
        <f>A245</f>
        <v>731</v>
      </c>
      <c r="B313" s="252"/>
      <c r="C313" s="333" t="str">
        <f>C245</f>
        <v>Ústřední vytápění</v>
      </c>
      <c r="D313" s="254" t="s">
        <v>889</v>
      </c>
      <c r="E313" s="263"/>
      <c r="F313" s="358"/>
      <c r="G313" s="487">
        <f>SUM(G248:G310)</f>
        <v>0</v>
      </c>
      <c r="H313" s="420"/>
      <c r="I313" s="102"/>
      <c r="J313" s="102"/>
      <c r="K313" s="102"/>
      <c r="L313" s="93"/>
      <c r="M313" s="17"/>
    </row>
    <row r="314" spans="1:13" s="14" customFormat="1" ht="12.75">
      <c r="A314" s="252"/>
      <c r="B314" s="252"/>
      <c r="C314" s="299"/>
      <c r="D314" s="254"/>
      <c r="E314" s="263"/>
      <c r="F314" s="358"/>
      <c r="G314" s="263"/>
      <c r="H314" s="420"/>
      <c r="I314" s="102"/>
      <c r="J314" s="102"/>
      <c r="K314" s="102"/>
      <c r="L314" s="93"/>
      <c r="M314" s="17"/>
    </row>
    <row r="315" spans="1:13" s="14" customFormat="1" ht="12.75">
      <c r="A315" s="252"/>
      <c r="B315" s="252"/>
      <c r="C315" s="299"/>
      <c r="D315" s="254"/>
      <c r="E315" s="263"/>
      <c r="F315" s="358"/>
      <c r="G315" s="263"/>
      <c r="H315" s="420"/>
      <c r="I315" s="102"/>
      <c r="J315" s="102"/>
      <c r="K315" s="102"/>
      <c r="L315" s="93"/>
      <c r="M315" s="17"/>
    </row>
    <row r="316" spans="1:13" s="14" customFormat="1" ht="12.75">
      <c r="A316" s="252"/>
      <c r="B316" s="252"/>
      <c r="C316" s="299"/>
      <c r="D316" s="254"/>
      <c r="E316" s="263"/>
      <c r="F316" s="358"/>
      <c r="G316" s="263"/>
      <c r="H316" s="420"/>
      <c r="I316" s="102"/>
      <c r="J316" s="102"/>
      <c r="K316" s="102"/>
      <c r="L316" s="93"/>
      <c r="M316" s="17"/>
    </row>
    <row r="317" spans="1:12" s="14" customFormat="1" ht="12.75">
      <c r="A317" s="252">
        <v>763</v>
      </c>
      <c r="B317" s="252"/>
      <c r="C317" s="330" t="s">
        <v>1094</v>
      </c>
      <c r="D317" s="254"/>
      <c r="E317" s="255"/>
      <c r="F317" s="359"/>
      <c r="G317" s="255"/>
      <c r="H317" s="407"/>
      <c r="I317" s="426"/>
      <c r="J317" s="78"/>
      <c r="K317" s="78"/>
      <c r="L317" s="95"/>
    </row>
    <row r="318" spans="1:12" s="14" customFormat="1" ht="12.75">
      <c r="A318" s="252"/>
      <c r="B318" s="252"/>
      <c r="C318" s="256"/>
      <c r="D318" s="254"/>
      <c r="E318" s="255"/>
      <c r="F318" s="359"/>
      <c r="G318" s="255"/>
      <c r="H318" s="407"/>
      <c r="I318" s="426"/>
      <c r="J318" s="78"/>
      <c r="K318" s="78"/>
      <c r="L318" s="95"/>
    </row>
    <row r="319" spans="1:12" s="14" customFormat="1" ht="38.25">
      <c r="A319" s="252">
        <v>1</v>
      </c>
      <c r="B319" s="252" t="s">
        <v>1013</v>
      </c>
      <c r="C319" s="256" t="s">
        <v>1014</v>
      </c>
      <c r="D319" s="254" t="s">
        <v>1001</v>
      </c>
      <c r="E319" s="255">
        <v>42</v>
      </c>
      <c r="F319" s="359"/>
      <c r="G319" s="255">
        <f>E319*F319</f>
        <v>0</v>
      </c>
      <c r="H319" s="407"/>
      <c r="I319" s="426"/>
      <c r="J319" s="78"/>
      <c r="K319" s="78"/>
      <c r="L319" s="95"/>
    </row>
    <row r="320" spans="1:12" s="14" customFormat="1" ht="12.75">
      <c r="A320" s="252"/>
      <c r="B320" s="252"/>
      <c r="C320" s="256" t="s">
        <v>659</v>
      </c>
      <c r="D320" s="254"/>
      <c r="E320" s="255"/>
      <c r="F320" s="359"/>
      <c r="G320" s="255"/>
      <c r="H320" s="407"/>
      <c r="I320" s="426"/>
      <c r="J320" s="78"/>
      <c r="K320" s="78"/>
      <c r="L320" s="95"/>
    </row>
    <row r="321" spans="1:12" s="14" customFormat="1" ht="12.75">
      <c r="A321" s="252">
        <v>2</v>
      </c>
      <c r="B321" s="252" t="s">
        <v>789</v>
      </c>
      <c r="C321" s="256" t="s">
        <v>788</v>
      </c>
      <c r="D321" s="254" t="s">
        <v>1001</v>
      </c>
      <c r="E321" s="255">
        <v>145.35</v>
      </c>
      <c r="F321" s="359"/>
      <c r="G321" s="255">
        <f>E321*F321</f>
        <v>0</v>
      </c>
      <c r="H321" s="407"/>
      <c r="I321" s="426"/>
      <c r="J321" s="78"/>
      <c r="K321" s="78"/>
      <c r="L321" s="97"/>
    </row>
    <row r="322" spans="1:12" s="14" customFormat="1" ht="12.75">
      <c r="A322" s="252"/>
      <c r="B322" s="252" t="s">
        <v>639</v>
      </c>
      <c r="C322" s="257" t="s">
        <v>662</v>
      </c>
      <c r="D322" s="254"/>
      <c r="E322" s="255"/>
      <c r="F322" s="359"/>
      <c r="G322" s="255"/>
      <c r="H322" s="407"/>
      <c r="I322" s="426"/>
      <c r="J322" s="78"/>
      <c r="K322" s="78"/>
      <c r="L322" s="97"/>
    </row>
    <row r="323" spans="1:12" s="14" customFormat="1" ht="12.75">
      <c r="A323" s="252"/>
      <c r="B323" s="252"/>
      <c r="C323" s="256" t="s">
        <v>663</v>
      </c>
      <c r="D323" s="254"/>
      <c r="E323" s="255"/>
      <c r="F323" s="359"/>
      <c r="G323" s="255"/>
      <c r="H323" s="407"/>
      <c r="I323" s="426"/>
      <c r="J323" s="78"/>
      <c r="K323" s="78"/>
      <c r="L323" s="97"/>
    </row>
    <row r="324" spans="1:12" s="14" customFormat="1" ht="12.75">
      <c r="A324" s="252"/>
      <c r="B324" s="252"/>
      <c r="C324" s="256" t="s">
        <v>664</v>
      </c>
      <c r="D324" s="254"/>
      <c r="E324" s="255"/>
      <c r="F324" s="359"/>
      <c r="G324" s="255"/>
      <c r="H324" s="407"/>
      <c r="I324" s="426"/>
      <c r="J324" s="78"/>
      <c r="K324" s="78"/>
      <c r="L324" s="97"/>
    </row>
    <row r="325" spans="1:12" s="14" customFormat="1" ht="12.75">
      <c r="A325" s="252"/>
      <c r="B325" s="252" t="s">
        <v>641</v>
      </c>
      <c r="C325" s="256" t="s">
        <v>665</v>
      </c>
      <c r="D325" s="254"/>
      <c r="E325" s="255"/>
      <c r="F325" s="359"/>
      <c r="G325" s="255"/>
      <c r="H325" s="407"/>
      <c r="I325" s="426"/>
      <c r="J325" s="78"/>
      <c r="K325" s="78"/>
      <c r="L325" s="97"/>
    </row>
    <row r="326" spans="1:12" s="14" customFormat="1" ht="12.75">
      <c r="A326" s="252"/>
      <c r="B326" s="252" t="s">
        <v>642</v>
      </c>
      <c r="C326" s="256" t="s">
        <v>665</v>
      </c>
      <c r="D326" s="254"/>
      <c r="E326" s="255"/>
      <c r="F326" s="359"/>
      <c r="G326" s="255"/>
      <c r="H326" s="407"/>
      <c r="I326" s="426"/>
      <c r="J326" s="78"/>
      <c r="K326" s="78"/>
      <c r="L326" s="97"/>
    </row>
    <row r="327" spans="1:12" s="14" customFormat="1" ht="25.5">
      <c r="A327" s="252">
        <v>3</v>
      </c>
      <c r="B327" s="252" t="s">
        <v>1115</v>
      </c>
      <c r="C327" s="256" t="s">
        <v>935</v>
      </c>
      <c r="D327" s="265" t="s">
        <v>1022</v>
      </c>
      <c r="E327" s="255">
        <v>1</v>
      </c>
      <c r="F327" s="359"/>
      <c r="G327" s="255">
        <f>E327*F327</f>
        <v>0</v>
      </c>
      <c r="H327" s="407"/>
      <c r="I327" s="426"/>
      <c r="J327" s="78"/>
      <c r="K327" s="78"/>
      <c r="L327" s="95"/>
    </row>
    <row r="328" spans="1:12" s="14" customFormat="1" ht="25.5">
      <c r="A328" s="252">
        <v>4</v>
      </c>
      <c r="B328" s="252" t="s">
        <v>833</v>
      </c>
      <c r="C328" s="256" t="s">
        <v>834</v>
      </c>
      <c r="D328" s="254" t="s">
        <v>796</v>
      </c>
      <c r="E328" s="326">
        <f>SUM(G319:G327)</f>
        <v>0</v>
      </c>
      <c r="F328" s="359"/>
      <c r="G328" s="255">
        <f>E328*F328*0.01</f>
        <v>0</v>
      </c>
      <c r="H328" s="407"/>
      <c r="I328" s="426"/>
      <c r="J328" s="78"/>
      <c r="K328" s="78"/>
      <c r="L328" s="95"/>
    </row>
    <row r="329" spans="1:12" s="14" customFormat="1" ht="12.75">
      <c r="A329" s="252"/>
      <c r="B329" s="252"/>
      <c r="C329" s="256"/>
      <c r="D329" s="254"/>
      <c r="E329" s="255"/>
      <c r="F329" s="359"/>
      <c r="G329" s="255"/>
      <c r="H329" s="407"/>
      <c r="I329" s="426"/>
      <c r="J329" s="78"/>
      <c r="K329" s="78"/>
      <c r="L329" s="95"/>
    </row>
    <row r="330" spans="1:12" s="14" customFormat="1" ht="12.75">
      <c r="A330" s="252">
        <f>A317</f>
        <v>763</v>
      </c>
      <c r="B330" s="252"/>
      <c r="C330" s="330" t="str">
        <f>C317</f>
        <v>Dřevostavby, sádrokartony</v>
      </c>
      <c r="D330" s="254" t="s">
        <v>889</v>
      </c>
      <c r="E330" s="255"/>
      <c r="F330" s="359"/>
      <c r="G330" s="488">
        <f>SUM(G319:G329)</f>
        <v>0</v>
      </c>
      <c r="H330" s="407"/>
      <c r="I330" s="426"/>
      <c r="J330" s="78"/>
      <c r="K330" s="78"/>
      <c r="L330" s="95"/>
    </row>
    <row r="331" spans="1:12" ht="12.75">
      <c r="A331" s="112"/>
      <c r="B331" s="112"/>
      <c r="C331" s="139"/>
      <c r="D331" s="140"/>
      <c r="E331" s="141"/>
      <c r="F331" s="360"/>
      <c r="G331" s="112"/>
      <c r="H331" s="77"/>
      <c r="I331" s="78"/>
      <c r="J331" s="78"/>
      <c r="K331" s="78"/>
      <c r="L331" s="79"/>
    </row>
    <row r="332" spans="1:12" s="14" customFormat="1" ht="12.75">
      <c r="A332" s="252"/>
      <c r="B332" s="252"/>
      <c r="C332" s="256"/>
      <c r="D332" s="254"/>
      <c r="E332" s="258"/>
      <c r="F332" s="349"/>
      <c r="G332" s="258"/>
      <c r="H332" s="407"/>
      <c r="I332" s="426"/>
      <c r="J332" s="78"/>
      <c r="K332" s="78"/>
      <c r="L332" s="95"/>
    </row>
    <row r="333" spans="1:12" s="14" customFormat="1" ht="12.75">
      <c r="A333" s="252"/>
      <c r="B333" s="252"/>
      <c r="C333" s="256"/>
      <c r="D333" s="254"/>
      <c r="E333" s="258"/>
      <c r="F333" s="349"/>
      <c r="G333" s="258"/>
      <c r="H333" s="407"/>
      <c r="I333" s="426"/>
      <c r="J333" s="78"/>
      <c r="K333" s="78"/>
      <c r="L333" s="95"/>
    </row>
    <row r="334" spans="1:12" s="14" customFormat="1" ht="12.75">
      <c r="A334" s="252">
        <v>766</v>
      </c>
      <c r="B334" s="252"/>
      <c r="C334" s="330" t="s">
        <v>1059</v>
      </c>
      <c r="D334" s="254"/>
      <c r="E334" s="258"/>
      <c r="F334" s="349"/>
      <c r="G334" s="258"/>
      <c r="H334" s="407"/>
      <c r="I334" s="426"/>
      <c r="J334" s="78"/>
      <c r="K334" s="78"/>
      <c r="L334" s="95"/>
    </row>
    <row r="335" spans="1:12" s="14" customFormat="1" ht="12.75">
      <c r="A335" s="252"/>
      <c r="B335" s="252"/>
      <c r="C335" s="256"/>
      <c r="D335" s="254"/>
      <c r="E335" s="258"/>
      <c r="F335" s="349"/>
      <c r="G335" s="258"/>
      <c r="H335" s="407"/>
      <c r="I335" s="426"/>
      <c r="J335" s="78"/>
      <c r="K335" s="78"/>
      <c r="L335" s="95"/>
    </row>
    <row r="336" spans="1:12" s="14" customFormat="1" ht="25.5">
      <c r="A336" s="252">
        <v>1</v>
      </c>
      <c r="B336" s="252" t="s">
        <v>1075</v>
      </c>
      <c r="C336" s="256" t="s">
        <v>920</v>
      </c>
      <c r="D336" s="254" t="s">
        <v>1022</v>
      </c>
      <c r="E336" s="258">
        <v>5</v>
      </c>
      <c r="F336" s="349"/>
      <c r="G336" s="258">
        <f aca="true" t="shared" si="11" ref="G336:G343">E336*F336</f>
        <v>0</v>
      </c>
      <c r="H336" s="407"/>
      <c r="I336" s="426"/>
      <c r="J336" s="78"/>
      <c r="K336" s="78"/>
      <c r="L336" s="95"/>
    </row>
    <row r="337" spans="1:12" s="14" customFormat="1" ht="25.5">
      <c r="A337" s="252">
        <v>2</v>
      </c>
      <c r="B337" s="252" t="s">
        <v>1076</v>
      </c>
      <c r="C337" s="256" t="s">
        <v>921</v>
      </c>
      <c r="D337" s="254" t="s">
        <v>1022</v>
      </c>
      <c r="E337" s="258">
        <v>5</v>
      </c>
      <c r="F337" s="349"/>
      <c r="G337" s="258">
        <f t="shared" si="11"/>
        <v>0</v>
      </c>
      <c r="H337" s="407"/>
      <c r="I337" s="426"/>
      <c r="J337" s="78"/>
      <c r="K337" s="78"/>
      <c r="L337" s="95"/>
    </row>
    <row r="338" spans="1:12" s="14" customFormat="1" ht="25.5">
      <c r="A338" s="252">
        <v>3</v>
      </c>
      <c r="B338" s="252" t="s">
        <v>1077</v>
      </c>
      <c r="C338" s="256" t="s">
        <v>923</v>
      </c>
      <c r="D338" s="254" t="s">
        <v>1001</v>
      </c>
      <c r="E338" s="258">
        <v>7.8</v>
      </c>
      <c r="F338" s="349"/>
      <c r="G338" s="258">
        <f t="shared" si="11"/>
        <v>0</v>
      </c>
      <c r="H338" s="407"/>
      <c r="I338" s="426"/>
      <c r="J338" s="78"/>
      <c r="K338" s="78"/>
      <c r="L338" s="95"/>
    </row>
    <row r="339" spans="1:12" s="14" customFormat="1" ht="12.75">
      <c r="A339" s="252"/>
      <c r="B339" s="252"/>
      <c r="C339" s="256" t="s">
        <v>684</v>
      </c>
      <c r="D339" s="254"/>
      <c r="E339" s="258"/>
      <c r="F339" s="349"/>
      <c r="G339" s="258"/>
      <c r="H339" s="407"/>
      <c r="I339" s="426"/>
      <c r="J339" s="78"/>
      <c r="K339" s="78"/>
      <c r="L339" s="95"/>
    </row>
    <row r="340" spans="1:12" s="14" customFormat="1" ht="12.75">
      <c r="A340" s="252">
        <v>4</v>
      </c>
      <c r="B340" s="252" t="s">
        <v>1078</v>
      </c>
      <c r="C340" s="256" t="s">
        <v>924</v>
      </c>
      <c r="D340" s="254" t="s">
        <v>1001</v>
      </c>
      <c r="E340" s="258">
        <v>7.8</v>
      </c>
      <c r="F340" s="349"/>
      <c r="G340" s="258">
        <f t="shared" si="11"/>
        <v>0</v>
      </c>
      <c r="H340" s="407"/>
      <c r="I340" s="426"/>
      <c r="J340" s="78"/>
      <c r="K340" s="78"/>
      <c r="L340" s="95"/>
    </row>
    <row r="341" spans="1:12" s="14" customFormat="1" ht="12.75">
      <c r="A341" s="252">
        <v>5</v>
      </c>
      <c r="B341" s="252" t="s">
        <v>936</v>
      </c>
      <c r="C341" s="256" t="s">
        <v>925</v>
      </c>
      <c r="D341" s="254" t="s">
        <v>1001</v>
      </c>
      <c r="E341" s="258">
        <v>8.97</v>
      </c>
      <c r="F341" s="349"/>
      <c r="G341" s="258">
        <f t="shared" si="11"/>
        <v>0</v>
      </c>
      <c r="H341" s="407"/>
      <c r="I341" s="426"/>
      <c r="J341" s="78"/>
      <c r="K341" s="78"/>
      <c r="L341" s="95"/>
    </row>
    <row r="342" spans="1:12" s="14" customFormat="1" ht="12.75">
      <c r="A342" s="252"/>
      <c r="B342" s="252"/>
      <c r="C342" s="256" t="s">
        <v>685</v>
      </c>
      <c r="D342" s="254"/>
      <c r="E342" s="258"/>
      <c r="F342" s="349"/>
      <c r="G342" s="258"/>
      <c r="H342" s="407"/>
      <c r="I342" s="426"/>
      <c r="J342" s="78"/>
      <c r="K342" s="78"/>
      <c r="L342" s="95"/>
    </row>
    <row r="343" spans="1:12" s="14" customFormat="1" ht="12.75">
      <c r="A343" s="252">
        <v>6</v>
      </c>
      <c r="B343" s="252" t="s">
        <v>1079</v>
      </c>
      <c r="C343" s="256" t="s">
        <v>926</v>
      </c>
      <c r="D343" s="254" t="s">
        <v>798</v>
      </c>
      <c r="E343" s="258">
        <v>11.2</v>
      </c>
      <c r="F343" s="349"/>
      <c r="G343" s="258">
        <f t="shared" si="11"/>
        <v>0</v>
      </c>
      <c r="H343" s="407"/>
      <c r="I343" s="426"/>
      <c r="J343" s="78"/>
      <c r="K343" s="78"/>
      <c r="L343" s="95"/>
    </row>
    <row r="344" spans="1:12" s="14" customFormat="1" ht="12.75">
      <c r="A344" s="252"/>
      <c r="B344" s="252"/>
      <c r="C344" s="256" t="s">
        <v>686</v>
      </c>
      <c r="D344" s="254"/>
      <c r="E344" s="258"/>
      <c r="F344" s="349"/>
      <c r="G344" s="258"/>
      <c r="H344" s="407"/>
      <c r="I344" s="426"/>
      <c r="J344" s="78"/>
      <c r="K344" s="78"/>
      <c r="L344" s="95"/>
    </row>
    <row r="345" spans="1:12" s="14" customFormat="1" ht="25.5">
      <c r="A345" s="252">
        <v>7</v>
      </c>
      <c r="B345" s="252" t="s">
        <v>1010</v>
      </c>
      <c r="C345" s="256" t="s">
        <v>1011</v>
      </c>
      <c r="D345" s="254" t="s">
        <v>796</v>
      </c>
      <c r="E345" s="270">
        <f>SUM(G336:G343)</f>
        <v>0</v>
      </c>
      <c r="F345" s="349"/>
      <c r="G345" s="258">
        <f>E345*F345*0.01</f>
        <v>0</v>
      </c>
      <c r="H345" s="407"/>
      <c r="I345" s="426"/>
      <c r="J345" s="78"/>
      <c r="K345" s="78"/>
      <c r="L345" s="95"/>
    </row>
    <row r="346" spans="1:12" s="14" customFormat="1" ht="12.75">
      <c r="A346" s="252"/>
      <c r="B346" s="252"/>
      <c r="C346" s="256"/>
      <c r="D346" s="254"/>
      <c r="E346" s="258"/>
      <c r="F346" s="349"/>
      <c r="G346" s="258"/>
      <c r="H346" s="407"/>
      <c r="I346" s="426"/>
      <c r="J346" s="78"/>
      <c r="K346" s="78"/>
      <c r="L346" s="95"/>
    </row>
    <row r="347" spans="1:12" s="14" customFormat="1" ht="12.75">
      <c r="A347" s="252">
        <f>A334</f>
        <v>766</v>
      </c>
      <c r="B347" s="252"/>
      <c r="C347" s="330" t="str">
        <f>C334</f>
        <v>Konstrukce truhlářské</v>
      </c>
      <c r="D347" s="254" t="s">
        <v>889</v>
      </c>
      <c r="E347" s="258"/>
      <c r="F347" s="349"/>
      <c r="G347" s="485">
        <f>SUM(G336:G346)</f>
        <v>0</v>
      </c>
      <c r="H347" s="407"/>
      <c r="I347" s="426"/>
      <c r="J347" s="78"/>
      <c r="K347" s="78"/>
      <c r="L347" s="95"/>
    </row>
    <row r="348" spans="1:12" s="14" customFormat="1" ht="12.75">
      <c r="A348" s="252"/>
      <c r="B348" s="252"/>
      <c r="C348" s="256"/>
      <c r="D348" s="254"/>
      <c r="E348" s="258"/>
      <c r="F348" s="349"/>
      <c r="G348" s="258"/>
      <c r="H348" s="407"/>
      <c r="I348" s="426"/>
      <c r="J348" s="78"/>
      <c r="K348" s="78"/>
      <c r="L348" s="95"/>
    </row>
    <row r="349" spans="1:12" s="14" customFormat="1" ht="12.75">
      <c r="A349" s="252"/>
      <c r="B349" s="252"/>
      <c r="C349" s="256"/>
      <c r="D349" s="254"/>
      <c r="E349" s="258"/>
      <c r="F349" s="349"/>
      <c r="G349" s="258"/>
      <c r="H349" s="407"/>
      <c r="I349" s="426"/>
      <c r="J349" s="78"/>
      <c r="K349" s="78"/>
      <c r="L349" s="95"/>
    </row>
    <row r="350" spans="1:12" s="14" customFormat="1" ht="12.75">
      <c r="A350" s="252"/>
      <c r="B350" s="252"/>
      <c r="C350" s="256"/>
      <c r="D350" s="254"/>
      <c r="E350" s="258"/>
      <c r="F350" s="349"/>
      <c r="G350" s="258"/>
      <c r="H350" s="407"/>
      <c r="I350" s="426"/>
      <c r="J350" s="78"/>
      <c r="K350" s="78"/>
      <c r="L350" s="95"/>
    </row>
    <row r="351" spans="1:12" s="14" customFormat="1" ht="12.75">
      <c r="A351" s="112">
        <v>771</v>
      </c>
      <c r="B351" s="112"/>
      <c r="C351" s="226" t="s">
        <v>352</v>
      </c>
      <c r="D351" s="140"/>
      <c r="E351" s="141"/>
      <c r="F351" s="361"/>
      <c r="G351" s="112"/>
      <c r="H351" s="407"/>
      <c r="I351" s="426"/>
      <c r="J351" s="78"/>
      <c r="K351" s="78"/>
      <c r="L351" s="95"/>
    </row>
    <row r="352" spans="1:12" s="14" customFormat="1" ht="12.75">
      <c r="A352" s="112"/>
      <c r="B352" s="112"/>
      <c r="C352" s="139"/>
      <c r="D352" s="140"/>
      <c r="E352" s="141"/>
      <c r="F352" s="360"/>
      <c r="G352" s="112"/>
      <c r="H352" s="407"/>
      <c r="I352" s="426"/>
      <c r="J352" s="78"/>
      <c r="K352" s="78"/>
      <c r="L352" s="95"/>
    </row>
    <row r="353" spans="1:12" s="14" customFormat="1" ht="25.5">
      <c r="A353" s="112">
        <v>1</v>
      </c>
      <c r="B353" s="152" t="s">
        <v>338</v>
      </c>
      <c r="C353" s="139" t="s">
        <v>339</v>
      </c>
      <c r="D353" s="140" t="s">
        <v>798</v>
      </c>
      <c r="E353" s="439">
        <v>83</v>
      </c>
      <c r="F353" s="360"/>
      <c r="G353" s="227">
        <f aca="true" t="shared" si="12" ref="G353:G369">SUM(E353*F353)</f>
        <v>0</v>
      </c>
      <c r="H353" s="407"/>
      <c r="I353" s="426"/>
      <c r="J353" s="78"/>
      <c r="K353" s="78"/>
      <c r="L353" s="95"/>
    </row>
    <row r="354" spans="1:12" s="14" customFormat="1" ht="12.75">
      <c r="A354" s="112"/>
      <c r="B354" s="152"/>
      <c r="C354" s="139" t="s">
        <v>666</v>
      </c>
      <c r="D354" s="140"/>
      <c r="E354" s="141"/>
      <c r="F354" s="360"/>
      <c r="G354" s="227"/>
      <c r="H354" s="407"/>
      <c r="I354" s="426"/>
      <c r="J354" s="78"/>
      <c r="K354" s="78"/>
      <c r="L354" s="95"/>
    </row>
    <row r="355" spans="1:12" s="14" customFormat="1" ht="12.75">
      <c r="A355" s="112"/>
      <c r="B355" s="152"/>
      <c r="C355" s="139" t="s">
        <v>667</v>
      </c>
      <c r="D355" s="140"/>
      <c r="E355" s="141"/>
      <c r="F355" s="360"/>
      <c r="G355" s="227"/>
      <c r="H355" s="407"/>
      <c r="I355" s="426"/>
      <c r="J355" s="78"/>
      <c r="K355" s="78"/>
      <c r="L355" s="95"/>
    </row>
    <row r="356" spans="1:12" s="14" customFormat="1" ht="12.75">
      <c r="A356" s="112"/>
      <c r="B356" s="152"/>
      <c r="C356" s="139" t="s">
        <v>668</v>
      </c>
      <c r="D356" s="140"/>
      <c r="E356" s="141"/>
      <c r="F356" s="360"/>
      <c r="G356" s="227"/>
      <c r="H356" s="407"/>
      <c r="I356" s="426"/>
      <c r="J356" s="78"/>
      <c r="K356" s="78"/>
      <c r="L356" s="95"/>
    </row>
    <row r="357" spans="1:12" s="14" customFormat="1" ht="12.75">
      <c r="A357" s="112"/>
      <c r="B357" s="152"/>
      <c r="C357" s="139" t="s">
        <v>669</v>
      </c>
      <c r="D357" s="140"/>
      <c r="E357" s="141"/>
      <c r="F357" s="360"/>
      <c r="G357" s="227"/>
      <c r="H357" s="407"/>
      <c r="I357" s="426"/>
      <c r="J357" s="78"/>
      <c r="K357" s="78"/>
      <c r="L357" s="95"/>
    </row>
    <row r="358" spans="1:12" s="14" customFormat="1" ht="25.5">
      <c r="A358" s="112">
        <v>2</v>
      </c>
      <c r="B358" s="152" t="s">
        <v>340</v>
      </c>
      <c r="C358" s="139" t="s">
        <v>341</v>
      </c>
      <c r="D358" s="140" t="s">
        <v>1001</v>
      </c>
      <c r="E358" s="439">
        <v>80.49</v>
      </c>
      <c r="F358" s="360"/>
      <c r="G358" s="227">
        <f t="shared" si="12"/>
        <v>0</v>
      </c>
      <c r="H358" s="407"/>
      <c r="I358" s="426"/>
      <c r="J358" s="78"/>
      <c r="K358" s="78"/>
      <c r="L358" s="95"/>
    </row>
    <row r="359" spans="1:12" s="14" customFormat="1" ht="12.75">
      <c r="A359" s="112"/>
      <c r="B359" s="152"/>
      <c r="C359" s="139" t="s">
        <v>670</v>
      </c>
      <c r="D359" s="140"/>
      <c r="E359" s="439"/>
      <c r="F359" s="360"/>
      <c r="G359" s="227"/>
      <c r="H359" s="407"/>
      <c r="I359" s="426"/>
      <c r="J359" s="78"/>
      <c r="K359" s="78"/>
      <c r="L359" s="95"/>
    </row>
    <row r="360" spans="1:12" s="14" customFormat="1" ht="12.75">
      <c r="A360" s="112"/>
      <c r="B360" s="152"/>
      <c r="C360" s="139" t="s">
        <v>671</v>
      </c>
      <c r="D360" s="140"/>
      <c r="E360" s="439"/>
      <c r="F360" s="360"/>
      <c r="G360" s="227"/>
      <c r="H360" s="407"/>
      <c r="I360" s="426"/>
      <c r="J360" s="78"/>
      <c r="K360" s="78"/>
      <c r="L360" s="95"/>
    </row>
    <row r="361" spans="1:12" s="14" customFormat="1" ht="12.75">
      <c r="A361" s="112"/>
      <c r="B361" s="152"/>
      <c r="C361" s="139" t="s">
        <v>672</v>
      </c>
      <c r="D361" s="140"/>
      <c r="E361" s="439"/>
      <c r="F361" s="360"/>
      <c r="G361" s="227"/>
      <c r="H361" s="407"/>
      <c r="I361" s="426"/>
      <c r="J361" s="78"/>
      <c r="K361" s="78"/>
      <c r="L361" s="95"/>
    </row>
    <row r="362" spans="1:12" s="14" customFormat="1" ht="12.75">
      <c r="A362" s="112">
        <v>3</v>
      </c>
      <c r="B362" s="152" t="s">
        <v>342</v>
      </c>
      <c r="C362" s="139" t="s">
        <v>955</v>
      </c>
      <c r="D362" s="140" t="s">
        <v>1001</v>
      </c>
      <c r="E362" s="439">
        <v>80.49</v>
      </c>
      <c r="F362" s="360"/>
      <c r="G362" s="227">
        <f t="shared" si="12"/>
        <v>0</v>
      </c>
      <c r="H362" s="407"/>
      <c r="I362" s="426"/>
      <c r="J362" s="78"/>
      <c r="K362" s="78"/>
      <c r="L362" s="95"/>
    </row>
    <row r="363" spans="1:12" s="14" customFormat="1" ht="12.75">
      <c r="A363" s="112">
        <v>4</v>
      </c>
      <c r="B363" s="152" t="s">
        <v>343</v>
      </c>
      <c r="C363" s="139" t="s">
        <v>344</v>
      </c>
      <c r="D363" s="140" t="s">
        <v>798</v>
      </c>
      <c r="E363" s="439">
        <v>340</v>
      </c>
      <c r="F363" s="360"/>
      <c r="G363" s="227">
        <f t="shared" si="12"/>
        <v>0</v>
      </c>
      <c r="H363" s="407"/>
      <c r="I363" s="426"/>
      <c r="J363" s="78"/>
      <c r="K363" s="78"/>
      <c r="L363" s="95"/>
    </row>
    <row r="364" spans="1:12" s="14" customFormat="1" ht="25.5">
      <c r="A364" s="112">
        <v>5</v>
      </c>
      <c r="B364" s="152" t="s">
        <v>1053</v>
      </c>
      <c r="C364" s="139" t="s">
        <v>345</v>
      </c>
      <c r="D364" s="140" t="s">
        <v>1001</v>
      </c>
      <c r="E364" s="439">
        <v>80.49</v>
      </c>
      <c r="F364" s="360"/>
      <c r="G364" s="227">
        <f t="shared" si="12"/>
        <v>0</v>
      </c>
      <c r="H364" s="407"/>
      <c r="I364" s="426"/>
      <c r="J364" s="78"/>
      <c r="K364" s="78"/>
      <c r="L364" s="95"/>
    </row>
    <row r="365" spans="1:12" s="14" customFormat="1" ht="25.5">
      <c r="A365" s="112">
        <v>6</v>
      </c>
      <c r="B365" s="152" t="s">
        <v>1054</v>
      </c>
      <c r="C365" s="139" t="s">
        <v>812</v>
      </c>
      <c r="D365" s="140" t="s">
        <v>1001</v>
      </c>
      <c r="E365" s="439">
        <v>80.49</v>
      </c>
      <c r="F365" s="360"/>
      <c r="G365" s="227">
        <f t="shared" si="12"/>
        <v>0</v>
      </c>
      <c r="H365" s="407"/>
      <c r="I365" s="426"/>
      <c r="J365" s="78"/>
      <c r="K365" s="78"/>
      <c r="L365" s="95"/>
    </row>
    <row r="366" spans="1:12" s="14" customFormat="1" ht="12.75">
      <c r="A366" s="112">
        <v>7</v>
      </c>
      <c r="B366" s="152" t="s">
        <v>346</v>
      </c>
      <c r="C366" s="139" t="s">
        <v>347</v>
      </c>
      <c r="D366" s="140" t="s">
        <v>1001</v>
      </c>
      <c r="E366" s="439">
        <v>107.5</v>
      </c>
      <c r="F366" s="360"/>
      <c r="G366" s="227">
        <f t="shared" si="12"/>
        <v>0</v>
      </c>
      <c r="H366" s="407"/>
      <c r="I366" s="426"/>
      <c r="J366" s="78"/>
      <c r="K366" s="78"/>
      <c r="L366" s="95"/>
    </row>
    <row r="367" spans="1:12" s="14" customFormat="1" ht="12.75">
      <c r="A367" s="112"/>
      <c r="B367" s="152"/>
      <c r="C367" s="139" t="s">
        <v>673</v>
      </c>
      <c r="D367" s="140"/>
      <c r="E367" s="439"/>
      <c r="F367" s="360"/>
      <c r="G367" s="227"/>
      <c r="H367" s="407"/>
      <c r="I367" s="426"/>
      <c r="J367" s="78"/>
      <c r="K367" s="78"/>
      <c r="L367" s="95"/>
    </row>
    <row r="368" spans="1:12" s="14" customFormat="1" ht="12.75">
      <c r="A368" s="112">
        <v>8</v>
      </c>
      <c r="B368" s="152" t="s">
        <v>348</v>
      </c>
      <c r="C368" s="139" t="s">
        <v>349</v>
      </c>
      <c r="D368" s="140" t="s">
        <v>798</v>
      </c>
      <c r="E368" s="439">
        <v>0.9</v>
      </c>
      <c r="F368" s="360"/>
      <c r="G368" s="227">
        <f t="shared" si="12"/>
        <v>0</v>
      </c>
      <c r="H368" s="407"/>
      <c r="I368" s="426"/>
      <c r="J368" s="78"/>
      <c r="K368" s="78"/>
      <c r="L368" s="95"/>
    </row>
    <row r="369" spans="1:12" s="14" customFormat="1" ht="25.5">
      <c r="A369" s="112">
        <v>9</v>
      </c>
      <c r="B369" s="152" t="s">
        <v>350</v>
      </c>
      <c r="C369" s="139" t="s">
        <v>351</v>
      </c>
      <c r="D369" s="140" t="s">
        <v>796</v>
      </c>
      <c r="E369" s="439">
        <f>SUM(G353:G368)</f>
        <v>0</v>
      </c>
      <c r="F369" s="360"/>
      <c r="G369" s="227">
        <f t="shared" si="12"/>
        <v>0</v>
      </c>
      <c r="H369" s="407"/>
      <c r="I369" s="426"/>
      <c r="J369" s="78"/>
      <c r="K369" s="78"/>
      <c r="L369" s="95"/>
    </row>
    <row r="370" spans="1:12" s="14" customFormat="1" ht="12.75">
      <c r="A370" s="112"/>
      <c r="B370" s="152"/>
      <c r="C370" s="139"/>
      <c r="D370" s="140"/>
      <c r="E370" s="439"/>
      <c r="F370" s="360"/>
      <c r="G370" s="227"/>
      <c r="H370" s="407"/>
      <c r="I370" s="426"/>
      <c r="J370" s="78"/>
      <c r="K370" s="78"/>
      <c r="L370" s="95"/>
    </row>
    <row r="371" spans="1:12" s="14" customFormat="1" ht="12.75">
      <c r="A371" s="112"/>
      <c r="B371" s="112"/>
      <c r="C371" s="226" t="str">
        <f>C351</f>
        <v>Podlahy z dlaždic  ( skleník)</v>
      </c>
      <c r="D371" s="140" t="s">
        <v>889</v>
      </c>
      <c r="E371" s="141"/>
      <c r="F371" s="360"/>
      <c r="G371" s="228">
        <f>SUM(G353:G369)</f>
        <v>0</v>
      </c>
      <c r="H371" s="407"/>
      <c r="I371" s="426"/>
      <c r="J371" s="78"/>
      <c r="K371" s="78"/>
      <c r="L371" s="95"/>
    </row>
    <row r="372" spans="1:12" s="14" customFormat="1" ht="12.75">
      <c r="A372" s="252"/>
      <c r="B372" s="252"/>
      <c r="C372" s="256"/>
      <c r="D372" s="254"/>
      <c r="E372" s="258"/>
      <c r="F372" s="349"/>
      <c r="G372" s="258"/>
      <c r="H372" s="407"/>
      <c r="I372" s="426"/>
      <c r="J372" s="78"/>
      <c r="K372" s="78"/>
      <c r="L372" s="95"/>
    </row>
    <row r="373" spans="1:12" s="14" customFormat="1" ht="12.75">
      <c r="A373" s="252"/>
      <c r="B373" s="252"/>
      <c r="C373" s="256"/>
      <c r="D373" s="254"/>
      <c r="E373" s="258"/>
      <c r="F373" s="349"/>
      <c r="G373" s="258"/>
      <c r="H373" s="407"/>
      <c r="I373" s="426"/>
      <c r="J373" s="78"/>
      <c r="K373" s="78"/>
      <c r="L373" s="95"/>
    </row>
    <row r="374" spans="1:12" s="14" customFormat="1" ht="12.75">
      <c r="A374" s="252"/>
      <c r="B374" s="252"/>
      <c r="C374" s="256"/>
      <c r="D374" s="254"/>
      <c r="E374" s="258"/>
      <c r="F374" s="349"/>
      <c r="G374" s="258"/>
      <c r="H374" s="407"/>
      <c r="I374" s="426"/>
      <c r="J374" s="78"/>
      <c r="K374" s="78"/>
      <c r="L374" s="95"/>
    </row>
    <row r="375" spans="1:12" s="14" customFormat="1" ht="12.75">
      <c r="A375" s="252"/>
      <c r="B375" s="252"/>
      <c r="C375" s="256"/>
      <c r="D375" s="254"/>
      <c r="E375" s="258"/>
      <c r="F375" s="349"/>
      <c r="G375" s="258"/>
      <c r="H375" s="407"/>
      <c r="I375" s="426"/>
      <c r="J375" s="78"/>
      <c r="K375" s="78"/>
      <c r="L375" s="95"/>
    </row>
    <row r="376" spans="1:12" s="14" customFormat="1" ht="12.75">
      <c r="A376" s="252"/>
      <c r="B376" s="252"/>
      <c r="C376" s="256"/>
      <c r="D376" s="254"/>
      <c r="E376" s="258"/>
      <c r="F376" s="349"/>
      <c r="G376" s="258"/>
      <c r="H376" s="407"/>
      <c r="I376" s="426"/>
      <c r="J376" s="78"/>
      <c r="K376" s="78"/>
      <c r="L376" s="95"/>
    </row>
    <row r="377" spans="1:12" s="14" customFormat="1" ht="12.75">
      <c r="A377" s="252"/>
      <c r="B377" s="252"/>
      <c r="C377" s="256"/>
      <c r="D377" s="254"/>
      <c r="E377" s="258"/>
      <c r="F377" s="349"/>
      <c r="G377" s="258"/>
      <c r="H377" s="407"/>
      <c r="I377" s="426"/>
      <c r="J377" s="78"/>
      <c r="K377" s="78"/>
      <c r="L377" s="95"/>
    </row>
    <row r="378" spans="1:12" s="14" customFormat="1" ht="12.75">
      <c r="A378" s="252"/>
      <c r="B378" s="252"/>
      <c r="C378" s="256"/>
      <c r="D378" s="254"/>
      <c r="E378" s="258"/>
      <c r="F378" s="349"/>
      <c r="G378" s="258"/>
      <c r="H378" s="407"/>
      <c r="I378" s="426"/>
      <c r="J378" s="78"/>
      <c r="K378" s="78"/>
      <c r="L378" s="95"/>
    </row>
    <row r="379" spans="1:12" s="14" customFormat="1" ht="12.75">
      <c r="A379" s="252"/>
      <c r="B379" s="252"/>
      <c r="C379" s="256"/>
      <c r="D379" s="254"/>
      <c r="E379" s="258"/>
      <c r="F379" s="349"/>
      <c r="G379" s="258"/>
      <c r="H379" s="407"/>
      <c r="I379" s="426"/>
      <c r="J379" s="78"/>
      <c r="K379" s="78"/>
      <c r="L379" s="95"/>
    </row>
    <row r="380" spans="1:12" s="14" customFormat="1" ht="12.75">
      <c r="A380" s="252"/>
      <c r="B380" s="252"/>
      <c r="C380" s="256"/>
      <c r="D380" s="254"/>
      <c r="E380" s="258"/>
      <c r="F380" s="349"/>
      <c r="G380" s="258"/>
      <c r="H380" s="407"/>
      <c r="I380" s="426"/>
      <c r="J380" s="78"/>
      <c r="K380" s="78"/>
      <c r="L380" s="95"/>
    </row>
    <row r="381" spans="1:12" s="14" customFormat="1" ht="12.75">
      <c r="A381" s="252">
        <v>781</v>
      </c>
      <c r="B381" s="252"/>
      <c r="C381" s="330" t="s">
        <v>949</v>
      </c>
      <c r="D381" s="254"/>
      <c r="E381" s="255"/>
      <c r="F381" s="359"/>
      <c r="G381" s="255"/>
      <c r="H381" s="407"/>
      <c r="I381" s="426"/>
      <c r="J381" s="78"/>
      <c r="K381" s="78"/>
      <c r="L381" s="95"/>
    </row>
    <row r="382" spans="1:12" s="14" customFormat="1" ht="12.75">
      <c r="A382" s="252"/>
      <c r="B382" s="252"/>
      <c r="C382" s="256"/>
      <c r="D382" s="254"/>
      <c r="E382" s="255"/>
      <c r="F382" s="359"/>
      <c r="G382" s="255"/>
      <c r="H382" s="407"/>
      <c r="I382" s="426"/>
      <c r="J382" s="78"/>
      <c r="K382" s="78"/>
      <c r="L382" s="95"/>
    </row>
    <row r="383" spans="1:12" s="14" customFormat="1" ht="25.5">
      <c r="A383" s="252">
        <v>1</v>
      </c>
      <c r="B383" s="252" t="s">
        <v>950</v>
      </c>
      <c r="C383" s="257" t="s">
        <v>1016</v>
      </c>
      <c r="D383" s="265" t="s">
        <v>1001</v>
      </c>
      <c r="E383" s="255">
        <v>99.27</v>
      </c>
      <c r="F383" s="359"/>
      <c r="G383" s="255">
        <f>E383*F383</f>
        <v>0</v>
      </c>
      <c r="H383" s="407"/>
      <c r="I383" s="426"/>
      <c r="J383" s="78"/>
      <c r="K383" s="78"/>
      <c r="L383" s="97"/>
    </row>
    <row r="384" spans="1:12" s="14" customFormat="1" ht="12.75">
      <c r="A384" s="252"/>
      <c r="B384" s="252"/>
      <c r="C384" s="256" t="s">
        <v>658</v>
      </c>
      <c r="D384" s="265"/>
      <c r="E384" s="255"/>
      <c r="F384" s="359"/>
      <c r="G384" s="255"/>
      <c r="H384" s="407"/>
      <c r="I384" s="426"/>
      <c r="J384" s="78"/>
      <c r="K384" s="78"/>
      <c r="L384" s="97"/>
    </row>
    <row r="385" spans="1:12" s="14" customFormat="1" ht="12.75">
      <c r="A385" s="252">
        <v>2</v>
      </c>
      <c r="B385" s="252" t="s">
        <v>951</v>
      </c>
      <c r="C385" s="257" t="s">
        <v>952</v>
      </c>
      <c r="D385" s="265" t="s">
        <v>1001</v>
      </c>
      <c r="E385" s="255">
        <v>99.27</v>
      </c>
      <c r="F385" s="359"/>
      <c r="G385" s="255">
        <f>E385*F385</f>
        <v>0</v>
      </c>
      <c r="H385" s="407"/>
      <c r="I385" s="426"/>
      <c r="J385" s="78"/>
      <c r="K385" s="78"/>
      <c r="L385" s="95"/>
    </row>
    <row r="386" spans="1:12" s="14" customFormat="1" ht="12.75">
      <c r="A386" s="252">
        <v>3</v>
      </c>
      <c r="B386" s="252" t="s">
        <v>953</v>
      </c>
      <c r="C386" s="257" t="s">
        <v>845</v>
      </c>
      <c r="D386" s="265" t="s">
        <v>1001</v>
      </c>
      <c r="E386" s="255">
        <v>109.2</v>
      </c>
      <c r="F386" s="359"/>
      <c r="G386" s="255">
        <f>E386*F386</f>
        <v>0</v>
      </c>
      <c r="H386" s="407"/>
      <c r="I386" s="426"/>
      <c r="J386" s="78"/>
      <c r="K386" s="78"/>
      <c r="L386" s="95"/>
    </row>
    <row r="387" spans="1:12" s="14" customFormat="1" ht="12.75">
      <c r="A387" s="252"/>
      <c r="B387" s="252"/>
      <c r="C387" s="257" t="s">
        <v>674</v>
      </c>
      <c r="D387" s="265"/>
      <c r="E387" s="255"/>
      <c r="F387" s="359"/>
      <c r="G387" s="255"/>
      <c r="H387" s="407"/>
      <c r="I387" s="426"/>
      <c r="J387" s="78"/>
      <c r="K387" s="78"/>
      <c r="L387" s="95"/>
    </row>
    <row r="388" spans="1:12" s="14" customFormat="1" ht="25.5">
      <c r="A388" s="252">
        <v>4</v>
      </c>
      <c r="B388" s="252" t="s">
        <v>848</v>
      </c>
      <c r="C388" s="257" t="s">
        <v>954</v>
      </c>
      <c r="D388" s="265" t="s">
        <v>798</v>
      </c>
      <c r="E388" s="255">
        <v>157.84</v>
      </c>
      <c r="F388" s="359"/>
      <c r="G388" s="255">
        <f>E388*F388</f>
        <v>0</v>
      </c>
      <c r="H388" s="407"/>
      <c r="I388" s="426"/>
      <c r="J388" s="78"/>
      <c r="K388" s="78"/>
      <c r="L388" s="95"/>
    </row>
    <row r="389" spans="1:12" s="14" customFormat="1" ht="12.75">
      <c r="A389" s="252"/>
      <c r="B389" s="252" t="s">
        <v>675</v>
      </c>
      <c r="C389" s="257" t="s">
        <v>676</v>
      </c>
      <c r="D389" s="265"/>
      <c r="E389" s="255"/>
      <c r="F389" s="359"/>
      <c r="G389" s="255"/>
      <c r="H389" s="407"/>
      <c r="I389" s="426"/>
      <c r="J389" s="78"/>
      <c r="K389" s="78"/>
      <c r="L389" s="95"/>
    </row>
    <row r="390" spans="1:12" s="14" customFormat="1" ht="12.75">
      <c r="A390" s="252"/>
      <c r="B390" s="252" t="s">
        <v>641</v>
      </c>
      <c r="C390" s="257" t="s">
        <v>678</v>
      </c>
      <c r="D390" s="265"/>
      <c r="E390" s="255"/>
      <c r="F390" s="359"/>
      <c r="G390" s="255"/>
      <c r="H390" s="407"/>
      <c r="I390" s="426"/>
      <c r="J390" s="78"/>
      <c r="K390" s="78"/>
      <c r="L390" s="95"/>
    </row>
    <row r="391" spans="1:12" s="14" customFormat="1" ht="12.75">
      <c r="A391" s="252"/>
      <c r="B391" s="252" t="s">
        <v>642</v>
      </c>
      <c r="C391" s="257" t="s">
        <v>677</v>
      </c>
      <c r="D391" s="265"/>
      <c r="E391" s="255"/>
      <c r="F391" s="359"/>
      <c r="G391" s="255"/>
      <c r="H391" s="407"/>
      <c r="I391" s="426"/>
      <c r="J391" s="78"/>
      <c r="K391" s="78"/>
      <c r="L391" s="95"/>
    </row>
    <row r="392" spans="1:12" s="14" customFormat="1" ht="12.75">
      <c r="A392" s="252">
        <v>5</v>
      </c>
      <c r="B392" s="252" t="s">
        <v>958</v>
      </c>
      <c r="C392" s="257" t="s">
        <v>955</v>
      </c>
      <c r="D392" s="265" t="s">
        <v>1001</v>
      </c>
      <c r="E392" s="255">
        <v>99.27</v>
      </c>
      <c r="F392" s="359"/>
      <c r="G392" s="255">
        <f>E392*F392</f>
        <v>0</v>
      </c>
      <c r="H392" s="407"/>
      <c r="I392" s="426"/>
      <c r="J392" s="78"/>
      <c r="K392" s="78"/>
      <c r="L392" s="95"/>
    </row>
    <row r="393" spans="1:12" s="14" customFormat="1" ht="25.5">
      <c r="A393" s="252">
        <v>6</v>
      </c>
      <c r="B393" s="252" t="s">
        <v>890</v>
      </c>
      <c r="C393" s="256" t="s">
        <v>854</v>
      </c>
      <c r="D393" s="254" t="s">
        <v>796</v>
      </c>
      <c r="E393" s="255">
        <f>SUM(G383:G392)</f>
        <v>0</v>
      </c>
      <c r="F393" s="359"/>
      <c r="G393" s="255">
        <f>E393*F393*0.01</f>
        <v>0</v>
      </c>
      <c r="H393" s="407"/>
      <c r="I393" s="426"/>
      <c r="J393" s="78"/>
      <c r="K393" s="78"/>
      <c r="L393" s="95"/>
    </row>
    <row r="394" spans="1:12" s="14" customFormat="1" ht="12.75">
      <c r="A394" s="252"/>
      <c r="B394" s="252"/>
      <c r="C394" s="256"/>
      <c r="D394" s="254"/>
      <c r="E394" s="255"/>
      <c r="F394" s="359"/>
      <c r="G394" s="255"/>
      <c r="H394" s="407"/>
      <c r="I394" s="426"/>
      <c r="J394" s="78"/>
      <c r="K394" s="78"/>
      <c r="L394" s="95"/>
    </row>
    <row r="395" spans="1:12" s="14" customFormat="1" ht="12.75">
      <c r="A395" s="252">
        <f>A381</f>
        <v>781</v>
      </c>
      <c r="B395" s="252"/>
      <c r="C395" s="330" t="str">
        <f>C381</f>
        <v>Obklady keramické</v>
      </c>
      <c r="D395" s="254" t="s">
        <v>889</v>
      </c>
      <c r="E395" s="255"/>
      <c r="F395" s="359"/>
      <c r="G395" s="488">
        <f>SUM(G383:G394)</f>
        <v>0</v>
      </c>
      <c r="H395" s="407"/>
      <c r="I395" s="426"/>
      <c r="J395" s="78"/>
      <c r="K395" s="78"/>
      <c r="L395" s="95"/>
    </row>
    <row r="396" spans="1:12" s="14" customFormat="1" ht="12.75">
      <c r="A396" s="252"/>
      <c r="B396" s="252"/>
      <c r="C396" s="256"/>
      <c r="D396" s="254"/>
      <c r="E396" s="255"/>
      <c r="F396" s="359"/>
      <c r="G396" s="255"/>
      <c r="H396" s="407"/>
      <c r="I396" s="426"/>
      <c r="J396" s="78"/>
      <c r="K396" s="78"/>
      <c r="L396" s="95"/>
    </row>
    <row r="397" spans="1:12" s="14" customFormat="1" ht="12.75">
      <c r="A397" s="252"/>
      <c r="B397" s="252"/>
      <c r="C397" s="256"/>
      <c r="D397" s="254"/>
      <c r="E397" s="255"/>
      <c r="F397" s="359"/>
      <c r="G397" s="255"/>
      <c r="H397" s="407"/>
      <c r="I397" s="426"/>
      <c r="J397" s="78"/>
      <c r="K397" s="78"/>
      <c r="L397" s="95"/>
    </row>
    <row r="398" spans="1:12" s="14" customFormat="1" ht="12.75">
      <c r="A398" s="252"/>
      <c r="B398" s="252"/>
      <c r="C398" s="256"/>
      <c r="D398" s="254"/>
      <c r="E398" s="258"/>
      <c r="F398" s="349"/>
      <c r="G398" s="258"/>
      <c r="H398" s="407"/>
      <c r="I398" s="426"/>
      <c r="J398" s="78"/>
      <c r="K398" s="78"/>
      <c r="L398" s="95"/>
    </row>
    <row r="399" spans="1:12" s="14" customFormat="1" ht="12.75">
      <c r="A399" s="252">
        <v>783</v>
      </c>
      <c r="B399" s="252"/>
      <c r="C399" s="330" t="s">
        <v>806</v>
      </c>
      <c r="D399" s="254"/>
      <c r="E399" s="258"/>
      <c r="F399" s="349"/>
      <c r="G399" s="258"/>
      <c r="H399" s="407"/>
      <c r="I399" s="426"/>
      <c r="J399" s="78"/>
      <c r="K399" s="78"/>
      <c r="L399" s="96"/>
    </row>
    <row r="400" spans="1:12" s="14" customFormat="1" ht="12.75">
      <c r="A400" s="252"/>
      <c r="B400" s="252"/>
      <c r="C400" s="256"/>
      <c r="D400" s="254"/>
      <c r="E400" s="258"/>
      <c r="F400" s="349"/>
      <c r="G400" s="258"/>
      <c r="H400" s="407"/>
      <c r="I400" s="426"/>
      <c r="J400" s="78"/>
      <c r="K400" s="78"/>
      <c r="L400" s="96"/>
    </row>
    <row r="401" spans="1:12" s="14" customFormat="1" ht="25.5">
      <c r="A401" s="252">
        <v>3</v>
      </c>
      <c r="B401" s="252" t="s">
        <v>1113</v>
      </c>
      <c r="C401" s="256" t="s">
        <v>1114</v>
      </c>
      <c r="D401" s="254" t="s">
        <v>1001</v>
      </c>
      <c r="E401" s="258">
        <v>8.58</v>
      </c>
      <c r="F401" s="349"/>
      <c r="G401" s="258">
        <f>E401*F401</f>
        <v>0</v>
      </c>
      <c r="H401" s="407"/>
      <c r="I401" s="426"/>
      <c r="J401" s="78"/>
      <c r="K401" s="78"/>
      <c r="L401" s="95"/>
    </row>
    <row r="402" spans="1:12" s="14" customFormat="1" ht="12.75">
      <c r="A402" s="252"/>
      <c r="B402" s="252"/>
      <c r="C402" s="256" t="s">
        <v>683</v>
      </c>
      <c r="D402" s="254"/>
      <c r="E402" s="258"/>
      <c r="F402" s="349"/>
      <c r="G402" s="258"/>
      <c r="H402" s="407"/>
      <c r="I402" s="426"/>
      <c r="J402" s="78"/>
      <c r="K402" s="78"/>
      <c r="L402" s="95"/>
    </row>
    <row r="403" spans="1:12" s="14" customFormat="1" ht="12.75">
      <c r="A403" s="252"/>
      <c r="B403" s="252"/>
      <c r="C403" s="256"/>
      <c r="D403" s="254"/>
      <c r="E403" s="258"/>
      <c r="F403" s="349"/>
      <c r="G403" s="258"/>
      <c r="H403" s="407"/>
      <c r="I403" s="426"/>
      <c r="J403" s="78"/>
      <c r="K403" s="78"/>
      <c r="L403" s="95"/>
    </row>
    <row r="404" spans="1:12" s="14" customFormat="1" ht="12.75">
      <c r="A404" s="252">
        <f>A399</f>
        <v>783</v>
      </c>
      <c r="B404" s="252"/>
      <c r="C404" s="330" t="str">
        <f>C399</f>
        <v>Nátěry</v>
      </c>
      <c r="D404" s="254" t="s">
        <v>889</v>
      </c>
      <c r="E404" s="258"/>
      <c r="F404" s="349"/>
      <c r="G404" s="485">
        <f>SUM(G401:G402)</f>
        <v>0</v>
      </c>
      <c r="H404" s="407"/>
      <c r="I404" s="426"/>
      <c r="J404" s="78"/>
      <c r="K404" s="78"/>
      <c r="L404" s="95"/>
    </row>
    <row r="405" spans="1:12" s="14" customFormat="1" ht="12.75">
      <c r="A405" s="252"/>
      <c r="B405" s="252"/>
      <c r="C405" s="256"/>
      <c r="D405" s="254"/>
      <c r="E405" s="258"/>
      <c r="F405" s="349"/>
      <c r="G405" s="258"/>
      <c r="H405" s="407"/>
      <c r="I405" s="426"/>
      <c r="J405" s="78"/>
      <c r="K405" s="78"/>
      <c r="L405" s="95"/>
    </row>
    <row r="406" spans="1:12" s="14" customFormat="1" ht="12.75">
      <c r="A406" s="252"/>
      <c r="B406" s="252"/>
      <c r="C406" s="256"/>
      <c r="D406" s="254"/>
      <c r="E406" s="258"/>
      <c r="F406" s="349"/>
      <c r="G406" s="258"/>
      <c r="H406" s="407"/>
      <c r="I406" s="426"/>
      <c r="J406" s="78"/>
      <c r="K406" s="78"/>
      <c r="L406" s="95"/>
    </row>
    <row r="407" spans="1:12" s="14" customFormat="1" ht="12.75">
      <c r="A407" s="252"/>
      <c r="B407" s="252"/>
      <c r="C407" s="256"/>
      <c r="D407" s="254"/>
      <c r="E407" s="258"/>
      <c r="F407" s="349"/>
      <c r="G407" s="258"/>
      <c r="H407" s="407"/>
      <c r="I407" s="426"/>
      <c r="J407" s="78"/>
      <c r="K407" s="78"/>
      <c r="L407" s="95"/>
    </row>
    <row r="408" spans="1:12" s="14" customFormat="1" ht="12.75">
      <c r="A408" s="252">
        <v>784</v>
      </c>
      <c r="B408" s="252"/>
      <c r="C408" s="330" t="s">
        <v>807</v>
      </c>
      <c r="D408" s="254"/>
      <c r="E408" s="258"/>
      <c r="F408" s="349"/>
      <c r="G408" s="258"/>
      <c r="H408" s="407"/>
      <c r="I408" s="426"/>
      <c r="J408" s="78"/>
      <c r="K408" s="78"/>
      <c r="L408" s="96"/>
    </row>
    <row r="409" spans="1:12" s="14" customFormat="1" ht="12.75">
      <c r="A409" s="252"/>
      <c r="B409" s="252"/>
      <c r="C409" s="256"/>
      <c r="D409" s="254"/>
      <c r="E409" s="258"/>
      <c r="F409" s="349"/>
      <c r="G409" s="258"/>
      <c r="H409" s="407"/>
      <c r="I409" s="426"/>
      <c r="J409" s="78"/>
      <c r="K409" s="78"/>
      <c r="L409" s="95"/>
    </row>
    <row r="410" spans="1:12" s="14" customFormat="1" ht="12.75">
      <c r="A410" s="252">
        <v>1</v>
      </c>
      <c r="B410" s="252" t="s">
        <v>1082</v>
      </c>
      <c r="C410" s="257" t="s">
        <v>1083</v>
      </c>
      <c r="D410" s="254" t="s">
        <v>1001</v>
      </c>
      <c r="E410" s="258">
        <v>860.68</v>
      </c>
      <c r="F410" s="349"/>
      <c r="G410" s="258">
        <f>E410*F410</f>
        <v>0</v>
      </c>
      <c r="H410" s="407"/>
      <c r="I410" s="426"/>
      <c r="J410" s="78"/>
      <c r="K410" s="78"/>
      <c r="L410" s="95"/>
    </row>
    <row r="411" spans="1:12" s="14" customFormat="1" ht="12.75">
      <c r="A411" s="252"/>
      <c r="B411" s="252"/>
      <c r="C411" s="257" t="s">
        <v>679</v>
      </c>
      <c r="D411" s="254"/>
      <c r="E411" s="258"/>
      <c r="F411" s="349"/>
      <c r="G411" s="258"/>
      <c r="H411" s="407"/>
      <c r="I411" s="426"/>
      <c r="J411" s="78"/>
      <c r="K411" s="78"/>
      <c r="L411" s="95"/>
    </row>
    <row r="412" spans="1:12" s="14" customFormat="1" ht="12.75">
      <c r="A412" s="252"/>
      <c r="B412" s="252"/>
      <c r="C412" s="257" t="s">
        <v>680</v>
      </c>
      <c r="D412" s="254"/>
      <c r="E412" s="258"/>
      <c r="F412" s="349"/>
      <c r="G412" s="258"/>
      <c r="H412" s="407"/>
      <c r="I412" s="426"/>
      <c r="J412" s="78"/>
      <c r="K412" s="78"/>
      <c r="L412" s="95"/>
    </row>
    <row r="413" spans="1:12" s="14" customFormat="1" ht="12.75">
      <c r="A413" s="252"/>
      <c r="B413" s="252"/>
      <c r="C413" s="257" t="s">
        <v>681</v>
      </c>
      <c r="D413" s="254"/>
      <c r="E413" s="258"/>
      <c r="F413" s="349"/>
      <c r="G413" s="258"/>
      <c r="H413" s="407"/>
      <c r="I413" s="426"/>
      <c r="J413" s="78"/>
      <c r="K413" s="78"/>
      <c r="L413" s="95"/>
    </row>
    <row r="414" spans="1:12" s="14" customFormat="1" ht="12.75">
      <c r="A414" s="252"/>
      <c r="B414" s="252"/>
      <c r="C414" s="257" t="s">
        <v>682</v>
      </c>
      <c r="D414" s="254"/>
      <c r="E414" s="258"/>
      <c r="F414" s="349"/>
      <c r="G414" s="258"/>
      <c r="H414" s="407"/>
      <c r="I414" s="426"/>
      <c r="J414" s="78"/>
      <c r="K414" s="78"/>
      <c r="L414" s="95"/>
    </row>
    <row r="415" spans="1:12" s="14" customFormat="1" ht="12.75">
      <c r="A415" s="252"/>
      <c r="B415" s="252"/>
      <c r="C415" s="139">
        <v>-634.34</v>
      </c>
      <c r="D415" s="254"/>
      <c r="E415" s="258"/>
      <c r="F415" s="349"/>
      <c r="G415" s="258"/>
      <c r="H415" s="407"/>
      <c r="I415" s="426"/>
      <c r="J415" s="78"/>
      <c r="K415" s="78"/>
      <c r="L415" s="95"/>
    </row>
    <row r="416" spans="1:12" s="14" customFormat="1" ht="25.5">
      <c r="A416" s="252">
        <v>2</v>
      </c>
      <c r="B416" s="252" t="s">
        <v>939</v>
      </c>
      <c r="C416" s="257" t="s">
        <v>821</v>
      </c>
      <c r="D416" s="254" t="s">
        <v>1001</v>
      </c>
      <c r="E416" s="258">
        <v>860.68</v>
      </c>
      <c r="F416" s="349"/>
      <c r="G416" s="258">
        <f>E416*F416</f>
        <v>0</v>
      </c>
      <c r="H416" s="407"/>
      <c r="I416" s="426"/>
      <c r="J416" s="78"/>
      <c r="K416" s="78"/>
      <c r="L416" s="95"/>
    </row>
    <row r="417" spans="1:12" s="14" customFormat="1" ht="38.25">
      <c r="A417" s="252">
        <v>3</v>
      </c>
      <c r="B417" s="252" t="s">
        <v>1084</v>
      </c>
      <c r="C417" s="256" t="s">
        <v>995</v>
      </c>
      <c r="D417" s="254" t="s">
        <v>1001</v>
      </c>
      <c r="E417" s="258">
        <v>860.68</v>
      </c>
      <c r="F417" s="349"/>
      <c r="G417" s="258">
        <f>E417*F417</f>
        <v>0</v>
      </c>
      <c r="H417" s="407"/>
      <c r="I417" s="426"/>
      <c r="J417" s="78"/>
      <c r="K417" s="78"/>
      <c r="L417" s="95"/>
    </row>
    <row r="418" spans="1:12" s="14" customFormat="1" ht="12.75">
      <c r="A418" s="252"/>
      <c r="B418" s="252"/>
      <c r="C418" s="256"/>
      <c r="D418" s="254"/>
      <c r="E418" s="258"/>
      <c r="F418" s="349"/>
      <c r="G418" s="258"/>
      <c r="H418" s="407"/>
      <c r="I418" s="426"/>
      <c r="J418" s="78"/>
      <c r="K418" s="78"/>
      <c r="L418" s="95"/>
    </row>
    <row r="419" spans="1:12" s="14" customFormat="1" ht="12.75">
      <c r="A419" s="252">
        <f>A408</f>
        <v>784</v>
      </c>
      <c r="B419" s="252"/>
      <c r="C419" s="330" t="str">
        <f>C408</f>
        <v>Malby</v>
      </c>
      <c r="D419" s="254" t="s">
        <v>889</v>
      </c>
      <c r="E419" s="258"/>
      <c r="F419" s="349"/>
      <c r="G419" s="485">
        <f>SUM(G410:G417)</f>
        <v>0</v>
      </c>
      <c r="H419" s="407"/>
      <c r="I419" s="426"/>
      <c r="J419" s="78"/>
      <c r="K419" s="78"/>
      <c r="L419" s="95"/>
    </row>
    <row r="420" spans="1:12" s="14" customFormat="1" ht="13.5" customHeight="1">
      <c r="A420" s="20"/>
      <c r="B420" s="20"/>
      <c r="C420" s="19"/>
      <c r="D420" s="21"/>
      <c r="E420" s="22"/>
      <c r="F420" s="23"/>
      <c r="G420" s="22"/>
      <c r="H420" s="25"/>
      <c r="I420" s="26"/>
      <c r="J420" s="8"/>
      <c r="K420" s="8"/>
      <c r="L420" s="16"/>
    </row>
    <row r="421" spans="1:12" s="14" customFormat="1" ht="13.5" customHeight="1">
      <c r="A421" s="20"/>
      <c r="B421" s="20"/>
      <c r="C421" s="19"/>
      <c r="D421" s="21"/>
      <c r="E421" s="22"/>
      <c r="F421" s="23"/>
      <c r="G421" s="22"/>
      <c r="H421" s="25"/>
      <c r="I421" s="26"/>
      <c r="J421" s="8"/>
      <c r="K421" s="8"/>
      <c r="L421" s="16"/>
    </row>
    <row r="422" spans="8:12" s="14" customFormat="1" ht="11.25">
      <c r="H422" s="15"/>
      <c r="I422" s="8"/>
      <c r="J422" s="8"/>
      <c r="K422" s="8"/>
      <c r="L422" s="16"/>
    </row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</sheetData>
  <sheetProtection password="CE10" sheet="1"/>
  <mergeCells count="32">
    <mergeCell ref="A16:B16"/>
    <mergeCell ref="A14:B14"/>
    <mergeCell ref="A13:B13"/>
    <mergeCell ref="C13:F13"/>
    <mergeCell ref="C14:F14"/>
    <mergeCell ref="A15:B15"/>
    <mergeCell ref="E23:G23"/>
    <mergeCell ref="G15:H15"/>
    <mergeCell ref="G14:H14"/>
    <mergeCell ref="C15:F15"/>
    <mergeCell ref="G16:H16"/>
    <mergeCell ref="C16:F16"/>
    <mergeCell ref="A3:H3"/>
    <mergeCell ref="H7:J7"/>
    <mergeCell ref="H8:J8"/>
    <mergeCell ref="A8:G8"/>
    <mergeCell ref="I14:K14"/>
    <mergeCell ref="A9:F9"/>
    <mergeCell ref="H10:J10"/>
    <mergeCell ref="K10:L10"/>
    <mergeCell ref="I13:K13"/>
    <mergeCell ref="G13:H13"/>
    <mergeCell ref="K8:L8"/>
    <mergeCell ref="K7:L7"/>
    <mergeCell ref="J16:K16"/>
    <mergeCell ref="J15:K15"/>
    <mergeCell ref="H12:J12"/>
    <mergeCell ref="H11:J11"/>
    <mergeCell ref="H9:J9"/>
    <mergeCell ref="K12:L12"/>
    <mergeCell ref="K11:L11"/>
    <mergeCell ref="K9:L9"/>
  </mergeCells>
  <hyperlinks>
    <hyperlink ref="C64" location="'Rozpočet - výkaz výměr,'!C356" display="'Rozpočet - výkaz výměr,'!C356"/>
    <hyperlink ref="C65" location="'Rozpočet - výkaz výměr,'!C554" display="'Rozpočet - výkaz výměr,'!C554"/>
    <hyperlink ref="C66" location="'Rozpočet - výkaz výměr,'!C586" display="'Rozpočet - výkaz výměr,'!C586"/>
    <hyperlink ref="C67" location="'Rozpočet - výkaz výměr,'!C730" display="'Rozpočet - výkaz výměr,'!C730"/>
    <hyperlink ref="C77" location="'Rozpočet - výkaz výměr,'!C825" display="'Rozpočet - výkaz výměr,'!C825"/>
    <hyperlink ref="C78" location="'Rozpočet - výkaz výměr,'!C835" display="'Rozpočet - výkaz výměr,'!C835"/>
    <hyperlink ref="C79" location="'Rozpočet - výkaz výměr,'!C914" display="'Rozpočet - výkaz výměr,'!C914"/>
    <hyperlink ref="C80" location="'Rozpočet - výkaz výměr,'!C972" display="'Rozpočet - výkaz výměr,'!C972"/>
    <hyperlink ref="C82" location="'Rozpočet - výkaz výměr,'!C1065" display="'Rozpočet - výkaz výměr,'!C1065"/>
    <hyperlink ref="C83" location="'Rozpočet - výkaz výměr,'!C1080" display="'Rozpočet - výkaz výměr,'!C1080"/>
    <hyperlink ref="C84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115" zoomScaleNormal="115" zoomScalePageLayoutView="0" workbookViewId="0" topLeftCell="B1">
      <selection activeCell="B21" sqref="B1:B21"/>
    </sheetView>
  </sheetViews>
  <sheetFormatPr defaultColWidth="9.140625" defaultRowHeight="12.75"/>
  <cols>
    <col min="2" max="2" width="98.28125" style="0" customWidth="1"/>
  </cols>
  <sheetData>
    <row r="1" spans="1:18" ht="15.75">
      <c r="A1" s="341"/>
      <c r="B1" s="342" t="s">
        <v>311</v>
      </c>
      <c r="C1" s="343"/>
      <c r="D1" s="344"/>
      <c r="E1" s="344"/>
      <c r="F1" s="344"/>
      <c r="G1" s="344"/>
      <c r="H1" s="34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5.75">
      <c r="A2" s="341">
        <v>2</v>
      </c>
      <c r="B2" s="345" t="s">
        <v>312</v>
      </c>
      <c r="C2" s="343"/>
      <c r="D2" s="344"/>
      <c r="E2" s="344"/>
      <c r="F2" s="344"/>
      <c r="G2" s="344"/>
      <c r="H2" s="34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15.75">
      <c r="A3" s="341">
        <v>3</v>
      </c>
      <c r="B3" s="345" t="s">
        <v>313</v>
      </c>
      <c r="C3" s="343"/>
      <c r="D3" s="344"/>
      <c r="E3" s="344"/>
      <c r="F3" s="344"/>
      <c r="G3" s="344"/>
      <c r="H3" s="34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8" ht="15.75">
      <c r="A4" s="341">
        <v>4</v>
      </c>
      <c r="B4" s="345" t="s">
        <v>314</v>
      </c>
      <c r="C4" s="343"/>
      <c r="D4" s="344"/>
      <c r="E4" s="344"/>
      <c r="F4" s="344"/>
      <c r="G4" s="344"/>
      <c r="H4" s="34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ht="15.75">
      <c r="A5" s="341">
        <v>5</v>
      </c>
      <c r="B5" s="345" t="s">
        <v>315</v>
      </c>
      <c r="C5" s="343"/>
      <c r="D5" s="344"/>
      <c r="E5" s="344"/>
      <c r="F5" s="344"/>
      <c r="G5" s="344"/>
      <c r="H5" s="34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ht="15.75">
      <c r="A6" s="341">
        <v>6</v>
      </c>
      <c r="B6" s="345" t="s">
        <v>316</v>
      </c>
      <c r="C6" s="343"/>
      <c r="D6" s="344"/>
      <c r="E6" s="344"/>
      <c r="F6" s="344"/>
      <c r="G6" s="344"/>
      <c r="H6" s="34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ht="15.75">
      <c r="A7" s="341">
        <v>7</v>
      </c>
      <c r="B7" s="345" t="s">
        <v>317</v>
      </c>
      <c r="C7" s="343"/>
      <c r="D7" s="344"/>
      <c r="E7" s="344"/>
      <c r="F7" s="344"/>
      <c r="G7" s="344"/>
      <c r="H7" s="344"/>
      <c r="I7" s="224"/>
      <c r="J7" s="224"/>
      <c r="K7" s="224"/>
      <c r="L7" s="224"/>
      <c r="M7" s="224"/>
      <c r="N7" s="224"/>
      <c r="O7" s="224"/>
      <c r="P7" s="224"/>
      <c r="Q7" s="224"/>
      <c r="R7" s="224"/>
    </row>
    <row r="8" spans="1:18" ht="31.5">
      <c r="A8" s="341">
        <v>8</v>
      </c>
      <c r="B8" s="345" t="s">
        <v>318</v>
      </c>
      <c r="C8" s="343"/>
      <c r="D8" s="344"/>
      <c r="E8" s="344"/>
      <c r="F8" s="344"/>
      <c r="G8" s="344"/>
      <c r="H8" s="34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 ht="15.75">
      <c r="A9" s="341">
        <v>9</v>
      </c>
      <c r="B9" s="345" t="s">
        <v>319</v>
      </c>
      <c r="C9" s="343"/>
      <c r="D9" s="344"/>
      <c r="E9" s="344"/>
      <c r="F9" s="344"/>
      <c r="G9" s="344"/>
      <c r="H9" s="344"/>
      <c r="I9" s="224"/>
      <c r="J9" s="224"/>
      <c r="K9" s="224"/>
      <c r="L9" s="224"/>
      <c r="M9" s="224"/>
      <c r="N9" s="224"/>
      <c r="O9" s="224"/>
      <c r="P9" s="224"/>
      <c r="Q9" s="224"/>
      <c r="R9" s="224"/>
    </row>
    <row r="10" spans="1:18" ht="15.75">
      <c r="A10" s="341">
        <v>10</v>
      </c>
      <c r="B10" s="345" t="s">
        <v>320</v>
      </c>
      <c r="C10" s="343"/>
      <c r="D10" s="344"/>
      <c r="E10" s="344"/>
      <c r="F10" s="344"/>
      <c r="G10" s="344"/>
      <c r="H10" s="344"/>
      <c r="I10" s="224"/>
      <c r="J10" s="224"/>
      <c r="K10" s="224"/>
      <c r="L10" s="224"/>
      <c r="M10" s="224"/>
      <c r="N10" s="224"/>
      <c r="O10" s="224"/>
      <c r="P10" s="224"/>
      <c r="Q10" s="224"/>
      <c r="R10" s="224"/>
    </row>
    <row r="11" spans="1:18" ht="15.75">
      <c r="A11" s="341">
        <v>11</v>
      </c>
      <c r="B11" s="345" t="s">
        <v>321</v>
      </c>
      <c r="C11" s="343"/>
      <c r="D11" s="344"/>
      <c r="E11" s="344"/>
      <c r="F11" s="344"/>
      <c r="G11" s="344"/>
      <c r="H11" s="344"/>
      <c r="I11" s="224"/>
      <c r="J11" s="224"/>
      <c r="K11" s="224"/>
      <c r="L11" s="224"/>
      <c r="M11" s="224"/>
      <c r="N11" s="224"/>
      <c r="O11" s="224"/>
      <c r="P11" s="224"/>
      <c r="Q11" s="224"/>
      <c r="R11" s="224"/>
    </row>
    <row r="12" spans="1:18" ht="15.75">
      <c r="A12" s="341">
        <v>12</v>
      </c>
      <c r="B12" s="345" t="s">
        <v>322</v>
      </c>
      <c r="C12" s="343"/>
      <c r="D12" s="344"/>
      <c r="E12" s="344"/>
      <c r="F12" s="344"/>
      <c r="G12" s="344"/>
      <c r="H12" s="344"/>
      <c r="I12" s="224"/>
      <c r="J12" s="224"/>
      <c r="K12" s="224"/>
      <c r="L12" s="224"/>
      <c r="M12" s="224"/>
      <c r="N12" s="224"/>
      <c r="O12" s="224"/>
      <c r="P12" s="224"/>
      <c r="Q12" s="224"/>
      <c r="R12" s="224"/>
    </row>
    <row r="13" spans="1:18" ht="15.75">
      <c r="A13" s="341">
        <v>13</v>
      </c>
      <c r="B13" s="345" t="s">
        <v>323</v>
      </c>
      <c r="C13" s="343"/>
      <c r="D13" s="344"/>
      <c r="E13" s="344"/>
      <c r="F13" s="344"/>
      <c r="G13" s="344"/>
      <c r="H13" s="344"/>
      <c r="I13" s="224"/>
      <c r="J13" s="224"/>
      <c r="K13" s="224"/>
      <c r="L13" s="224"/>
      <c r="M13" s="224"/>
      <c r="N13" s="224"/>
      <c r="O13" s="224"/>
      <c r="P13" s="224"/>
      <c r="Q13" s="224"/>
      <c r="R13" s="224"/>
    </row>
    <row r="14" spans="1:18" ht="15.75">
      <c r="A14" s="341">
        <v>14</v>
      </c>
      <c r="B14" s="345" t="s">
        <v>324</v>
      </c>
      <c r="C14" s="343"/>
      <c r="D14" s="344"/>
      <c r="E14" s="344"/>
      <c r="F14" s="344"/>
      <c r="G14" s="344"/>
      <c r="H14" s="344"/>
      <c r="I14" s="224"/>
      <c r="J14" s="224"/>
      <c r="K14" s="224"/>
      <c r="L14" s="224"/>
      <c r="M14" s="224"/>
      <c r="N14" s="224"/>
      <c r="O14" s="224"/>
      <c r="P14" s="224"/>
      <c r="Q14" s="224"/>
      <c r="R14" s="224"/>
    </row>
    <row r="15" spans="1:18" ht="15.75">
      <c r="A15" s="341">
        <v>15</v>
      </c>
      <c r="B15" s="345" t="s">
        <v>325</v>
      </c>
      <c r="C15" s="343"/>
      <c r="D15" s="344"/>
      <c r="E15" s="344"/>
      <c r="F15" s="344"/>
      <c r="G15" s="344"/>
      <c r="H15" s="344"/>
      <c r="I15" s="224"/>
      <c r="J15" s="224"/>
      <c r="K15" s="224"/>
      <c r="L15" s="224"/>
      <c r="M15" s="224"/>
      <c r="N15" s="224"/>
      <c r="O15" s="224"/>
      <c r="P15" s="224"/>
      <c r="Q15" s="224"/>
      <c r="R15" s="224"/>
    </row>
    <row r="16" spans="1:18" ht="15.75">
      <c r="A16" s="341">
        <v>16</v>
      </c>
      <c r="B16" s="345" t="s">
        <v>326</v>
      </c>
      <c r="C16" s="343"/>
      <c r="D16" s="344"/>
      <c r="E16" s="344"/>
      <c r="F16" s="344"/>
      <c r="G16" s="344"/>
      <c r="H16" s="344"/>
      <c r="I16" s="224"/>
      <c r="J16" s="224"/>
      <c r="K16" s="224"/>
      <c r="L16" s="224"/>
      <c r="M16" s="224"/>
      <c r="N16" s="224"/>
      <c r="O16" s="224"/>
      <c r="P16" s="224"/>
      <c r="Q16" s="224"/>
      <c r="R16" s="224"/>
    </row>
    <row r="17" spans="1:18" ht="15.75">
      <c r="A17" s="341">
        <v>17</v>
      </c>
      <c r="B17" s="345" t="s">
        <v>327</v>
      </c>
      <c r="C17" s="343"/>
      <c r="D17" s="344"/>
      <c r="E17" s="344"/>
      <c r="F17" s="344"/>
      <c r="G17" s="344"/>
      <c r="H17" s="344"/>
      <c r="I17" s="224"/>
      <c r="J17" s="224"/>
      <c r="K17" s="224"/>
      <c r="L17" s="224"/>
      <c r="M17" s="224"/>
      <c r="N17" s="224"/>
      <c r="O17" s="224"/>
      <c r="P17" s="224"/>
      <c r="Q17" s="224"/>
      <c r="R17" s="224"/>
    </row>
    <row r="18" spans="1:18" ht="15.75">
      <c r="A18" s="341">
        <v>18</v>
      </c>
      <c r="B18" s="345" t="s">
        <v>328</v>
      </c>
      <c r="C18" s="343"/>
      <c r="D18" s="344"/>
      <c r="E18" s="344"/>
      <c r="F18" s="344"/>
      <c r="G18" s="344"/>
      <c r="H18" s="344"/>
      <c r="I18" s="224"/>
      <c r="J18" s="224"/>
      <c r="K18" s="224"/>
      <c r="L18" s="224"/>
      <c r="M18" s="224"/>
      <c r="N18" s="224"/>
      <c r="O18" s="224"/>
      <c r="P18" s="224"/>
      <c r="Q18" s="224"/>
      <c r="R18" s="224"/>
    </row>
    <row r="19" spans="1:18" ht="15.75">
      <c r="A19" s="341">
        <v>19</v>
      </c>
      <c r="B19" s="345" t="s">
        <v>329</v>
      </c>
      <c r="C19" s="343"/>
      <c r="D19" s="344"/>
      <c r="E19" s="344"/>
      <c r="F19" s="344"/>
      <c r="G19" s="344"/>
      <c r="H19" s="344"/>
      <c r="I19" s="224"/>
      <c r="J19" s="224"/>
      <c r="K19" s="224"/>
      <c r="L19" s="224"/>
      <c r="M19" s="224"/>
      <c r="N19" s="224"/>
      <c r="O19" s="224"/>
      <c r="P19" s="224"/>
      <c r="Q19" s="224"/>
      <c r="R19" s="224"/>
    </row>
    <row r="20" spans="1:18" ht="15.75">
      <c r="A20" s="341">
        <v>20</v>
      </c>
      <c r="B20" s="345" t="s">
        <v>330</v>
      </c>
      <c r="C20" s="343"/>
      <c r="D20" s="344"/>
      <c r="E20" s="344"/>
      <c r="F20" s="344"/>
      <c r="G20" s="344"/>
      <c r="H20" s="344"/>
      <c r="I20" s="224"/>
      <c r="J20" s="224"/>
      <c r="K20" s="224"/>
      <c r="L20" s="224"/>
      <c r="M20" s="224"/>
      <c r="N20" s="224"/>
      <c r="O20" s="224"/>
      <c r="P20" s="224"/>
      <c r="Q20" s="224"/>
      <c r="R20" s="224"/>
    </row>
    <row r="21" spans="1:18" ht="15.75">
      <c r="A21" s="346">
        <v>21</v>
      </c>
      <c r="B21" s="347" t="s">
        <v>363</v>
      </c>
      <c r="C21" s="344"/>
      <c r="D21" s="344"/>
      <c r="E21" s="344"/>
      <c r="F21" s="344"/>
      <c r="G21" s="344"/>
      <c r="H21" s="344"/>
      <c r="I21" s="224"/>
      <c r="J21" s="224"/>
      <c r="K21" s="224"/>
      <c r="L21" s="224"/>
      <c r="M21" s="224"/>
      <c r="N21" s="224"/>
      <c r="O21" s="224"/>
      <c r="P21" s="224"/>
      <c r="Q21" s="224"/>
      <c r="R21" s="22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TH-Projekt</cp:lastModifiedBy>
  <cp:lastPrinted>2021-12-13T12:23:06Z</cp:lastPrinted>
  <dcterms:created xsi:type="dcterms:W3CDTF">2010-04-26T11:42:24Z</dcterms:created>
  <dcterms:modified xsi:type="dcterms:W3CDTF">2022-11-29T08:50:10Z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