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Podlaha kuchyně ZŠ E. Beneše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645 - Výměna podlahové kr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'645 - Výměna podlahové kr...'!$C$133:$K$340</definedName>
    <definedName name="_xlnm.Print_Area" localSheetId="1">'645 - Výměna podlahové kr...'!$C$4:$J$76,'645 - Výměna podlahové kr...'!$C$82:$J$117,'645 - Výměna podlahové kr...'!$C$123:$J$340</definedName>
    <definedName name="_xlnm.Print_Titles" localSheetId="1">'645 - Výměna podlahové kr...'!$133:$133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40"/>
  <c r="BH340"/>
  <c r="BG340"/>
  <c r="BF340"/>
  <c r="T340"/>
  <c r="T339"/>
  <c r="T338"/>
  <c r="R340"/>
  <c r="R339"/>
  <c r="R338"/>
  <c r="P340"/>
  <c r="P339"/>
  <c r="P338"/>
  <c r="BI337"/>
  <c r="BH337"/>
  <c r="BG337"/>
  <c r="BF337"/>
  <c r="T337"/>
  <c r="T336"/>
  <c r="T335"/>
  <c r="R337"/>
  <c r="R336"/>
  <c r="R335"/>
  <c r="P337"/>
  <c r="P336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0"/>
  <c r="BH320"/>
  <c r="BG320"/>
  <c r="BF320"/>
  <c r="T320"/>
  <c r="R320"/>
  <c r="P320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5"/>
  <c r="BH285"/>
  <c r="BG285"/>
  <c r="BF285"/>
  <c r="T285"/>
  <c r="R285"/>
  <c r="P285"/>
  <c r="BI283"/>
  <c r="BH283"/>
  <c r="BG283"/>
  <c r="BF283"/>
  <c r="T283"/>
  <c r="R283"/>
  <c r="P283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J131"/>
  <c r="J130"/>
  <c r="F130"/>
  <c r="F128"/>
  <c r="E126"/>
  <c r="J90"/>
  <c r="J89"/>
  <c r="F89"/>
  <c r="F87"/>
  <c r="E85"/>
  <c r="J16"/>
  <c r="E16"/>
  <c r="F131"/>
  <c r="J15"/>
  <c r="J10"/>
  <c r="J128"/>
  <c i="1" r="L90"/>
  <c r="AM90"/>
  <c r="AM89"/>
  <c r="L89"/>
  <c r="AM87"/>
  <c r="L87"/>
  <c r="L85"/>
  <c r="L84"/>
  <c i="2" r="BK330"/>
  <c r="J285"/>
  <c r="J277"/>
  <c r="J266"/>
  <c r="BK256"/>
  <c r="J250"/>
  <c r="J239"/>
  <c r="J226"/>
  <c r="BK218"/>
  <c r="J211"/>
  <c r="J206"/>
  <c r="J191"/>
  <c r="J183"/>
  <c r="BK172"/>
  <c r="J166"/>
  <c r="J159"/>
  <c r="J150"/>
  <c r="J146"/>
  <c r="BK137"/>
  <c r="J337"/>
  <c r="BK324"/>
  <c r="BK312"/>
  <c r="BK305"/>
  <c r="J299"/>
  <c r="J283"/>
  <c r="BK275"/>
  <c r="J268"/>
  <c r="BK259"/>
  <c r="BK254"/>
  <c r="BK246"/>
  <c r="J243"/>
  <c r="BK238"/>
  <c r="J235"/>
  <c r="BK228"/>
  <c r="J213"/>
  <c r="J201"/>
  <c r="J194"/>
  <c r="J188"/>
  <c r="J167"/>
  <c r="J156"/>
  <c r="J334"/>
  <c r="J325"/>
  <c r="J311"/>
  <c r="J297"/>
  <c r="BK286"/>
  <c r="BK269"/>
  <c r="BK252"/>
  <c r="BK236"/>
  <c r="BK230"/>
  <c r="BK223"/>
  <c r="BK220"/>
  <c r="BK214"/>
  <c r="BK208"/>
  <c r="BK197"/>
  <c r="BK191"/>
  <c r="J172"/>
  <c r="J158"/>
  <c r="J141"/>
  <c r="BK337"/>
  <c r="BK332"/>
  <c r="J324"/>
  <c r="J303"/>
  <c r="BK295"/>
  <c r="J269"/>
  <c r="J263"/>
  <c r="J252"/>
  <c r="BK247"/>
  <c r="BK242"/>
  <c r="BK229"/>
  <c r="BK222"/>
  <c r="J216"/>
  <c r="BK209"/>
  <c r="J203"/>
  <c r="BK199"/>
  <c r="J193"/>
  <c r="BK180"/>
  <c r="BK176"/>
  <c r="J170"/>
  <c r="BK166"/>
  <c r="J165"/>
  <c r="BK162"/>
  <c r="BK160"/>
  <c r="J149"/>
  <c i="1" r="AS94"/>
  <c i="2" r="BK315"/>
  <c r="BK301"/>
  <c r="BK283"/>
  <c r="BK268"/>
  <c r="J257"/>
  <c r="J253"/>
  <c r="J247"/>
  <c r="J246"/>
  <c r="J233"/>
  <c r="J224"/>
  <c r="J217"/>
  <c r="J210"/>
  <c r="BK203"/>
  <c r="BK200"/>
  <c r="J190"/>
  <c r="J180"/>
  <c r="J174"/>
  <c r="BK169"/>
  <c r="BK164"/>
  <c r="BK158"/>
  <c r="BK149"/>
  <c r="BK139"/>
  <c r="BK327"/>
  <c r="BK303"/>
  <c r="J279"/>
  <c r="BK271"/>
  <c r="BK261"/>
  <c r="BK257"/>
  <c r="J248"/>
  <c r="BK244"/>
  <c r="J241"/>
  <c r="J236"/>
  <c r="BK231"/>
  <c r="BK217"/>
  <c r="BK204"/>
  <c r="BK193"/>
  <c r="J187"/>
  <c r="J169"/>
  <c r="BK148"/>
  <c r="J330"/>
  <c r="BK320"/>
  <c r="BK308"/>
  <c r="J288"/>
  <c r="BK279"/>
  <c r="BK265"/>
  <c r="BK253"/>
  <c r="J237"/>
  <c r="J231"/>
  <c r="BK225"/>
  <c r="BK221"/>
  <c r="BK215"/>
  <c r="J209"/>
  <c r="J204"/>
  <c r="BK194"/>
  <c r="J184"/>
  <c r="BK170"/>
  <c r="BK163"/>
  <c r="BK144"/>
  <c r="J340"/>
  <c r="J333"/>
  <c r="BK331"/>
  <c r="J315"/>
  <c r="BK299"/>
  <c r="J286"/>
  <c r="BK266"/>
  <c r="BK240"/>
  <c r="BK239"/>
  <c r="J234"/>
  <c r="J227"/>
  <c r="J225"/>
  <c r="J221"/>
  <c r="BK210"/>
  <c r="BK202"/>
  <c r="J200"/>
  <c r="BK196"/>
  <c r="BK184"/>
  <c r="BK159"/>
  <c r="BK141"/>
  <c r="BK340"/>
  <c r="J320"/>
  <c r="J306"/>
  <c r="J301"/>
  <c r="BK288"/>
  <c r="J273"/>
  <c r="BK263"/>
  <c r="J258"/>
  <c r="J249"/>
  <c r="J245"/>
  <c r="J240"/>
  <c r="BK233"/>
  <c r="J223"/>
  <c r="J212"/>
  <c r="J199"/>
  <c r="J192"/>
  <c r="J185"/>
  <c r="J163"/>
  <c r="BK150"/>
  <c r="J144"/>
  <c r="J327"/>
  <c r="BK314"/>
  <c r="BK306"/>
  <c r="J295"/>
  <c r="BK277"/>
  <c r="J254"/>
  <c r="J244"/>
  <c r="BK235"/>
  <c r="J229"/>
  <c r="BK224"/>
  <c r="J219"/>
  <c r="BK213"/>
  <c r="BK206"/>
  <c r="J196"/>
  <c r="BK187"/>
  <c r="BK183"/>
  <c r="BK167"/>
  <c r="BK156"/>
  <c r="J139"/>
  <c r="BK334"/>
  <c r="J332"/>
  <c r="BK325"/>
  <c r="J308"/>
  <c r="J290"/>
  <c r="J271"/>
  <c r="J259"/>
  <c r="BK250"/>
  <c r="BK245"/>
  <c r="J331"/>
  <c r="J314"/>
  <c r="J275"/>
  <c r="BK258"/>
  <c r="J255"/>
  <c r="BK251"/>
  <c r="BK243"/>
  <c r="J232"/>
  <c r="J220"/>
  <c r="J214"/>
  <c r="J208"/>
  <c r="J202"/>
  <c r="BK188"/>
  <c r="J176"/>
  <c r="BK171"/>
  <c r="J162"/>
  <c r="BK153"/>
  <c r="J148"/>
  <c r="J256"/>
  <c r="J242"/>
  <c r="BK237"/>
  <c r="BK232"/>
  <c r="BK216"/>
  <c r="BK211"/>
  <c r="BK195"/>
  <c r="BK190"/>
  <c r="BK174"/>
  <c r="J160"/>
  <c r="J153"/>
  <c r="BK146"/>
  <c r="J329"/>
  <c r="J312"/>
  <c r="J305"/>
  <c r="BK290"/>
  <c r="BK285"/>
  <c r="BK255"/>
  <c r="BK248"/>
  <c r="BK234"/>
  <c r="BK227"/>
  <c r="J222"/>
  <c r="J218"/>
  <c r="BK212"/>
  <c r="J205"/>
  <c r="J195"/>
  <c r="BK185"/>
  <c r="J177"/>
  <c r="BK165"/>
  <c r="J154"/>
  <c r="BK333"/>
  <c r="BK329"/>
  <c r="BK311"/>
  <c r="BK297"/>
  <c r="BK273"/>
  <c r="J265"/>
  <c r="J261"/>
  <c r="J251"/>
  <c r="BK249"/>
  <c r="BK241"/>
  <c r="J238"/>
  <c r="J230"/>
  <c r="J228"/>
  <c r="BK226"/>
  <c r="BK219"/>
  <c r="J215"/>
  <c r="BK205"/>
  <c r="BK201"/>
  <c r="J197"/>
  <c r="BK192"/>
  <c r="BK177"/>
  <c r="J171"/>
  <c r="J164"/>
  <c r="BK154"/>
  <c r="J137"/>
  <c l="1" r="BK136"/>
  <c r="J136"/>
  <c r="J96"/>
  <c r="R136"/>
  <c r="P143"/>
  <c r="T152"/>
  <c r="R168"/>
  <c r="R182"/>
  <c r="P189"/>
  <c r="R198"/>
  <c r="P207"/>
  <c r="P260"/>
  <c r="BK270"/>
  <c r="J270"/>
  <c r="J108"/>
  <c r="BK287"/>
  <c r="J287"/>
  <c r="J109"/>
  <c r="BK294"/>
  <c r="J294"/>
  <c r="J110"/>
  <c r="BK313"/>
  <c r="J313"/>
  <c r="J111"/>
  <c r="BK326"/>
  <c r="J326"/>
  <c r="J112"/>
  <c r="BK143"/>
  <c r="J143"/>
  <c r="J97"/>
  <c r="BK152"/>
  <c r="J152"/>
  <c r="J98"/>
  <c r="BK168"/>
  <c r="J168"/>
  <c r="J99"/>
  <c r="BK182"/>
  <c r="T182"/>
  <c r="T189"/>
  <c r="P198"/>
  <c r="R207"/>
  <c r="R260"/>
  <c r="R267"/>
  <c r="R270"/>
  <c r="P287"/>
  <c r="T294"/>
  <c r="P313"/>
  <c r="R326"/>
  <c r="P136"/>
  <c r="P135"/>
  <c r="T143"/>
  <c r="P152"/>
  <c r="P168"/>
  <c r="BK189"/>
  <c r="J189"/>
  <c r="J103"/>
  <c r="BK198"/>
  <c r="J198"/>
  <c r="J104"/>
  <c r="BK207"/>
  <c r="J207"/>
  <c r="J105"/>
  <c r="BK260"/>
  <c r="J260"/>
  <c r="J106"/>
  <c r="T260"/>
  <c r="T267"/>
  <c r="T270"/>
  <c r="R287"/>
  <c r="P294"/>
  <c r="R313"/>
  <c r="T326"/>
  <c r="T136"/>
  <c r="T135"/>
  <c r="R143"/>
  <c r="R152"/>
  <c r="T168"/>
  <c r="P182"/>
  <c r="P181"/>
  <c r="R189"/>
  <c r="T198"/>
  <c r="T207"/>
  <c r="BK267"/>
  <c r="J267"/>
  <c r="J107"/>
  <c r="P267"/>
  <c r="P270"/>
  <c r="T287"/>
  <c r="R294"/>
  <c r="T313"/>
  <c r="P326"/>
  <c r="BK179"/>
  <c r="J179"/>
  <c r="J100"/>
  <c r="BK336"/>
  <c r="J336"/>
  <c r="J114"/>
  <c r="BK339"/>
  <c r="BK338"/>
  <c r="J338"/>
  <c r="J115"/>
  <c r="J87"/>
  <c r="BE137"/>
  <c r="BE144"/>
  <c r="BE150"/>
  <c r="BE156"/>
  <c r="BE163"/>
  <c r="BE167"/>
  <c r="BE172"/>
  <c r="BE187"/>
  <c r="BE191"/>
  <c r="BE193"/>
  <c r="BE203"/>
  <c r="BE206"/>
  <c r="BE211"/>
  <c r="BE212"/>
  <c r="BE217"/>
  <c r="BE223"/>
  <c r="BE231"/>
  <c r="BE254"/>
  <c r="BE255"/>
  <c r="BE256"/>
  <c r="BE257"/>
  <c r="BE275"/>
  <c r="BE277"/>
  <c r="BE279"/>
  <c r="BE283"/>
  <c r="BE301"/>
  <c r="BE305"/>
  <c r="BE312"/>
  <c r="BE315"/>
  <c r="BE320"/>
  <c r="BE327"/>
  <c r="BE329"/>
  <c r="BE331"/>
  <c r="BE332"/>
  <c r="BE337"/>
  <c r="F90"/>
  <c r="BE146"/>
  <c r="BE148"/>
  <c r="BE149"/>
  <c r="BE153"/>
  <c r="BE171"/>
  <c r="BE174"/>
  <c r="BE188"/>
  <c r="BE199"/>
  <c r="BE200"/>
  <c r="BE202"/>
  <c r="BE210"/>
  <c r="BE216"/>
  <c r="BE232"/>
  <c r="BE237"/>
  <c r="BE238"/>
  <c r="BE239"/>
  <c r="BE242"/>
  <c r="BE243"/>
  <c r="BE245"/>
  <c r="BE246"/>
  <c r="BE249"/>
  <c r="BE258"/>
  <c r="BE266"/>
  <c r="BE268"/>
  <c r="BE273"/>
  <c r="BE299"/>
  <c r="BE325"/>
  <c r="BE139"/>
  <c r="BE158"/>
  <c r="BE160"/>
  <c r="BE164"/>
  <c r="BE165"/>
  <c r="BE169"/>
  <c r="BE170"/>
  <c r="BE176"/>
  <c r="BE177"/>
  <c r="BE180"/>
  <c r="BE183"/>
  <c r="BE185"/>
  <c r="BE196"/>
  <c r="BE201"/>
  <c r="BE205"/>
  <c r="BE208"/>
  <c r="BE209"/>
  <c r="BE213"/>
  <c r="BE214"/>
  <c r="BE218"/>
  <c r="BE219"/>
  <c r="BE220"/>
  <c r="BE224"/>
  <c r="BE225"/>
  <c r="BE226"/>
  <c r="BE229"/>
  <c r="BE234"/>
  <c r="BE250"/>
  <c r="BE251"/>
  <c r="BE252"/>
  <c r="BE265"/>
  <c r="BE285"/>
  <c r="BE295"/>
  <c r="BE297"/>
  <c r="BE333"/>
  <c r="BE334"/>
  <c r="BE141"/>
  <c r="BE154"/>
  <c r="BE159"/>
  <c r="BE162"/>
  <c r="BE166"/>
  <c r="BE184"/>
  <c r="BE190"/>
  <c r="BE192"/>
  <c r="BE194"/>
  <c r="BE195"/>
  <c r="BE197"/>
  <c r="BE204"/>
  <c r="BE215"/>
  <c r="BE221"/>
  <c r="BE222"/>
  <c r="BE227"/>
  <c r="BE228"/>
  <c r="BE230"/>
  <c r="BE233"/>
  <c r="BE235"/>
  <c r="BE236"/>
  <c r="BE240"/>
  <c r="BE241"/>
  <c r="BE244"/>
  <c r="BE247"/>
  <c r="BE248"/>
  <c r="BE253"/>
  <c r="BE259"/>
  <c r="BE261"/>
  <c r="BE263"/>
  <c r="BE269"/>
  <c r="BE271"/>
  <c r="BE286"/>
  <c r="BE288"/>
  <c r="BE290"/>
  <c r="BE303"/>
  <c r="BE306"/>
  <c r="BE308"/>
  <c r="BE311"/>
  <c r="BE314"/>
  <c r="BE324"/>
  <c r="BE330"/>
  <c r="BE340"/>
  <c r="F34"/>
  <c i="1" r="BC95"/>
  <c r="BC94"/>
  <c r="AY94"/>
  <c i="2" r="F32"/>
  <c i="1" r="BA95"/>
  <c r="BA94"/>
  <c r="W30"/>
  <c i="2" r="J32"/>
  <c i="1" r="AW95"/>
  <c i="2" r="F33"/>
  <c i="1" r="BB95"/>
  <c r="BB94"/>
  <c r="W31"/>
  <c i="2" r="F35"/>
  <c i="1" r="BD95"/>
  <c r="BD94"/>
  <c r="W33"/>
  <c i="2" l="1" r="T181"/>
  <c r="R181"/>
  <c r="T134"/>
  <c r="BK181"/>
  <c r="J181"/>
  <c r="J101"/>
  <c r="R135"/>
  <c r="R134"/>
  <c r="P134"/>
  <c i="1" r="AU95"/>
  <c i="2" r="BK135"/>
  <c r="BK134"/>
  <c r="J134"/>
  <c r="J94"/>
  <c r="BK335"/>
  <c r="J335"/>
  <c r="J113"/>
  <c r="J182"/>
  <c r="J102"/>
  <c r="J339"/>
  <c r="J116"/>
  <c r="F31"/>
  <c i="1" r="AZ95"/>
  <c r="AZ94"/>
  <c r="W29"/>
  <c r="AX94"/>
  <c r="W32"/>
  <c r="AU94"/>
  <c i="2" r="J31"/>
  <c i="1" r="AV95"/>
  <c r="AT95"/>
  <c r="AW94"/>
  <c r="AK30"/>
  <c i="2" l="1" r="J135"/>
  <c r="J95"/>
  <c r="J28"/>
  <c i="1" r="AG95"/>
  <c r="AG94"/>
  <c r="AK26"/>
  <c r="AV94"/>
  <c r="AK29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<sst xmlns="http://schemas.openxmlformats.org/spreadsheetml/2006/main">
  <si>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</si>
  <si>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</si>
  <si>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</si>
  <si>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</si>
  <si>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{6cee39b7-eb5b-4f10-92b3-ef44e91e139a}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</si>
  <si>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</si>
  <si>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</si>
  <si>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</si>
  <si>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</si>
  <si>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</si>
  <si>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</si>
  <si>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</si>
  <si>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</si>
  <si>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</si>
  <si>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645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</si>
  <si>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</si>
  <si>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</si>
  <si>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podlahové krytiny ve školní jídelně ZŠ E. Beneše Písek</t>
  </si>
  <si>
    <t>KSO:</t>
  </si>
  <si>
    <t>CC-CZ:</t>
  </si>
  <si>
    <t>Místo:</t>
  </si>
  <si>
    <t xml:space="preserve">Mírové náměstí 1466, 397 01 Písek </t>
  </si>
  <si>
    <t>Datum:</t>
  </si>
  <si>
    <t>27. 11. 2023</t>
  </si>
  <si>
    <t>Zadavatel:</t>
  </si>
  <si>
    <t>IČ:</t>
  </si>
  <si>
    <t>70943125</t>
  </si>
  <si>
    <t>ZŠ a MŠ E. Beneše Písek</t>
  </si>
  <si>
    <t>DIČ:</t>
  </si>
  <si>
    <t>Uchazeč:</t>
  </si>
  <si>
    <t>Vyplň údaj</t>
  </si>
  <si>
    <t>Projektant:</t>
  </si>
  <si>
    <t>28129954</t>
  </si>
  <si>
    <t>Ing. Jaromír Havlíček – PROJKA s.r.o.</t>
  </si>
  <si>
    <t>True</t>
  </si>
  <si>
    <t>Zpracovatel:</t>
  </si>
  <si>
    <t>01726153</t>
  </si>
  <si>
    <t>ČAJAN s.r.o.</t>
  </si>
  <si>
    <t>CZ01726153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</si>
  <si>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</si>
  <si>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</si>
  <si>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</si>
  <si>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</si>
  <si>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</si>
  <si>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</si>
  <si>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</si>
  <si>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</si>
  <si>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</si>
  <si>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</si>
  <si>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</si>
  <si>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</si>
  <si>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</si>
  <si>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</si>
  <si>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</si>
  <si>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</si>
  <si>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</si>
  <si>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</si>
  <si>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</si>
  <si>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</si>
  <si>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</si>
  <si>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</si>
  <si>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</si>
  <si>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</si>
  <si>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</si>
  <si>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</si>
  <si>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</si>
  <si>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</si>
  <si>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</si>
  <si>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</si>
  <si>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</si>
  <si>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</si>
  <si>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</si>
  <si>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</si>
  <si>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</si>
  <si>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</si>
  <si>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</si>
  <si>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</si>
  <si>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</si>
  <si>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</si>
  <si>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</si>
  <si>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</si>
  <si>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</si>
  <si>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</si>
  <si>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</si>
  <si>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</si>
  <si>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</si>
  <si>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</si>
  <si>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</si>
  <si>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</si>
  <si>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</si>
  <si>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</si>
  <si>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</si>
  <si>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</si>
  <si>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</si>
  <si>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</si>
  <si>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61 - Úprava povrchů vnitřních</t>
  </si>
  <si>
    <t xml:space="preserve">    63 - Podlahy a podlahové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</si>
  <si>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</si>
  <si>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</si>
  <si>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</si>
  <si>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</si>
  <si>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</si>
  <si>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</si>
  <si>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</si>
  <si>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741 - Elektroinstalace - silnoproud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</si>
  <si>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</si>
  <si>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</si>
  <si>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</si>
  <si>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</si>
  <si>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</si>
  <si>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</si>
  <si>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</si>
  <si>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M - Práce a dodávky M</t>
  </si>
  <si>
    <t xml:space="preserve">    33-M - Montáže dopr.zaříz.,sklad. zař. a váh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</si>
  <si>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</si>
  <si>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</si>
  <si>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</si>
  <si>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</si>
  <si>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</si>
  <si>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</si>
  <si>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</si>
  <si>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</si>
  <si>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</si>
  <si>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</si>
  <si>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</si>
  <si>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</si>
  <si>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</si>
  <si>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</si>
  <si>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</si>
  <si>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</si>
  <si>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</si>
  <si>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</si>
  <si>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61</t>
  </si>
  <si>
    <t>Úprava povrchů vnitřních</t>
  </si>
  <si>
    <t>K</t>
  </si>
  <si>
    <t>612135101</t>
  </si>
  <si>
    <t>Hrubá výplň rýh ve stěnách maltou jakékoli šířky rýhy</t>
  </si>
  <si>
    <t>m2</t>
  </si>
  <si>
    <t>4</t>
  </si>
  <si>
    <t>-98654023</t>
  </si>
  <si>
    <t>VV</t>
  </si>
  <si>
    <t>"EI rozvody" 0,04*12</t>
  </si>
  <si>
    <t>612325301</t>
  </si>
  <si>
    <t>Vápenocementová hladká omítka ostění nebo nadpraží</t>
  </si>
  <si>
    <t>-1261026109</t>
  </si>
  <si>
    <t>(1,7*4+1,25*8)*0,125</t>
  </si>
  <si>
    <t>3</t>
  </si>
  <si>
    <t>619995001</t>
  </si>
  <si>
    <t>Začištění omítek kolem oken, dveří, podlah nebo obkladů</t>
  </si>
  <si>
    <t>m</t>
  </si>
  <si>
    <t>1501555968</t>
  </si>
  <si>
    <t>(1,7*4+1,25*8)*2</t>
  </si>
  <si>
    <t>63</t>
  </si>
  <si>
    <t>Podlahy a podlahové konstrukce</t>
  </si>
  <si>
    <t>776121112</t>
  </si>
  <si>
    <t>Vodou ředitelná penetrace savého podkladu podlah</t>
  </si>
  <si>
    <t>16</t>
  </si>
  <si>
    <t>1194982692</t>
  </si>
  <si>
    <t>154,8-0,35*0,35*7-0,84*0,46*4-0,86*0,46-1,66*0,46</t>
  </si>
  <si>
    <t>5</t>
  </si>
  <si>
    <t>632451556</t>
  </si>
  <si>
    <t>Potěr pískocementový tl přes 40 do 50 mm tř. C 25 s přísadou pro zvýšení pevnosti</t>
  </si>
  <si>
    <t>516782858</t>
  </si>
  <si>
    <t>6</t>
  </si>
  <si>
    <t>632451491</t>
  </si>
  <si>
    <t>Příplatek k potěrům za přehlazení povrchu</t>
  </si>
  <si>
    <t>-1178395819</t>
  </si>
  <si>
    <t>7</t>
  </si>
  <si>
    <t>953942421</t>
  </si>
  <si>
    <t>Osazování ocelových rámů do 1000x1000 mm</t>
  </si>
  <si>
    <t>kus</t>
  </si>
  <si>
    <t>440000917</t>
  </si>
  <si>
    <t>8</t>
  </si>
  <si>
    <t>M</t>
  </si>
  <si>
    <t>63126176</t>
  </si>
  <si>
    <t>rám pro uložení roštů a poklopů nerez</t>
  </si>
  <si>
    <t>1901835280</t>
  </si>
  <si>
    <t>0,35*4*7+(0,84*2+0,46*2)*4+(0,86*2+0,46*2)+(1,66*2+0,46*2)</t>
  </si>
  <si>
    <t>9</t>
  </si>
  <si>
    <t>Ostatní konstrukce a práce, bourání</t>
  </si>
  <si>
    <t>619991011</t>
  </si>
  <si>
    <t>Obalení samostatných konstrukcí a prvků fólií</t>
  </si>
  <si>
    <t>-311695225</t>
  </si>
  <si>
    <t>10</t>
  </si>
  <si>
    <t>965045113</t>
  </si>
  <si>
    <t>Bourání potěrů cementových nebo pískocementových tl do 50 mm pl přes 4 m2</t>
  </si>
  <si>
    <t>41885074</t>
  </si>
  <si>
    <t>11</t>
  </si>
  <si>
    <t>968062246</t>
  </si>
  <si>
    <t>Vybourání dřevěných rámů oken jednoduchých včetně křídel pl do 4 m2</t>
  </si>
  <si>
    <t>-9939988</t>
  </si>
  <si>
    <t>1,7*1,25*4</t>
  </si>
  <si>
    <t>974032122</t>
  </si>
  <si>
    <t>Vysekání rýh ve stěnách nebo příčkách z dutých cihel nebo tvárnic hl do 30 mm š do 70 mm</t>
  </si>
  <si>
    <t>-886684114</t>
  </si>
  <si>
    <t>13</t>
  </si>
  <si>
    <t>976085211</t>
  </si>
  <si>
    <t>Vybourání kanalizačních rámů včetně poklopů nebo mříží pl do 0,3 m2</t>
  </si>
  <si>
    <t>-333233960</t>
  </si>
  <si>
    <t>14</t>
  </si>
  <si>
    <t>976085311</t>
  </si>
  <si>
    <t>Vybourání kanalizačních rámů včetně poklopů nebo mříží pl do 0,6 m2</t>
  </si>
  <si>
    <t>-1376680896</t>
  </si>
  <si>
    <t>4+1</t>
  </si>
  <si>
    <t>15</t>
  </si>
  <si>
    <t>976085411</t>
  </si>
  <si>
    <t>Vybourání kanalizačních rámů včetně poklopů nebo mříží pl přes 0,6 m2</t>
  </si>
  <si>
    <t>-1517633504</t>
  </si>
  <si>
    <t>969065225</t>
  </si>
  <si>
    <t>Stavební přípomoce ZTI 5%</t>
  </si>
  <si>
    <t>kpl</t>
  </si>
  <si>
    <t>1872067115</t>
  </si>
  <si>
    <t>17</t>
  </si>
  <si>
    <t>Pol54</t>
  </si>
  <si>
    <t>Zednické práce EI</t>
  </si>
  <si>
    <t>hod</t>
  </si>
  <si>
    <t>65504939</t>
  </si>
  <si>
    <t>18</t>
  </si>
  <si>
    <t>Pol55</t>
  </si>
  <si>
    <t>Lehké přenosné lešení do 1,2m</t>
  </si>
  <si>
    <t>-1213324774</t>
  </si>
  <si>
    <t>19</t>
  </si>
  <si>
    <t>952902121</t>
  </si>
  <si>
    <t>Čištění budov zametení drsných podlah</t>
  </si>
  <si>
    <t>1586504451</t>
  </si>
  <si>
    <t>20</t>
  </si>
  <si>
    <t>952901111</t>
  </si>
  <si>
    <t>Vyčištění budov bytové a občanské výstavby při výšce podlaží do 4 m</t>
  </si>
  <si>
    <t>823342556</t>
  </si>
  <si>
    <t>997</t>
  </si>
  <si>
    <t>Přesun sutě</t>
  </si>
  <si>
    <t>Pol57</t>
  </si>
  <si>
    <t>Likvidace odpadu – kontejner</t>
  </si>
  <si>
    <t>ks</t>
  </si>
  <si>
    <t>-930624753</t>
  </si>
  <si>
    <t>22</t>
  </si>
  <si>
    <t>997013211</t>
  </si>
  <si>
    <t>Vnitrostaveništní doprava suti a vybouraných hmot pro budovy v do 6 m ručně</t>
  </si>
  <si>
    <t>t</t>
  </si>
  <si>
    <t>1248123409</t>
  </si>
  <si>
    <t>23</t>
  </si>
  <si>
    <t>997013501</t>
  </si>
  <si>
    <t>Odvoz suti a vybouraných hmot na skládku nebo meziskládku do 1 km se složením</t>
  </si>
  <si>
    <t>1538615027</t>
  </si>
  <si>
    <t>24</t>
  </si>
  <si>
    <t>997013509</t>
  </si>
  <si>
    <t>Příplatek k odvozu suti a vybouraných hmot na skládku ZKD 1 km přes 1 km</t>
  </si>
  <si>
    <t>649139738</t>
  </si>
  <si>
    <t>15,011*6 'Přepočtené koeficientem množství</t>
  </si>
  <si>
    <t>25</t>
  </si>
  <si>
    <t>997013811</t>
  </si>
  <si>
    <t>Poplatek za uložení na skládce (skládkovné) stavebního odpadu dřevěného kód odpadu 17 02 01</t>
  </si>
  <si>
    <t>1753967710</t>
  </si>
  <si>
    <t>0,23+0,021</t>
  </si>
  <si>
    <t>26</t>
  </si>
  <si>
    <t>997013813</t>
  </si>
  <si>
    <t>Poplatek za uložení na skládce (skládkovné) stavebního odpadu z plastických hmot kód odpadu 17 02 03</t>
  </si>
  <si>
    <t>-1403090665</t>
  </si>
  <si>
    <t>27</t>
  </si>
  <si>
    <t>997013861</t>
  </si>
  <si>
    <t>Poplatek za uložení stavebního odpadu na recyklační skládce (skládkovné) z prostého betonu kód odpadu 17 01 01</t>
  </si>
  <si>
    <t>-2139418242</t>
  </si>
  <si>
    <t>13,713</t>
  </si>
  <si>
    <t>998</t>
  </si>
  <si>
    <t>Přesun hmot</t>
  </si>
  <si>
    <t>28</t>
  </si>
  <si>
    <t>998017001</t>
  </si>
  <si>
    <t>Přesun hmot s omezením mechanizace pro budovy v do 6 m</t>
  </si>
  <si>
    <t>1248304151</t>
  </si>
  <si>
    <t>PSV</t>
  </si>
  <si>
    <t>Práce a dodávky PSV</t>
  </si>
  <si>
    <t>721</t>
  </si>
  <si>
    <t>Zdravotechnika - vnitřní kanalizace</t>
  </si>
  <si>
    <t>29</t>
  </si>
  <si>
    <t>721171803</t>
  </si>
  <si>
    <t>Demontáž potrubí z PVC do D 75 mm</t>
  </si>
  <si>
    <t>49528962</t>
  </si>
  <si>
    <t>30</t>
  </si>
  <si>
    <t>721174043</t>
  </si>
  <si>
    <t>Potrubí kanalizační z PP připojovací DN 50</t>
  </si>
  <si>
    <t>744911966</t>
  </si>
  <si>
    <t>31</t>
  </si>
  <si>
    <t>721290111</t>
  </si>
  <si>
    <t>Zkouška těsnosti potrubí kanalizace vodou DN do 125</t>
  </si>
  <si>
    <t>-2070774306</t>
  </si>
  <si>
    <t>32</t>
  </si>
  <si>
    <t>998721101</t>
  </si>
  <si>
    <t>Přesun hmot tonážní pro vnitřní kanalizace v objektech v do 6 m</t>
  </si>
  <si>
    <t>-1735306993</t>
  </si>
  <si>
    <t>33</t>
  </si>
  <si>
    <t>998721181</t>
  </si>
  <si>
    <t>Příplatek k přesunu hmot tonážní 721 prováděný bez použití mechanizace</t>
  </si>
  <si>
    <t>2044989466</t>
  </si>
  <si>
    <t>722</t>
  </si>
  <si>
    <t>Zdravotechnika - vnitřní vodovod</t>
  </si>
  <si>
    <t>34</t>
  </si>
  <si>
    <t>722174002</t>
  </si>
  <si>
    <t>Potrubí vodovodní plastové PPR svar polyfúze PN 16 D 20x2,8 mm</t>
  </si>
  <si>
    <t>1827072206</t>
  </si>
  <si>
    <t>35</t>
  </si>
  <si>
    <t>722174003</t>
  </si>
  <si>
    <t>Potrubí vodovodní plastové PPR svar polyfúze PN 16 D 25x3,5 mm</t>
  </si>
  <si>
    <t>1941433076</t>
  </si>
  <si>
    <t>36</t>
  </si>
  <si>
    <t>722191111</t>
  </si>
  <si>
    <t>Hadice flexibilní k baterii,DN 15 x M10,délka 0,4m</t>
  </si>
  <si>
    <t>soubor</t>
  </si>
  <si>
    <t>1322076818</t>
  </si>
  <si>
    <t>37</t>
  </si>
  <si>
    <t>722232043</t>
  </si>
  <si>
    <t>Kohout kulový přímý G 1/2" PN 42 do 185°C vnitřní závit</t>
  </si>
  <si>
    <t>-551700189</t>
  </si>
  <si>
    <t>38</t>
  </si>
  <si>
    <t>722290234</t>
  </si>
  <si>
    <t>Proplach a dezinfekce vodovodního potrubí DN do 80</t>
  </si>
  <si>
    <t>-1896353703</t>
  </si>
  <si>
    <t>39</t>
  </si>
  <si>
    <t>722290246</t>
  </si>
  <si>
    <t>Zkouška těsnosti vodovodního potrubí plastového DN do 40</t>
  </si>
  <si>
    <t>327553654</t>
  </si>
  <si>
    <t>40</t>
  </si>
  <si>
    <t>998722101</t>
  </si>
  <si>
    <t>Přesun hmot tonážní pro vnitřní vodovod v objektech v do 6 m</t>
  </si>
  <si>
    <t>2074616283</t>
  </si>
  <si>
    <t>41</t>
  </si>
  <si>
    <t>998722181</t>
  </si>
  <si>
    <t>Příplatek k přesunu hmot tonážní 722 prováděný bez použití mechanizace</t>
  </si>
  <si>
    <t>621282066</t>
  </si>
  <si>
    <t>725</t>
  </si>
  <si>
    <t>Zdravotechnika - zařizovací předměty</t>
  </si>
  <si>
    <t>42</t>
  </si>
  <si>
    <t>725310828</t>
  </si>
  <si>
    <t>Demontáž dřezů 1dílných velkokuchyňských</t>
  </si>
  <si>
    <t>1486695998</t>
  </si>
  <si>
    <t>43</t>
  </si>
  <si>
    <t>725320828</t>
  </si>
  <si>
    <t>Demontáž dřezů dvojitých velkokuchyňských</t>
  </si>
  <si>
    <t>-1110315890</t>
  </si>
  <si>
    <t>44</t>
  </si>
  <si>
    <t>725860811</t>
  </si>
  <si>
    <t>Demontáž uzávěrek zápachových jednoduchých</t>
  </si>
  <si>
    <t>-175468009</t>
  </si>
  <si>
    <t>45</t>
  </si>
  <si>
    <t>725319111</t>
  </si>
  <si>
    <t>Montáž dřezu ostatních typů</t>
  </si>
  <si>
    <t>-25952668</t>
  </si>
  <si>
    <t>46</t>
  </si>
  <si>
    <t>725329102</t>
  </si>
  <si>
    <t>Montáž dřezů dvojitých velkokuchyňských</t>
  </si>
  <si>
    <t>-32082705</t>
  </si>
  <si>
    <t>47</t>
  </si>
  <si>
    <t>725862103.HLE</t>
  </si>
  <si>
    <t>Zápachová uzávěrka HL100G pro dřezy DN 40/50</t>
  </si>
  <si>
    <t>-770059128</t>
  </si>
  <si>
    <t>48</t>
  </si>
  <si>
    <t>725810001</t>
  </si>
  <si>
    <t>Ventil rohový s filtrem vřetenový DN 15 x DN 10 (ne kulový)</t>
  </si>
  <si>
    <t>360775619</t>
  </si>
  <si>
    <t>49</t>
  </si>
  <si>
    <t>998725201</t>
  </si>
  <si>
    <t>Přesun hmot procentní pro zařizovací předměty v objektech v do 6 m</t>
  </si>
  <si>
    <t>%</t>
  </si>
  <si>
    <t>572795047</t>
  </si>
  <si>
    <t>741</t>
  </si>
  <si>
    <t>Elektroinstalace - silnoproud</t>
  </si>
  <si>
    <t>50</t>
  </si>
  <si>
    <t>Pol3</t>
  </si>
  <si>
    <t>Jistič 1 fázový 16B/1, 16A</t>
  </si>
  <si>
    <t>1835479340</t>
  </si>
  <si>
    <t>51</t>
  </si>
  <si>
    <t>Pol4</t>
  </si>
  <si>
    <t>Jistič 3 fázový 40B/3, 40A</t>
  </si>
  <si>
    <t>1219210691</t>
  </si>
  <si>
    <t>52</t>
  </si>
  <si>
    <t>Pol5</t>
  </si>
  <si>
    <t>Materiál pro připojení jističů ve stávajícím rozváděči R2</t>
  </si>
  <si>
    <t>793558970</t>
  </si>
  <si>
    <t>53</t>
  </si>
  <si>
    <t>Pol6</t>
  </si>
  <si>
    <t>Připojení pohonu rolet</t>
  </si>
  <si>
    <t>-1436894468</t>
  </si>
  <si>
    <t>54</t>
  </si>
  <si>
    <t>Pol7</t>
  </si>
  <si>
    <t>Připojení ovládacího skříně OS</t>
  </si>
  <si>
    <t>-1018577318</t>
  </si>
  <si>
    <t>55</t>
  </si>
  <si>
    <t>Pol8</t>
  </si>
  <si>
    <t>Žaluziový ovladač, IP 44</t>
  </si>
  <si>
    <t>1363353776</t>
  </si>
  <si>
    <t>56</t>
  </si>
  <si>
    <t>Pol9</t>
  </si>
  <si>
    <t>Tlačítkový ovladač dvojitý</t>
  </si>
  <si>
    <t>-1973578801</t>
  </si>
  <si>
    <t>57</t>
  </si>
  <si>
    <t>Pol10</t>
  </si>
  <si>
    <t>Vypínač 400V, 63A, IP 54</t>
  </si>
  <si>
    <t>2115909638</t>
  </si>
  <si>
    <t>58</t>
  </si>
  <si>
    <t>Pol11</t>
  </si>
  <si>
    <t>Svorkovnice ochranného pospojování</t>
  </si>
  <si>
    <t>-1977921072</t>
  </si>
  <si>
    <t>59</t>
  </si>
  <si>
    <t>Pol12</t>
  </si>
  <si>
    <t>Krabice přístrojová hluboká pod omítku</t>
  </si>
  <si>
    <t>-735354733</t>
  </si>
  <si>
    <t>60</t>
  </si>
  <si>
    <t>Pol13</t>
  </si>
  <si>
    <t>Krabice protahovací</t>
  </si>
  <si>
    <t>-1020368237</t>
  </si>
  <si>
    <t>Pol14</t>
  </si>
  <si>
    <t>Krabicová rozvodka prům 68 mm</t>
  </si>
  <si>
    <t>1972403652</t>
  </si>
  <si>
    <t>62</t>
  </si>
  <si>
    <t>Pol15</t>
  </si>
  <si>
    <t>Krabicová rozvodka prům 97 mm</t>
  </si>
  <si>
    <t>-758173227</t>
  </si>
  <si>
    <t>Pol16</t>
  </si>
  <si>
    <t>Krabice odbočná prům 125 mm</t>
  </si>
  <si>
    <t>863746905</t>
  </si>
  <si>
    <t>64</t>
  </si>
  <si>
    <t>Pol17</t>
  </si>
  <si>
    <t>Krabicová rozvodka nástěnná vč svorek, IP 54</t>
  </si>
  <si>
    <t>-273553630</t>
  </si>
  <si>
    <t>65</t>
  </si>
  <si>
    <t>Pol18</t>
  </si>
  <si>
    <t>Vodič CYA 4</t>
  </si>
  <si>
    <t>775848885</t>
  </si>
  <si>
    <t>66</t>
  </si>
  <si>
    <t>Pol19</t>
  </si>
  <si>
    <t>Vodič CYA 6</t>
  </si>
  <si>
    <t>-1138529401</t>
  </si>
  <si>
    <t>67</t>
  </si>
  <si>
    <t>Pol20</t>
  </si>
  <si>
    <t>Vodič CYA 16</t>
  </si>
  <si>
    <t>270693</t>
  </si>
  <si>
    <t>68</t>
  </si>
  <si>
    <t>Pol21</t>
  </si>
  <si>
    <t>Vodič CYA 25</t>
  </si>
  <si>
    <t>-792724939</t>
  </si>
  <si>
    <t>69</t>
  </si>
  <si>
    <t>Pol22</t>
  </si>
  <si>
    <t>Svorka Bernard</t>
  </si>
  <si>
    <t>-1878006172</t>
  </si>
  <si>
    <t>70</t>
  </si>
  <si>
    <t>Pol23</t>
  </si>
  <si>
    <t>Trubka prům 40 mm podlahová</t>
  </si>
  <si>
    <t>-1493625801</t>
  </si>
  <si>
    <t>71</t>
  </si>
  <si>
    <t>Pol27</t>
  </si>
  <si>
    <t>Lišta plastová 60x40</t>
  </si>
  <si>
    <t>-508351710</t>
  </si>
  <si>
    <t>72</t>
  </si>
  <si>
    <t>Pol28</t>
  </si>
  <si>
    <t>Žlab plechový plný 400/100 mm, vč spojovacích a nosných prvků a víka (např Mars)</t>
  </si>
  <si>
    <t>-1492010422</t>
  </si>
  <si>
    <t>73</t>
  </si>
  <si>
    <t>Pol29</t>
  </si>
  <si>
    <t>Ocelové konstrukce</t>
  </si>
  <si>
    <t>kg</t>
  </si>
  <si>
    <t>1525794342</t>
  </si>
  <si>
    <t>74</t>
  </si>
  <si>
    <t>Pol30</t>
  </si>
  <si>
    <t>Kabel CYKY 3Cx1,5</t>
  </si>
  <si>
    <t>-1123709715</t>
  </si>
  <si>
    <t>75</t>
  </si>
  <si>
    <t>Pol31</t>
  </si>
  <si>
    <t>Kabel CYKY 3Cx2,5</t>
  </si>
  <si>
    <t>-576551956</t>
  </si>
  <si>
    <t>76</t>
  </si>
  <si>
    <t>Pol32</t>
  </si>
  <si>
    <t>Kabel CYKY 5Cx1,5</t>
  </si>
  <si>
    <t>2082376498</t>
  </si>
  <si>
    <t>77</t>
  </si>
  <si>
    <t>Pol33</t>
  </si>
  <si>
    <t>Kabel CYKY 5Cx2,5</t>
  </si>
  <si>
    <t>1183796846</t>
  </si>
  <si>
    <t>78</t>
  </si>
  <si>
    <t>Pol34</t>
  </si>
  <si>
    <t>Kabel CYKY 5Cx4</t>
  </si>
  <si>
    <t>1055485497</t>
  </si>
  <si>
    <t>79</t>
  </si>
  <si>
    <t>Pol35</t>
  </si>
  <si>
    <t>Kabel CYKY 5Cx6</t>
  </si>
  <si>
    <t>-23298355</t>
  </si>
  <si>
    <t>80</t>
  </si>
  <si>
    <t>Pol36</t>
  </si>
  <si>
    <t>Kabel CYKY 4Bx10</t>
  </si>
  <si>
    <t>-240385952</t>
  </si>
  <si>
    <t>81</t>
  </si>
  <si>
    <t>Pol37</t>
  </si>
  <si>
    <t>Kabel CYKY 4Bx16</t>
  </si>
  <si>
    <t>-702066664</t>
  </si>
  <si>
    <t>82</t>
  </si>
  <si>
    <t>Pol38</t>
  </si>
  <si>
    <t>Kabel CYKY 4Bx25</t>
  </si>
  <si>
    <t>-335019286</t>
  </si>
  <si>
    <t>83</t>
  </si>
  <si>
    <t>Pol39</t>
  </si>
  <si>
    <t>Kabel CYKY 19Cx1,5</t>
  </si>
  <si>
    <t>-1973753351</t>
  </si>
  <si>
    <t>84</t>
  </si>
  <si>
    <t>Pol40</t>
  </si>
  <si>
    <t>Šňůra CGSG 5Cx1,5</t>
  </si>
  <si>
    <t>1814688627</t>
  </si>
  <si>
    <t>85</t>
  </si>
  <si>
    <t>Pol41</t>
  </si>
  <si>
    <t>Šňůra CGSG 5Cx2,5</t>
  </si>
  <si>
    <t>1968069592</t>
  </si>
  <si>
    <t>86</t>
  </si>
  <si>
    <t>Pol42</t>
  </si>
  <si>
    <t>Šňůra CGSG 5Cx4</t>
  </si>
  <si>
    <t>-831044137</t>
  </si>
  <si>
    <t>87</t>
  </si>
  <si>
    <t>Pol43</t>
  </si>
  <si>
    <t>Šňůra CGSG 5Cx6</t>
  </si>
  <si>
    <t>-1417768702</t>
  </si>
  <si>
    <t>88</t>
  </si>
  <si>
    <t>Pol44</t>
  </si>
  <si>
    <t>Šňůra CGSG 4Bx10</t>
  </si>
  <si>
    <t>-1390471011</t>
  </si>
  <si>
    <t>89</t>
  </si>
  <si>
    <t>Pol45</t>
  </si>
  <si>
    <t>Šňůra CGSG 4Bx16</t>
  </si>
  <si>
    <t>1022275080</t>
  </si>
  <si>
    <t>90</t>
  </si>
  <si>
    <t>Pol46</t>
  </si>
  <si>
    <t>Šňůra CGSG 4Bx25</t>
  </si>
  <si>
    <t>-104675570</t>
  </si>
  <si>
    <t>91</t>
  </si>
  <si>
    <t>Pol47</t>
  </si>
  <si>
    <t>Šňůra CGSG 5Cx35</t>
  </si>
  <si>
    <t>-75874094</t>
  </si>
  <si>
    <t>92</t>
  </si>
  <si>
    <t>Pol48</t>
  </si>
  <si>
    <t>Ukončení kabelů</t>
  </si>
  <si>
    <t>400170840</t>
  </si>
  <si>
    <t>93</t>
  </si>
  <si>
    <t>Pol49</t>
  </si>
  <si>
    <t>Ukončení vodičů</t>
  </si>
  <si>
    <t>-779888016</t>
  </si>
  <si>
    <t>94</t>
  </si>
  <si>
    <t>Pol50</t>
  </si>
  <si>
    <t>Měření impedance smyčky 3fáz</t>
  </si>
  <si>
    <t>1931007663</t>
  </si>
  <si>
    <t>95</t>
  </si>
  <si>
    <t>Pol51</t>
  </si>
  <si>
    <t>Měření impedance smyčky 1fáz</t>
  </si>
  <si>
    <t>421632831</t>
  </si>
  <si>
    <t>96</t>
  </si>
  <si>
    <t>Pol52</t>
  </si>
  <si>
    <t>Výchozí revize</t>
  </si>
  <si>
    <t>-1085992070</t>
  </si>
  <si>
    <t>97</t>
  </si>
  <si>
    <t>Pol53</t>
  </si>
  <si>
    <t>Montáž na stávajících zařízeních, demontáže</t>
  </si>
  <si>
    <t>482326599</t>
  </si>
  <si>
    <t>98</t>
  </si>
  <si>
    <t>Pol56</t>
  </si>
  <si>
    <t>PD skutečného provedení</t>
  </si>
  <si>
    <t>-1190257119</t>
  </si>
  <si>
    <t>99</t>
  </si>
  <si>
    <t>Pol58</t>
  </si>
  <si>
    <t>Prořez 5%</t>
  </si>
  <si>
    <t>1967382920</t>
  </si>
  <si>
    <t>100</t>
  </si>
  <si>
    <t>Pol59</t>
  </si>
  <si>
    <t>Podružný materiál 3 %</t>
  </si>
  <si>
    <t>645878623</t>
  </si>
  <si>
    <t>101</t>
  </si>
  <si>
    <t>Pol60</t>
  </si>
  <si>
    <t>PPV 6%</t>
  </si>
  <si>
    <t>800204374</t>
  </si>
  <si>
    <t>764</t>
  </si>
  <si>
    <t>Konstrukce klempířské</t>
  </si>
  <si>
    <t>102</t>
  </si>
  <si>
    <t>764002841</t>
  </si>
  <si>
    <t>Demontáž oplechování horních ploch zdí a nadezdívek do suti</t>
  </si>
  <si>
    <t>813112700</t>
  </si>
  <si>
    <t>1,7*4</t>
  </si>
  <si>
    <t>103</t>
  </si>
  <si>
    <t>764255414</t>
  </si>
  <si>
    <t xml:space="preserve">Parapety nerez vydávacích oken 30/300/1700 mm + konzoly     </t>
  </si>
  <si>
    <t>-1807999696</t>
  </si>
  <si>
    <t>104</t>
  </si>
  <si>
    <t>998764101</t>
  </si>
  <si>
    <t>Přesun hmot tonážní pro konstrukce klempířské v objektech v do 6 m</t>
  </si>
  <si>
    <t>573569715</t>
  </si>
  <si>
    <t>105</t>
  </si>
  <si>
    <t>998764181</t>
  </si>
  <si>
    <t>Příplatek k přesunu hmot tonážní 764 prováděný bez použití mechanizace</t>
  </si>
  <si>
    <t>-143631343</t>
  </si>
  <si>
    <t>766</t>
  </si>
  <si>
    <t>Konstrukce truhlářské</t>
  </si>
  <si>
    <t>106</t>
  </si>
  <si>
    <t>766441821</t>
  </si>
  <si>
    <t>Demontáž parapetních desek dřevěných nebo plastových šířky do 300 mm délky do 2000 mm</t>
  </si>
  <si>
    <t>-824510528</t>
  </si>
  <si>
    <t>107</t>
  </si>
  <si>
    <t>766441822</t>
  </si>
  <si>
    <t>Demontáž parapetních desek dřevěných nebo plastových šířky přes 300 mm délky do 2000 mm</t>
  </si>
  <si>
    <t>-2023919528</t>
  </si>
  <si>
    <t>771</t>
  </si>
  <si>
    <t>Podlahy z dlaždic</t>
  </si>
  <si>
    <t>108</t>
  </si>
  <si>
    <t>771121011</t>
  </si>
  <si>
    <t>Nátěr penetrační na podlahu</t>
  </si>
  <si>
    <t>-2060761550</t>
  </si>
  <si>
    <t>151,238+120,735*0,08</t>
  </si>
  <si>
    <t>109</t>
  </si>
  <si>
    <t>771591112</t>
  </si>
  <si>
    <t>Izolace pod dlažbu nátěrem nebo stěrkou ve dvou vrstvách</t>
  </si>
  <si>
    <t>-445210813</t>
  </si>
  <si>
    <t>110</t>
  </si>
  <si>
    <t>771574436</t>
  </si>
  <si>
    <t>Montáž podlah keramických reliéfních nebo z dekorů lepených cementovým flexibilním lepidlem spárovaná epoxidoem přes 9 do 12 ks/m2</t>
  </si>
  <si>
    <t>-774962013</t>
  </si>
  <si>
    <t>111</t>
  </si>
  <si>
    <t>59761172</t>
  </si>
  <si>
    <t>dlažba keramická slinutá mrazuvzdorná do interiéru i exteriéru R11/B povrch reliéfní/hladký tl do 10mm přes 9 do 12ks/m2</t>
  </si>
  <si>
    <t>-438047063</t>
  </si>
  <si>
    <t>151,238*1,1 'Přepočtené koeficientem množství</t>
  </si>
  <si>
    <t>112</t>
  </si>
  <si>
    <t>771474212</t>
  </si>
  <si>
    <t>Montáž soklů z dlaždic keramických rovných lepených cementovým flexibilním lepidlem a spárovaných epoxidem v přes 65 do 90 mm</t>
  </si>
  <si>
    <t>1556169700</t>
  </si>
  <si>
    <t>2,785*2+2,965*2+2,875*2+8,7+7,045+0,15+0,9+3,175*2+4,805*2-0,6+12,115*2+3,825*6+3,95+4,19*3+0,125+2,45+0,875+1,75+0,2+1,91+1,63+3,33+4,66+0,4*4</t>
  </si>
  <si>
    <t>0,275*8-1,3-0,6-0,9*6-0,8*2-1,2-1,5*2</t>
  </si>
  <si>
    <t>Součet</t>
  </si>
  <si>
    <t>113</t>
  </si>
  <si>
    <t>59761296</t>
  </si>
  <si>
    <t>sokl keramický povrch hladký/matný tl do 10mm výšky přes 65 do 90mm</t>
  </si>
  <si>
    <t>-1199424402</t>
  </si>
  <si>
    <t>120,735*1,1 'Přepočtené koeficientem množství</t>
  </si>
  <si>
    <t>114</t>
  </si>
  <si>
    <t>998771101</t>
  </si>
  <si>
    <t>Přesun hmot tonážní pro podlahy z dlaždic v objektech v do 6 m</t>
  </si>
  <si>
    <t>-1190744467</t>
  </si>
  <si>
    <t>115</t>
  </si>
  <si>
    <t>998771181</t>
  </si>
  <si>
    <t>Příplatek k přesunu hmot tonážní 771 prováděný bez použití mechanizace</t>
  </si>
  <si>
    <t>-80520693</t>
  </si>
  <si>
    <t>776</t>
  </si>
  <si>
    <t>Podlahy povlakové</t>
  </si>
  <si>
    <t>116</t>
  </si>
  <si>
    <t>776201813</t>
  </si>
  <si>
    <t>Demontáž lepených povlakových podlah strojně</t>
  </si>
  <si>
    <t>1021675532</t>
  </si>
  <si>
    <t>117</t>
  </si>
  <si>
    <t>776410811</t>
  </si>
  <si>
    <t>Odstranění soklíků a lišt pryžových nebo plastových</t>
  </si>
  <si>
    <t>-1575428411</t>
  </si>
  <si>
    <t>781</t>
  </si>
  <si>
    <t>Dokončovací práce - obklady</t>
  </si>
  <si>
    <t>118</t>
  </si>
  <si>
    <t>781473810</t>
  </si>
  <si>
    <t>Demontáž obkladů z obkladaček keramických lepených</t>
  </si>
  <si>
    <t>-2095740633</t>
  </si>
  <si>
    <t>"pro rýhu elektroinstalace" 0,2*12</t>
  </si>
  <si>
    <t>119</t>
  </si>
  <si>
    <t>781151031</t>
  </si>
  <si>
    <t>Celoplošné vyrovnání podkladu stěrkou tl 3 mm</t>
  </si>
  <si>
    <t>-97164021</t>
  </si>
  <si>
    <t>120</t>
  </si>
  <si>
    <t>781121011</t>
  </si>
  <si>
    <t>Nátěr penetrační na stěnu</t>
  </si>
  <si>
    <t>865793051</t>
  </si>
  <si>
    <t>16,8*0,125+2,4</t>
  </si>
  <si>
    <t>121</t>
  </si>
  <si>
    <t>781474112</t>
  </si>
  <si>
    <t>Montáž obkladů vnitřních keramických hladkých přes 9 do 12 ks/m2 lepených flexibilním lepidlem</t>
  </si>
  <si>
    <t>-645503625</t>
  </si>
  <si>
    <t>122</t>
  </si>
  <si>
    <t>59761026</t>
  </si>
  <si>
    <t>obklad keramický hladký do 12ks/m2</t>
  </si>
  <si>
    <t>111958113</t>
  </si>
  <si>
    <t>2,4*1,1 'Přepočtené koeficientem množství</t>
  </si>
  <si>
    <t>123</t>
  </si>
  <si>
    <t>781477111</t>
  </si>
  <si>
    <t>Příplatek k montáži obkladů vnitřních keramických hladkých za plochu do 10 m2</t>
  </si>
  <si>
    <t>-2135040592</t>
  </si>
  <si>
    <t>124</t>
  </si>
  <si>
    <t>781571131</t>
  </si>
  <si>
    <t>Montáž obkladů ostění šířky do 200 mm lepenými flexibilním lepidlem</t>
  </si>
  <si>
    <t>1264761983</t>
  </si>
  <si>
    <t>1,7*4+1,25*8+0,9+2,16*2</t>
  </si>
  <si>
    <t>125</t>
  </si>
  <si>
    <t>59761255</t>
  </si>
  <si>
    <t>obklad keramický hladký přes 35 do 45ks/m2</t>
  </si>
  <si>
    <t>-1641599214</t>
  </si>
  <si>
    <t>22,02*0,15</t>
  </si>
  <si>
    <t>3,303*1,1 'Přepočtené koeficientem množství</t>
  </si>
  <si>
    <t>126</t>
  </si>
  <si>
    <t>998781101</t>
  </si>
  <si>
    <t>Přesun hmot tonážní pro obklady keramické v objektech v do 6 m</t>
  </si>
  <si>
    <t>779770591</t>
  </si>
  <si>
    <t>127</t>
  </si>
  <si>
    <t>998781181</t>
  </si>
  <si>
    <t>Příplatek k přesunu hmot tonážní 781 prováděný bez použití mechanizace</t>
  </si>
  <si>
    <t>-161695982</t>
  </si>
  <si>
    <t>784</t>
  </si>
  <si>
    <t>Dokončovací práce - malby a tapety</t>
  </si>
  <si>
    <t>128</t>
  </si>
  <si>
    <t>784181131</t>
  </si>
  <si>
    <t>Fungicidní jednonásobná bezbarvá penetrace podkladu v místnostech v do 3,80 m</t>
  </si>
  <si>
    <t>-1556042746</t>
  </si>
  <si>
    <t>129</t>
  </si>
  <si>
    <t>784351031</t>
  </si>
  <si>
    <t>Malby antibakteriální v místnostech v do 3,80 m</t>
  </si>
  <si>
    <t>-1916399325</t>
  </si>
  <si>
    <t>"strop kuchyně" 154,8</t>
  </si>
  <si>
    <t>"stěny ku"(2,785*2+2,965*2+2,875*2+8,7+7,045+0,15+0,9+3,175*2+4,805*2-0,6+12,115*2+3,825*6+3,95+4,19*3+0,125+2,45+0,875+1,75+0,2+1,91+1,63+3,33)*1,25</t>
  </si>
  <si>
    <t>(4,66+0,4*4+0,275*8)*1,25</t>
  </si>
  <si>
    <t>130</t>
  </si>
  <si>
    <t>784221001</t>
  </si>
  <si>
    <t>Jednonásobné bílé malby ze směsí za sucha dobře otěruvzdorných v místnostech do 3,80 m</t>
  </si>
  <si>
    <t>1828358847</t>
  </si>
  <si>
    <t>"jídelna" 75</t>
  </si>
  <si>
    <t>"kuchyňka kuchařek" 35</t>
  </si>
  <si>
    <t>131</t>
  </si>
  <si>
    <t>784221053</t>
  </si>
  <si>
    <t>Příplatek k cenám 1x maleb za sucha otěruvzdorných za barevnou malbu v odstínu středně sytém</t>
  </si>
  <si>
    <t>1750338451</t>
  </si>
  <si>
    <t>132</t>
  </si>
  <si>
    <t>784660131</t>
  </si>
  <si>
    <t>Jednonásobný obnovovací latexový nátěr linkrusty v místnosti v do 3,80 m</t>
  </si>
  <si>
    <t>-2044307110</t>
  </si>
  <si>
    <t>786</t>
  </si>
  <si>
    <t>Dokončovací práce - čalounické úpravy</t>
  </si>
  <si>
    <t>133</t>
  </si>
  <si>
    <t>767661815</t>
  </si>
  <si>
    <t>Demontáž dveřních rolet</t>
  </si>
  <si>
    <t>-1517785627</t>
  </si>
  <si>
    <t>0,9*2,12</t>
  </si>
  <si>
    <t>134</t>
  </si>
  <si>
    <t>786623001</t>
  </si>
  <si>
    <t>Montáž venkovní žaluzie do okenního nebo dveřního otvoru na rám ovládané manuálně pl do 4 m2</t>
  </si>
  <si>
    <t>-919281441</t>
  </si>
  <si>
    <t>135</t>
  </si>
  <si>
    <t>10039689</t>
  </si>
  <si>
    <t>Předokenní roleta lamelová ovládaná šňůrou se šňůrovým navijákem rozm. 910x2165 mm</t>
  </si>
  <si>
    <t>-2096192938</t>
  </si>
  <si>
    <t>136</t>
  </si>
  <si>
    <t>786623011</t>
  </si>
  <si>
    <t>Montáž venkovní žaluzie do okenního nebo dveřního otvoru na rám nebo do žaluziové schránky ovládané motorem pl do 4 m2</t>
  </si>
  <si>
    <t>96941781</t>
  </si>
  <si>
    <t>137</t>
  </si>
  <si>
    <t>10041005</t>
  </si>
  <si>
    <t xml:space="preserve">Předokenní roleta lamelová s el. trubkovým pohonem rozm. 1810x1390 mm </t>
  </si>
  <si>
    <t>216337989</t>
  </si>
  <si>
    <t>138</t>
  </si>
  <si>
    <t>998786101</t>
  </si>
  <si>
    <t>Přesun hmot tonážní pro stínění a čalounické úpravy v objektech v do 6 m</t>
  </si>
  <si>
    <t>-1936245365</t>
  </si>
  <si>
    <t>139</t>
  </si>
  <si>
    <t>998786181</t>
  </si>
  <si>
    <t>Příplatek k přesunu hmot tonážní 786 prováděný bez použití mechanizace</t>
  </si>
  <si>
    <t>652530804</t>
  </si>
  <si>
    <t>Práce a dodávky M</t>
  </si>
  <si>
    <t>33-M</t>
  </si>
  <si>
    <t>Montáže dopr.zaříz.,sklad. zař. a váh</t>
  </si>
  <si>
    <t>140</t>
  </si>
  <si>
    <t>330000001</t>
  </si>
  <si>
    <t>Seřízení výtahů na novou výšku podlahy</t>
  </si>
  <si>
    <t>1925454253</t>
  </si>
  <si>
    <t>VRN</t>
  </si>
  <si>
    <t>Vedlejší rozpočtové náklady</t>
  </si>
  <si>
    <t>VRN3</t>
  </si>
  <si>
    <t>Zařízení staveniště</t>
  </si>
  <si>
    <t>141</t>
  </si>
  <si>
    <t>030001000</t>
  </si>
  <si>
    <t>1024</t>
  </si>
  <si>
    <t>1025016606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</si>
</sst>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="1" customFormat="1" ht="36.96" customHeight="1">
      <c r="AR2" s="16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="1" customFormat="1" ht="12" customHeight="1">
      <c r="B5" s="20"/>
      <c r="D5" s="24" t="s">
        <v>13</v>
      </c>
      <c r="K5" s="25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0"/>
      <c r="BE5" s="26" t="s">
        <v>15</v>
      </c>
      <c r="BS5" s="17" t="s">
        <v>6</v>
      </c>
    </row>
    <row r="6" s="1" customFormat="1" ht="36.96" customHeight="1">
      <c r="B6" s="20"/>
      <c r="D6" s="27" t="s">
        <v>16</v>
      </c>
      <c r="K6" s="28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0"/>
      <c r="BE6" s="29"/>
      <c r="BS6" s="17" t="s">
        <v>6</v>
      </c>
    </row>
    <row r="7" s="1" customFormat="1" ht="12" customHeight="1">
      <c r="B7" s="20"/>
      <c r="D7" s="30" t="s">
        <v>18</v>
      </c>
      <c r="K7" s="25" t="s">
        <v>1</v>
      </c>
      <c r="AK7" s="30" t="s">
        <v>19</v>
      </c>
      <c r="AN7" s="25" t="s">
        <v>1</v>
      </c>
      <c r="AR7" s="20"/>
      <c r="BE7" s="29"/>
      <c r="BS7" s="17" t="s">
        <v>6</v>
      </c>
    </row>
    <row r="8" s="1" customFormat="1" ht="12" customHeight="1">
      <c r="B8" s="20"/>
      <c r="D8" s="30" t="s">
        <v>20</v>
      </c>
      <c r="K8" s="25" t="s">
        <v>21</v>
      </c>
      <c r="AK8" s="30" t="s">
        <v>22</v>
      </c>
      <c r="AN8" s="31" t="s">
        <v>23</v>
      </c>
      <c r="AR8" s="20"/>
      <c r="BE8" s="29"/>
      <c r="BS8" s="17" t="s">
        <v>6</v>
      </c>
    </row>
    <row r="9" s="1" customFormat="1" ht="14.4" customHeight="1">
      <c r="B9" s="20"/>
      <c r="AR9" s="20"/>
      <c r="BE9" s="29"/>
      <c r="BS9" s="17" t="s">
        <v>6</v>
      </c>
    </row>
    <row r="10" s="1" customFormat="1" ht="12" customHeight="1">
      <c r="B10" s="20"/>
      <c r="D10" s="30" t="s">
        <v>24</v>
      </c>
      <c r="AK10" s="30" t="s">
        <v>25</v>
      </c>
      <c r="AN10" s="25" t="s">
        <v>26</v>
      </c>
      <c r="AR10" s="20"/>
      <c r="BE10" s="29"/>
      <c r="BS10" s="17" t="s">
        <v>6</v>
      </c>
    </row>
    <row r="11" s="1" customFormat="1" ht="18.48" customHeight="1">
      <c r="B11" s="20"/>
      <c r="E11" s="25" t="s">
        <v>27</v>
      </c>
      <c r="AK11" s="30" t="s">
        <v>28</v>
      </c>
      <c r="AN11" s="25" t="s">
        <v>1</v>
      </c>
      <c r="AR11" s="20"/>
      <c r="BE11" s="29"/>
      <c r="BS11" s="17" t="s">
        <v>6</v>
      </c>
    </row>
    <row r="12" s="1" customFormat="1" ht="6.96" customHeight="1">
      <c r="B12" s="20"/>
      <c r="AR12" s="20"/>
      <c r="BE12" s="29"/>
      <c r="BS12" s="17" t="s">
        <v>6</v>
      </c>
    </row>
    <row r="13" s="1" customFormat="1" ht="12" customHeight="1">
      <c r="B13" s="20"/>
      <c r="D13" s="30" t="s">
        <v>29</v>
      </c>
      <c r="AK13" s="30" t="s">
        <v>25</v>
      </c>
      <c r="AN13" s="32" t="s">
        <v>30</v>
      </c>
      <c r="AR13" s="20"/>
      <c r="BE13" s="29"/>
      <c r="BS13" s="17" t="s">
        <v>6</v>
      </c>
    </row>
    <row r="14">
      <c r="B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N14" s="32" t="s">
        <v>30</v>
      </c>
      <c r="AR14" s="20"/>
      <c r="BE14" s="29"/>
      <c r="BS14" s="17" t="s">
        <v>6</v>
      </c>
    </row>
    <row r="15" s="1" customFormat="1" ht="6.96" customHeight="1">
      <c r="B15" s="20"/>
      <c r="AR15" s="20"/>
      <c r="BE15" s="29"/>
      <c r="BS15" s="17" t="s">
        <v>3</v>
      </c>
    </row>
    <row r="16" s="1" customFormat="1" ht="12" customHeight="1">
      <c r="B16" s="20"/>
      <c r="D16" s="30" t="s">
        <v>31</v>
      </c>
      <c r="AK16" s="30" t="s">
        <v>25</v>
      </c>
      <c r="AN16" s="25" t="s">
        <v>32</v>
      </c>
      <c r="AR16" s="20"/>
      <c r="BE16" s="29"/>
      <c r="BS16" s="17" t="s">
        <v>3</v>
      </c>
    </row>
    <row r="17" s="1" customFormat="1" ht="18.48" customHeight="1">
      <c r="B17" s="20"/>
      <c r="E17" s="25" t="s">
        <v>33</v>
      </c>
      <c r="AK17" s="30" t="s">
        <v>28</v>
      </c>
      <c r="AN17" s="25" t="s">
        <v>1</v>
      </c>
      <c r="AR17" s="20"/>
      <c r="BE17" s="29"/>
      <c r="BS17" s="17" t="s">
        <v>34</v>
      </c>
    </row>
    <row r="18" s="1" customFormat="1" ht="6.96" customHeight="1">
      <c r="B18" s="20"/>
      <c r="AR18" s="20"/>
      <c r="BE18" s="29"/>
      <c r="BS18" s="17" t="s">
        <v>6</v>
      </c>
    </row>
    <row r="19" s="1" customFormat="1" ht="12" customHeight="1">
      <c r="B19" s="20"/>
      <c r="D19" s="30" t="s">
        <v>35</v>
      </c>
      <c r="AK19" s="30" t="s">
        <v>25</v>
      </c>
      <c r="AN19" s="25" t="s">
        <v>36</v>
      </c>
      <c r="AR19" s="20"/>
      <c r="BE19" s="29"/>
      <c r="BS19" s="17" t="s">
        <v>6</v>
      </c>
    </row>
    <row r="20" s="1" customFormat="1" ht="18.48" customHeight="1">
      <c r="B20" s="20"/>
      <c r="E20" s="25" t="s">
        <v>37</v>
      </c>
      <c r="AK20" s="30" t="s">
        <v>28</v>
      </c>
      <c r="AN20" s="25" t="s">
        <v>38</v>
      </c>
      <c r="AR20" s="20"/>
      <c r="BE20" s="29"/>
      <c r="BS20" s="17" t="s">
        <v>34</v>
      </c>
    </row>
    <row r="21" s="1" customFormat="1" ht="6.96" customHeight="1">
      <c r="B21" s="20"/>
      <c r="AR21" s="20"/>
      <c r="BE21" s="29"/>
    </row>
    <row r="22" s="1" customFormat="1" ht="12" customHeight="1">
      <c r="B22" s="20"/>
      <c r="D22" s="30" t="s">
        <v>39</v>
      </c>
      <c r="AR22" s="20"/>
      <c r="BE22" s="29"/>
    </row>
    <row r="23" s="1" customFormat="1" ht="16.5" customHeight="1">
      <c r="B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R23" s="20"/>
      <c r="BE23" s="29"/>
    </row>
    <row r="24" s="1" customFormat="1" ht="6.96" customHeight="1">
      <c r="B24" s="20"/>
      <c r="AR24" s="20"/>
      <c r="BE24" s="29"/>
    </row>
    <row r="25" s="1" customFormat="1" ht="6.96" customHeight="1">
      <c r="B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R25" s="20"/>
      <c r="BE25" s="29"/>
    </row>
    <row r="26" s="2" customFormat="1" ht="25.92" customHeight="1">
      <c r="A26" s="36"/>
      <c r="B26" s="37"/>
      <c r="C26" s="36"/>
      <c r="D26" s="38" t="s">
        <v>40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6"/>
      <c r="AQ26" s="36"/>
      <c r="AR26" s="37"/>
      <c r="BE26" s="29"/>
    </row>
    <row r="27" s="2" customFormat="1" ht="6.96" customHeight="1">
      <c r="A27" s="36"/>
      <c r="B27" s="37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7"/>
      <c r="BE27" s="29"/>
    </row>
    <row r="28" s="2" customForma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41" t="s">
        <v>41</v>
      </c>
      <c r="M28" s="41"/>
      <c r="N28" s="41"/>
      <c r="O28" s="41"/>
      <c r="P28" s="41"/>
      <c r="Q28" s="36"/>
      <c r="R28" s="36"/>
      <c r="S28" s="36"/>
      <c r="T28" s="36"/>
      <c r="U28" s="36"/>
      <c r="V28" s="36"/>
      <c r="W28" s="41" t="s">
        <v>42</v>
      </c>
      <c r="X28" s="41"/>
      <c r="Y28" s="41"/>
      <c r="Z28" s="41"/>
      <c r="AA28" s="41"/>
      <c r="AB28" s="41"/>
      <c r="AC28" s="41"/>
      <c r="AD28" s="41"/>
      <c r="AE28" s="41"/>
      <c r="AF28" s="36"/>
      <c r="AG28" s="36"/>
      <c r="AH28" s="36"/>
      <c r="AI28" s="36"/>
      <c r="AJ28" s="36"/>
      <c r="AK28" s="41" t="s">
        <v>43</v>
      </c>
      <c r="AL28" s="41"/>
      <c r="AM28" s="41"/>
      <c r="AN28" s="41"/>
      <c r="AO28" s="41"/>
      <c r="AP28" s="36"/>
      <c r="AQ28" s="36"/>
      <c r="AR28" s="37"/>
      <c r="BE28" s="29"/>
    </row>
    <row r="29" s="3" customFormat="1" ht="14.4" customHeight="1">
      <c r="A29" s="3"/>
      <c r="B29" s="42"/>
      <c r="C29" s="3"/>
      <c r="D29" s="30" t="s">
        <v>44</v>
      </c>
      <c r="E29" s="3"/>
      <c r="F29" s="30" t="s">
        <v>45</v>
      </c>
      <c r="G29" s="3"/>
      <c r="H29" s="3"/>
      <c r="I29" s="3"/>
      <c r="J29" s="3"/>
      <c r="K29" s="3"/>
      <c r="L29" s="43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4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4">
        <f>ROUND(AV94, 2)</f>
        <v>0</v>
      </c>
      <c r="AL29" s="3"/>
      <c r="AM29" s="3"/>
      <c r="AN29" s="3"/>
      <c r="AO29" s="3"/>
      <c r="AP29" s="3"/>
      <c r="AQ29" s="3"/>
      <c r="AR29" s="42"/>
      <c r="BE29" s="45"/>
    </row>
    <row r="30" s="3" customFormat="1" ht="14.4" customHeight="1">
      <c r="A30" s="3"/>
      <c r="B30" s="42"/>
      <c r="C30" s="3"/>
      <c r="D30" s="3"/>
      <c r="E30" s="3"/>
      <c r="F30" s="30" t="s">
        <v>46</v>
      </c>
      <c r="G30" s="3"/>
      <c r="H30" s="3"/>
      <c r="I30" s="3"/>
      <c r="J30" s="3"/>
      <c r="K30" s="3"/>
      <c r="L30" s="43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4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4">
        <f>ROUND(AW94, 2)</f>
        <v>0</v>
      </c>
      <c r="AL30" s="3"/>
      <c r="AM30" s="3"/>
      <c r="AN30" s="3"/>
      <c r="AO30" s="3"/>
      <c r="AP30" s="3"/>
      <c r="AQ30" s="3"/>
      <c r="AR30" s="42"/>
      <c r="BE30" s="45"/>
    </row>
    <row r="31" hidden="1" s="3" customFormat="1" ht="14.4" customHeight="1">
      <c r="A31" s="3"/>
      <c r="B31" s="42"/>
      <c r="C31" s="3"/>
      <c r="D31" s="3"/>
      <c r="E31" s="3"/>
      <c r="F31" s="30" t="s">
        <v>47</v>
      </c>
      <c r="G31" s="3"/>
      <c r="H31" s="3"/>
      <c r="I31" s="3"/>
      <c r="J31" s="3"/>
      <c r="K31" s="3"/>
      <c r="L31" s="43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4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4">
        <v>0</v>
      </c>
      <c r="AL31" s="3"/>
      <c r="AM31" s="3"/>
      <c r="AN31" s="3"/>
      <c r="AO31" s="3"/>
      <c r="AP31" s="3"/>
      <c r="AQ31" s="3"/>
      <c r="AR31" s="42"/>
      <c r="BE31" s="45"/>
    </row>
    <row r="32" hidden="1" s="3" customFormat="1" ht="14.4" customHeight="1">
      <c r="A32" s="3"/>
      <c r="B32" s="42"/>
      <c r="C32" s="3"/>
      <c r="D32" s="3"/>
      <c r="E32" s="3"/>
      <c r="F32" s="30" t="s">
        <v>48</v>
      </c>
      <c r="G32" s="3"/>
      <c r="H32" s="3"/>
      <c r="I32" s="3"/>
      <c r="J32" s="3"/>
      <c r="K32" s="3"/>
      <c r="L32" s="43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v>0</v>
      </c>
      <c r="AL32" s="3"/>
      <c r="AM32" s="3"/>
      <c r="AN32" s="3"/>
      <c r="AO32" s="3"/>
      <c r="AP32" s="3"/>
      <c r="AQ32" s="3"/>
      <c r="AR32" s="42"/>
      <c r="BE32" s="45"/>
    </row>
    <row r="33" hidden="1" s="3" customFormat="1" ht="14.4" customHeight="1">
      <c r="A33" s="3"/>
      <c r="B33" s="42"/>
      <c r="C33" s="3"/>
      <c r="D33" s="3"/>
      <c r="E33" s="3"/>
      <c r="F33" s="30" t="s">
        <v>49</v>
      </c>
      <c r="G33" s="3"/>
      <c r="H33" s="3"/>
      <c r="I33" s="3"/>
      <c r="J33" s="3"/>
      <c r="K33" s="3"/>
      <c r="L33" s="43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v>0</v>
      </c>
      <c r="AL33" s="3"/>
      <c r="AM33" s="3"/>
      <c r="AN33" s="3"/>
      <c r="AO33" s="3"/>
      <c r="AP33" s="3"/>
      <c r="AQ33" s="3"/>
      <c r="AR33" s="42"/>
      <c r="BE33" s="45"/>
    </row>
    <row r="34" s="2" customFormat="1" ht="6.96" customHeight="1">
      <c r="A34" s="36"/>
      <c r="B34" s="3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7"/>
      <c r="BE34" s="29"/>
    </row>
    <row r="35" s="2" customFormat="1" ht="25.92" customHeight="1">
      <c r="A35" s="36"/>
      <c r="B35" s="37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50" t="s">
        <v>52</v>
      </c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51">
        <f>SUM(AK26:AK33)</f>
        <v>0</v>
      </c>
      <c r="AL35" s="48"/>
      <c r="AM35" s="48"/>
      <c r="AN35" s="48"/>
      <c r="AO35" s="52"/>
      <c r="AP35" s="46"/>
      <c r="AQ35" s="46"/>
      <c r="AR35" s="37"/>
      <c r="B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7"/>
      <c r="BE36" s="36"/>
    </row>
    <row r="37" s="2" customFormat="1" ht="14.4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1" customFormat="1" ht="14.4" customHeight="1">
      <c r="B38" s="20"/>
      <c r="AR38" s="20"/>
    </row>
    <row r="39" s="1" customFormat="1" ht="14.4" customHeight="1">
      <c r="B39" s="20"/>
      <c r="AR39" s="20"/>
    </row>
    <row r="40" s="1" customFormat="1" ht="14.4" customHeight="1">
      <c r="B40" s="20"/>
      <c r="AR40" s="20"/>
    </row>
    <row r="41" s="1" customFormat="1" ht="14.4" customHeight="1">
      <c r="B41" s="20"/>
      <c r="AR41" s="20"/>
    </row>
    <row r="42" s="1" customFormat="1" ht="14.4" customHeight="1">
      <c r="B42" s="20"/>
      <c r="AR42" s="20"/>
    </row>
    <row r="43" s="1" customFormat="1" ht="14.4" customHeight="1">
      <c r="B43" s="20"/>
      <c r="AR43" s="20"/>
    </row>
    <row r="44" s="1" customFormat="1" ht="14.4" customHeight="1">
      <c r="B44" s="20"/>
      <c r="AR44" s="20"/>
    </row>
    <row r="45" s="1" customFormat="1" ht="14.4" customHeight="1">
      <c r="B45" s="20"/>
      <c r="AR45" s="20"/>
    </row>
    <row r="46" s="1" customFormat="1" ht="14.4" customHeight="1">
      <c r="B46" s="20"/>
      <c r="AR46" s="20"/>
    </row>
    <row r="47" s="1" customFormat="1" ht="14.4" customHeight="1">
      <c r="B47" s="20"/>
      <c r="AR47" s="20"/>
    </row>
    <row r="48" s="1" customFormat="1" ht="14.4" customHeight="1">
      <c r="B48" s="20"/>
      <c r="AR48" s="20"/>
    </row>
    <row r="49" s="2" customFormat="1" ht="14.4" customHeight="1">
      <c r="B49" s="53"/>
      <c r="D49" s="54" t="s">
        <v>53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54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20"/>
      <c r="AR50" s="20"/>
    </row>
    <row r="51">
      <c r="B51" s="20"/>
      <c r="AR51" s="20"/>
    </row>
    <row r="52">
      <c r="B52" s="20"/>
      <c r="AR52" s="20"/>
    </row>
    <row r="53">
      <c r="B53" s="20"/>
      <c r="AR53" s="20"/>
    </row>
    <row r="54">
      <c r="B54" s="20"/>
      <c r="AR54" s="20"/>
    </row>
    <row r="55">
      <c r="B55" s="20"/>
      <c r="AR55" s="20"/>
    </row>
    <row r="56">
      <c r="B56" s="20"/>
      <c r="AR56" s="20"/>
    </row>
    <row r="57">
      <c r="B57" s="20"/>
      <c r="AR57" s="20"/>
    </row>
    <row r="58">
      <c r="B58" s="20"/>
      <c r="AR58" s="20"/>
    </row>
    <row r="59">
      <c r="B59" s="20"/>
      <c r="AR59" s="20"/>
    </row>
    <row r="60" s="2" customFormat="1">
      <c r="A60" s="36"/>
      <c r="B60" s="37"/>
      <c r="C60" s="36"/>
      <c r="D60" s="56" t="s">
        <v>55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56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55</v>
      </c>
      <c r="AI60" s="39"/>
      <c r="AJ60" s="39"/>
      <c r="AK60" s="39"/>
      <c r="AL60" s="39"/>
      <c r="AM60" s="56" t="s">
        <v>56</v>
      </c>
      <c r="AN60" s="39"/>
      <c r="AO60" s="39"/>
      <c r="AP60" s="36"/>
      <c r="AQ60" s="36"/>
      <c r="AR60" s="37"/>
      <c r="BE60" s="36"/>
    </row>
    <row r="61">
      <c r="B61" s="20"/>
      <c r="AR61" s="20"/>
    </row>
    <row r="62">
      <c r="B62" s="20"/>
      <c r="AR62" s="20"/>
    </row>
    <row r="63">
      <c r="B63" s="20"/>
      <c r="AR63" s="20"/>
    </row>
    <row r="64" s="2" customFormat="1">
      <c r="A64" s="36"/>
      <c r="B64" s="37"/>
      <c r="C64" s="36"/>
      <c r="D64" s="54" t="s">
        <v>57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58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20"/>
      <c r="AR65" s="20"/>
    </row>
    <row r="66">
      <c r="B66" s="20"/>
      <c r="AR66" s="20"/>
    </row>
    <row r="67">
      <c r="B67" s="20"/>
      <c r="AR67" s="20"/>
    </row>
    <row r="68">
      <c r="B68" s="20"/>
      <c r="AR68" s="20"/>
    </row>
    <row r="69">
      <c r="B69" s="20"/>
      <c r="AR69" s="20"/>
    </row>
    <row r="70">
      <c r="B70" s="20"/>
      <c r="AR70" s="20"/>
    </row>
    <row r="71">
      <c r="B71" s="20"/>
      <c r="AR71" s="20"/>
    </row>
    <row r="72">
      <c r="B72" s="20"/>
      <c r="AR72" s="20"/>
    </row>
    <row r="73">
      <c r="B73" s="20"/>
      <c r="AR73" s="20"/>
    </row>
    <row r="74">
      <c r="B74" s="20"/>
      <c r="AR74" s="20"/>
    </row>
    <row r="75" s="2" customFormat="1">
      <c r="A75" s="36"/>
      <c r="B75" s="37"/>
      <c r="C75" s="36"/>
      <c r="D75" s="56" t="s">
        <v>55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56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55</v>
      </c>
      <c r="AI75" s="39"/>
      <c r="AJ75" s="39"/>
      <c r="AK75" s="39"/>
      <c r="AL75" s="39"/>
      <c r="AM75" s="56" t="s">
        <v>56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21" t="s">
        <v>59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30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645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16</v>
      </c>
      <c r="D85" s="5"/>
      <c r="E85" s="5"/>
      <c r="F85" s="5"/>
      <c r="G85" s="5"/>
      <c r="H85" s="5"/>
      <c r="I85" s="5"/>
      <c r="J85" s="5"/>
      <c r="K85" s="5"/>
      <c r="L85" s="65" t="str">
        <f>K6</f>
        <v>Výměna podlahové krytiny ve školní jídelně ZŠ E. Beneše Písek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30" t="s">
        <v>20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Mírové náměstí 1466, 397 01 Písek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0" t="s">
        <v>22</v>
      </c>
      <c r="AJ87" s="36"/>
      <c r="AK87" s="36"/>
      <c r="AL87" s="36"/>
      <c r="AM87" s="67" t="str">
        <f>IF(AN8= "","",AN8)</f>
        <v>27. 11. 2023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25.65" customHeight="1">
      <c r="A89" s="36"/>
      <c r="B89" s="37"/>
      <c r="C89" s="30" t="s">
        <v>24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ZŠ a MŠ E. Beneše Písek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0" t="s">
        <v>31</v>
      </c>
      <c r="AJ89" s="36"/>
      <c r="AK89" s="36"/>
      <c r="AL89" s="36"/>
      <c r="AM89" s="68" t="str">
        <f>IF(E17="","",E17)</f>
        <v>Ing. Jaromír Havlíček – PROJKA s.r.o.</v>
      </c>
      <c r="AN89" s="4"/>
      <c r="AO89" s="4"/>
      <c r="AP89" s="4"/>
      <c r="AQ89" s="36"/>
      <c r="AR89" s="37"/>
      <c r="AS89" s="69" t="s">
        <v>60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30" t="s">
        <v>29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0" t="s">
        <v>35</v>
      </c>
      <c r="AJ90" s="36"/>
      <c r="AK90" s="36"/>
      <c r="AL90" s="36"/>
      <c r="AM90" s="68" t="str">
        <f>IF(E20="","",E20)</f>
        <v>ČAJAN s.r.o.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61</v>
      </c>
      <c r="D92" s="78"/>
      <c r="E92" s="78"/>
      <c r="F92" s="78"/>
      <c r="G92" s="78"/>
      <c r="H92" s="79"/>
      <c r="I92" s="80" t="s">
        <v>62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63</v>
      </c>
      <c r="AH92" s="78"/>
      <c r="AI92" s="78"/>
      <c r="AJ92" s="78"/>
      <c r="AK92" s="78"/>
      <c r="AL92" s="78"/>
      <c r="AM92" s="78"/>
      <c r="AN92" s="80" t="s">
        <v>64</v>
      </c>
      <c r="AO92" s="78"/>
      <c r="AP92" s="82"/>
      <c r="AQ92" s="83" t="s">
        <v>65</v>
      </c>
      <c r="AR92" s="37"/>
      <c r="AS92" s="84" t="s">
        <v>66</v>
      </c>
      <c r="AT92" s="85" t="s">
        <v>67</v>
      </c>
      <c r="AU92" s="85" t="s">
        <v>68</v>
      </c>
      <c r="AV92" s="85" t="s">
        <v>69</v>
      </c>
      <c r="AW92" s="85" t="s">
        <v>70</v>
      </c>
      <c r="AX92" s="85" t="s">
        <v>71</v>
      </c>
      <c r="AY92" s="85" t="s">
        <v>72</v>
      </c>
      <c r="AZ92" s="85" t="s">
        <v>73</v>
      </c>
      <c r="BA92" s="85" t="s">
        <v>74</v>
      </c>
      <c r="BB92" s="85" t="s">
        <v>75</v>
      </c>
      <c r="BC92" s="85" t="s">
        <v>76</v>
      </c>
      <c r="BD92" s="86" t="s">
        <v>77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78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ROUND(AG95,2)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ROUND(AS95,2)</f>
        <v>0</v>
      </c>
      <c r="AT94" s="97">
        <f>ROUND(SUM(AV94:AW94),2)</f>
        <v>0</v>
      </c>
      <c r="AU94" s="98">
        <f>ROUND(AU95,5)</f>
        <v>0</v>
      </c>
      <c r="AV94" s="97">
        <f>ROUND(AZ94*L29,2)</f>
        <v>0</v>
      </c>
      <c r="AW94" s="97">
        <f>ROUND(BA94*L30,2)</f>
        <v>0</v>
      </c>
      <c r="AX94" s="97">
        <f>ROUND(BB94*L29,2)</f>
        <v>0</v>
      </c>
      <c r="AY94" s="97">
        <f>ROUND(BC94*L30,2)</f>
        <v>0</v>
      </c>
      <c r="AZ94" s="97">
        <f>ROUND(AZ95,2)</f>
        <v>0</v>
      </c>
      <c r="BA94" s="97">
        <f>ROUND(BA95,2)</f>
        <v>0</v>
      </c>
      <c r="BB94" s="97">
        <f>ROUND(BB95,2)</f>
        <v>0</v>
      </c>
      <c r="BC94" s="97">
        <f>ROUND(BC95,2)</f>
        <v>0</v>
      </c>
      <c r="BD94" s="99">
        <f>ROUND(BD95,2)</f>
        <v>0</v>
      </c>
      <c r="BE94" s="6"/>
      <c r="BS94" s="100" t="s">
        <v>79</v>
      </c>
      <c r="BT94" s="100" t="s">
        <v>80</v>
      </c>
      <c r="BV94" s="100" t="s">
        <v>81</v>
      </c>
      <c r="BW94" s="100" t="s">
        <v>4</v>
      </c>
      <c r="BX94" s="100" t="s">
        <v>82</v>
      </c>
      <c r="CL94" s="100" t="s">
        <v>1</v>
      </c>
    </row>
    <row r="95" s="7" customFormat="1" ht="24.75" customHeight="1">
      <c r="A95" s="101" t="s">
        <v>83</v>
      </c>
      <c r="B95" s="102"/>
      <c r="C95" s="103"/>
      <c r="D95" s="104" t="s">
        <v>14</v>
      </c>
      <c r="E95" s="104"/>
      <c r="F95" s="104"/>
      <c r="G95" s="104"/>
      <c r="H95" s="104"/>
      <c r="I95" s="105"/>
      <c r="J95" s="104" t="s">
        <v>17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'645 - Výměna podlahové kr...'!J28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84</v>
      </c>
      <c r="AR95" s="102"/>
      <c r="AS95" s="108">
        <v>0</v>
      </c>
      <c r="AT95" s="109">
        <f>ROUND(SUM(AV95:AW95),2)</f>
        <v>0</v>
      </c>
      <c r="AU95" s="110">
        <f>'645 - Výměna podlahové kr...'!P134</f>
        <v>0</v>
      </c>
      <c r="AV95" s="109">
        <f>'645 - Výměna podlahové kr...'!J31</f>
        <v>0</v>
      </c>
      <c r="AW95" s="109">
        <f>'645 - Výměna podlahové kr...'!J32</f>
        <v>0</v>
      </c>
      <c r="AX95" s="109">
        <f>'645 - Výměna podlahové kr...'!J33</f>
        <v>0</v>
      </c>
      <c r="AY95" s="109">
        <f>'645 - Výměna podlahové kr...'!J34</f>
        <v>0</v>
      </c>
      <c r="AZ95" s="109">
        <f>'645 - Výměna podlahové kr...'!F31</f>
        <v>0</v>
      </c>
      <c r="BA95" s="109">
        <f>'645 - Výměna podlahové kr...'!F32</f>
        <v>0</v>
      </c>
      <c r="BB95" s="109">
        <f>'645 - Výměna podlahové kr...'!F33</f>
        <v>0</v>
      </c>
      <c r="BC95" s="109">
        <f>'645 - Výměna podlahové kr...'!F34</f>
        <v>0</v>
      </c>
      <c r="BD95" s="111">
        <f>'645 - Výměna podlahové kr...'!F35</f>
        <v>0</v>
      </c>
      <c r="BE95" s="7"/>
      <c r="BT95" s="112" t="s">
        <v>85</v>
      </c>
      <c r="BU95" s="112" t="s">
        <v>86</v>
      </c>
      <c r="BV95" s="112" t="s">
        <v>81</v>
      </c>
      <c r="BW95" s="112" t="s">
        <v>4</v>
      </c>
      <c r="BX95" s="112" t="s">
        <v>82</v>
      </c>
      <c r="CL95" s="112" t="s">
        <v>1</v>
      </c>
    </row>
    <row r="96" s="2" customFormat="1" ht="30" customHeight="1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7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37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645 - Výměna podlahové k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6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4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87</v>
      </c>
    </row>
    <row r="4" s="1" customFormat="1" ht="24.96" customHeight="1">
      <c r="B4" s="20"/>
      <c r="D4" s="21" t="s">
        <v>88</v>
      </c>
      <c r="L4" s="20"/>
      <c r="M4" s="113" t="s">
        <v>10</v>
      </c>
      <c r="AT4" s="17" t="s">
        <v>3</v>
      </c>
    </row>
    <row r="5" s="1" customFormat="1" ht="6.96" customHeight="1">
      <c r="B5" s="20"/>
      <c r="L5" s="20"/>
    </row>
    <row r="6" s="2" customFormat="1" ht="12" customHeight="1">
      <c r="A6" s="36"/>
      <c r="B6" s="37"/>
      <c r="C6" s="36"/>
      <c r="D6" s="30" t="s">
        <v>16</v>
      </c>
      <c r="E6" s="36"/>
      <c r="F6" s="36"/>
      <c r="G6" s="36"/>
      <c r="H6" s="36"/>
      <c r="I6" s="36"/>
      <c r="J6" s="36"/>
      <c r="K6" s="36"/>
      <c r="L6" s="53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37"/>
      <c r="C7" s="36"/>
      <c r="D7" s="36"/>
      <c r="E7" s="65" t="s">
        <v>17</v>
      </c>
      <c r="F7" s="36"/>
      <c r="G7" s="36"/>
      <c r="H7" s="36"/>
      <c r="I7" s="36"/>
      <c r="J7" s="36"/>
      <c r="K7" s="36"/>
      <c r="L7" s="53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37"/>
      <c r="C8" s="36"/>
      <c r="D8" s="36"/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37"/>
      <c r="C9" s="36"/>
      <c r="D9" s="30" t="s">
        <v>18</v>
      </c>
      <c r="E9" s="36"/>
      <c r="F9" s="25" t="s">
        <v>1</v>
      </c>
      <c r="G9" s="36"/>
      <c r="H9" s="36"/>
      <c r="I9" s="30" t="s">
        <v>19</v>
      </c>
      <c r="J9" s="25" t="s">
        <v>1</v>
      </c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37"/>
      <c r="C10" s="36"/>
      <c r="D10" s="30" t="s">
        <v>20</v>
      </c>
      <c r="E10" s="36"/>
      <c r="F10" s="25" t="s">
        <v>21</v>
      </c>
      <c r="G10" s="36"/>
      <c r="H10" s="36"/>
      <c r="I10" s="30" t="s">
        <v>22</v>
      </c>
      <c r="J10" s="67" t="str">
        <f>'Rekapitulace stavby'!AN8</f>
        <v>27. 11. 2023</v>
      </c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37"/>
      <c r="C11" s="36"/>
      <c r="D11" s="36"/>
      <c r="E11" s="36"/>
      <c r="F11" s="36"/>
      <c r="G11" s="36"/>
      <c r="H11" s="36"/>
      <c r="I11" s="36"/>
      <c r="J11" s="36"/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30" t="s">
        <v>24</v>
      </c>
      <c r="E12" s="36"/>
      <c r="F12" s="36"/>
      <c r="G12" s="36"/>
      <c r="H12" s="36"/>
      <c r="I12" s="30" t="s">
        <v>25</v>
      </c>
      <c r="J12" s="25" t="s">
        <v>26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37"/>
      <c r="C13" s="36"/>
      <c r="D13" s="36"/>
      <c r="E13" s="25" t="s">
        <v>27</v>
      </c>
      <c r="F13" s="36"/>
      <c r="G13" s="36"/>
      <c r="H13" s="36"/>
      <c r="I13" s="30" t="s">
        <v>28</v>
      </c>
      <c r="J13" s="25" t="s">
        <v>1</v>
      </c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37"/>
      <c r="C14" s="36"/>
      <c r="D14" s="36"/>
      <c r="E14" s="36"/>
      <c r="F14" s="36"/>
      <c r="G14" s="36"/>
      <c r="H14" s="36"/>
      <c r="I14" s="36"/>
      <c r="J14" s="36"/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37"/>
      <c r="C15" s="36"/>
      <c r="D15" s="30" t="s">
        <v>29</v>
      </c>
      <c r="E15" s="36"/>
      <c r="F15" s="36"/>
      <c r="G15" s="36"/>
      <c r="H15" s="36"/>
      <c r="I15" s="30" t="s">
        <v>25</v>
      </c>
      <c r="J15" s="31" t="str">
        <f>'Rekapitulace stavby'!AN13</f>
        <v>Vyplň údaj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37"/>
      <c r="C16" s="36"/>
      <c r="D16" s="36"/>
      <c r="E16" s="31" t="str">
        <f>'Rekapitulace stavby'!E14</f>
        <v>Vyplň údaj</v>
      </c>
      <c r="F16" s="25"/>
      <c r="G16" s="25"/>
      <c r="H16" s="25"/>
      <c r="I16" s="30" t="s">
        <v>28</v>
      </c>
      <c r="J16" s="31" t="str">
        <f>'Rekapitulace stavby'!AN14</f>
        <v>Vyplň údaj</v>
      </c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37"/>
      <c r="C17" s="36"/>
      <c r="D17" s="36"/>
      <c r="E17" s="36"/>
      <c r="F17" s="36"/>
      <c r="G17" s="36"/>
      <c r="H17" s="36"/>
      <c r="I17" s="36"/>
      <c r="J17" s="36"/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37"/>
      <c r="C18" s="36"/>
      <c r="D18" s="30" t="s">
        <v>31</v>
      </c>
      <c r="E18" s="36"/>
      <c r="F18" s="36"/>
      <c r="G18" s="36"/>
      <c r="H18" s="36"/>
      <c r="I18" s="30" t="s">
        <v>25</v>
      </c>
      <c r="J18" s="25" t="s">
        <v>32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37"/>
      <c r="C19" s="36"/>
      <c r="D19" s="36"/>
      <c r="E19" s="25" t="s">
        <v>33</v>
      </c>
      <c r="F19" s="36"/>
      <c r="G19" s="36"/>
      <c r="H19" s="36"/>
      <c r="I19" s="30" t="s">
        <v>28</v>
      </c>
      <c r="J19" s="25" t="s">
        <v>1</v>
      </c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37"/>
      <c r="C20" s="36"/>
      <c r="D20" s="36"/>
      <c r="E20" s="36"/>
      <c r="F20" s="36"/>
      <c r="G20" s="36"/>
      <c r="H20" s="36"/>
      <c r="I20" s="36"/>
      <c r="J20" s="36"/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37"/>
      <c r="C21" s="36"/>
      <c r="D21" s="30" t="s">
        <v>35</v>
      </c>
      <c r="E21" s="36"/>
      <c r="F21" s="36"/>
      <c r="G21" s="36"/>
      <c r="H21" s="36"/>
      <c r="I21" s="30" t="s">
        <v>25</v>
      </c>
      <c r="J21" s="25" t="s">
        <v>36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37"/>
      <c r="C22" s="36"/>
      <c r="D22" s="36"/>
      <c r="E22" s="25" t="s">
        <v>37</v>
      </c>
      <c r="F22" s="36"/>
      <c r="G22" s="36"/>
      <c r="H22" s="36"/>
      <c r="I22" s="30" t="s">
        <v>28</v>
      </c>
      <c r="J22" s="25" t="s">
        <v>38</v>
      </c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37"/>
      <c r="C23" s="36"/>
      <c r="D23" s="36"/>
      <c r="E23" s="36"/>
      <c r="F23" s="36"/>
      <c r="G23" s="36"/>
      <c r="H23" s="36"/>
      <c r="I23" s="36"/>
      <c r="J23" s="36"/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37"/>
      <c r="C24" s="36"/>
      <c r="D24" s="30" t="s">
        <v>39</v>
      </c>
      <c r="E24" s="36"/>
      <c r="F24" s="36"/>
      <c r="G24" s="36"/>
      <c r="H24" s="36"/>
      <c r="I24" s="36"/>
      <c r="J24" s="36"/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14"/>
      <c r="B25" s="115"/>
      <c r="C25" s="114"/>
      <c r="D25" s="114"/>
      <c r="E25" s="34" t="s">
        <v>1</v>
      </c>
      <c r="F25" s="34"/>
      <c r="G25" s="34"/>
      <c r="H25" s="34"/>
      <c r="I25" s="114"/>
      <c r="J25" s="114"/>
      <c r="K25" s="114"/>
      <c r="L25" s="116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</row>
    <row r="26" s="2" customFormat="1" ht="6.96" customHeight="1">
      <c r="A26" s="36"/>
      <c r="B26" s="37"/>
      <c r="C26" s="36"/>
      <c r="D26" s="36"/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37"/>
      <c r="C27" s="36"/>
      <c r="D27" s="88"/>
      <c r="E27" s="88"/>
      <c r="F27" s="88"/>
      <c r="G27" s="88"/>
      <c r="H27" s="88"/>
      <c r="I27" s="88"/>
      <c r="J27" s="88"/>
      <c r="K27" s="88"/>
      <c r="L27" s="53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37"/>
      <c r="C28" s="36"/>
      <c r="D28" s="117" t="s">
        <v>40</v>
      </c>
      <c r="E28" s="36"/>
      <c r="F28" s="36"/>
      <c r="G28" s="36"/>
      <c r="H28" s="36"/>
      <c r="I28" s="36"/>
      <c r="J28" s="94">
        <f>ROUND(J134, 2)</f>
        <v>0</v>
      </c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36"/>
      <c r="E30" s="36"/>
      <c r="F30" s="41" t="s">
        <v>42</v>
      </c>
      <c r="G30" s="36"/>
      <c r="H30" s="36"/>
      <c r="I30" s="41" t="s">
        <v>41</v>
      </c>
      <c r="J30" s="41" t="s">
        <v>43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118" t="s">
        <v>44</v>
      </c>
      <c r="E31" s="30" t="s">
        <v>45</v>
      </c>
      <c r="F31" s="119">
        <f>ROUND((SUM(BE134:BE340)),  2)</f>
        <v>0</v>
      </c>
      <c r="G31" s="36"/>
      <c r="H31" s="36"/>
      <c r="I31" s="120">
        <v>0.20999999999999999</v>
      </c>
      <c r="J31" s="119">
        <f>ROUND(((SUM(BE134:BE340))*I31),  2)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37"/>
      <c r="C32" s="36"/>
      <c r="D32" s="36"/>
      <c r="E32" s="30" t="s">
        <v>46</v>
      </c>
      <c r="F32" s="119">
        <f>ROUND((SUM(BF134:BF340)),  2)</f>
        <v>0</v>
      </c>
      <c r="G32" s="36"/>
      <c r="H32" s="36"/>
      <c r="I32" s="120">
        <v>0.12</v>
      </c>
      <c r="J32" s="119">
        <f>ROUND(((SUM(BF134:BF340))*I32), 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37"/>
      <c r="C33" s="36"/>
      <c r="D33" s="36"/>
      <c r="E33" s="30" t="s">
        <v>47</v>
      </c>
      <c r="F33" s="119">
        <f>ROUND((SUM(BG134:BG340)),  2)</f>
        <v>0</v>
      </c>
      <c r="G33" s="36"/>
      <c r="H33" s="36"/>
      <c r="I33" s="120">
        <v>0.20999999999999999</v>
      </c>
      <c r="J33" s="119">
        <f>0</f>
        <v>0</v>
      </c>
      <c r="K33" s="36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37"/>
      <c r="C34" s="36"/>
      <c r="D34" s="36"/>
      <c r="E34" s="30" t="s">
        <v>48</v>
      </c>
      <c r="F34" s="119">
        <f>ROUND((SUM(BH134:BH340)),  2)</f>
        <v>0</v>
      </c>
      <c r="G34" s="36"/>
      <c r="H34" s="36"/>
      <c r="I34" s="120">
        <v>0.12</v>
      </c>
      <c r="J34" s="119">
        <f>0</f>
        <v>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37"/>
      <c r="C35" s="36"/>
      <c r="D35" s="36"/>
      <c r="E35" s="30" t="s">
        <v>49</v>
      </c>
      <c r="F35" s="119">
        <f>ROUND((SUM(BI134:BI340)),  2)</f>
        <v>0</v>
      </c>
      <c r="G35" s="36"/>
      <c r="H35" s="36"/>
      <c r="I35" s="120">
        <v>0</v>
      </c>
      <c r="J35" s="119">
        <f>0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37"/>
      <c r="C36" s="36"/>
      <c r="D36" s="36"/>
      <c r="E36" s="36"/>
      <c r="F36" s="36"/>
      <c r="G36" s="36"/>
      <c r="H36" s="36"/>
      <c r="I36" s="36"/>
      <c r="J36" s="36"/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37"/>
      <c r="C37" s="121"/>
      <c r="D37" s="122" t="s">
        <v>50</v>
      </c>
      <c r="E37" s="79"/>
      <c r="F37" s="79"/>
      <c r="G37" s="123" t="s">
        <v>51</v>
      </c>
      <c r="H37" s="124" t="s">
        <v>52</v>
      </c>
      <c r="I37" s="79"/>
      <c r="J37" s="125">
        <f>SUM(J28:J35)</f>
        <v>0</v>
      </c>
      <c r="K37" s="12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37"/>
      <c r="C38" s="36"/>
      <c r="D38" s="36"/>
      <c r="E38" s="36"/>
      <c r="F38" s="36"/>
      <c r="G38" s="36"/>
      <c r="H38" s="36"/>
      <c r="I38" s="36"/>
      <c r="J38" s="36"/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53"/>
      <c r="D50" s="54" t="s">
        <v>53</v>
      </c>
      <c r="E50" s="55"/>
      <c r="F50" s="55"/>
      <c r="G50" s="54" t="s">
        <v>54</v>
      </c>
      <c r="H50" s="55"/>
      <c r="I50" s="55"/>
      <c r="J50" s="55"/>
      <c r="K50" s="55"/>
      <c r="L50" s="5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6"/>
      <c r="B61" s="37"/>
      <c r="C61" s="36"/>
      <c r="D61" s="56" t="s">
        <v>55</v>
      </c>
      <c r="E61" s="39"/>
      <c r="F61" s="127" t="s">
        <v>56</v>
      </c>
      <c r="G61" s="56" t="s">
        <v>55</v>
      </c>
      <c r="H61" s="39"/>
      <c r="I61" s="39"/>
      <c r="J61" s="128" t="s">
        <v>56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6"/>
      <c r="B65" s="37"/>
      <c r="C65" s="36"/>
      <c r="D65" s="54" t="s">
        <v>57</v>
      </c>
      <c r="E65" s="57"/>
      <c r="F65" s="57"/>
      <c r="G65" s="54" t="s">
        <v>58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6"/>
      <c r="B76" s="37"/>
      <c r="C76" s="36"/>
      <c r="D76" s="56" t="s">
        <v>55</v>
      </c>
      <c r="E76" s="39"/>
      <c r="F76" s="127" t="s">
        <v>56</v>
      </c>
      <c r="G76" s="56" t="s">
        <v>55</v>
      </c>
      <c r="H76" s="39"/>
      <c r="I76" s="39"/>
      <c r="J76" s="128" t="s">
        <v>56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89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6"/>
      <c r="D85" s="36"/>
      <c r="E85" s="65" t="str">
        <f>E7</f>
        <v>Výměna podlahové krytiny ve školní jídelně ZŠ E. Beneše Písek</v>
      </c>
      <c r="F85" s="36"/>
      <c r="G85" s="36"/>
      <c r="H85" s="36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6"/>
      <c r="E87" s="36"/>
      <c r="F87" s="25" t="str">
        <f>F10</f>
        <v xml:space="preserve">Mírové náměstí 1466, 397 01 Písek </v>
      </c>
      <c r="G87" s="36"/>
      <c r="H87" s="36"/>
      <c r="I87" s="30" t="s">
        <v>22</v>
      </c>
      <c r="J87" s="67" t="str">
        <f>IF(J10="","",J10)</f>
        <v>27. 11. 2023</v>
      </c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25.65" customHeight="1">
      <c r="A89" s="36"/>
      <c r="B89" s="37"/>
      <c r="C89" s="30" t="s">
        <v>24</v>
      </c>
      <c r="D89" s="36"/>
      <c r="E89" s="36"/>
      <c r="F89" s="25" t="str">
        <f>E13</f>
        <v>ZŠ a MŠ E. Beneše Písek</v>
      </c>
      <c r="G89" s="36"/>
      <c r="H89" s="36"/>
      <c r="I89" s="30" t="s">
        <v>31</v>
      </c>
      <c r="J89" s="34" t="str">
        <f>E19</f>
        <v>Ing. Jaromír Havlíček – PROJKA s.r.o.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29</v>
      </c>
      <c r="D90" s="36"/>
      <c r="E90" s="36"/>
      <c r="F90" s="25" t="str">
        <f>IF(E16="","",E16)</f>
        <v>Vyplň údaj</v>
      </c>
      <c r="G90" s="36"/>
      <c r="H90" s="36"/>
      <c r="I90" s="30" t="s">
        <v>35</v>
      </c>
      <c r="J90" s="34" t="str">
        <f>E22</f>
        <v>ČAJAN s.r.o.</v>
      </c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29" t="s">
        <v>90</v>
      </c>
      <c r="D92" s="121"/>
      <c r="E92" s="121"/>
      <c r="F92" s="121"/>
      <c r="G92" s="121"/>
      <c r="H92" s="121"/>
      <c r="I92" s="121"/>
      <c r="J92" s="130" t="s">
        <v>91</v>
      </c>
      <c r="K92" s="121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31" t="s">
        <v>92</v>
      </c>
      <c r="D94" s="36"/>
      <c r="E94" s="36"/>
      <c r="F94" s="36"/>
      <c r="G94" s="36"/>
      <c r="H94" s="36"/>
      <c r="I94" s="36"/>
      <c r="J94" s="94">
        <f>J134</f>
        <v>0</v>
      </c>
      <c r="K94" s="36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7" t="s">
        <v>93</v>
      </c>
    </row>
    <row r="95" s="9" customFormat="1" ht="24.96" customHeight="1">
      <c r="A95" s="9"/>
      <c r="B95" s="132"/>
      <c r="C95" s="9"/>
      <c r="D95" s="133" t="s">
        <v>94</v>
      </c>
      <c r="E95" s="134"/>
      <c r="F95" s="134"/>
      <c r="G95" s="134"/>
      <c r="H95" s="134"/>
      <c r="I95" s="134"/>
      <c r="J95" s="135">
        <f>J135</f>
        <v>0</v>
      </c>
      <c r="K95" s="9"/>
      <c r="L95" s="132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6"/>
      <c r="C96" s="10"/>
      <c r="D96" s="137" t="s">
        <v>95</v>
      </c>
      <c r="E96" s="138"/>
      <c r="F96" s="138"/>
      <c r="G96" s="138"/>
      <c r="H96" s="138"/>
      <c r="I96" s="138"/>
      <c r="J96" s="139">
        <f>J136</f>
        <v>0</v>
      </c>
      <c r="K96" s="10"/>
      <c r="L96" s="13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6"/>
      <c r="C97" s="10"/>
      <c r="D97" s="137" t="s">
        <v>96</v>
      </c>
      <c r="E97" s="138"/>
      <c r="F97" s="138"/>
      <c r="G97" s="138"/>
      <c r="H97" s="138"/>
      <c r="I97" s="138"/>
      <c r="J97" s="139">
        <f>J143</f>
        <v>0</v>
      </c>
      <c r="K97" s="10"/>
      <c r="L97" s="13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6"/>
      <c r="C98" s="10"/>
      <c r="D98" s="137" t="s">
        <v>97</v>
      </c>
      <c r="E98" s="138"/>
      <c r="F98" s="138"/>
      <c r="G98" s="138"/>
      <c r="H98" s="138"/>
      <c r="I98" s="138"/>
      <c r="J98" s="139">
        <f>J152</f>
        <v>0</v>
      </c>
      <c r="K98" s="10"/>
      <c r="L98" s="13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6"/>
      <c r="C99" s="10"/>
      <c r="D99" s="137" t="s">
        <v>98</v>
      </c>
      <c r="E99" s="138"/>
      <c r="F99" s="138"/>
      <c r="G99" s="138"/>
      <c r="H99" s="138"/>
      <c r="I99" s="138"/>
      <c r="J99" s="139">
        <f>J168</f>
        <v>0</v>
      </c>
      <c r="K99" s="10"/>
      <c r="L99" s="13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6"/>
      <c r="C100" s="10"/>
      <c r="D100" s="137" t="s">
        <v>99</v>
      </c>
      <c r="E100" s="138"/>
      <c r="F100" s="138"/>
      <c r="G100" s="138"/>
      <c r="H100" s="138"/>
      <c r="I100" s="138"/>
      <c r="J100" s="139">
        <f>J179</f>
        <v>0</v>
      </c>
      <c r="K100" s="10"/>
      <c r="L100" s="1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2"/>
      <c r="C101" s="9"/>
      <c r="D101" s="133" t="s">
        <v>100</v>
      </c>
      <c r="E101" s="134"/>
      <c r="F101" s="134"/>
      <c r="G101" s="134"/>
      <c r="H101" s="134"/>
      <c r="I101" s="134"/>
      <c r="J101" s="135">
        <f>J181</f>
        <v>0</v>
      </c>
      <c r="K101" s="9"/>
      <c r="L101" s="13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6"/>
      <c r="C102" s="10"/>
      <c r="D102" s="137" t="s">
        <v>101</v>
      </c>
      <c r="E102" s="138"/>
      <c r="F102" s="138"/>
      <c r="G102" s="138"/>
      <c r="H102" s="138"/>
      <c r="I102" s="138"/>
      <c r="J102" s="139">
        <f>J182</f>
        <v>0</v>
      </c>
      <c r="K102" s="10"/>
      <c r="L102" s="13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6"/>
      <c r="C103" s="10"/>
      <c r="D103" s="137" t="s">
        <v>102</v>
      </c>
      <c r="E103" s="138"/>
      <c r="F103" s="138"/>
      <c r="G103" s="138"/>
      <c r="H103" s="138"/>
      <c r="I103" s="138"/>
      <c r="J103" s="139">
        <f>J189</f>
        <v>0</v>
      </c>
      <c r="K103" s="10"/>
      <c r="L103" s="13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6"/>
      <c r="C104" s="10"/>
      <c r="D104" s="137" t="s">
        <v>103</v>
      </c>
      <c r="E104" s="138"/>
      <c r="F104" s="138"/>
      <c r="G104" s="138"/>
      <c r="H104" s="138"/>
      <c r="I104" s="138"/>
      <c r="J104" s="139">
        <f>J198</f>
        <v>0</v>
      </c>
      <c r="K104" s="10"/>
      <c r="L104" s="13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36"/>
      <c r="C105" s="10"/>
      <c r="D105" s="137" t="s">
        <v>104</v>
      </c>
      <c r="E105" s="138"/>
      <c r="F105" s="138"/>
      <c r="G105" s="138"/>
      <c r="H105" s="138"/>
      <c r="I105" s="138"/>
      <c r="J105" s="139">
        <f>J207</f>
        <v>0</v>
      </c>
      <c r="K105" s="10"/>
      <c r="L105" s="13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36"/>
      <c r="C106" s="10"/>
      <c r="D106" s="137" t="s">
        <v>105</v>
      </c>
      <c r="E106" s="138"/>
      <c r="F106" s="138"/>
      <c r="G106" s="138"/>
      <c r="H106" s="138"/>
      <c r="I106" s="138"/>
      <c r="J106" s="139">
        <f>J260</f>
        <v>0</v>
      </c>
      <c r="K106" s="10"/>
      <c r="L106" s="13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36"/>
      <c r="C107" s="10"/>
      <c r="D107" s="137" t="s">
        <v>106</v>
      </c>
      <c r="E107" s="138"/>
      <c r="F107" s="138"/>
      <c r="G107" s="138"/>
      <c r="H107" s="138"/>
      <c r="I107" s="138"/>
      <c r="J107" s="139">
        <f>J267</f>
        <v>0</v>
      </c>
      <c r="K107" s="10"/>
      <c r="L107" s="13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6"/>
      <c r="C108" s="10"/>
      <c r="D108" s="137" t="s">
        <v>107</v>
      </c>
      <c r="E108" s="138"/>
      <c r="F108" s="138"/>
      <c r="G108" s="138"/>
      <c r="H108" s="138"/>
      <c r="I108" s="138"/>
      <c r="J108" s="139">
        <f>J270</f>
        <v>0</v>
      </c>
      <c r="K108" s="10"/>
      <c r="L108" s="13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6"/>
      <c r="C109" s="10"/>
      <c r="D109" s="137" t="s">
        <v>108</v>
      </c>
      <c r="E109" s="138"/>
      <c r="F109" s="138"/>
      <c r="G109" s="138"/>
      <c r="H109" s="138"/>
      <c r="I109" s="138"/>
      <c r="J109" s="139">
        <f>J287</f>
        <v>0</v>
      </c>
      <c r="K109" s="10"/>
      <c r="L109" s="13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36"/>
      <c r="C110" s="10"/>
      <c r="D110" s="137" t="s">
        <v>109</v>
      </c>
      <c r="E110" s="138"/>
      <c r="F110" s="138"/>
      <c r="G110" s="138"/>
      <c r="H110" s="138"/>
      <c r="I110" s="138"/>
      <c r="J110" s="139">
        <f>J294</f>
        <v>0</v>
      </c>
      <c r="K110" s="10"/>
      <c r="L110" s="13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36"/>
      <c r="C111" s="10"/>
      <c r="D111" s="137" t="s">
        <v>110</v>
      </c>
      <c r="E111" s="138"/>
      <c r="F111" s="138"/>
      <c r="G111" s="138"/>
      <c r="H111" s="138"/>
      <c r="I111" s="138"/>
      <c r="J111" s="139">
        <f>J313</f>
        <v>0</v>
      </c>
      <c r="K111" s="10"/>
      <c r="L111" s="13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6"/>
      <c r="C112" s="10"/>
      <c r="D112" s="137" t="s">
        <v>111</v>
      </c>
      <c r="E112" s="138"/>
      <c r="F112" s="138"/>
      <c r="G112" s="138"/>
      <c r="H112" s="138"/>
      <c r="I112" s="138"/>
      <c r="J112" s="139">
        <f>J326</f>
        <v>0</v>
      </c>
      <c r="K112" s="10"/>
      <c r="L112" s="13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9" customFormat="1" ht="24.96" customHeight="1">
      <c r="A113" s="9"/>
      <c r="B113" s="132"/>
      <c r="C113" s="9"/>
      <c r="D113" s="133" t="s">
        <v>112</v>
      </c>
      <c r="E113" s="134"/>
      <c r="F113" s="134"/>
      <c r="G113" s="134"/>
      <c r="H113" s="134"/>
      <c r="I113" s="134"/>
      <c r="J113" s="135">
        <f>J335</f>
        <v>0</v>
      </c>
      <c r="K113" s="9"/>
      <c r="L113" s="132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10" customFormat="1" ht="19.92" customHeight="1">
      <c r="A114" s="10"/>
      <c r="B114" s="136"/>
      <c r="C114" s="10"/>
      <c r="D114" s="137" t="s">
        <v>113</v>
      </c>
      <c r="E114" s="138"/>
      <c r="F114" s="138"/>
      <c r="G114" s="138"/>
      <c r="H114" s="138"/>
      <c r="I114" s="138"/>
      <c r="J114" s="139">
        <f>J336</f>
        <v>0</v>
      </c>
      <c r="K114" s="10"/>
      <c r="L114" s="13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32"/>
      <c r="C115" s="9"/>
      <c r="D115" s="133" t="s">
        <v>114</v>
      </c>
      <c r="E115" s="134"/>
      <c r="F115" s="134"/>
      <c r="G115" s="134"/>
      <c r="H115" s="134"/>
      <c r="I115" s="134"/>
      <c r="J115" s="135">
        <f>J338</f>
        <v>0</v>
      </c>
      <c r="K115" s="9"/>
      <c r="L115" s="132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36"/>
      <c r="C116" s="10"/>
      <c r="D116" s="137" t="s">
        <v>115</v>
      </c>
      <c r="E116" s="138"/>
      <c r="F116" s="138"/>
      <c r="G116" s="138"/>
      <c r="H116" s="138"/>
      <c r="I116" s="138"/>
      <c r="J116" s="139">
        <f>J339</f>
        <v>0</v>
      </c>
      <c r="K116" s="10"/>
      <c r="L116" s="13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="2" customFormat="1" ht="6.96" customHeight="1">
      <c r="A122" s="36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4.96" customHeight="1">
      <c r="A123" s="36"/>
      <c r="B123" s="37"/>
      <c r="C123" s="21" t="s">
        <v>116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30" t="s">
        <v>16</v>
      </c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30" customHeight="1">
      <c r="A126" s="36"/>
      <c r="B126" s="37"/>
      <c r="C126" s="36"/>
      <c r="D126" s="36"/>
      <c r="E126" s="65" t="str">
        <f>E7</f>
        <v>Výměna podlahové krytiny ve školní jídelně ZŠ E. Beneše Písek</v>
      </c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30" t="s">
        <v>20</v>
      </c>
      <c r="D128" s="36"/>
      <c r="E128" s="36"/>
      <c r="F128" s="25" t="str">
        <f>F10</f>
        <v xml:space="preserve">Mírové náměstí 1466, 397 01 Písek </v>
      </c>
      <c r="G128" s="36"/>
      <c r="H128" s="36"/>
      <c r="I128" s="30" t="s">
        <v>22</v>
      </c>
      <c r="J128" s="67" t="str">
        <f>IF(J10="","",J10)</f>
        <v>27. 11. 2023</v>
      </c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6.96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25.65" customHeight="1">
      <c r="A130" s="36"/>
      <c r="B130" s="37"/>
      <c r="C130" s="30" t="s">
        <v>24</v>
      </c>
      <c r="D130" s="36"/>
      <c r="E130" s="36"/>
      <c r="F130" s="25" t="str">
        <f>E13</f>
        <v>ZŠ a MŠ E. Beneše Písek</v>
      </c>
      <c r="G130" s="36"/>
      <c r="H130" s="36"/>
      <c r="I130" s="30" t="s">
        <v>31</v>
      </c>
      <c r="J130" s="34" t="str">
        <f>E19</f>
        <v>Ing. Jaromír Havlíček – PROJKA s.r.o.</v>
      </c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5.15" customHeight="1">
      <c r="A131" s="36"/>
      <c r="B131" s="37"/>
      <c r="C131" s="30" t="s">
        <v>29</v>
      </c>
      <c r="D131" s="36"/>
      <c r="E131" s="36"/>
      <c r="F131" s="25" t="str">
        <f>IF(E16="","",E16)</f>
        <v>Vyplň údaj</v>
      </c>
      <c r="G131" s="36"/>
      <c r="H131" s="36"/>
      <c r="I131" s="30" t="s">
        <v>35</v>
      </c>
      <c r="J131" s="34" t="str">
        <f>E22</f>
        <v>ČAJAN s.r.o.</v>
      </c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0.32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11" customFormat="1" ht="29.28" customHeight="1">
      <c r="A133" s="140"/>
      <c r="B133" s="141"/>
      <c r="C133" s="142" t="s">
        <v>117</v>
      </c>
      <c r="D133" s="143" t="s">
        <v>65</v>
      </c>
      <c r="E133" s="143" t="s">
        <v>61</v>
      </c>
      <c r="F133" s="143" t="s">
        <v>62</v>
      </c>
      <c r="G133" s="143" t="s">
        <v>118</v>
      </c>
      <c r="H133" s="143" t="s">
        <v>119</v>
      </c>
      <c r="I133" s="143" t="s">
        <v>120</v>
      </c>
      <c r="J133" s="144" t="s">
        <v>91</v>
      </c>
      <c r="K133" s="145" t="s">
        <v>121</v>
      </c>
      <c r="L133" s="146"/>
      <c r="M133" s="84" t="s">
        <v>1</v>
      </c>
      <c r="N133" s="85" t="s">
        <v>44</v>
      </c>
      <c r="O133" s="85" t="s">
        <v>122</v>
      </c>
      <c r="P133" s="85" t="s">
        <v>123</v>
      </c>
      <c r="Q133" s="85" t="s">
        <v>124</v>
      </c>
      <c r="R133" s="85" t="s">
        <v>125</v>
      </c>
      <c r="S133" s="85" t="s">
        <v>126</v>
      </c>
      <c r="T133" s="86" t="s">
        <v>127</v>
      </c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</row>
    <row r="134" s="2" customFormat="1" ht="22.8" customHeight="1">
      <c r="A134" s="36"/>
      <c r="B134" s="37"/>
      <c r="C134" s="91" t="s">
        <v>128</v>
      </c>
      <c r="D134" s="36"/>
      <c r="E134" s="36"/>
      <c r="F134" s="36"/>
      <c r="G134" s="36"/>
      <c r="H134" s="36"/>
      <c r="I134" s="36"/>
      <c r="J134" s="147">
        <f>BK134</f>
        <v>0</v>
      </c>
      <c r="K134" s="36"/>
      <c r="L134" s="37"/>
      <c r="M134" s="87"/>
      <c r="N134" s="71"/>
      <c r="O134" s="88"/>
      <c r="P134" s="148">
        <f>P135+P181+P335+P338</f>
        <v>0</v>
      </c>
      <c r="Q134" s="88"/>
      <c r="R134" s="148">
        <f>R135+R181+R335+R338</f>
        <v>23.151331769999995</v>
      </c>
      <c r="S134" s="88"/>
      <c r="T134" s="149">
        <f>T135+T181+T335+T338</f>
        <v>15.011402499999997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7" t="s">
        <v>79</v>
      </c>
      <c r="AU134" s="17" t="s">
        <v>93</v>
      </c>
      <c r="BK134" s="150">
        <f>BK135+BK181+BK335+BK338</f>
        <v>0</v>
      </c>
    </row>
    <row r="135" s="12" customFormat="1" ht="25.92" customHeight="1">
      <c r="A135" s="12"/>
      <c r="B135" s="151"/>
      <c r="C135" s="12"/>
      <c r="D135" s="152" t="s">
        <v>79</v>
      </c>
      <c r="E135" s="153" t="s">
        <v>129</v>
      </c>
      <c r="F135" s="153" t="s">
        <v>130</v>
      </c>
      <c r="G135" s="12"/>
      <c r="H135" s="12"/>
      <c r="I135" s="154"/>
      <c r="J135" s="155">
        <f>BK135</f>
        <v>0</v>
      </c>
      <c r="K135" s="12"/>
      <c r="L135" s="151"/>
      <c r="M135" s="156"/>
      <c r="N135" s="157"/>
      <c r="O135" s="157"/>
      <c r="P135" s="158">
        <f>P136+P143+P152+P168+P179</f>
        <v>0</v>
      </c>
      <c r="Q135" s="157"/>
      <c r="R135" s="158">
        <f>R136+R143+R152+R168+R179</f>
        <v>17.597328739999995</v>
      </c>
      <c r="S135" s="157"/>
      <c r="T135" s="159">
        <f>T136+T143+T152+T168+T179</f>
        <v>14.326799999999997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2" t="s">
        <v>85</v>
      </c>
      <c r="AT135" s="160" t="s">
        <v>79</v>
      </c>
      <c r="AU135" s="160" t="s">
        <v>80</v>
      </c>
      <c r="AY135" s="152" t="s">
        <v>131</v>
      </c>
      <c r="BK135" s="161">
        <f>BK136+BK143+BK152+BK168+BK179</f>
        <v>0</v>
      </c>
    </row>
    <row r="136" s="12" customFormat="1" ht="22.8" customHeight="1">
      <c r="A136" s="12"/>
      <c r="B136" s="151"/>
      <c r="C136" s="12"/>
      <c r="D136" s="152" t="s">
        <v>79</v>
      </c>
      <c r="E136" s="162" t="s">
        <v>132</v>
      </c>
      <c r="F136" s="162" t="s">
        <v>133</v>
      </c>
      <c r="G136" s="12"/>
      <c r="H136" s="12"/>
      <c r="I136" s="154"/>
      <c r="J136" s="163">
        <f>BK136</f>
        <v>0</v>
      </c>
      <c r="K136" s="12"/>
      <c r="L136" s="151"/>
      <c r="M136" s="156"/>
      <c r="N136" s="157"/>
      <c r="O136" s="157"/>
      <c r="P136" s="158">
        <f>SUM(P137:P142)</f>
        <v>0</v>
      </c>
      <c r="Q136" s="157"/>
      <c r="R136" s="158">
        <f>SUM(R137:R142)</f>
        <v>0.14122499999999999</v>
      </c>
      <c r="S136" s="157"/>
      <c r="T136" s="159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2" t="s">
        <v>85</v>
      </c>
      <c r="AT136" s="160" t="s">
        <v>79</v>
      </c>
      <c r="AU136" s="160" t="s">
        <v>85</v>
      </c>
      <c r="AY136" s="152" t="s">
        <v>131</v>
      </c>
      <c r="BK136" s="161">
        <f>SUM(BK137:BK142)</f>
        <v>0</v>
      </c>
    </row>
    <row r="137" s="2" customFormat="1" ht="21.75" customHeight="1">
      <c r="A137" s="36"/>
      <c r="B137" s="164"/>
      <c r="C137" s="165" t="s">
        <v>85</v>
      </c>
      <c r="D137" s="165" t="s">
        <v>134</v>
      </c>
      <c r="E137" s="166" t="s">
        <v>135</v>
      </c>
      <c r="F137" s="167" t="s">
        <v>136</v>
      </c>
      <c r="G137" s="168" t="s">
        <v>137</v>
      </c>
      <c r="H137" s="169">
        <v>0.47999999999999998</v>
      </c>
      <c r="I137" s="170"/>
      <c r="J137" s="171">
        <f>ROUND(I137*H137,2)</f>
        <v>0</v>
      </c>
      <c r="K137" s="172"/>
      <c r="L137" s="37"/>
      <c r="M137" s="173" t="s">
        <v>1</v>
      </c>
      <c r="N137" s="174" t="s">
        <v>45</v>
      </c>
      <c r="O137" s="75"/>
      <c r="P137" s="175">
        <f>O137*H137</f>
        <v>0</v>
      </c>
      <c r="Q137" s="175">
        <v>0.056000000000000001</v>
      </c>
      <c r="R137" s="175">
        <f>Q137*H137</f>
        <v>0.026880000000000001</v>
      </c>
      <c r="S137" s="175">
        <v>0</v>
      </c>
      <c r="T137" s="17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77" t="s">
        <v>138</v>
      </c>
      <c r="AT137" s="177" t="s">
        <v>134</v>
      </c>
      <c r="AU137" s="177" t="s">
        <v>87</v>
      </c>
      <c r="AY137" s="17" t="s">
        <v>131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7" t="s">
        <v>85</v>
      </c>
      <c r="BK137" s="178">
        <f>ROUND(I137*H137,2)</f>
        <v>0</v>
      </c>
      <c r="BL137" s="17" t="s">
        <v>138</v>
      </c>
      <c r="BM137" s="177" t="s">
        <v>139</v>
      </c>
    </row>
    <row r="138" s="13" customFormat="1">
      <c r="A138" s="13"/>
      <c r="B138" s="179"/>
      <c r="C138" s="13"/>
      <c r="D138" s="180" t="s">
        <v>140</v>
      </c>
      <c r="E138" s="181" t="s">
        <v>1</v>
      </c>
      <c r="F138" s="182" t="s">
        <v>141</v>
      </c>
      <c r="G138" s="13"/>
      <c r="H138" s="183">
        <v>0.47999999999999998</v>
      </c>
      <c r="I138" s="184"/>
      <c r="J138" s="13"/>
      <c r="K138" s="13"/>
      <c r="L138" s="179"/>
      <c r="M138" s="185"/>
      <c r="N138" s="186"/>
      <c r="O138" s="186"/>
      <c r="P138" s="186"/>
      <c r="Q138" s="186"/>
      <c r="R138" s="186"/>
      <c r="S138" s="186"/>
      <c r="T138" s="18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1" t="s">
        <v>140</v>
      </c>
      <c r="AU138" s="181" t="s">
        <v>87</v>
      </c>
      <c r="AV138" s="13" t="s">
        <v>87</v>
      </c>
      <c r="AW138" s="13" t="s">
        <v>34</v>
      </c>
      <c r="AX138" s="13" t="s">
        <v>85</v>
      </c>
      <c r="AY138" s="181" t="s">
        <v>131</v>
      </c>
    </row>
    <row r="139" s="2" customFormat="1" ht="24.15" customHeight="1">
      <c r="A139" s="36"/>
      <c r="B139" s="164"/>
      <c r="C139" s="165" t="s">
        <v>87</v>
      </c>
      <c r="D139" s="165" t="s">
        <v>134</v>
      </c>
      <c r="E139" s="166" t="s">
        <v>142</v>
      </c>
      <c r="F139" s="167" t="s">
        <v>143</v>
      </c>
      <c r="G139" s="168" t="s">
        <v>137</v>
      </c>
      <c r="H139" s="169">
        <v>2.1000000000000001</v>
      </c>
      <c r="I139" s="170"/>
      <c r="J139" s="171">
        <f>ROUND(I139*H139,2)</f>
        <v>0</v>
      </c>
      <c r="K139" s="172"/>
      <c r="L139" s="37"/>
      <c r="M139" s="173" t="s">
        <v>1</v>
      </c>
      <c r="N139" s="174" t="s">
        <v>45</v>
      </c>
      <c r="O139" s="75"/>
      <c r="P139" s="175">
        <f>O139*H139</f>
        <v>0</v>
      </c>
      <c r="Q139" s="175">
        <v>0.030450000000000001</v>
      </c>
      <c r="R139" s="175">
        <f>Q139*H139</f>
        <v>0.063945000000000002</v>
      </c>
      <c r="S139" s="175">
        <v>0</v>
      </c>
      <c r="T139" s="17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77" t="s">
        <v>138</v>
      </c>
      <c r="AT139" s="177" t="s">
        <v>134</v>
      </c>
      <c r="AU139" s="177" t="s">
        <v>87</v>
      </c>
      <c r="AY139" s="17" t="s">
        <v>131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17" t="s">
        <v>85</v>
      </c>
      <c r="BK139" s="178">
        <f>ROUND(I139*H139,2)</f>
        <v>0</v>
      </c>
      <c r="BL139" s="17" t="s">
        <v>138</v>
      </c>
      <c r="BM139" s="177" t="s">
        <v>144</v>
      </c>
    </row>
    <row r="140" s="13" customFormat="1">
      <c r="A140" s="13"/>
      <c r="B140" s="179"/>
      <c r="C140" s="13"/>
      <c r="D140" s="180" t="s">
        <v>140</v>
      </c>
      <c r="E140" s="181" t="s">
        <v>1</v>
      </c>
      <c r="F140" s="182" t="s">
        <v>145</v>
      </c>
      <c r="G140" s="13"/>
      <c r="H140" s="183">
        <v>2.1000000000000001</v>
      </c>
      <c r="I140" s="184"/>
      <c r="J140" s="13"/>
      <c r="K140" s="13"/>
      <c r="L140" s="179"/>
      <c r="M140" s="185"/>
      <c r="N140" s="186"/>
      <c r="O140" s="186"/>
      <c r="P140" s="186"/>
      <c r="Q140" s="186"/>
      <c r="R140" s="186"/>
      <c r="S140" s="186"/>
      <c r="T140" s="18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1" t="s">
        <v>140</v>
      </c>
      <c r="AU140" s="181" t="s">
        <v>87</v>
      </c>
      <c r="AV140" s="13" t="s">
        <v>87</v>
      </c>
      <c r="AW140" s="13" t="s">
        <v>34</v>
      </c>
      <c r="AX140" s="13" t="s">
        <v>85</v>
      </c>
      <c r="AY140" s="181" t="s">
        <v>131</v>
      </c>
    </row>
    <row r="141" s="2" customFormat="1" ht="24.15" customHeight="1">
      <c r="A141" s="36"/>
      <c r="B141" s="164"/>
      <c r="C141" s="165" t="s">
        <v>146</v>
      </c>
      <c r="D141" s="165" t="s">
        <v>134</v>
      </c>
      <c r="E141" s="166" t="s">
        <v>147</v>
      </c>
      <c r="F141" s="167" t="s">
        <v>148</v>
      </c>
      <c r="G141" s="168" t="s">
        <v>149</v>
      </c>
      <c r="H141" s="169">
        <v>33.600000000000001</v>
      </c>
      <c r="I141" s="170"/>
      <c r="J141" s="171">
        <f>ROUND(I141*H141,2)</f>
        <v>0</v>
      </c>
      <c r="K141" s="172"/>
      <c r="L141" s="37"/>
      <c r="M141" s="173" t="s">
        <v>1</v>
      </c>
      <c r="N141" s="174" t="s">
        <v>45</v>
      </c>
      <c r="O141" s="75"/>
      <c r="P141" s="175">
        <f>O141*H141</f>
        <v>0</v>
      </c>
      <c r="Q141" s="175">
        <v>0.0015</v>
      </c>
      <c r="R141" s="175">
        <f>Q141*H141</f>
        <v>0.0504</v>
      </c>
      <c r="S141" s="175">
        <v>0</v>
      </c>
      <c r="T141" s="17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77" t="s">
        <v>138</v>
      </c>
      <c r="AT141" s="177" t="s">
        <v>134</v>
      </c>
      <c r="AU141" s="177" t="s">
        <v>87</v>
      </c>
      <c r="AY141" s="17" t="s">
        <v>131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17" t="s">
        <v>85</v>
      </c>
      <c r="BK141" s="178">
        <f>ROUND(I141*H141,2)</f>
        <v>0</v>
      </c>
      <c r="BL141" s="17" t="s">
        <v>138</v>
      </c>
      <c r="BM141" s="177" t="s">
        <v>150</v>
      </c>
    </row>
    <row r="142" s="13" customFormat="1">
      <c r="A142" s="13"/>
      <c r="B142" s="179"/>
      <c r="C142" s="13"/>
      <c r="D142" s="180" t="s">
        <v>140</v>
      </c>
      <c r="E142" s="181" t="s">
        <v>1</v>
      </c>
      <c r="F142" s="182" t="s">
        <v>151</v>
      </c>
      <c r="G142" s="13"/>
      <c r="H142" s="183">
        <v>33.600000000000001</v>
      </c>
      <c r="I142" s="184"/>
      <c r="J142" s="13"/>
      <c r="K142" s="13"/>
      <c r="L142" s="179"/>
      <c r="M142" s="185"/>
      <c r="N142" s="186"/>
      <c r="O142" s="186"/>
      <c r="P142" s="186"/>
      <c r="Q142" s="186"/>
      <c r="R142" s="186"/>
      <c r="S142" s="186"/>
      <c r="T142" s="18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1" t="s">
        <v>140</v>
      </c>
      <c r="AU142" s="181" t="s">
        <v>87</v>
      </c>
      <c r="AV142" s="13" t="s">
        <v>87</v>
      </c>
      <c r="AW142" s="13" t="s">
        <v>34</v>
      </c>
      <c r="AX142" s="13" t="s">
        <v>85</v>
      </c>
      <c r="AY142" s="181" t="s">
        <v>131</v>
      </c>
    </row>
    <row r="143" s="12" customFormat="1" ht="22.8" customHeight="1">
      <c r="A143" s="12"/>
      <c r="B143" s="151"/>
      <c r="C143" s="12"/>
      <c r="D143" s="152" t="s">
        <v>79</v>
      </c>
      <c r="E143" s="162" t="s">
        <v>152</v>
      </c>
      <c r="F143" s="162" t="s">
        <v>153</v>
      </c>
      <c r="G143" s="12"/>
      <c r="H143" s="12"/>
      <c r="I143" s="154"/>
      <c r="J143" s="163">
        <f>BK143</f>
        <v>0</v>
      </c>
      <c r="K143" s="12"/>
      <c r="L143" s="151"/>
      <c r="M143" s="156"/>
      <c r="N143" s="157"/>
      <c r="O143" s="157"/>
      <c r="P143" s="158">
        <f>SUM(P144:P151)</f>
        <v>0</v>
      </c>
      <c r="Q143" s="157"/>
      <c r="R143" s="158">
        <f>SUM(R144:R151)</f>
        <v>17.443043739999997</v>
      </c>
      <c r="S143" s="157"/>
      <c r="T143" s="159">
        <f>SUM(T144:T151)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52" t="s">
        <v>85</v>
      </c>
      <c r="AT143" s="160" t="s">
        <v>79</v>
      </c>
      <c r="AU143" s="160" t="s">
        <v>85</v>
      </c>
      <c r="AY143" s="152" t="s">
        <v>131</v>
      </c>
      <c r="BK143" s="161">
        <f>SUM(BK144:BK151)</f>
        <v>0</v>
      </c>
    </row>
    <row r="144" s="2" customFormat="1" ht="21.75" customHeight="1">
      <c r="A144" s="36"/>
      <c r="B144" s="164"/>
      <c r="C144" s="165" t="s">
        <v>138</v>
      </c>
      <c r="D144" s="165" t="s">
        <v>134</v>
      </c>
      <c r="E144" s="166" t="s">
        <v>154</v>
      </c>
      <c r="F144" s="167" t="s">
        <v>155</v>
      </c>
      <c r="G144" s="168" t="s">
        <v>137</v>
      </c>
      <c r="H144" s="169">
        <v>151.238</v>
      </c>
      <c r="I144" s="170"/>
      <c r="J144" s="171">
        <f>ROUND(I144*H144,2)</f>
        <v>0</v>
      </c>
      <c r="K144" s="172"/>
      <c r="L144" s="37"/>
      <c r="M144" s="173" t="s">
        <v>1</v>
      </c>
      <c r="N144" s="174" t="s">
        <v>45</v>
      </c>
      <c r="O144" s="75"/>
      <c r="P144" s="175">
        <f>O144*H144</f>
        <v>0</v>
      </c>
      <c r="Q144" s="175">
        <v>3.0000000000000001E-05</v>
      </c>
      <c r="R144" s="175">
        <f>Q144*H144</f>
        <v>0.0045371400000000003</v>
      </c>
      <c r="S144" s="175">
        <v>0</v>
      </c>
      <c r="T144" s="17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77" t="s">
        <v>156</v>
      </c>
      <c r="AT144" s="177" t="s">
        <v>134</v>
      </c>
      <c r="AU144" s="177" t="s">
        <v>87</v>
      </c>
      <c r="AY144" s="17" t="s">
        <v>131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17" t="s">
        <v>85</v>
      </c>
      <c r="BK144" s="178">
        <f>ROUND(I144*H144,2)</f>
        <v>0</v>
      </c>
      <c r="BL144" s="17" t="s">
        <v>156</v>
      </c>
      <c r="BM144" s="177" t="s">
        <v>157</v>
      </c>
    </row>
    <row r="145" s="13" customFormat="1">
      <c r="A145" s="13"/>
      <c r="B145" s="179"/>
      <c r="C145" s="13"/>
      <c r="D145" s="180" t="s">
        <v>140</v>
      </c>
      <c r="E145" s="181" t="s">
        <v>1</v>
      </c>
      <c r="F145" s="182" t="s">
        <v>158</v>
      </c>
      <c r="G145" s="13"/>
      <c r="H145" s="183">
        <v>151.238</v>
      </c>
      <c r="I145" s="184"/>
      <c r="J145" s="13"/>
      <c r="K145" s="13"/>
      <c r="L145" s="179"/>
      <c r="M145" s="185"/>
      <c r="N145" s="186"/>
      <c r="O145" s="186"/>
      <c r="P145" s="186"/>
      <c r="Q145" s="186"/>
      <c r="R145" s="186"/>
      <c r="S145" s="186"/>
      <c r="T145" s="18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1" t="s">
        <v>140</v>
      </c>
      <c r="AU145" s="181" t="s">
        <v>87</v>
      </c>
      <c r="AV145" s="13" t="s">
        <v>87</v>
      </c>
      <c r="AW145" s="13" t="s">
        <v>34</v>
      </c>
      <c r="AX145" s="13" t="s">
        <v>85</v>
      </c>
      <c r="AY145" s="181" t="s">
        <v>131</v>
      </c>
    </row>
    <row r="146" s="2" customFormat="1" ht="24.15" customHeight="1">
      <c r="A146" s="36"/>
      <c r="B146" s="164"/>
      <c r="C146" s="165" t="s">
        <v>159</v>
      </c>
      <c r="D146" s="165" t="s">
        <v>134</v>
      </c>
      <c r="E146" s="166" t="s">
        <v>160</v>
      </c>
      <c r="F146" s="167" t="s">
        <v>161</v>
      </c>
      <c r="G146" s="168" t="s">
        <v>137</v>
      </c>
      <c r="H146" s="169">
        <v>151.238</v>
      </c>
      <c r="I146" s="170"/>
      <c r="J146" s="171">
        <f>ROUND(I146*H146,2)</f>
        <v>0</v>
      </c>
      <c r="K146" s="172"/>
      <c r="L146" s="37"/>
      <c r="M146" s="173" t="s">
        <v>1</v>
      </c>
      <c r="N146" s="174" t="s">
        <v>45</v>
      </c>
      <c r="O146" s="75"/>
      <c r="P146" s="175">
        <f>O146*H146</f>
        <v>0</v>
      </c>
      <c r="Q146" s="175">
        <v>0.11169999999999999</v>
      </c>
      <c r="R146" s="175">
        <f>Q146*H146</f>
        <v>16.893284599999998</v>
      </c>
      <c r="S146" s="175">
        <v>0</v>
      </c>
      <c r="T146" s="17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77" t="s">
        <v>138</v>
      </c>
      <c r="AT146" s="177" t="s">
        <v>134</v>
      </c>
      <c r="AU146" s="177" t="s">
        <v>87</v>
      </c>
      <c r="AY146" s="17" t="s">
        <v>131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17" t="s">
        <v>85</v>
      </c>
      <c r="BK146" s="178">
        <f>ROUND(I146*H146,2)</f>
        <v>0</v>
      </c>
      <c r="BL146" s="17" t="s">
        <v>138</v>
      </c>
      <c r="BM146" s="177" t="s">
        <v>162</v>
      </c>
    </row>
    <row r="147" s="13" customFormat="1">
      <c r="A147" s="13"/>
      <c r="B147" s="179"/>
      <c r="C147" s="13"/>
      <c r="D147" s="180" t="s">
        <v>140</v>
      </c>
      <c r="E147" s="181" t="s">
        <v>1</v>
      </c>
      <c r="F147" s="182" t="s">
        <v>158</v>
      </c>
      <c r="G147" s="13"/>
      <c r="H147" s="183">
        <v>151.238</v>
      </c>
      <c r="I147" s="184"/>
      <c r="J147" s="13"/>
      <c r="K147" s="13"/>
      <c r="L147" s="179"/>
      <c r="M147" s="185"/>
      <c r="N147" s="186"/>
      <c r="O147" s="186"/>
      <c r="P147" s="186"/>
      <c r="Q147" s="186"/>
      <c r="R147" s="186"/>
      <c r="S147" s="186"/>
      <c r="T147" s="18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1" t="s">
        <v>140</v>
      </c>
      <c r="AU147" s="181" t="s">
        <v>87</v>
      </c>
      <c r="AV147" s="13" t="s">
        <v>87</v>
      </c>
      <c r="AW147" s="13" t="s">
        <v>34</v>
      </c>
      <c r="AX147" s="13" t="s">
        <v>85</v>
      </c>
      <c r="AY147" s="181" t="s">
        <v>131</v>
      </c>
    </row>
    <row r="148" s="2" customFormat="1" ht="16.5" customHeight="1">
      <c r="A148" s="36"/>
      <c r="B148" s="164"/>
      <c r="C148" s="165" t="s">
        <v>163</v>
      </c>
      <c r="D148" s="165" t="s">
        <v>134</v>
      </c>
      <c r="E148" s="166" t="s">
        <v>164</v>
      </c>
      <c r="F148" s="167" t="s">
        <v>165</v>
      </c>
      <c r="G148" s="168" t="s">
        <v>137</v>
      </c>
      <c r="H148" s="169">
        <v>151.238</v>
      </c>
      <c r="I148" s="170"/>
      <c r="J148" s="171">
        <f>ROUND(I148*H148,2)</f>
        <v>0</v>
      </c>
      <c r="K148" s="172"/>
      <c r="L148" s="37"/>
      <c r="M148" s="173" t="s">
        <v>1</v>
      </c>
      <c r="N148" s="174" t="s">
        <v>45</v>
      </c>
      <c r="O148" s="75"/>
      <c r="P148" s="175">
        <f>O148*H148</f>
        <v>0</v>
      </c>
      <c r="Q148" s="175">
        <v>0.001</v>
      </c>
      <c r="R148" s="175">
        <f>Q148*H148</f>
        <v>0.15123800000000001</v>
      </c>
      <c r="S148" s="175">
        <v>0</v>
      </c>
      <c r="T148" s="17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77" t="s">
        <v>138</v>
      </c>
      <c r="AT148" s="177" t="s">
        <v>134</v>
      </c>
      <c r="AU148" s="177" t="s">
        <v>87</v>
      </c>
      <c r="AY148" s="17" t="s">
        <v>131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17" t="s">
        <v>85</v>
      </c>
      <c r="BK148" s="178">
        <f>ROUND(I148*H148,2)</f>
        <v>0</v>
      </c>
      <c r="BL148" s="17" t="s">
        <v>138</v>
      </c>
      <c r="BM148" s="177" t="s">
        <v>166</v>
      </c>
    </row>
    <row r="149" s="2" customFormat="1" ht="16.5" customHeight="1">
      <c r="A149" s="36"/>
      <c r="B149" s="164"/>
      <c r="C149" s="165" t="s">
        <v>167</v>
      </c>
      <c r="D149" s="165" t="s">
        <v>134</v>
      </c>
      <c r="E149" s="166" t="s">
        <v>168</v>
      </c>
      <c r="F149" s="167" t="s">
        <v>169</v>
      </c>
      <c r="G149" s="168" t="s">
        <v>170</v>
      </c>
      <c r="H149" s="169">
        <v>13</v>
      </c>
      <c r="I149" s="170"/>
      <c r="J149" s="171">
        <f>ROUND(I149*H149,2)</f>
        <v>0</v>
      </c>
      <c r="K149" s="172"/>
      <c r="L149" s="37"/>
      <c r="M149" s="173" t="s">
        <v>1</v>
      </c>
      <c r="N149" s="174" t="s">
        <v>45</v>
      </c>
      <c r="O149" s="75"/>
      <c r="P149" s="175">
        <f>O149*H149</f>
        <v>0</v>
      </c>
      <c r="Q149" s="175">
        <v>0.028639999999999999</v>
      </c>
      <c r="R149" s="175">
        <f>Q149*H149</f>
        <v>0.37231999999999998</v>
      </c>
      <c r="S149" s="175">
        <v>0</v>
      </c>
      <c r="T149" s="17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77" t="s">
        <v>138</v>
      </c>
      <c r="AT149" s="177" t="s">
        <v>134</v>
      </c>
      <c r="AU149" s="177" t="s">
        <v>87</v>
      </c>
      <c r="AY149" s="17" t="s">
        <v>131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17" t="s">
        <v>85</v>
      </c>
      <c r="BK149" s="178">
        <f>ROUND(I149*H149,2)</f>
        <v>0</v>
      </c>
      <c r="BL149" s="17" t="s">
        <v>138</v>
      </c>
      <c r="BM149" s="177" t="s">
        <v>171</v>
      </c>
    </row>
    <row r="150" s="2" customFormat="1" ht="16.5" customHeight="1">
      <c r="A150" s="36"/>
      <c r="B150" s="164"/>
      <c r="C150" s="188" t="s">
        <v>172</v>
      </c>
      <c r="D150" s="188" t="s">
        <v>173</v>
      </c>
      <c r="E150" s="189" t="s">
        <v>174</v>
      </c>
      <c r="F150" s="190" t="s">
        <v>175</v>
      </c>
      <c r="G150" s="191" t="s">
        <v>149</v>
      </c>
      <c r="H150" s="192">
        <v>27.079999999999998</v>
      </c>
      <c r="I150" s="193"/>
      <c r="J150" s="194">
        <f>ROUND(I150*H150,2)</f>
        <v>0</v>
      </c>
      <c r="K150" s="195"/>
      <c r="L150" s="196"/>
      <c r="M150" s="197" t="s">
        <v>1</v>
      </c>
      <c r="N150" s="198" t="s">
        <v>45</v>
      </c>
      <c r="O150" s="75"/>
      <c r="P150" s="175">
        <f>O150*H150</f>
        <v>0</v>
      </c>
      <c r="Q150" s="175">
        <v>0.00080000000000000004</v>
      </c>
      <c r="R150" s="175">
        <f>Q150*H150</f>
        <v>0.021663999999999999</v>
      </c>
      <c r="S150" s="175">
        <v>0</v>
      </c>
      <c r="T150" s="17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77" t="s">
        <v>172</v>
      </c>
      <c r="AT150" s="177" t="s">
        <v>173</v>
      </c>
      <c r="AU150" s="177" t="s">
        <v>87</v>
      </c>
      <c r="AY150" s="17" t="s">
        <v>131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17" t="s">
        <v>85</v>
      </c>
      <c r="BK150" s="178">
        <f>ROUND(I150*H150,2)</f>
        <v>0</v>
      </c>
      <c r="BL150" s="17" t="s">
        <v>138</v>
      </c>
      <c r="BM150" s="177" t="s">
        <v>176</v>
      </c>
    </row>
    <row r="151" s="13" customFormat="1">
      <c r="A151" s="13"/>
      <c r="B151" s="179"/>
      <c r="C151" s="13"/>
      <c r="D151" s="180" t="s">
        <v>140</v>
      </c>
      <c r="E151" s="181" t="s">
        <v>1</v>
      </c>
      <c r="F151" s="182" t="s">
        <v>177</v>
      </c>
      <c r="G151" s="13"/>
      <c r="H151" s="183">
        <v>27.079999999999998</v>
      </c>
      <c r="I151" s="184"/>
      <c r="J151" s="13"/>
      <c r="K151" s="13"/>
      <c r="L151" s="179"/>
      <c r="M151" s="185"/>
      <c r="N151" s="186"/>
      <c r="O151" s="186"/>
      <c r="P151" s="186"/>
      <c r="Q151" s="186"/>
      <c r="R151" s="186"/>
      <c r="S151" s="186"/>
      <c r="T151" s="18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1" t="s">
        <v>140</v>
      </c>
      <c r="AU151" s="181" t="s">
        <v>87</v>
      </c>
      <c r="AV151" s="13" t="s">
        <v>87</v>
      </c>
      <c r="AW151" s="13" t="s">
        <v>34</v>
      </c>
      <c r="AX151" s="13" t="s">
        <v>85</v>
      </c>
      <c r="AY151" s="181" t="s">
        <v>131</v>
      </c>
    </row>
    <row r="152" s="12" customFormat="1" ht="22.8" customHeight="1">
      <c r="A152" s="12"/>
      <c r="B152" s="151"/>
      <c r="C152" s="12"/>
      <c r="D152" s="152" t="s">
        <v>79</v>
      </c>
      <c r="E152" s="162" t="s">
        <v>178</v>
      </c>
      <c r="F152" s="162" t="s">
        <v>179</v>
      </c>
      <c r="G152" s="12"/>
      <c r="H152" s="12"/>
      <c r="I152" s="154"/>
      <c r="J152" s="163">
        <f>BK152</f>
        <v>0</v>
      </c>
      <c r="K152" s="12"/>
      <c r="L152" s="151"/>
      <c r="M152" s="156"/>
      <c r="N152" s="157"/>
      <c r="O152" s="157"/>
      <c r="P152" s="158">
        <f>SUM(P153:P167)</f>
        <v>0</v>
      </c>
      <c r="Q152" s="157"/>
      <c r="R152" s="158">
        <f>SUM(R153:R167)</f>
        <v>0.01306</v>
      </c>
      <c r="S152" s="157"/>
      <c r="T152" s="159">
        <f>SUM(T153:T167)</f>
        <v>14.326799999999997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52" t="s">
        <v>85</v>
      </c>
      <c r="AT152" s="160" t="s">
        <v>79</v>
      </c>
      <c r="AU152" s="160" t="s">
        <v>85</v>
      </c>
      <c r="AY152" s="152" t="s">
        <v>131</v>
      </c>
      <c r="BK152" s="161">
        <f>SUM(BK153:BK167)</f>
        <v>0</v>
      </c>
    </row>
    <row r="153" s="2" customFormat="1" ht="16.5" customHeight="1">
      <c r="A153" s="36"/>
      <c r="B153" s="164"/>
      <c r="C153" s="165" t="s">
        <v>178</v>
      </c>
      <c r="D153" s="165" t="s">
        <v>134</v>
      </c>
      <c r="E153" s="166" t="s">
        <v>180</v>
      </c>
      <c r="F153" s="167" t="s">
        <v>181</v>
      </c>
      <c r="G153" s="168" t="s">
        <v>137</v>
      </c>
      <c r="H153" s="169">
        <v>48</v>
      </c>
      <c r="I153" s="170"/>
      <c r="J153" s="171">
        <f>ROUND(I153*H153,2)</f>
        <v>0</v>
      </c>
      <c r="K153" s="172"/>
      <c r="L153" s="37"/>
      <c r="M153" s="173" t="s">
        <v>1</v>
      </c>
      <c r="N153" s="174" t="s">
        <v>45</v>
      </c>
      <c r="O153" s="75"/>
      <c r="P153" s="175">
        <f>O153*H153</f>
        <v>0</v>
      </c>
      <c r="Q153" s="175">
        <v>0.00011</v>
      </c>
      <c r="R153" s="175">
        <f>Q153*H153</f>
        <v>0.00528</v>
      </c>
      <c r="S153" s="175">
        <v>6.0000000000000002E-05</v>
      </c>
      <c r="T153" s="176">
        <f>S153*H153</f>
        <v>0.0028800000000000002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77" t="s">
        <v>138</v>
      </c>
      <c r="AT153" s="177" t="s">
        <v>134</v>
      </c>
      <c r="AU153" s="177" t="s">
        <v>87</v>
      </c>
      <c r="AY153" s="17" t="s">
        <v>131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7" t="s">
        <v>85</v>
      </c>
      <c r="BK153" s="178">
        <f>ROUND(I153*H153,2)</f>
        <v>0</v>
      </c>
      <c r="BL153" s="17" t="s">
        <v>138</v>
      </c>
      <c r="BM153" s="177" t="s">
        <v>182</v>
      </c>
    </row>
    <row r="154" s="2" customFormat="1" ht="24.15" customHeight="1">
      <c r="A154" s="36"/>
      <c r="B154" s="164"/>
      <c r="C154" s="165" t="s">
        <v>183</v>
      </c>
      <c r="D154" s="165" t="s">
        <v>134</v>
      </c>
      <c r="E154" s="166" t="s">
        <v>184</v>
      </c>
      <c r="F154" s="167" t="s">
        <v>185</v>
      </c>
      <c r="G154" s="168" t="s">
        <v>137</v>
      </c>
      <c r="H154" s="169">
        <v>151.238</v>
      </c>
      <c r="I154" s="170"/>
      <c r="J154" s="171">
        <f>ROUND(I154*H154,2)</f>
        <v>0</v>
      </c>
      <c r="K154" s="172"/>
      <c r="L154" s="37"/>
      <c r="M154" s="173" t="s">
        <v>1</v>
      </c>
      <c r="N154" s="174" t="s">
        <v>45</v>
      </c>
      <c r="O154" s="75"/>
      <c r="P154" s="175">
        <f>O154*H154</f>
        <v>0</v>
      </c>
      <c r="Q154" s="175">
        <v>0</v>
      </c>
      <c r="R154" s="175">
        <f>Q154*H154</f>
        <v>0</v>
      </c>
      <c r="S154" s="175">
        <v>0.089999999999999997</v>
      </c>
      <c r="T154" s="176">
        <f>S154*H154</f>
        <v>13.611419999999999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77" t="s">
        <v>138</v>
      </c>
      <c r="AT154" s="177" t="s">
        <v>134</v>
      </c>
      <c r="AU154" s="177" t="s">
        <v>87</v>
      </c>
      <c r="AY154" s="17" t="s">
        <v>131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17" t="s">
        <v>85</v>
      </c>
      <c r="BK154" s="178">
        <f>ROUND(I154*H154,2)</f>
        <v>0</v>
      </c>
      <c r="BL154" s="17" t="s">
        <v>138</v>
      </c>
      <c r="BM154" s="177" t="s">
        <v>186</v>
      </c>
    </row>
    <row r="155" s="13" customFormat="1">
      <c r="A155" s="13"/>
      <c r="B155" s="179"/>
      <c r="C155" s="13"/>
      <c r="D155" s="180" t="s">
        <v>140</v>
      </c>
      <c r="E155" s="181" t="s">
        <v>1</v>
      </c>
      <c r="F155" s="182" t="s">
        <v>158</v>
      </c>
      <c r="G155" s="13"/>
      <c r="H155" s="183">
        <v>151.238</v>
      </c>
      <c r="I155" s="184"/>
      <c r="J155" s="13"/>
      <c r="K155" s="13"/>
      <c r="L155" s="179"/>
      <c r="M155" s="185"/>
      <c r="N155" s="186"/>
      <c r="O155" s="186"/>
      <c r="P155" s="186"/>
      <c r="Q155" s="186"/>
      <c r="R155" s="186"/>
      <c r="S155" s="186"/>
      <c r="T155" s="18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1" t="s">
        <v>140</v>
      </c>
      <c r="AU155" s="181" t="s">
        <v>87</v>
      </c>
      <c r="AV155" s="13" t="s">
        <v>87</v>
      </c>
      <c r="AW155" s="13" t="s">
        <v>34</v>
      </c>
      <c r="AX155" s="13" t="s">
        <v>85</v>
      </c>
      <c r="AY155" s="181" t="s">
        <v>131</v>
      </c>
    </row>
    <row r="156" s="2" customFormat="1" ht="24.15" customHeight="1">
      <c r="A156" s="36"/>
      <c r="B156" s="164"/>
      <c r="C156" s="165" t="s">
        <v>187</v>
      </c>
      <c r="D156" s="165" t="s">
        <v>134</v>
      </c>
      <c r="E156" s="166" t="s">
        <v>188</v>
      </c>
      <c r="F156" s="167" t="s">
        <v>189</v>
      </c>
      <c r="G156" s="168" t="s">
        <v>137</v>
      </c>
      <c r="H156" s="169">
        <v>8.5</v>
      </c>
      <c r="I156" s="170"/>
      <c r="J156" s="171">
        <f>ROUND(I156*H156,2)</f>
        <v>0</v>
      </c>
      <c r="K156" s="172"/>
      <c r="L156" s="37"/>
      <c r="M156" s="173" t="s">
        <v>1</v>
      </c>
      <c r="N156" s="174" t="s">
        <v>45</v>
      </c>
      <c r="O156" s="75"/>
      <c r="P156" s="175">
        <f>O156*H156</f>
        <v>0</v>
      </c>
      <c r="Q156" s="175">
        <v>0</v>
      </c>
      <c r="R156" s="175">
        <f>Q156*H156</f>
        <v>0</v>
      </c>
      <c r="S156" s="175">
        <v>0.027</v>
      </c>
      <c r="T156" s="176">
        <f>S156*H156</f>
        <v>0.22950000000000001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77" t="s">
        <v>138</v>
      </c>
      <c r="AT156" s="177" t="s">
        <v>134</v>
      </c>
      <c r="AU156" s="177" t="s">
        <v>87</v>
      </c>
      <c r="AY156" s="17" t="s">
        <v>131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17" t="s">
        <v>85</v>
      </c>
      <c r="BK156" s="178">
        <f>ROUND(I156*H156,2)</f>
        <v>0</v>
      </c>
      <c r="BL156" s="17" t="s">
        <v>138</v>
      </c>
      <c r="BM156" s="177" t="s">
        <v>190</v>
      </c>
    </row>
    <row r="157" s="13" customFormat="1">
      <c r="A157" s="13"/>
      <c r="B157" s="179"/>
      <c r="C157" s="13"/>
      <c r="D157" s="180" t="s">
        <v>140</v>
      </c>
      <c r="E157" s="181" t="s">
        <v>1</v>
      </c>
      <c r="F157" s="182" t="s">
        <v>191</v>
      </c>
      <c r="G157" s="13"/>
      <c r="H157" s="183">
        <v>8.5</v>
      </c>
      <c r="I157" s="184"/>
      <c r="J157" s="13"/>
      <c r="K157" s="13"/>
      <c r="L157" s="179"/>
      <c r="M157" s="185"/>
      <c r="N157" s="186"/>
      <c r="O157" s="186"/>
      <c r="P157" s="186"/>
      <c r="Q157" s="186"/>
      <c r="R157" s="186"/>
      <c r="S157" s="186"/>
      <c r="T157" s="18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1" t="s">
        <v>140</v>
      </c>
      <c r="AU157" s="181" t="s">
        <v>87</v>
      </c>
      <c r="AV157" s="13" t="s">
        <v>87</v>
      </c>
      <c r="AW157" s="13" t="s">
        <v>34</v>
      </c>
      <c r="AX157" s="13" t="s">
        <v>85</v>
      </c>
      <c r="AY157" s="181" t="s">
        <v>131</v>
      </c>
    </row>
    <row r="158" s="2" customFormat="1" ht="33" customHeight="1">
      <c r="A158" s="36"/>
      <c r="B158" s="164"/>
      <c r="C158" s="165" t="s">
        <v>8</v>
      </c>
      <c r="D158" s="165" t="s">
        <v>134</v>
      </c>
      <c r="E158" s="166" t="s">
        <v>192</v>
      </c>
      <c r="F158" s="167" t="s">
        <v>193</v>
      </c>
      <c r="G158" s="168" t="s">
        <v>149</v>
      </c>
      <c r="H158" s="169">
        <v>12</v>
      </c>
      <c r="I158" s="170"/>
      <c r="J158" s="171">
        <f>ROUND(I158*H158,2)</f>
        <v>0</v>
      </c>
      <c r="K158" s="172"/>
      <c r="L158" s="37"/>
      <c r="M158" s="173" t="s">
        <v>1</v>
      </c>
      <c r="N158" s="174" t="s">
        <v>45</v>
      </c>
      <c r="O158" s="75"/>
      <c r="P158" s="175">
        <f>O158*H158</f>
        <v>0</v>
      </c>
      <c r="Q158" s="175">
        <v>0</v>
      </c>
      <c r="R158" s="175">
        <f>Q158*H158</f>
        <v>0</v>
      </c>
      <c r="S158" s="175">
        <v>0.0030000000000000001</v>
      </c>
      <c r="T158" s="176">
        <f>S158*H158</f>
        <v>0.036000000000000004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77" t="s">
        <v>138</v>
      </c>
      <c r="AT158" s="177" t="s">
        <v>134</v>
      </c>
      <c r="AU158" s="177" t="s">
        <v>87</v>
      </c>
      <c r="AY158" s="17" t="s">
        <v>131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17" t="s">
        <v>85</v>
      </c>
      <c r="BK158" s="178">
        <f>ROUND(I158*H158,2)</f>
        <v>0</v>
      </c>
      <c r="BL158" s="17" t="s">
        <v>138</v>
      </c>
      <c r="BM158" s="177" t="s">
        <v>194</v>
      </c>
    </row>
    <row r="159" s="2" customFormat="1" ht="24.15" customHeight="1">
      <c r="A159" s="36"/>
      <c r="B159" s="164"/>
      <c r="C159" s="165" t="s">
        <v>195</v>
      </c>
      <c r="D159" s="165" t="s">
        <v>134</v>
      </c>
      <c r="E159" s="166" t="s">
        <v>196</v>
      </c>
      <c r="F159" s="167" t="s">
        <v>197</v>
      </c>
      <c r="G159" s="168" t="s">
        <v>170</v>
      </c>
      <c r="H159" s="169">
        <v>7</v>
      </c>
      <c r="I159" s="170"/>
      <c r="J159" s="171">
        <f>ROUND(I159*H159,2)</f>
        <v>0</v>
      </c>
      <c r="K159" s="172"/>
      <c r="L159" s="37"/>
      <c r="M159" s="173" t="s">
        <v>1</v>
      </c>
      <c r="N159" s="174" t="s">
        <v>45</v>
      </c>
      <c r="O159" s="75"/>
      <c r="P159" s="175">
        <f>O159*H159</f>
        <v>0</v>
      </c>
      <c r="Q159" s="175">
        <v>0</v>
      </c>
      <c r="R159" s="175">
        <f>Q159*H159</f>
        <v>0</v>
      </c>
      <c r="S159" s="175">
        <v>0.024</v>
      </c>
      <c r="T159" s="176">
        <f>S159*H159</f>
        <v>0.16800000000000001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77" t="s">
        <v>138</v>
      </c>
      <c r="AT159" s="177" t="s">
        <v>134</v>
      </c>
      <c r="AU159" s="177" t="s">
        <v>87</v>
      </c>
      <c r="AY159" s="17" t="s">
        <v>131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17" t="s">
        <v>85</v>
      </c>
      <c r="BK159" s="178">
        <f>ROUND(I159*H159,2)</f>
        <v>0</v>
      </c>
      <c r="BL159" s="17" t="s">
        <v>138</v>
      </c>
      <c r="BM159" s="177" t="s">
        <v>198</v>
      </c>
    </row>
    <row r="160" s="2" customFormat="1" ht="24.15" customHeight="1">
      <c r="A160" s="36"/>
      <c r="B160" s="164"/>
      <c r="C160" s="165" t="s">
        <v>199</v>
      </c>
      <c r="D160" s="165" t="s">
        <v>134</v>
      </c>
      <c r="E160" s="166" t="s">
        <v>200</v>
      </c>
      <c r="F160" s="167" t="s">
        <v>201</v>
      </c>
      <c r="G160" s="168" t="s">
        <v>170</v>
      </c>
      <c r="H160" s="169">
        <v>5</v>
      </c>
      <c r="I160" s="170"/>
      <c r="J160" s="171">
        <f>ROUND(I160*H160,2)</f>
        <v>0</v>
      </c>
      <c r="K160" s="172"/>
      <c r="L160" s="37"/>
      <c r="M160" s="173" t="s">
        <v>1</v>
      </c>
      <c r="N160" s="174" t="s">
        <v>45</v>
      </c>
      <c r="O160" s="75"/>
      <c r="P160" s="175">
        <f>O160*H160</f>
        <v>0</v>
      </c>
      <c r="Q160" s="175">
        <v>0</v>
      </c>
      <c r="R160" s="175">
        <f>Q160*H160</f>
        <v>0</v>
      </c>
      <c r="S160" s="175">
        <v>0.044999999999999998</v>
      </c>
      <c r="T160" s="176">
        <f>S160*H160</f>
        <v>0.22499999999999998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77" t="s">
        <v>138</v>
      </c>
      <c r="AT160" s="177" t="s">
        <v>134</v>
      </c>
      <c r="AU160" s="177" t="s">
        <v>87</v>
      </c>
      <c r="AY160" s="17" t="s">
        <v>131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17" t="s">
        <v>85</v>
      </c>
      <c r="BK160" s="178">
        <f>ROUND(I160*H160,2)</f>
        <v>0</v>
      </c>
      <c r="BL160" s="17" t="s">
        <v>138</v>
      </c>
      <c r="BM160" s="177" t="s">
        <v>202</v>
      </c>
    </row>
    <row r="161" s="13" customFormat="1">
      <c r="A161" s="13"/>
      <c r="B161" s="179"/>
      <c r="C161" s="13"/>
      <c r="D161" s="180" t="s">
        <v>140</v>
      </c>
      <c r="E161" s="181" t="s">
        <v>1</v>
      </c>
      <c r="F161" s="182" t="s">
        <v>203</v>
      </c>
      <c r="G161" s="13"/>
      <c r="H161" s="183">
        <v>5</v>
      </c>
      <c r="I161" s="184"/>
      <c r="J161" s="13"/>
      <c r="K161" s="13"/>
      <c r="L161" s="179"/>
      <c r="M161" s="185"/>
      <c r="N161" s="186"/>
      <c r="O161" s="186"/>
      <c r="P161" s="186"/>
      <c r="Q161" s="186"/>
      <c r="R161" s="186"/>
      <c r="S161" s="186"/>
      <c r="T161" s="18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81" t="s">
        <v>140</v>
      </c>
      <c r="AU161" s="181" t="s">
        <v>87</v>
      </c>
      <c r="AV161" s="13" t="s">
        <v>87</v>
      </c>
      <c r="AW161" s="13" t="s">
        <v>34</v>
      </c>
      <c r="AX161" s="13" t="s">
        <v>85</v>
      </c>
      <c r="AY161" s="181" t="s">
        <v>131</v>
      </c>
    </row>
    <row r="162" s="2" customFormat="1" ht="24.15" customHeight="1">
      <c r="A162" s="36"/>
      <c r="B162" s="164"/>
      <c r="C162" s="165" t="s">
        <v>204</v>
      </c>
      <c r="D162" s="165" t="s">
        <v>134</v>
      </c>
      <c r="E162" s="166" t="s">
        <v>205</v>
      </c>
      <c r="F162" s="167" t="s">
        <v>206</v>
      </c>
      <c r="G162" s="168" t="s">
        <v>170</v>
      </c>
      <c r="H162" s="169">
        <v>1</v>
      </c>
      <c r="I162" s="170"/>
      <c r="J162" s="171">
        <f>ROUND(I162*H162,2)</f>
        <v>0</v>
      </c>
      <c r="K162" s="172"/>
      <c r="L162" s="37"/>
      <c r="M162" s="173" t="s">
        <v>1</v>
      </c>
      <c r="N162" s="174" t="s">
        <v>45</v>
      </c>
      <c r="O162" s="75"/>
      <c r="P162" s="175">
        <f>O162*H162</f>
        <v>0</v>
      </c>
      <c r="Q162" s="175">
        <v>0</v>
      </c>
      <c r="R162" s="175">
        <f>Q162*H162</f>
        <v>0</v>
      </c>
      <c r="S162" s="175">
        <v>0.053999999999999999</v>
      </c>
      <c r="T162" s="176">
        <f>S162*H162</f>
        <v>0.053999999999999999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77" t="s">
        <v>138</v>
      </c>
      <c r="AT162" s="177" t="s">
        <v>134</v>
      </c>
      <c r="AU162" s="177" t="s">
        <v>87</v>
      </c>
      <c r="AY162" s="17" t="s">
        <v>131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17" t="s">
        <v>85</v>
      </c>
      <c r="BK162" s="178">
        <f>ROUND(I162*H162,2)</f>
        <v>0</v>
      </c>
      <c r="BL162" s="17" t="s">
        <v>138</v>
      </c>
      <c r="BM162" s="177" t="s">
        <v>207</v>
      </c>
    </row>
    <row r="163" s="2" customFormat="1" ht="16.5" customHeight="1">
      <c r="A163" s="36"/>
      <c r="B163" s="164"/>
      <c r="C163" s="165" t="s">
        <v>156</v>
      </c>
      <c r="D163" s="165" t="s">
        <v>134</v>
      </c>
      <c r="E163" s="166" t="s">
        <v>208</v>
      </c>
      <c r="F163" s="167" t="s">
        <v>209</v>
      </c>
      <c r="G163" s="168" t="s">
        <v>210</v>
      </c>
      <c r="H163" s="169">
        <v>1</v>
      </c>
      <c r="I163" s="170"/>
      <c r="J163" s="171">
        <f>ROUND(I163*H163,2)</f>
        <v>0</v>
      </c>
      <c r="K163" s="172"/>
      <c r="L163" s="37"/>
      <c r="M163" s="173" t="s">
        <v>1</v>
      </c>
      <c r="N163" s="174" t="s">
        <v>45</v>
      </c>
      <c r="O163" s="75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77" t="s">
        <v>138</v>
      </c>
      <c r="AT163" s="177" t="s">
        <v>134</v>
      </c>
      <c r="AU163" s="177" t="s">
        <v>87</v>
      </c>
      <c r="AY163" s="17" t="s">
        <v>131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17" t="s">
        <v>85</v>
      </c>
      <c r="BK163" s="178">
        <f>ROUND(I163*H163,2)</f>
        <v>0</v>
      </c>
      <c r="BL163" s="17" t="s">
        <v>138</v>
      </c>
      <c r="BM163" s="177" t="s">
        <v>211</v>
      </c>
    </row>
    <row r="164" s="2" customFormat="1" ht="16.5" customHeight="1">
      <c r="A164" s="36"/>
      <c r="B164" s="164"/>
      <c r="C164" s="165" t="s">
        <v>212</v>
      </c>
      <c r="D164" s="165" t="s">
        <v>134</v>
      </c>
      <c r="E164" s="166" t="s">
        <v>213</v>
      </c>
      <c r="F164" s="167" t="s">
        <v>214</v>
      </c>
      <c r="G164" s="168" t="s">
        <v>215</v>
      </c>
      <c r="H164" s="169">
        <v>32</v>
      </c>
      <c r="I164" s="170"/>
      <c r="J164" s="171">
        <f>ROUND(I164*H164,2)</f>
        <v>0</v>
      </c>
      <c r="K164" s="172"/>
      <c r="L164" s="37"/>
      <c r="M164" s="173" t="s">
        <v>1</v>
      </c>
      <c r="N164" s="174" t="s">
        <v>45</v>
      </c>
      <c r="O164" s="75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77" t="s">
        <v>138</v>
      </c>
      <c r="AT164" s="177" t="s">
        <v>134</v>
      </c>
      <c r="AU164" s="177" t="s">
        <v>87</v>
      </c>
      <c r="AY164" s="17" t="s">
        <v>131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17" t="s">
        <v>85</v>
      </c>
      <c r="BK164" s="178">
        <f>ROUND(I164*H164,2)</f>
        <v>0</v>
      </c>
      <c r="BL164" s="17" t="s">
        <v>138</v>
      </c>
      <c r="BM164" s="177" t="s">
        <v>216</v>
      </c>
    </row>
    <row r="165" s="2" customFormat="1" ht="16.5" customHeight="1">
      <c r="A165" s="36"/>
      <c r="B165" s="164"/>
      <c r="C165" s="165" t="s">
        <v>217</v>
      </c>
      <c r="D165" s="165" t="s">
        <v>134</v>
      </c>
      <c r="E165" s="166" t="s">
        <v>218</v>
      </c>
      <c r="F165" s="167" t="s">
        <v>219</v>
      </c>
      <c r="G165" s="168" t="s">
        <v>137</v>
      </c>
      <c r="H165" s="169">
        <v>32</v>
      </c>
      <c r="I165" s="170"/>
      <c r="J165" s="171">
        <f>ROUND(I165*H165,2)</f>
        <v>0</v>
      </c>
      <c r="K165" s="172"/>
      <c r="L165" s="37"/>
      <c r="M165" s="173" t="s">
        <v>1</v>
      </c>
      <c r="N165" s="174" t="s">
        <v>45</v>
      </c>
      <c r="O165" s="75"/>
      <c r="P165" s="175">
        <f>O165*H165</f>
        <v>0</v>
      </c>
      <c r="Q165" s="175">
        <v>0</v>
      </c>
      <c r="R165" s="175">
        <f>Q165*H165</f>
        <v>0</v>
      </c>
      <c r="S165" s="175">
        <v>0</v>
      </c>
      <c r="T165" s="17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77" t="s">
        <v>138</v>
      </c>
      <c r="AT165" s="177" t="s">
        <v>134</v>
      </c>
      <c r="AU165" s="177" t="s">
        <v>87</v>
      </c>
      <c r="AY165" s="17" t="s">
        <v>131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17" t="s">
        <v>85</v>
      </c>
      <c r="BK165" s="178">
        <f>ROUND(I165*H165,2)</f>
        <v>0</v>
      </c>
      <c r="BL165" s="17" t="s">
        <v>138</v>
      </c>
      <c r="BM165" s="177" t="s">
        <v>220</v>
      </c>
    </row>
    <row r="166" s="2" customFormat="1" ht="16.5" customHeight="1">
      <c r="A166" s="36"/>
      <c r="B166" s="164"/>
      <c r="C166" s="165" t="s">
        <v>221</v>
      </c>
      <c r="D166" s="165" t="s">
        <v>134</v>
      </c>
      <c r="E166" s="166" t="s">
        <v>222</v>
      </c>
      <c r="F166" s="167" t="s">
        <v>223</v>
      </c>
      <c r="G166" s="168" t="s">
        <v>137</v>
      </c>
      <c r="H166" s="169">
        <v>151.238</v>
      </c>
      <c r="I166" s="170"/>
      <c r="J166" s="171">
        <f>ROUND(I166*H166,2)</f>
        <v>0</v>
      </c>
      <c r="K166" s="172"/>
      <c r="L166" s="37"/>
      <c r="M166" s="173" t="s">
        <v>1</v>
      </c>
      <c r="N166" s="174" t="s">
        <v>45</v>
      </c>
      <c r="O166" s="75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77" t="s">
        <v>138</v>
      </c>
      <c r="AT166" s="177" t="s">
        <v>134</v>
      </c>
      <c r="AU166" s="177" t="s">
        <v>87</v>
      </c>
      <c r="AY166" s="17" t="s">
        <v>131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7" t="s">
        <v>85</v>
      </c>
      <c r="BK166" s="178">
        <f>ROUND(I166*H166,2)</f>
        <v>0</v>
      </c>
      <c r="BL166" s="17" t="s">
        <v>138</v>
      </c>
      <c r="BM166" s="177" t="s">
        <v>224</v>
      </c>
    </row>
    <row r="167" s="2" customFormat="1" ht="24.15" customHeight="1">
      <c r="A167" s="36"/>
      <c r="B167" s="164"/>
      <c r="C167" s="165" t="s">
        <v>225</v>
      </c>
      <c r="D167" s="165" t="s">
        <v>134</v>
      </c>
      <c r="E167" s="166" t="s">
        <v>226</v>
      </c>
      <c r="F167" s="167" t="s">
        <v>227</v>
      </c>
      <c r="G167" s="168" t="s">
        <v>137</v>
      </c>
      <c r="H167" s="169">
        <v>194.5</v>
      </c>
      <c r="I167" s="170"/>
      <c r="J167" s="171">
        <f>ROUND(I167*H167,2)</f>
        <v>0</v>
      </c>
      <c r="K167" s="172"/>
      <c r="L167" s="37"/>
      <c r="M167" s="173" t="s">
        <v>1</v>
      </c>
      <c r="N167" s="174" t="s">
        <v>45</v>
      </c>
      <c r="O167" s="75"/>
      <c r="P167" s="175">
        <f>O167*H167</f>
        <v>0</v>
      </c>
      <c r="Q167" s="175">
        <v>4.0000000000000003E-05</v>
      </c>
      <c r="R167" s="175">
        <f>Q167*H167</f>
        <v>0.0077800000000000005</v>
      </c>
      <c r="S167" s="175">
        <v>0</v>
      </c>
      <c r="T167" s="17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77" t="s">
        <v>138</v>
      </c>
      <c r="AT167" s="177" t="s">
        <v>134</v>
      </c>
      <c r="AU167" s="177" t="s">
        <v>87</v>
      </c>
      <c r="AY167" s="17" t="s">
        <v>131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17" t="s">
        <v>85</v>
      </c>
      <c r="BK167" s="178">
        <f>ROUND(I167*H167,2)</f>
        <v>0</v>
      </c>
      <c r="BL167" s="17" t="s">
        <v>138</v>
      </c>
      <c r="BM167" s="177" t="s">
        <v>228</v>
      </c>
    </row>
    <row r="168" s="12" customFormat="1" ht="22.8" customHeight="1">
      <c r="A168" s="12"/>
      <c r="B168" s="151"/>
      <c r="C168" s="12"/>
      <c r="D168" s="152" t="s">
        <v>79</v>
      </c>
      <c r="E168" s="162" t="s">
        <v>229</v>
      </c>
      <c r="F168" s="162" t="s">
        <v>230</v>
      </c>
      <c r="G168" s="12"/>
      <c r="H168" s="12"/>
      <c r="I168" s="154"/>
      <c r="J168" s="163">
        <f>BK168</f>
        <v>0</v>
      </c>
      <c r="K168" s="12"/>
      <c r="L168" s="151"/>
      <c r="M168" s="156"/>
      <c r="N168" s="157"/>
      <c r="O168" s="157"/>
      <c r="P168" s="158">
        <f>SUM(P169:P178)</f>
        <v>0</v>
      </c>
      <c r="Q168" s="157"/>
      <c r="R168" s="158">
        <f>SUM(R169:R178)</f>
        <v>0</v>
      </c>
      <c r="S168" s="157"/>
      <c r="T168" s="159">
        <f>SUM(T169:T178)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2" t="s">
        <v>85</v>
      </c>
      <c r="AT168" s="160" t="s">
        <v>79</v>
      </c>
      <c r="AU168" s="160" t="s">
        <v>85</v>
      </c>
      <c r="AY168" s="152" t="s">
        <v>131</v>
      </c>
      <c r="BK168" s="161">
        <f>SUM(BK169:BK178)</f>
        <v>0</v>
      </c>
    </row>
    <row r="169" s="2" customFormat="1" ht="16.5" customHeight="1">
      <c r="A169" s="36"/>
      <c r="B169" s="164"/>
      <c r="C169" s="165" t="s">
        <v>7</v>
      </c>
      <c r="D169" s="165" t="s">
        <v>134</v>
      </c>
      <c r="E169" s="166" t="s">
        <v>231</v>
      </c>
      <c r="F169" s="167" t="s">
        <v>232</v>
      </c>
      <c r="G169" s="168" t="s">
        <v>233</v>
      </c>
      <c r="H169" s="169">
        <v>1</v>
      </c>
      <c r="I169" s="170"/>
      <c r="J169" s="171">
        <f>ROUND(I169*H169,2)</f>
        <v>0</v>
      </c>
      <c r="K169" s="172"/>
      <c r="L169" s="37"/>
      <c r="M169" s="173" t="s">
        <v>1</v>
      </c>
      <c r="N169" s="174" t="s">
        <v>45</v>
      </c>
      <c r="O169" s="75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77" t="s">
        <v>138</v>
      </c>
      <c r="AT169" s="177" t="s">
        <v>134</v>
      </c>
      <c r="AU169" s="177" t="s">
        <v>87</v>
      </c>
      <c r="AY169" s="17" t="s">
        <v>131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17" t="s">
        <v>85</v>
      </c>
      <c r="BK169" s="178">
        <f>ROUND(I169*H169,2)</f>
        <v>0</v>
      </c>
      <c r="BL169" s="17" t="s">
        <v>138</v>
      </c>
      <c r="BM169" s="177" t="s">
        <v>234</v>
      </c>
    </row>
    <row r="170" s="2" customFormat="1" ht="24.15" customHeight="1">
      <c r="A170" s="36"/>
      <c r="B170" s="164"/>
      <c r="C170" s="165" t="s">
        <v>235</v>
      </c>
      <c r="D170" s="165" t="s">
        <v>134</v>
      </c>
      <c r="E170" s="166" t="s">
        <v>236</v>
      </c>
      <c r="F170" s="167" t="s">
        <v>237</v>
      </c>
      <c r="G170" s="168" t="s">
        <v>238</v>
      </c>
      <c r="H170" s="169">
        <v>15.010999999999999</v>
      </c>
      <c r="I170" s="170"/>
      <c r="J170" s="171">
        <f>ROUND(I170*H170,2)</f>
        <v>0</v>
      </c>
      <c r="K170" s="172"/>
      <c r="L170" s="37"/>
      <c r="M170" s="173" t="s">
        <v>1</v>
      </c>
      <c r="N170" s="174" t="s">
        <v>45</v>
      </c>
      <c r="O170" s="75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77" t="s">
        <v>138</v>
      </c>
      <c r="AT170" s="177" t="s">
        <v>134</v>
      </c>
      <c r="AU170" s="177" t="s">
        <v>87</v>
      </c>
      <c r="AY170" s="17" t="s">
        <v>131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17" t="s">
        <v>85</v>
      </c>
      <c r="BK170" s="178">
        <f>ROUND(I170*H170,2)</f>
        <v>0</v>
      </c>
      <c r="BL170" s="17" t="s">
        <v>138</v>
      </c>
      <c r="BM170" s="177" t="s">
        <v>239</v>
      </c>
    </row>
    <row r="171" s="2" customFormat="1" ht="24.15" customHeight="1">
      <c r="A171" s="36"/>
      <c r="B171" s="164"/>
      <c r="C171" s="165" t="s">
        <v>240</v>
      </c>
      <c r="D171" s="165" t="s">
        <v>134</v>
      </c>
      <c r="E171" s="166" t="s">
        <v>241</v>
      </c>
      <c r="F171" s="167" t="s">
        <v>242</v>
      </c>
      <c r="G171" s="168" t="s">
        <v>238</v>
      </c>
      <c r="H171" s="169">
        <v>15.010999999999999</v>
      </c>
      <c r="I171" s="170"/>
      <c r="J171" s="171">
        <f>ROUND(I171*H171,2)</f>
        <v>0</v>
      </c>
      <c r="K171" s="172"/>
      <c r="L171" s="37"/>
      <c r="M171" s="173" t="s">
        <v>1</v>
      </c>
      <c r="N171" s="174" t="s">
        <v>45</v>
      </c>
      <c r="O171" s="75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77" t="s">
        <v>138</v>
      </c>
      <c r="AT171" s="177" t="s">
        <v>134</v>
      </c>
      <c r="AU171" s="177" t="s">
        <v>87</v>
      </c>
      <c r="AY171" s="17" t="s">
        <v>131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7" t="s">
        <v>85</v>
      </c>
      <c r="BK171" s="178">
        <f>ROUND(I171*H171,2)</f>
        <v>0</v>
      </c>
      <c r="BL171" s="17" t="s">
        <v>138</v>
      </c>
      <c r="BM171" s="177" t="s">
        <v>243</v>
      </c>
    </row>
    <row r="172" s="2" customFormat="1" ht="24.15" customHeight="1">
      <c r="A172" s="36"/>
      <c r="B172" s="164"/>
      <c r="C172" s="165" t="s">
        <v>244</v>
      </c>
      <c r="D172" s="165" t="s">
        <v>134</v>
      </c>
      <c r="E172" s="166" t="s">
        <v>245</v>
      </c>
      <c r="F172" s="167" t="s">
        <v>246</v>
      </c>
      <c r="G172" s="168" t="s">
        <v>238</v>
      </c>
      <c r="H172" s="169">
        <v>90.066000000000002</v>
      </c>
      <c r="I172" s="170"/>
      <c r="J172" s="171">
        <f>ROUND(I172*H172,2)</f>
        <v>0</v>
      </c>
      <c r="K172" s="172"/>
      <c r="L172" s="37"/>
      <c r="M172" s="173" t="s">
        <v>1</v>
      </c>
      <c r="N172" s="174" t="s">
        <v>45</v>
      </c>
      <c r="O172" s="75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77" t="s">
        <v>138</v>
      </c>
      <c r="AT172" s="177" t="s">
        <v>134</v>
      </c>
      <c r="AU172" s="177" t="s">
        <v>87</v>
      </c>
      <c r="AY172" s="17" t="s">
        <v>131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17" t="s">
        <v>85</v>
      </c>
      <c r="BK172" s="178">
        <f>ROUND(I172*H172,2)</f>
        <v>0</v>
      </c>
      <c r="BL172" s="17" t="s">
        <v>138</v>
      </c>
      <c r="BM172" s="177" t="s">
        <v>247</v>
      </c>
    </row>
    <row r="173" s="13" customFormat="1">
      <c r="A173" s="13"/>
      <c r="B173" s="179"/>
      <c r="C173" s="13"/>
      <c r="D173" s="180" t="s">
        <v>140</v>
      </c>
      <c r="E173" s="13"/>
      <c r="F173" s="182" t="s">
        <v>248</v>
      </c>
      <c r="G173" s="13"/>
      <c r="H173" s="183">
        <v>90.066000000000002</v>
      </c>
      <c r="I173" s="184"/>
      <c r="J173" s="13"/>
      <c r="K173" s="13"/>
      <c r="L173" s="179"/>
      <c r="M173" s="185"/>
      <c r="N173" s="186"/>
      <c r="O173" s="186"/>
      <c r="P173" s="186"/>
      <c r="Q173" s="186"/>
      <c r="R173" s="186"/>
      <c r="S173" s="186"/>
      <c r="T173" s="18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1" t="s">
        <v>140</v>
      </c>
      <c r="AU173" s="181" t="s">
        <v>87</v>
      </c>
      <c r="AV173" s="13" t="s">
        <v>87</v>
      </c>
      <c r="AW173" s="13" t="s">
        <v>3</v>
      </c>
      <c r="AX173" s="13" t="s">
        <v>85</v>
      </c>
      <c r="AY173" s="181" t="s">
        <v>131</v>
      </c>
    </row>
    <row r="174" s="2" customFormat="1" ht="33" customHeight="1">
      <c r="A174" s="36"/>
      <c r="B174" s="164"/>
      <c r="C174" s="165" t="s">
        <v>249</v>
      </c>
      <c r="D174" s="165" t="s">
        <v>134</v>
      </c>
      <c r="E174" s="166" t="s">
        <v>250</v>
      </c>
      <c r="F174" s="167" t="s">
        <v>251</v>
      </c>
      <c r="G174" s="168" t="s">
        <v>238</v>
      </c>
      <c r="H174" s="169">
        <v>0.251</v>
      </c>
      <c r="I174" s="170"/>
      <c r="J174" s="171">
        <f>ROUND(I174*H174,2)</f>
        <v>0</v>
      </c>
      <c r="K174" s="172"/>
      <c r="L174" s="37"/>
      <c r="M174" s="173" t="s">
        <v>1</v>
      </c>
      <c r="N174" s="174" t="s">
        <v>45</v>
      </c>
      <c r="O174" s="75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77" t="s">
        <v>138</v>
      </c>
      <c r="AT174" s="177" t="s">
        <v>134</v>
      </c>
      <c r="AU174" s="177" t="s">
        <v>87</v>
      </c>
      <c r="AY174" s="17" t="s">
        <v>131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17" t="s">
        <v>85</v>
      </c>
      <c r="BK174" s="178">
        <f>ROUND(I174*H174,2)</f>
        <v>0</v>
      </c>
      <c r="BL174" s="17" t="s">
        <v>138</v>
      </c>
      <c r="BM174" s="177" t="s">
        <v>252</v>
      </c>
    </row>
    <row r="175" s="13" customFormat="1">
      <c r="A175" s="13"/>
      <c r="B175" s="179"/>
      <c r="C175" s="13"/>
      <c r="D175" s="180" t="s">
        <v>140</v>
      </c>
      <c r="E175" s="181" t="s">
        <v>1</v>
      </c>
      <c r="F175" s="182" t="s">
        <v>253</v>
      </c>
      <c r="G175" s="13"/>
      <c r="H175" s="183">
        <v>0.251</v>
      </c>
      <c r="I175" s="184"/>
      <c r="J175" s="13"/>
      <c r="K175" s="13"/>
      <c r="L175" s="179"/>
      <c r="M175" s="185"/>
      <c r="N175" s="186"/>
      <c r="O175" s="186"/>
      <c r="P175" s="186"/>
      <c r="Q175" s="186"/>
      <c r="R175" s="186"/>
      <c r="S175" s="186"/>
      <c r="T175" s="18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81" t="s">
        <v>140</v>
      </c>
      <c r="AU175" s="181" t="s">
        <v>87</v>
      </c>
      <c r="AV175" s="13" t="s">
        <v>87</v>
      </c>
      <c r="AW175" s="13" t="s">
        <v>34</v>
      </c>
      <c r="AX175" s="13" t="s">
        <v>85</v>
      </c>
      <c r="AY175" s="181" t="s">
        <v>131</v>
      </c>
    </row>
    <row r="176" s="2" customFormat="1" ht="37.8" customHeight="1">
      <c r="A176" s="36"/>
      <c r="B176" s="164"/>
      <c r="C176" s="165" t="s">
        <v>254</v>
      </c>
      <c r="D176" s="165" t="s">
        <v>134</v>
      </c>
      <c r="E176" s="166" t="s">
        <v>255</v>
      </c>
      <c r="F176" s="167" t="s">
        <v>256</v>
      </c>
      <c r="G176" s="168" t="s">
        <v>238</v>
      </c>
      <c r="H176" s="169">
        <v>0.48999999999999999</v>
      </c>
      <c r="I176" s="170"/>
      <c r="J176" s="171">
        <f>ROUND(I176*H176,2)</f>
        <v>0</v>
      </c>
      <c r="K176" s="172"/>
      <c r="L176" s="37"/>
      <c r="M176" s="173" t="s">
        <v>1</v>
      </c>
      <c r="N176" s="174" t="s">
        <v>45</v>
      </c>
      <c r="O176" s="75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77" t="s">
        <v>138</v>
      </c>
      <c r="AT176" s="177" t="s">
        <v>134</v>
      </c>
      <c r="AU176" s="177" t="s">
        <v>87</v>
      </c>
      <c r="AY176" s="17" t="s">
        <v>131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17" t="s">
        <v>85</v>
      </c>
      <c r="BK176" s="178">
        <f>ROUND(I176*H176,2)</f>
        <v>0</v>
      </c>
      <c r="BL176" s="17" t="s">
        <v>138</v>
      </c>
      <c r="BM176" s="177" t="s">
        <v>257</v>
      </c>
    </row>
    <row r="177" s="2" customFormat="1" ht="37.8" customHeight="1">
      <c r="A177" s="36"/>
      <c r="B177" s="164"/>
      <c r="C177" s="165" t="s">
        <v>258</v>
      </c>
      <c r="D177" s="165" t="s">
        <v>134</v>
      </c>
      <c r="E177" s="166" t="s">
        <v>259</v>
      </c>
      <c r="F177" s="167" t="s">
        <v>260</v>
      </c>
      <c r="G177" s="168" t="s">
        <v>238</v>
      </c>
      <c r="H177" s="169">
        <v>13.712999999999999</v>
      </c>
      <c r="I177" s="170"/>
      <c r="J177" s="171">
        <f>ROUND(I177*H177,2)</f>
        <v>0</v>
      </c>
      <c r="K177" s="172"/>
      <c r="L177" s="37"/>
      <c r="M177" s="173" t="s">
        <v>1</v>
      </c>
      <c r="N177" s="174" t="s">
        <v>45</v>
      </c>
      <c r="O177" s="75"/>
      <c r="P177" s="175">
        <f>O177*H177</f>
        <v>0</v>
      </c>
      <c r="Q177" s="175">
        <v>0</v>
      </c>
      <c r="R177" s="175">
        <f>Q177*H177</f>
        <v>0</v>
      </c>
      <c r="S177" s="175">
        <v>0</v>
      </c>
      <c r="T177" s="17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77" t="s">
        <v>138</v>
      </c>
      <c r="AT177" s="177" t="s">
        <v>134</v>
      </c>
      <c r="AU177" s="177" t="s">
        <v>87</v>
      </c>
      <c r="AY177" s="17" t="s">
        <v>131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7" t="s">
        <v>85</v>
      </c>
      <c r="BK177" s="178">
        <f>ROUND(I177*H177,2)</f>
        <v>0</v>
      </c>
      <c r="BL177" s="17" t="s">
        <v>138</v>
      </c>
      <c r="BM177" s="177" t="s">
        <v>261</v>
      </c>
    </row>
    <row r="178" s="13" customFormat="1">
      <c r="A178" s="13"/>
      <c r="B178" s="179"/>
      <c r="C178" s="13"/>
      <c r="D178" s="180" t="s">
        <v>140</v>
      </c>
      <c r="E178" s="181" t="s">
        <v>1</v>
      </c>
      <c r="F178" s="182" t="s">
        <v>262</v>
      </c>
      <c r="G178" s="13"/>
      <c r="H178" s="183">
        <v>13.712999999999999</v>
      </c>
      <c r="I178" s="184"/>
      <c r="J178" s="13"/>
      <c r="K178" s="13"/>
      <c r="L178" s="179"/>
      <c r="M178" s="185"/>
      <c r="N178" s="186"/>
      <c r="O178" s="186"/>
      <c r="P178" s="186"/>
      <c r="Q178" s="186"/>
      <c r="R178" s="186"/>
      <c r="S178" s="186"/>
      <c r="T178" s="18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1" t="s">
        <v>140</v>
      </c>
      <c r="AU178" s="181" t="s">
        <v>87</v>
      </c>
      <c r="AV178" s="13" t="s">
        <v>87</v>
      </c>
      <c r="AW178" s="13" t="s">
        <v>34</v>
      </c>
      <c r="AX178" s="13" t="s">
        <v>85</v>
      </c>
      <c r="AY178" s="181" t="s">
        <v>131</v>
      </c>
    </row>
    <row r="179" s="12" customFormat="1" ht="22.8" customHeight="1">
      <c r="A179" s="12"/>
      <c r="B179" s="151"/>
      <c r="C179" s="12"/>
      <c r="D179" s="152" t="s">
        <v>79</v>
      </c>
      <c r="E179" s="162" t="s">
        <v>263</v>
      </c>
      <c r="F179" s="162" t="s">
        <v>264</v>
      </c>
      <c r="G179" s="12"/>
      <c r="H179" s="12"/>
      <c r="I179" s="154"/>
      <c r="J179" s="163">
        <f>BK179</f>
        <v>0</v>
      </c>
      <c r="K179" s="12"/>
      <c r="L179" s="151"/>
      <c r="M179" s="156"/>
      <c r="N179" s="157"/>
      <c r="O179" s="157"/>
      <c r="P179" s="158">
        <f>P180</f>
        <v>0</v>
      </c>
      <c r="Q179" s="157"/>
      <c r="R179" s="158">
        <f>R180</f>
        <v>0</v>
      </c>
      <c r="S179" s="157"/>
      <c r="T179" s="159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52" t="s">
        <v>85</v>
      </c>
      <c r="AT179" s="160" t="s">
        <v>79</v>
      </c>
      <c r="AU179" s="160" t="s">
        <v>85</v>
      </c>
      <c r="AY179" s="152" t="s">
        <v>131</v>
      </c>
      <c r="BK179" s="161">
        <f>BK180</f>
        <v>0</v>
      </c>
    </row>
    <row r="180" s="2" customFormat="1" ht="24.15" customHeight="1">
      <c r="A180" s="36"/>
      <c r="B180" s="164"/>
      <c r="C180" s="165" t="s">
        <v>265</v>
      </c>
      <c r="D180" s="165" t="s">
        <v>134</v>
      </c>
      <c r="E180" s="166" t="s">
        <v>266</v>
      </c>
      <c r="F180" s="167" t="s">
        <v>267</v>
      </c>
      <c r="G180" s="168" t="s">
        <v>238</v>
      </c>
      <c r="H180" s="169">
        <v>17.593</v>
      </c>
      <c r="I180" s="170"/>
      <c r="J180" s="171">
        <f>ROUND(I180*H180,2)</f>
        <v>0</v>
      </c>
      <c r="K180" s="172"/>
      <c r="L180" s="37"/>
      <c r="M180" s="173" t="s">
        <v>1</v>
      </c>
      <c r="N180" s="174" t="s">
        <v>45</v>
      </c>
      <c r="O180" s="75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77" t="s">
        <v>138</v>
      </c>
      <c r="AT180" s="177" t="s">
        <v>134</v>
      </c>
      <c r="AU180" s="177" t="s">
        <v>87</v>
      </c>
      <c r="AY180" s="17" t="s">
        <v>131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7" t="s">
        <v>85</v>
      </c>
      <c r="BK180" s="178">
        <f>ROUND(I180*H180,2)</f>
        <v>0</v>
      </c>
      <c r="BL180" s="17" t="s">
        <v>138</v>
      </c>
      <c r="BM180" s="177" t="s">
        <v>268</v>
      </c>
    </row>
    <row r="181" s="12" customFormat="1" ht="25.92" customHeight="1">
      <c r="A181" s="12"/>
      <c r="B181" s="151"/>
      <c r="C181" s="12"/>
      <c r="D181" s="152" t="s">
        <v>79</v>
      </c>
      <c r="E181" s="153" t="s">
        <v>269</v>
      </c>
      <c r="F181" s="153" t="s">
        <v>270</v>
      </c>
      <c r="G181" s="12"/>
      <c r="H181" s="12"/>
      <c r="I181" s="154"/>
      <c r="J181" s="155">
        <f>BK181</f>
        <v>0</v>
      </c>
      <c r="K181" s="12"/>
      <c r="L181" s="151"/>
      <c r="M181" s="156"/>
      <c r="N181" s="157"/>
      <c r="O181" s="157"/>
      <c r="P181" s="158">
        <f>P182+P189+P198+P207+P260+P267+P270+P287+P294+P313+P326</f>
        <v>0</v>
      </c>
      <c r="Q181" s="157"/>
      <c r="R181" s="158">
        <f>R182+R189+R198+R207+R260+R267+R270+R287+R294+R313+R326</f>
        <v>5.5540030299999996</v>
      </c>
      <c r="S181" s="157"/>
      <c r="T181" s="159">
        <f>T182+T189+T198+T207+T260+T267+T270+T287+T294+T313+T326</f>
        <v>0.6846025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2" t="s">
        <v>87</v>
      </c>
      <c r="AT181" s="160" t="s">
        <v>79</v>
      </c>
      <c r="AU181" s="160" t="s">
        <v>80</v>
      </c>
      <c r="AY181" s="152" t="s">
        <v>131</v>
      </c>
      <c r="BK181" s="161">
        <f>BK182+BK189+BK198+BK207+BK260+BK267+BK270+BK287+BK294+BK313+BK326</f>
        <v>0</v>
      </c>
    </row>
    <row r="182" s="12" customFormat="1" ht="22.8" customHeight="1">
      <c r="A182" s="12"/>
      <c r="B182" s="151"/>
      <c r="C182" s="12"/>
      <c r="D182" s="152" t="s">
        <v>79</v>
      </c>
      <c r="E182" s="162" t="s">
        <v>271</v>
      </c>
      <c r="F182" s="162" t="s">
        <v>272</v>
      </c>
      <c r="G182" s="12"/>
      <c r="H182" s="12"/>
      <c r="I182" s="154"/>
      <c r="J182" s="163">
        <f>BK182</f>
        <v>0</v>
      </c>
      <c r="K182" s="12"/>
      <c r="L182" s="151"/>
      <c r="M182" s="156"/>
      <c r="N182" s="157"/>
      <c r="O182" s="157"/>
      <c r="P182" s="158">
        <f>SUM(P183:P188)</f>
        <v>0</v>
      </c>
      <c r="Q182" s="157"/>
      <c r="R182" s="158">
        <f>SUM(R183:R188)</f>
        <v>0.0024000000000000002</v>
      </c>
      <c r="S182" s="157"/>
      <c r="T182" s="159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2" t="s">
        <v>87</v>
      </c>
      <c r="AT182" s="160" t="s">
        <v>79</v>
      </c>
      <c r="AU182" s="160" t="s">
        <v>85</v>
      </c>
      <c r="AY182" s="152" t="s">
        <v>131</v>
      </c>
      <c r="BK182" s="161">
        <f>SUM(BK183:BK188)</f>
        <v>0</v>
      </c>
    </row>
    <row r="183" s="2" customFormat="1" ht="16.5" customHeight="1">
      <c r="A183" s="36"/>
      <c r="B183" s="164"/>
      <c r="C183" s="165" t="s">
        <v>273</v>
      </c>
      <c r="D183" s="165" t="s">
        <v>134</v>
      </c>
      <c r="E183" s="166" t="s">
        <v>274</v>
      </c>
      <c r="F183" s="167" t="s">
        <v>275</v>
      </c>
      <c r="G183" s="168" t="s">
        <v>149</v>
      </c>
      <c r="H183" s="169">
        <v>5</v>
      </c>
      <c r="I183" s="170"/>
      <c r="J183" s="171">
        <f>ROUND(I183*H183,2)</f>
        <v>0</v>
      </c>
      <c r="K183" s="172"/>
      <c r="L183" s="37"/>
      <c r="M183" s="173" t="s">
        <v>1</v>
      </c>
      <c r="N183" s="174" t="s">
        <v>45</v>
      </c>
      <c r="O183" s="75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77" t="s">
        <v>156</v>
      </c>
      <c r="AT183" s="177" t="s">
        <v>134</v>
      </c>
      <c r="AU183" s="177" t="s">
        <v>87</v>
      </c>
      <c r="AY183" s="17" t="s">
        <v>131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7" t="s">
        <v>85</v>
      </c>
      <c r="BK183" s="178">
        <f>ROUND(I183*H183,2)</f>
        <v>0</v>
      </c>
      <c r="BL183" s="17" t="s">
        <v>156</v>
      </c>
      <c r="BM183" s="177" t="s">
        <v>276</v>
      </c>
    </row>
    <row r="184" s="2" customFormat="1" ht="16.5" customHeight="1">
      <c r="A184" s="36"/>
      <c r="B184" s="164"/>
      <c r="C184" s="165" t="s">
        <v>277</v>
      </c>
      <c r="D184" s="165" t="s">
        <v>134</v>
      </c>
      <c r="E184" s="166" t="s">
        <v>278</v>
      </c>
      <c r="F184" s="167" t="s">
        <v>279</v>
      </c>
      <c r="G184" s="168" t="s">
        <v>149</v>
      </c>
      <c r="H184" s="169">
        <v>5</v>
      </c>
      <c r="I184" s="170"/>
      <c r="J184" s="171">
        <f>ROUND(I184*H184,2)</f>
        <v>0</v>
      </c>
      <c r="K184" s="172"/>
      <c r="L184" s="37"/>
      <c r="M184" s="173" t="s">
        <v>1</v>
      </c>
      <c r="N184" s="174" t="s">
        <v>45</v>
      </c>
      <c r="O184" s="75"/>
      <c r="P184" s="175">
        <f>O184*H184</f>
        <v>0</v>
      </c>
      <c r="Q184" s="175">
        <v>0.00048000000000000001</v>
      </c>
      <c r="R184" s="175">
        <f>Q184*H184</f>
        <v>0.0024000000000000002</v>
      </c>
      <c r="S184" s="175">
        <v>0</v>
      </c>
      <c r="T184" s="17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77" t="s">
        <v>156</v>
      </c>
      <c r="AT184" s="177" t="s">
        <v>134</v>
      </c>
      <c r="AU184" s="177" t="s">
        <v>87</v>
      </c>
      <c r="AY184" s="17" t="s">
        <v>131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17" t="s">
        <v>85</v>
      </c>
      <c r="BK184" s="178">
        <f>ROUND(I184*H184,2)</f>
        <v>0</v>
      </c>
      <c r="BL184" s="17" t="s">
        <v>156</v>
      </c>
      <c r="BM184" s="177" t="s">
        <v>280</v>
      </c>
    </row>
    <row r="185" s="2" customFormat="1" ht="21.75" customHeight="1">
      <c r="A185" s="36"/>
      <c r="B185" s="164"/>
      <c r="C185" s="165" t="s">
        <v>281</v>
      </c>
      <c r="D185" s="165" t="s">
        <v>134</v>
      </c>
      <c r="E185" s="166" t="s">
        <v>282</v>
      </c>
      <c r="F185" s="167" t="s">
        <v>283</v>
      </c>
      <c r="G185" s="168" t="s">
        <v>149</v>
      </c>
      <c r="H185" s="169">
        <v>5</v>
      </c>
      <c r="I185" s="170"/>
      <c r="J185" s="171">
        <f>ROUND(I185*H185,2)</f>
        <v>0</v>
      </c>
      <c r="K185" s="172"/>
      <c r="L185" s="37"/>
      <c r="M185" s="173" t="s">
        <v>1</v>
      </c>
      <c r="N185" s="174" t="s">
        <v>45</v>
      </c>
      <c r="O185" s="75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77" t="s">
        <v>156</v>
      </c>
      <c r="AT185" s="177" t="s">
        <v>134</v>
      </c>
      <c r="AU185" s="177" t="s">
        <v>87</v>
      </c>
      <c r="AY185" s="17" t="s">
        <v>131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7" t="s">
        <v>85</v>
      </c>
      <c r="BK185" s="178">
        <f>ROUND(I185*H185,2)</f>
        <v>0</v>
      </c>
      <c r="BL185" s="17" t="s">
        <v>156</v>
      </c>
      <c r="BM185" s="177" t="s">
        <v>284</v>
      </c>
    </row>
    <row r="186" s="13" customFormat="1">
      <c r="A186" s="13"/>
      <c r="B186" s="179"/>
      <c r="C186" s="13"/>
      <c r="D186" s="180" t="s">
        <v>140</v>
      </c>
      <c r="E186" s="181" t="s">
        <v>1</v>
      </c>
      <c r="F186" s="182" t="s">
        <v>159</v>
      </c>
      <c r="G186" s="13"/>
      <c r="H186" s="183">
        <v>5</v>
      </c>
      <c r="I186" s="184"/>
      <c r="J186" s="13"/>
      <c r="K186" s="13"/>
      <c r="L186" s="179"/>
      <c r="M186" s="185"/>
      <c r="N186" s="186"/>
      <c r="O186" s="186"/>
      <c r="P186" s="186"/>
      <c r="Q186" s="186"/>
      <c r="R186" s="186"/>
      <c r="S186" s="186"/>
      <c r="T186" s="18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1" t="s">
        <v>140</v>
      </c>
      <c r="AU186" s="181" t="s">
        <v>87</v>
      </c>
      <c r="AV186" s="13" t="s">
        <v>87</v>
      </c>
      <c r="AW186" s="13" t="s">
        <v>34</v>
      </c>
      <c r="AX186" s="13" t="s">
        <v>85</v>
      </c>
      <c r="AY186" s="181" t="s">
        <v>131</v>
      </c>
    </row>
    <row r="187" s="2" customFormat="1" ht="24.15" customHeight="1">
      <c r="A187" s="36"/>
      <c r="B187" s="164"/>
      <c r="C187" s="165" t="s">
        <v>285</v>
      </c>
      <c r="D187" s="165" t="s">
        <v>134</v>
      </c>
      <c r="E187" s="166" t="s">
        <v>286</v>
      </c>
      <c r="F187" s="167" t="s">
        <v>287</v>
      </c>
      <c r="G187" s="168" t="s">
        <v>238</v>
      </c>
      <c r="H187" s="169">
        <v>0.002</v>
      </c>
      <c r="I187" s="170"/>
      <c r="J187" s="171">
        <f>ROUND(I187*H187,2)</f>
        <v>0</v>
      </c>
      <c r="K187" s="172"/>
      <c r="L187" s="37"/>
      <c r="M187" s="173" t="s">
        <v>1</v>
      </c>
      <c r="N187" s="174" t="s">
        <v>45</v>
      </c>
      <c r="O187" s="75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77" t="s">
        <v>156</v>
      </c>
      <c r="AT187" s="177" t="s">
        <v>134</v>
      </c>
      <c r="AU187" s="177" t="s">
        <v>87</v>
      </c>
      <c r="AY187" s="17" t="s">
        <v>131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17" t="s">
        <v>85</v>
      </c>
      <c r="BK187" s="178">
        <f>ROUND(I187*H187,2)</f>
        <v>0</v>
      </c>
      <c r="BL187" s="17" t="s">
        <v>156</v>
      </c>
      <c r="BM187" s="177" t="s">
        <v>288</v>
      </c>
    </row>
    <row r="188" s="2" customFormat="1" ht="24.15" customHeight="1">
      <c r="A188" s="36"/>
      <c r="B188" s="164"/>
      <c r="C188" s="165" t="s">
        <v>289</v>
      </c>
      <c r="D188" s="165" t="s">
        <v>134</v>
      </c>
      <c r="E188" s="166" t="s">
        <v>290</v>
      </c>
      <c r="F188" s="167" t="s">
        <v>291</v>
      </c>
      <c r="G188" s="168" t="s">
        <v>238</v>
      </c>
      <c r="H188" s="169">
        <v>0.002</v>
      </c>
      <c r="I188" s="170"/>
      <c r="J188" s="171">
        <f>ROUND(I188*H188,2)</f>
        <v>0</v>
      </c>
      <c r="K188" s="172"/>
      <c r="L188" s="37"/>
      <c r="M188" s="173" t="s">
        <v>1</v>
      </c>
      <c r="N188" s="174" t="s">
        <v>45</v>
      </c>
      <c r="O188" s="75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77" t="s">
        <v>156</v>
      </c>
      <c r="AT188" s="177" t="s">
        <v>134</v>
      </c>
      <c r="AU188" s="177" t="s">
        <v>87</v>
      </c>
      <c r="AY188" s="17" t="s">
        <v>131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7" t="s">
        <v>85</v>
      </c>
      <c r="BK188" s="178">
        <f>ROUND(I188*H188,2)</f>
        <v>0</v>
      </c>
      <c r="BL188" s="17" t="s">
        <v>156</v>
      </c>
      <c r="BM188" s="177" t="s">
        <v>292</v>
      </c>
    </row>
    <row r="189" s="12" customFormat="1" ht="22.8" customHeight="1">
      <c r="A189" s="12"/>
      <c r="B189" s="151"/>
      <c r="C189" s="12"/>
      <c r="D189" s="152" t="s">
        <v>79</v>
      </c>
      <c r="E189" s="162" t="s">
        <v>293</v>
      </c>
      <c r="F189" s="162" t="s">
        <v>294</v>
      </c>
      <c r="G189" s="12"/>
      <c r="H189" s="12"/>
      <c r="I189" s="154"/>
      <c r="J189" s="163">
        <f>BK189</f>
        <v>0</v>
      </c>
      <c r="K189" s="12"/>
      <c r="L189" s="151"/>
      <c r="M189" s="156"/>
      <c r="N189" s="157"/>
      <c r="O189" s="157"/>
      <c r="P189" s="158">
        <f>SUM(P190:P197)</f>
        <v>0</v>
      </c>
      <c r="Q189" s="157"/>
      <c r="R189" s="158">
        <f>SUM(R190:R197)</f>
        <v>0.024380000000000002</v>
      </c>
      <c r="S189" s="157"/>
      <c r="T189" s="159">
        <f>SUM(T190:T197)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2" t="s">
        <v>87</v>
      </c>
      <c r="AT189" s="160" t="s">
        <v>79</v>
      </c>
      <c r="AU189" s="160" t="s">
        <v>85</v>
      </c>
      <c r="AY189" s="152" t="s">
        <v>131</v>
      </c>
      <c r="BK189" s="161">
        <f>SUM(BK190:BK197)</f>
        <v>0</v>
      </c>
    </row>
    <row r="190" s="2" customFormat="1" ht="24.15" customHeight="1">
      <c r="A190" s="36"/>
      <c r="B190" s="164"/>
      <c r="C190" s="165" t="s">
        <v>295</v>
      </c>
      <c r="D190" s="165" t="s">
        <v>134</v>
      </c>
      <c r="E190" s="166" t="s">
        <v>296</v>
      </c>
      <c r="F190" s="167" t="s">
        <v>297</v>
      </c>
      <c r="G190" s="168" t="s">
        <v>149</v>
      </c>
      <c r="H190" s="169">
        <v>10</v>
      </c>
      <c r="I190" s="170"/>
      <c r="J190" s="171">
        <f>ROUND(I190*H190,2)</f>
        <v>0</v>
      </c>
      <c r="K190" s="172"/>
      <c r="L190" s="37"/>
      <c r="M190" s="173" t="s">
        <v>1</v>
      </c>
      <c r="N190" s="174" t="s">
        <v>45</v>
      </c>
      <c r="O190" s="75"/>
      <c r="P190" s="175">
        <f>O190*H190</f>
        <v>0</v>
      </c>
      <c r="Q190" s="175">
        <v>0.00084000000000000003</v>
      </c>
      <c r="R190" s="175">
        <f>Q190*H190</f>
        <v>0.0084000000000000012</v>
      </c>
      <c r="S190" s="175">
        <v>0</v>
      </c>
      <c r="T190" s="17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77" t="s">
        <v>156</v>
      </c>
      <c r="AT190" s="177" t="s">
        <v>134</v>
      </c>
      <c r="AU190" s="177" t="s">
        <v>87</v>
      </c>
      <c r="AY190" s="17" t="s">
        <v>131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17" t="s">
        <v>85</v>
      </c>
      <c r="BK190" s="178">
        <f>ROUND(I190*H190,2)</f>
        <v>0</v>
      </c>
      <c r="BL190" s="17" t="s">
        <v>156</v>
      </c>
      <c r="BM190" s="177" t="s">
        <v>298</v>
      </c>
    </row>
    <row r="191" s="2" customFormat="1" ht="24.15" customHeight="1">
      <c r="A191" s="36"/>
      <c r="B191" s="164"/>
      <c r="C191" s="165" t="s">
        <v>299</v>
      </c>
      <c r="D191" s="165" t="s">
        <v>134</v>
      </c>
      <c r="E191" s="166" t="s">
        <v>300</v>
      </c>
      <c r="F191" s="167" t="s">
        <v>301</v>
      </c>
      <c r="G191" s="168" t="s">
        <v>149</v>
      </c>
      <c r="H191" s="169">
        <v>10</v>
      </c>
      <c r="I191" s="170"/>
      <c r="J191" s="171">
        <f>ROUND(I191*H191,2)</f>
        <v>0</v>
      </c>
      <c r="K191" s="172"/>
      <c r="L191" s="37"/>
      <c r="M191" s="173" t="s">
        <v>1</v>
      </c>
      <c r="N191" s="174" t="s">
        <v>45</v>
      </c>
      <c r="O191" s="75"/>
      <c r="P191" s="175">
        <f>O191*H191</f>
        <v>0</v>
      </c>
      <c r="Q191" s="175">
        <v>0.00116</v>
      </c>
      <c r="R191" s="175">
        <f>Q191*H191</f>
        <v>0.011599999999999999</v>
      </c>
      <c r="S191" s="175">
        <v>0</v>
      </c>
      <c r="T191" s="17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77" t="s">
        <v>156</v>
      </c>
      <c r="AT191" s="177" t="s">
        <v>134</v>
      </c>
      <c r="AU191" s="177" t="s">
        <v>87</v>
      </c>
      <c r="AY191" s="17" t="s">
        <v>131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7" t="s">
        <v>85</v>
      </c>
      <c r="BK191" s="178">
        <f>ROUND(I191*H191,2)</f>
        <v>0</v>
      </c>
      <c r="BL191" s="17" t="s">
        <v>156</v>
      </c>
      <c r="BM191" s="177" t="s">
        <v>302</v>
      </c>
    </row>
    <row r="192" s="2" customFormat="1" ht="21.75" customHeight="1">
      <c r="A192" s="36"/>
      <c r="B192" s="164"/>
      <c r="C192" s="165" t="s">
        <v>303</v>
      </c>
      <c r="D192" s="165" t="s">
        <v>134</v>
      </c>
      <c r="E192" s="166" t="s">
        <v>304</v>
      </c>
      <c r="F192" s="167" t="s">
        <v>305</v>
      </c>
      <c r="G192" s="168" t="s">
        <v>306</v>
      </c>
      <c r="H192" s="169">
        <v>20</v>
      </c>
      <c r="I192" s="170"/>
      <c r="J192" s="171">
        <f>ROUND(I192*H192,2)</f>
        <v>0</v>
      </c>
      <c r="K192" s="172"/>
      <c r="L192" s="37"/>
      <c r="M192" s="173" t="s">
        <v>1</v>
      </c>
      <c r="N192" s="174" t="s">
        <v>45</v>
      </c>
      <c r="O192" s="75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77" t="s">
        <v>156</v>
      </c>
      <c r="AT192" s="177" t="s">
        <v>134</v>
      </c>
      <c r="AU192" s="177" t="s">
        <v>87</v>
      </c>
      <c r="AY192" s="17" t="s">
        <v>131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17" t="s">
        <v>85</v>
      </c>
      <c r="BK192" s="178">
        <f>ROUND(I192*H192,2)</f>
        <v>0</v>
      </c>
      <c r="BL192" s="17" t="s">
        <v>156</v>
      </c>
      <c r="BM192" s="177" t="s">
        <v>307</v>
      </c>
    </row>
    <row r="193" s="2" customFormat="1" ht="21.75" customHeight="1">
      <c r="A193" s="36"/>
      <c r="B193" s="164"/>
      <c r="C193" s="165" t="s">
        <v>308</v>
      </c>
      <c r="D193" s="165" t="s">
        <v>134</v>
      </c>
      <c r="E193" s="166" t="s">
        <v>309</v>
      </c>
      <c r="F193" s="167" t="s">
        <v>310</v>
      </c>
      <c r="G193" s="168" t="s">
        <v>170</v>
      </c>
      <c r="H193" s="169">
        <v>18</v>
      </c>
      <c r="I193" s="170"/>
      <c r="J193" s="171">
        <f>ROUND(I193*H193,2)</f>
        <v>0</v>
      </c>
      <c r="K193" s="172"/>
      <c r="L193" s="37"/>
      <c r="M193" s="173" t="s">
        <v>1</v>
      </c>
      <c r="N193" s="174" t="s">
        <v>45</v>
      </c>
      <c r="O193" s="75"/>
      <c r="P193" s="175">
        <f>O193*H193</f>
        <v>0</v>
      </c>
      <c r="Q193" s="175">
        <v>0.00021000000000000001</v>
      </c>
      <c r="R193" s="175">
        <f>Q193*H193</f>
        <v>0.0037800000000000004</v>
      </c>
      <c r="S193" s="175">
        <v>0</v>
      </c>
      <c r="T193" s="17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77" t="s">
        <v>156</v>
      </c>
      <c r="AT193" s="177" t="s">
        <v>134</v>
      </c>
      <c r="AU193" s="177" t="s">
        <v>87</v>
      </c>
      <c r="AY193" s="17" t="s">
        <v>131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17" t="s">
        <v>85</v>
      </c>
      <c r="BK193" s="178">
        <f>ROUND(I193*H193,2)</f>
        <v>0</v>
      </c>
      <c r="BL193" s="17" t="s">
        <v>156</v>
      </c>
      <c r="BM193" s="177" t="s">
        <v>311</v>
      </c>
    </row>
    <row r="194" s="2" customFormat="1" ht="21.75" customHeight="1">
      <c r="A194" s="36"/>
      <c r="B194" s="164"/>
      <c r="C194" s="165" t="s">
        <v>312</v>
      </c>
      <c r="D194" s="165" t="s">
        <v>134</v>
      </c>
      <c r="E194" s="166" t="s">
        <v>313</v>
      </c>
      <c r="F194" s="167" t="s">
        <v>314</v>
      </c>
      <c r="G194" s="168" t="s">
        <v>149</v>
      </c>
      <c r="H194" s="169">
        <v>20</v>
      </c>
      <c r="I194" s="170"/>
      <c r="J194" s="171">
        <f>ROUND(I194*H194,2)</f>
        <v>0</v>
      </c>
      <c r="K194" s="172"/>
      <c r="L194" s="37"/>
      <c r="M194" s="173" t="s">
        <v>1</v>
      </c>
      <c r="N194" s="174" t="s">
        <v>45</v>
      </c>
      <c r="O194" s="75"/>
      <c r="P194" s="175">
        <f>O194*H194</f>
        <v>0</v>
      </c>
      <c r="Q194" s="175">
        <v>1.0000000000000001E-05</v>
      </c>
      <c r="R194" s="175">
        <f>Q194*H194</f>
        <v>0.00020000000000000001</v>
      </c>
      <c r="S194" s="175">
        <v>0</v>
      </c>
      <c r="T194" s="17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77" t="s">
        <v>156</v>
      </c>
      <c r="AT194" s="177" t="s">
        <v>134</v>
      </c>
      <c r="AU194" s="177" t="s">
        <v>87</v>
      </c>
      <c r="AY194" s="17" t="s">
        <v>131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7" t="s">
        <v>85</v>
      </c>
      <c r="BK194" s="178">
        <f>ROUND(I194*H194,2)</f>
        <v>0</v>
      </c>
      <c r="BL194" s="17" t="s">
        <v>156</v>
      </c>
      <c r="BM194" s="177" t="s">
        <v>315</v>
      </c>
    </row>
    <row r="195" s="2" customFormat="1" ht="24.15" customHeight="1">
      <c r="A195" s="36"/>
      <c r="B195" s="164"/>
      <c r="C195" s="165" t="s">
        <v>316</v>
      </c>
      <c r="D195" s="165" t="s">
        <v>134</v>
      </c>
      <c r="E195" s="166" t="s">
        <v>317</v>
      </c>
      <c r="F195" s="167" t="s">
        <v>318</v>
      </c>
      <c r="G195" s="168" t="s">
        <v>149</v>
      </c>
      <c r="H195" s="169">
        <v>20</v>
      </c>
      <c r="I195" s="170"/>
      <c r="J195" s="171">
        <f>ROUND(I195*H195,2)</f>
        <v>0</v>
      </c>
      <c r="K195" s="172"/>
      <c r="L195" s="37"/>
      <c r="M195" s="173" t="s">
        <v>1</v>
      </c>
      <c r="N195" s="174" t="s">
        <v>45</v>
      </c>
      <c r="O195" s="75"/>
      <c r="P195" s="175">
        <f>O195*H195</f>
        <v>0</v>
      </c>
      <c r="Q195" s="175">
        <v>2.0000000000000002E-05</v>
      </c>
      <c r="R195" s="175">
        <f>Q195*H195</f>
        <v>0.00040000000000000002</v>
      </c>
      <c r="S195" s="175">
        <v>0</v>
      </c>
      <c r="T195" s="17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77" t="s">
        <v>156</v>
      </c>
      <c r="AT195" s="177" t="s">
        <v>134</v>
      </c>
      <c r="AU195" s="177" t="s">
        <v>87</v>
      </c>
      <c r="AY195" s="17" t="s">
        <v>131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17" t="s">
        <v>85</v>
      </c>
      <c r="BK195" s="178">
        <f>ROUND(I195*H195,2)</f>
        <v>0</v>
      </c>
      <c r="BL195" s="17" t="s">
        <v>156</v>
      </c>
      <c r="BM195" s="177" t="s">
        <v>319</v>
      </c>
    </row>
    <row r="196" s="2" customFormat="1" ht="24.15" customHeight="1">
      <c r="A196" s="36"/>
      <c r="B196" s="164"/>
      <c r="C196" s="165" t="s">
        <v>320</v>
      </c>
      <c r="D196" s="165" t="s">
        <v>134</v>
      </c>
      <c r="E196" s="166" t="s">
        <v>321</v>
      </c>
      <c r="F196" s="167" t="s">
        <v>322</v>
      </c>
      <c r="G196" s="168" t="s">
        <v>238</v>
      </c>
      <c r="H196" s="169">
        <v>0.024</v>
      </c>
      <c r="I196" s="170"/>
      <c r="J196" s="171">
        <f>ROUND(I196*H196,2)</f>
        <v>0</v>
      </c>
      <c r="K196" s="172"/>
      <c r="L196" s="37"/>
      <c r="M196" s="173" t="s">
        <v>1</v>
      </c>
      <c r="N196" s="174" t="s">
        <v>45</v>
      </c>
      <c r="O196" s="75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77" t="s">
        <v>156</v>
      </c>
      <c r="AT196" s="177" t="s">
        <v>134</v>
      </c>
      <c r="AU196" s="177" t="s">
        <v>87</v>
      </c>
      <c r="AY196" s="17" t="s">
        <v>131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17" t="s">
        <v>85</v>
      </c>
      <c r="BK196" s="178">
        <f>ROUND(I196*H196,2)</f>
        <v>0</v>
      </c>
      <c r="BL196" s="17" t="s">
        <v>156</v>
      </c>
      <c r="BM196" s="177" t="s">
        <v>323</v>
      </c>
    </row>
    <row r="197" s="2" customFormat="1" ht="24.15" customHeight="1">
      <c r="A197" s="36"/>
      <c r="B197" s="164"/>
      <c r="C197" s="165" t="s">
        <v>324</v>
      </c>
      <c r="D197" s="165" t="s">
        <v>134</v>
      </c>
      <c r="E197" s="166" t="s">
        <v>325</v>
      </c>
      <c r="F197" s="167" t="s">
        <v>326</v>
      </c>
      <c r="G197" s="168" t="s">
        <v>238</v>
      </c>
      <c r="H197" s="169">
        <v>0.024</v>
      </c>
      <c r="I197" s="170"/>
      <c r="J197" s="171">
        <f>ROUND(I197*H197,2)</f>
        <v>0</v>
      </c>
      <c r="K197" s="172"/>
      <c r="L197" s="37"/>
      <c r="M197" s="173" t="s">
        <v>1</v>
      </c>
      <c r="N197" s="174" t="s">
        <v>45</v>
      </c>
      <c r="O197" s="75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77" t="s">
        <v>156</v>
      </c>
      <c r="AT197" s="177" t="s">
        <v>134</v>
      </c>
      <c r="AU197" s="177" t="s">
        <v>87</v>
      </c>
      <c r="AY197" s="17" t="s">
        <v>131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7" t="s">
        <v>85</v>
      </c>
      <c r="BK197" s="178">
        <f>ROUND(I197*H197,2)</f>
        <v>0</v>
      </c>
      <c r="BL197" s="17" t="s">
        <v>156</v>
      </c>
      <c r="BM197" s="177" t="s">
        <v>327</v>
      </c>
    </row>
    <row r="198" s="12" customFormat="1" ht="22.8" customHeight="1">
      <c r="A198" s="12"/>
      <c r="B198" s="151"/>
      <c r="C198" s="12"/>
      <c r="D198" s="152" t="s">
        <v>79</v>
      </c>
      <c r="E198" s="162" t="s">
        <v>328</v>
      </c>
      <c r="F198" s="162" t="s">
        <v>329</v>
      </c>
      <c r="G198" s="12"/>
      <c r="H198" s="12"/>
      <c r="I198" s="154"/>
      <c r="J198" s="163">
        <f>BK198</f>
        <v>0</v>
      </c>
      <c r="K198" s="12"/>
      <c r="L198" s="151"/>
      <c r="M198" s="156"/>
      <c r="N198" s="157"/>
      <c r="O198" s="157"/>
      <c r="P198" s="158">
        <f>SUM(P199:P206)</f>
        <v>0</v>
      </c>
      <c r="Q198" s="157"/>
      <c r="R198" s="158">
        <f>SUM(R199:R206)</f>
        <v>0.0048199999999999996</v>
      </c>
      <c r="S198" s="157"/>
      <c r="T198" s="159">
        <f>SUM(T199:T206)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2" t="s">
        <v>87</v>
      </c>
      <c r="AT198" s="160" t="s">
        <v>79</v>
      </c>
      <c r="AU198" s="160" t="s">
        <v>85</v>
      </c>
      <c r="AY198" s="152" t="s">
        <v>131</v>
      </c>
      <c r="BK198" s="161">
        <f>SUM(BK199:BK206)</f>
        <v>0</v>
      </c>
    </row>
    <row r="199" s="2" customFormat="1" ht="16.5" customHeight="1">
      <c r="A199" s="36"/>
      <c r="B199" s="164"/>
      <c r="C199" s="165" t="s">
        <v>330</v>
      </c>
      <c r="D199" s="165" t="s">
        <v>134</v>
      </c>
      <c r="E199" s="166" t="s">
        <v>331</v>
      </c>
      <c r="F199" s="167" t="s">
        <v>332</v>
      </c>
      <c r="G199" s="168" t="s">
        <v>306</v>
      </c>
      <c r="H199" s="169">
        <v>6</v>
      </c>
      <c r="I199" s="170"/>
      <c r="J199" s="171">
        <f>ROUND(I199*H199,2)</f>
        <v>0</v>
      </c>
      <c r="K199" s="172"/>
      <c r="L199" s="37"/>
      <c r="M199" s="173" t="s">
        <v>1</v>
      </c>
      <c r="N199" s="174" t="s">
        <v>45</v>
      </c>
      <c r="O199" s="75"/>
      <c r="P199" s="175">
        <f>O199*H199</f>
        <v>0</v>
      </c>
      <c r="Q199" s="175">
        <v>0</v>
      </c>
      <c r="R199" s="175">
        <f>Q199*H199</f>
        <v>0</v>
      </c>
      <c r="S199" s="175">
        <v>0</v>
      </c>
      <c r="T199" s="17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77" t="s">
        <v>156</v>
      </c>
      <c r="AT199" s="177" t="s">
        <v>134</v>
      </c>
      <c r="AU199" s="177" t="s">
        <v>87</v>
      </c>
      <c r="AY199" s="17" t="s">
        <v>131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17" t="s">
        <v>85</v>
      </c>
      <c r="BK199" s="178">
        <f>ROUND(I199*H199,2)</f>
        <v>0</v>
      </c>
      <c r="BL199" s="17" t="s">
        <v>156</v>
      </c>
      <c r="BM199" s="177" t="s">
        <v>333</v>
      </c>
    </row>
    <row r="200" s="2" customFormat="1" ht="16.5" customHeight="1">
      <c r="A200" s="36"/>
      <c r="B200" s="164"/>
      <c r="C200" s="165" t="s">
        <v>334</v>
      </c>
      <c r="D200" s="165" t="s">
        <v>134</v>
      </c>
      <c r="E200" s="166" t="s">
        <v>335</v>
      </c>
      <c r="F200" s="167" t="s">
        <v>336</v>
      </c>
      <c r="G200" s="168" t="s">
        <v>306</v>
      </c>
      <c r="H200" s="169">
        <v>1</v>
      </c>
      <c r="I200" s="170"/>
      <c r="J200" s="171">
        <f>ROUND(I200*H200,2)</f>
        <v>0</v>
      </c>
      <c r="K200" s="172"/>
      <c r="L200" s="37"/>
      <c r="M200" s="173" t="s">
        <v>1</v>
      </c>
      <c r="N200" s="174" t="s">
        <v>45</v>
      </c>
      <c r="O200" s="75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77" t="s">
        <v>156</v>
      </c>
      <c r="AT200" s="177" t="s">
        <v>134</v>
      </c>
      <c r="AU200" s="177" t="s">
        <v>87</v>
      </c>
      <c r="AY200" s="17" t="s">
        <v>131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7" t="s">
        <v>85</v>
      </c>
      <c r="BK200" s="178">
        <f>ROUND(I200*H200,2)</f>
        <v>0</v>
      </c>
      <c r="BL200" s="17" t="s">
        <v>156</v>
      </c>
      <c r="BM200" s="177" t="s">
        <v>337</v>
      </c>
    </row>
    <row r="201" s="2" customFormat="1" ht="16.5" customHeight="1">
      <c r="A201" s="36"/>
      <c r="B201" s="164"/>
      <c r="C201" s="165" t="s">
        <v>338</v>
      </c>
      <c r="D201" s="165" t="s">
        <v>134</v>
      </c>
      <c r="E201" s="166" t="s">
        <v>339</v>
      </c>
      <c r="F201" s="167" t="s">
        <v>340</v>
      </c>
      <c r="G201" s="168" t="s">
        <v>170</v>
      </c>
      <c r="H201" s="169">
        <v>8</v>
      </c>
      <c r="I201" s="170"/>
      <c r="J201" s="171">
        <f>ROUND(I201*H201,2)</f>
        <v>0</v>
      </c>
      <c r="K201" s="172"/>
      <c r="L201" s="37"/>
      <c r="M201" s="173" t="s">
        <v>1</v>
      </c>
      <c r="N201" s="174" t="s">
        <v>45</v>
      </c>
      <c r="O201" s="75"/>
      <c r="P201" s="175">
        <f>O201*H201</f>
        <v>0</v>
      </c>
      <c r="Q201" s="175">
        <v>0</v>
      </c>
      <c r="R201" s="175">
        <f>Q201*H201</f>
        <v>0</v>
      </c>
      <c r="S201" s="175">
        <v>0</v>
      </c>
      <c r="T201" s="17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77" t="s">
        <v>156</v>
      </c>
      <c r="AT201" s="177" t="s">
        <v>134</v>
      </c>
      <c r="AU201" s="177" t="s">
        <v>87</v>
      </c>
      <c r="AY201" s="17" t="s">
        <v>131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17" t="s">
        <v>85</v>
      </c>
      <c r="BK201" s="178">
        <f>ROUND(I201*H201,2)</f>
        <v>0</v>
      </c>
      <c r="BL201" s="17" t="s">
        <v>156</v>
      </c>
      <c r="BM201" s="177" t="s">
        <v>341</v>
      </c>
    </row>
    <row r="202" s="2" customFormat="1" ht="16.5" customHeight="1">
      <c r="A202" s="36"/>
      <c r="B202" s="164"/>
      <c r="C202" s="165" t="s">
        <v>342</v>
      </c>
      <c r="D202" s="165" t="s">
        <v>134</v>
      </c>
      <c r="E202" s="166" t="s">
        <v>343</v>
      </c>
      <c r="F202" s="167" t="s">
        <v>344</v>
      </c>
      <c r="G202" s="168" t="s">
        <v>306</v>
      </c>
      <c r="H202" s="169">
        <v>6</v>
      </c>
      <c r="I202" s="170"/>
      <c r="J202" s="171">
        <f>ROUND(I202*H202,2)</f>
        <v>0</v>
      </c>
      <c r="K202" s="172"/>
      <c r="L202" s="37"/>
      <c r="M202" s="173" t="s">
        <v>1</v>
      </c>
      <c r="N202" s="174" t="s">
        <v>45</v>
      </c>
      <c r="O202" s="75"/>
      <c r="P202" s="175">
        <f>O202*H202</f>
        <v>0</v>
      </c>
      <c r="Q202" s="175">
        <v>0.00042999999999999999</v>
      </c>
      <c r="R202" s="175">
        <f>Q202*H202</f>
        <v>0.0025799999999999998</v>
      </c>
      <c r="S202" s="175">
        <v>0</v>
      </c>
      <c r="T202" s="17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77" t="s">
        <v>156</v>
      </c>
      <c r="AT202" s="177" t="s">
        <v>134</v>
      </c>
      <c r="AU202" s="177" t="s">
        <v>87</v>
      </c>
      <c r="AY202" s="17" t="s">
        <v>131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17" t="s">
        <v>85</v>
      </c>
      <c r="BK202" s="178">
        <f>ROUND(I202*H202,2)</f>
        <v>0</v>
      </c>
      <c r="BL202" s="17" t="s">
        <v>156</v>
      </c>
      <c r="BM202" s="177" t="s">
        <v>345</v>
      </c>
    </row>
    <row r="203" s="2" customFormat="1" ht="16.5" customHeight="1">
      <c r="A203" s="36"/>
      <c r="B203" s="164"/>
      <c r="C203" s="165" t="s">
        <v>346</v>
      </c>
      <c r="D203" s="165" t="s">
        <v>134</v>
      </c>
      <c r="E203" s="166" t="s">
        <v>347</v>
      </c>
      <c r="F203" s="167" t="s">
        <v>348</v>
      </c>
      <c r="G203" s="168" t="s">
        <v>306</v>
      </c>
      <c r="H203" s="169">
        <v>1</v>
      </c>
      <c r="I203" s="170"/>
      <c r="J203" s="171">
        <f>ROUND(I203*H203,2)</f>
        <v>0</v>
      </c>
      <c r="K203" s="172"/>
      <c r="L203" s="37"/>
      <c r="M203" s="173" t="s">
        <v>1</v>
      </c>
      <c r="N203" s="174" t="s">
        <v>45</v>
      </c>
      <c r="O203" s="75"/>
      <c r="P203" s="175">
        <f>O203*H203</f>
        <v>0</v>
      </c>
      <c r="Q203" s="175">
        <v>0</v>
      </c>
      <c r="R203" s="175">
        <f>Q203*H203</f>
        <v>0</v>
      </c>
      <c r="S203" s="175">
        <v>0</v>
      </c>
      <c r="T203" s="17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77" t="s">
        <v>156</v>
      </c>
      <c r="AT203" s="177" t="s">
        <v>134</v>
      </c>
      <c r="AU203" s="177" t="s">
        <v>87</v>
      </c>
      <c r="AY203" s="17" t="s">
        <v>131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7" t="s">
        <v>85</v>
      </c>
      <c r="BK203" s="178">
        <f>ROUND(I203*H203,2)</f>
        <v>0</v>
      </c>
      <c r="BL203" s="17" t="s">
        <v>156</v>
      </c>
      <c r="BM203" s="177" t="s">
        <v>349</v>
      </c>
    </row>
    <row r="204" s="2" customFormat="1" ht="21.75" customHeight="1">
      <c r="A204" s="36"/>
      <c r="B204" s="164"/>
      <c r="C204" s="165" t="s">
        <v>350</v>
      </c>
      <c r="D204" s="165" t="s">
        <v>134</v>
      </c>
      <c r="E204" s="166" t="s">
        <v>351</v>
      </c>
      <c r="F204" s="167" t="s">
        <v>352</v>
      </c>
      <c r="G204" s="168" t="s">
        <v>170</v>
      </c>
      <c r="H204" s="169">
        <v>8</v>
      </c>
      <c r="I204" s="170"/>
      <c r="J204" s="171">
        <f>ROUND(I204*H204,2)</f>
        <v>0</v>
      </c>
      <c r="K204" s="172"/>
      <c r="L204" s="37"/>
      <c r="M204" s="173" t="s">
        <v>1</v>
      </c>
      <c r="N204" s="174" t="s">
        <v>45</v>
      </c>
      <c r="O204" s="75"/>
      <c r="P204" s="175">
        <f>O204*H204</f>
        <v>0</v>
      </c>
      <c r="Q204" s="175">
        <v>0.00027999999999999998</v>
      </c>
      <c r="R204" s="175">
        <f>Q204*H204</f>
        <v>0.0022399999999999998</v>
      </c>
      <c r="S204" s="175">
        <v>0</v>
      </c>
      <c r="T204" s="17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77" t="s">
        <v>156</v>
      </c>
      <c r="AT204" s="177" t="s">
        <v>134</v>
      </c>
      <c r="AU204" s="177" t="s">
        <v>87</v>
      </c>
      <c r="AY204" s="17" t="s">
        <v>131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17" t="s">
        <v>85</v>
      </c>
      <c r="BK204" s="178">
        <f>ROUND(I204*H204,2)</f>
        <v>0</v>
      </c>
      <c r="BL204" s="17" t="s">
        <v>156</v>
      </c>
      <c r="BM204" s="177" t="s">
        <v>353</v>
      </c>
    </row>
    <row r="205" s="2" customFormat="1" ht="24.15" customHeight="1">
      <c r="A205" s="36"/>
      <c r="B205" s="164"/>
      <c r="C205" s="165" t="s">
        <v>354</v>
      </c>
      <c r="D205" s="165" t="s">
        <v>134</v>
      </c>
      <c r="E205" s="166" t="s">
        <v>355</v>
      </c>
      <c r="F205" s="167" t="s">
        <v>356</v>
      </c>
      <c r="G205" s="168" t="s">
        <v>306</v>
      </c>
      <c r="H205" s="169">
        <v>27</v>
      </c>
      <c r="I205" s="170"/>
      <c r="J205" s="171">
        <f>ROUND(I205*H205,2)</f>
        <v>0</v>
      </c>
      <c r="K205" s="172"/>
      <c r="L205" s="37"/>
      <c r="M205" s="173" t="s">
        <v>1</v>
      </c>
      <c r="N205" s="174" t="s">
        <v>45</v>
      </c>
      <c r="O205" s="75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77" t="s">
        <v>156</v>
      </c>
      <c r="AT205" s="177" t="s">
        <v>134</v>
      </c>
      <c r="AU205" s="177" t="s">
        <v>87</v>
      </c>
      <c r="AY205" s="17" t="s">
        <v>131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17" t="s">
        <v>85</v>
      </c>
      <c r="BK205" s="178">
        <f>ROUND(I205*H205,2)</f>
        <v>0</v>
      </c>
      <c r="BL205" s="17" t="s">
        <v>156</v>
      </c>
      <c r="BM205" s="177" t="s">
        <v>357</v>
      </c>
    </row>
    <row r="206" s="2" customFormat="1" ht="24.15" customHeight="1">
      <c r="A206" s="36"/>
      <c r="B206" s="164"/>
      <c r="C206" s="165" t="s">
        <v>358</v>
      </c>
      <c r="D206" s="165" t="s">
        <v>134</v>
      </c>
      <c r="E206" s="166" t="s">
        <v>359</v>
      </c>
      <c r="F206" s="167" t="s">
        <v>360</v>
      </c>
      <c r="G206" s="168" t="s">
        <v>361</v>
      </c>
      <c r="H206" s="199"/>
      <c r="I206" s="170"/>
      <c r="J206" s="171">
        <f>ROUND(I206*H206,2)</f>
        <v>0</v>
      </c>
      <c r="K206" s="172"/>
      <c r="L206" s="37"/>
      <c r="M206" s="173" t="s">
        <v>1</v>
      </c>
      <c r="N206" s="174" t="s">
        <v>45</v>
      </c>
      <c r="O206" s="75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177" t="s">
        <v>156</v>
      </c>
      <c r="AT206" s="177" t="s">
        <v>134</v>
      </c>
      <c r="AU206" s="177" t="s">
        <v>87</v>
      </c>
      <c r="AY206" s="17" t="s">
        <v>131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7" t="s">
        <v>85</v>
      </c>
      <c r="BK206" s="178">
        <f>ROUND(I206*H206,2)</f>
        <v>0</v>
      </c>
      <c r="BL206" s="17" t="s">
        <v>156</v>
      </c>
      <c r="BM206" s="177" t="s">
        <v>362</v>
      </c>
    </row>
    <row r="207" s="12" customFormat="1" ht="22.8" customHeight="1">
      <c r="A207" s="12"/>
      <c r="B207" s="151"/>
      <c r="C207" s="12"/>
      <c r="D207" s="152" t="s">
        <v>79</v>
      </c>
      <c r="E207" s="162" t="s">
        <v>363</v>
      </c>
      <c r="F207" s="162" t="s">
        <v>364</v>
      </c>
      <c r="G207" s="12"/>
      <c r="H207" s="12"/>
      <c r="I207" s="154"/>
      <c r="J207" s="163">
        <f>BK207</f>
        <v>0</v>
      </c>
      <c r="K207" s="12"/>
      <c r="L207" s="151"/>
      <c r="M207" s="156"/>
      <c r="N207" s="157"/>
      <c r="O207" s="157"/>
      <c r="P207" s="158">
        <f>SUM(P208:P259)</f>
        <v>0</v>
      </c>
      <c r="Q207" s="157"/>
      <c r="R207" s="158">
        <f>SUM(R208:R259)</f>
        <v>0</v>
      </c>
      <c r="S207" s="157"/>
      <c r="T207" s="159">
        <f>SUM(T208:T259)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2" t="s">
        <v>87</v>
      </c>
      <c r="AT207" s="160" t="s">
        <v>79</v>
      </c>
      <c r="AU207" s="160" t="s">
        <v>85</v>
      </c>
      <c r="AY207" s="152" t="s">
        <v>131</v>
      </c>
      <c r="BK207" s="161">
        <f>SUM(BK208:BK259)</f>
        <v>0</v>
      </c>
    </row>
    <row r="208" s="2" customFormat="1" ht="16.5" customHeight="1">
      <c r="A208" s="36"/>
      <c r="B208" s="164"/>
      <c r="C208" s="165" t="s">
        <v>365</v>
      </c>
      <c r="D208" s="165" t="s">
        <v>134</v>
      </c>
      <c r="E208" s="166" t="s">
        <v>366</v>
      </c>
      <c r="F208" s="167" t="s">
        <v>367</v>
      </c>
      <c r="G208" s="168" t="s">
        <v>233</v>
      </c>
      <c r="H208" s="169">
        <v>4</v>
      </c>
      <c r="I208" s="170"/>
      <c r="J208" s="171">
        <f>ROUND(I208*H208,2)</f>
        <v>0</v>
      </c>
      <c r="K208" s="172"/>
      <c r="L208" s="37"/>
      <c r="M208" s="173" t="s">
        <v>1</v>
      </c>
      <c r="N208" s="174" t="s">
        <v>45</v>
      </c>
      <c r="O208" s="75"/>
      <c r="P208" s="175">
        <f>O208*H208</f>
        <v>0</v>
      </c>
      <c r="Q208" s="175">
        <v>0</v>
      </c>
      <c r="R208" s="175">
        <f>Q208*H208</f>
        <v>0</v>
      </c>
      <c r="S208" s="175">
        <v>0</v>
      </c>
      <c r="T208" s="17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77" t="s">
        <v>156</v>
      </c>
      <c r="AT208" s="177" t="s">
        <v>134</v>
      </c>
      <c r="AU208" s="177" t="s">
        <v>87</v>
      </c>
      <c r="AY208" s="17" t="s">
        <v>131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17" t="s">
        <v>85</v>
      </c>
      <c r="BK208" s="178">
        <f>ROUND(I208*H208,2)</f>
        <v>0</v>
      </c>
      <c r="BL208" s="17" t="s">
        <v>156</v>
      </c>
      <c r="BM208" s="177" t="s">
        <v>368</v>
      </c>
    </row>
    <row r="209" s="2" customFormat="1" ht="16.5" customHeight="1">
      <c r="A209" s="36"/>
      <c r="B209" s="164"/>
      <c r="C209" s="165" t="s">
        <v>369</v>
      </c>
      <c r="D209" s="165" t="s">
        <v>134</v>
      </c>
      <c r="E209" s="166" t="s">
        <v>370</v>
      </c>
      <c r="F209" s="167" t="s">
        <v>371</v>
      </c>
      <c r="G209" s="168" t="s">
        <v>233</v>
      </c>
      <c r="H209" s="169">
        <v>1</v>
      </c>
      <c r="I209" s="170"/>
      <c r="J209" s="171">
        <f>ROUND(I209*H209,2)</f>
        <v>0</v>
      </c>
      <c r="K209" s="172"/>
      <c r="L209" s="37"/>
      <c r="M209" s="173" t="s">
        <v>1</v>
      </c>
      <c r="N209" s="174" t="s">
        <v>45</v>
      </c>
      <c r="O209" s="75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77" t="s">
        <v>156</v>
      </c>
      <c r="AT209" s="177" t="s">
        <v>134</v>
      </c>
      <c r="AU209" s="177" t="s">
        <v>87</v>
      </c>
      <c r="AY209" s="17" t="s">
        <v>131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17" t="s">
        <v>85</v>
      </c>
      <c r="BK209" s="178">
        <f>ROUND(I209*H209,2)</f>
        <v>0</v>
      </c>
      <c r="BL209" s="17" t="s">
        <v>156</v>
      </c>
      <c r="BM209" s="177" t="s">
        <v>372</v>
      </c>
    </row>
    <row r="210" s="2" customFormat="1" ht="21.75" customHeight="1">
      <c r="A210" s="36"/>
      <c r="B210" s="164"/>
      <c r="C210" s="165" t="s">
        <v>373</v>
      </c>
      <c r="D210" s="165" t="s">
        <v>134</v>
      </c>
      <c r="E210" s="166" t="s">
        <v>374</v>
      </c>
      <c r="F210" s="167" t="s">
        <v>375</v>
      </c>
      <c r="G210" s="168" t="s">
        <v>233</v>
      </c>
      <c r="H210" s="169">
        <v>1</v>
      </c>
      <c r="I210" s="170"/>
      <c r="J210" s="171">
        <f>ROUND(I210*H210,2)</f>
        <v>0</v>
      </c>
      <c r="K210" s="172"/>
      <c r="L210" s="37"/>
      <c r="M210" s="173" t="s">
        <v>1</v>
      </c>
      <c r="N210" s="174" t="s">
        <v>45</v>
      </c>
      <c r="O210" s="75"/>
      <c r="P210" s="175">
        <f>O210*H210</f>
        <v>0</v>
      </c>
      <c r="Q210" s="175">
        <v>0</v>
      </c>
      <c r="R210" s="175">
        <f>Q210*H210</f>
        <v>0</v>
      </c>
      <c r="S210" s="175">
        <v>0</v>
      </c>
      <c r="T210" s="17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77" t="s">
        <v>156</v>
      </c>
      <c r="AT210" s="177" t="s">
        <v>134</v>
      </c>
      <c r="AU210" s="177" t="s">
        <v>87</v>
      </c>
      <c r="AY210" s="17" t="s">
        <v>131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17" t="s">
        <v>85</v>
      </c>
      <c r="BK210" s="178">
        <f>ROUND(I210*H210,2)</f>
        <v>0</v>
      </c>
      <c r="BL210" s="17" t="s">
        <v>156</v>
      </c>
      <c r="BM210" s="177" t="s">
        <v>376</v>
      </c>
    </row>
    <row r="211" s="2" customFormat="1" ht="16.5" customHeight="1">
      <c r="A211" s="36"/>
      <c r="B211" s="164"/>
      <c r="C211" s="165" t="s">
        <v>377</v>
      </c>
      <c r="D211" s="165" t="s">
        <v>134</v>
      </c>
      <c r="E211" s="166" t="s">
        <v>378</v>
      </c>
      <c r="F211" s="167" t="s">
        <v>379</v>
      </c>
      <c r="G211" s="168" t="s">
        <v>233</v>
      </c>
      <c r="H211" s="169">
        <v>4</v>
      </c>
      <c r="I211" s="170"/>
      <c r="J211" s="171">
        <f>ROUND(I211*H211,2)</f>
        <v>0</v>
      </c>
      <c r="K211" s="172"/>
      <c r="L211" s="37"/>
      <c r="M211" s="173" t="s">
        <v>1</v>
      </c>
      <c r="N211" s="174" t="s">
        <v>45</v>
      </c>
      <c r="O211" s="75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77" t="s">
        <v>156</v>
      </c>
      <c r="AT211" s="177" t="s">
        <v>134</v>
      </c>
      <c r="AU211" s="177" t="s">
        <v>87</v>
      </c>
      <c r="AY211" s="17" t="s">
        <v>131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7" t="s">
        <v>85</v>
      </c>
      <c r="BK211" s="178">
        <f>ROUND(I211*H211,2)</f>
        <v>0</v>
      </c>
      <c r="BL211" s="17" t="s">
        <v>156</v>
      </c>
      <c r="BM211" s="177" t="s">
        <v>380</v>
      </c>
    </row>
    <row r="212" s="2" customFormat="1" ht="16.5" customHeight="1">
      <c r="A212" s="36"/>
      <c r="B212" s="164"/>
      <c r="C212" s="165" t="s">
        <v>381</v>
      </c>
      <c r="D212" s="165" t="s">
        <v>134</v>
      </c>
      <c r="E212" s="166" t="s">
        <v>382</v>
      </c>
      <c r="F212" s="167" t="s">
        <v>383</v>
      </c>
      <c r="G212" s="168" t="s">
        <v>233</v>
      </c>
      <c r="H212" s="169">
        <v>1</v>
      </c>
      <c r="I212" s="170"/>
      <c r="J212" s="171">
        <f>ROUND(I212*H212,2)</f>
        <v>0</v>
      </c>
      <c r="K212" s="172"/>
      <c r="L212" s="37"/>
      <c r="M212" s="173" t="s">
        <v>1</v>
      </c>
      <c r="N212" s="174" t="s">
        <v>45</v>
      </c>
      <c r="O212" s="75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77" t="s">
        <v>156</v>
      </c>
      <c r="AT212" s="177" t="s">
        <v>134</v>
      </c>
      <c r="AU212" s="177" t="s">
        <v>87</v>
      </c>
      <c r="AY212" s="17" t="s">
        <v>131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17" t="s">
        <v>85</v>
      </c>
      <c r="BK212" s="178">
        <f>ROUND(I212*H212,2)</f>
        <v>0</v>
      </c>
      <c r="BL212" s="17" t="s">
        <v>156</v>
      </c>
      <c r="BM212" s="177" t="s">
        <v>384</v>
      </c>
    </row>
    <row r="213" s="2" customFormat="1" ht="16.5" customHeight="1">
      <c r="A213" s="36"/>
      <c r="B213" s="164"/>
      <c r="C213" s="165" t="s">
        <v>385</v>
      </c>
      <c r="D213" s="165" t="s">
        <v>134</v>
      </c>
      <c r="E213" s="166" t="s">
        <v>386</v>
      </c>
      <c r="F213" s="167" t="s">
        <v>387</v>
      </c>
      <c r="G213" s="168" t="s">
        <v>233</v>
      </c>
      <c r="H213" s="169">
        <v>4</v>
      </c>
      <c r="I213" s="170"/>
      <c r="J213" s="171">
        <f>ROUND(I213*H213,2)</f>
        <v>0</v>
      </c>
      <c r="K213" s="172"/>
      <c r="L213" s="37"/>
      <c r="M213" s="173" t="s">
        <v>1</v>
      </c>
      <c r="N213" s="174" t="s">
        <v>45</v>
      </c>
      <c r="O213" s="75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77" t="s">
        <v>156</v>
      </c>
      <c r="AT213" s="177" t="s">
        <v>134</v>
      </c>
      <c r="AU213" s="177" t="s">
        <v>87</v>
      </c>
      <c r="AY213" s="17" t="s">
        <v>131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17" t="s">
        <v>85</v>
      </c>
      <c r="BK213" s="178">
        <f>ROUND(I213*H213,2)</f>
        <v>0</v>
      </c>
      <c r="BL213" s="17" t="s">
        <v>156</v>
      </c>
      <c r="BM213" s="177" t="s">
        <v>388</v>
      </c>
    </row>
    <row r="214" s="2" customFormat="1" ht="16.5" customHeight="1">
      <c r="A214" s="36"/>
      <c r="B214" s="164"/>
      <c r="C214" s="165" t="s">
        <v>389</v>
      </c>
      <c r="D214" s="165" t="s">
        <v>134</v>
      </c>
      <c r="E214" s="166" t="s">
        <v>390</v>
      </c>
      <c r="F214" s="167" t="s">
        <v>391</v>
      </c>
      <c r="G214" s="168" t="s">
        <v>233</v>
      </c>
      <c r="H214" s="169">
        <v>1</v>
      </c>
      <c r="I214" s="170"/>
      <c r="J214" s="171">
        <f>ROUND(I214*H214,2)</f>
        <v>0</v>
      </c>
      <c r="K214" s="172"/>
      <c r="L214" s="37"/>
      <c r="M214" s="173" t="s">
        <v>1</v>
      </c>
      <c r="N214" s="174" t="s">
        <v>45</v>
      </c>
      <c r="O214" s="75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77" t="s">
        <v>156</v>
      </c>
      <c r="AT214" s="177" t="s">
        <v>134</v>
      </c>
      <c r="AU214" s="177" t="s">
        <v>87</v>
      </c>
      <c r="AY214" s="17" t="s">
        <v>131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17" t="s">
        <v>85</v>
      </c>
      <c r="BK214" s="178">
        <f>ROUND(I214*H214,2)</f>
        <v>0</v>
      </c>
      <c r="BL214" s="17" t="s">
        <v>156</v>
      </c>
      <c r="BM214" s="177" t="s">
        <v>392</v>
      </c>
    </row>
    <row r="215" s="2" customFormat="1" ht="16.5" customHeight="1">
      <c r="A215" s="36"/>
      <c r="B215" s="164"/>
      <c r="C215" s="165" t="s">
        <v>393</v>
      </c>
      <c r="D215" s="165" t="s">
        <v>134</v>
      </c>
      <c r="E215" s="166" t="s">
        <v>394</v>
      </c>
      <c r="F215" s="167" t="s">
        <v>395</v>
      </c>
      <c r="G215" s="168" t="s">
        <v>233</v>
      </c>
      <c r="H215" s="169">
        <v>2</v>
      </c>
      <c r="I215" s="170"/>
      <c r="J215" s="171">
        <f>ROUND(I215*H215,2)</f>
        <v>0</v>
      </c>
      <c r="K215" s="172"/>
      <c r="L215" s="37"/>
      <c r="M215" s="173" t="s">
        <v>1</v>
      </c>
      <c r="N215" s="174" t="s">
        <v>45</v>
      </c>
      <c r="O215" s="75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77" t="s">
        <v>156</v>
      </c>
      <c r="AT215" s="177" t="s">
        <v>134</v>
      </c>
      <c r="AU215" s="177" t="s">
        <v>87</v>
      </c>
      <c r="AY215" s="17" t="s">
        <v>131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17" t="s">
        <v>85</v>
      </c>
      <c r="BK215" s="178">
        <f>ROUND(I215*H215,2)</f>
        <v>0</v>
      </c>
      <c r="BL215" s="17" t="s">
        <v>156</v>
      </c>
      <c r="BM215" s="177" t="s">
        <v>396</v>
      </c>
    </row>
    <row r="216" s="2" customFormat="1" ht="16.5" customHeight="1">
      <c r="A216" s="36"/>
      <c r="B216" s="164"/>
      <c r="C216" s="165" t="s">
        <v>397</v>
      </c>
      <c r="D216" s="165" t="s">
        <v>134</v>
      </c>
      <c r="E216" s="166" t="s">
        <v>398</v>
      </c>
      <c r="F216" s="167" t="s">
        <v>399</v>
      </c>
      <c r="G216" s="168" t="s">
        <v>233</v>
      </c>
      <c r="H216" s="169">
        <v>8</v>
      </c>
      <c r="I216" s="170"/>
      <c r="J216" s="171">
        <f>ROUND(I216*H216,2)</f>
        <v>0</v>
      </c>
      <c r="K216" s="172"/>
      <c r="L216" s="37"/>
      <c r="M216" s="173" t="s">
        <v>1</v>
      </c>
      <c r="N216" s="174" t="s">
        <v>45</v>
      </c>
      <c r="O216" s="75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77" t="s">
        <v>156</v>
      </c>
      <c r="AT216" s="177" t="s">
        <v>134</v>
      </c>
      <c r="AU216" s="177" t="s">
        <v>87</v>
      </c>
      <c r="AY216" s="17" t="s">
        <v>131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7" t="s">
        <v>85</v>
      </c>
      <c r="BK216" s="178">
        <f>ROUND(I216*H216,2)</f>
        <v>0</v>
      </c>
      <c r="BL216" s="17" t="s">
        <v>156</v>
      </c>
      <c r="BM216" s="177" t="s">
        <v>400</v>
      </c>
    </row>
    <row r="217" s="2" customFormat="1" ht="16.5" customHeight="1">
      <c r="A217" s="36"/>
      <c r="B217" s="164"/>
      <c r="C217" s="165" t="s">
        <v>401</v>
      </c>
      <c r="D217" s="165" t="s">
        <v>134</v>
      </c>
      <c r="E217" s="166" t="s">
        <v>402</v>
      </c>
      <c r="F217" s="167" t="s">
        <v>403</v>
      </c>
      <c r="G217" s="168" t="s">
        <v>233</v>
      </c>
      <c r="H217" s="169">
        <v>5</v>
      </c>
      <c r="I217" s="170"/>
      <c r="J217" s="171">
        <f>ROUND(I217*H217,2)</f>
        <v>0</v>
      </c>
      <c r="K217" s="172"/>
      <c r="L217" s="37"/>
      <c r="M217" s="173" t="s">
        <v>1</v>
      </c>
      <c r="N217" s="174" t="s">
        <v>45</v>
      </c>
      <c r="O217" s="75"/>
      <c r="P217" s="175">
        <f>O217*H217</f>
        <v>0</v>
      </c>
      <c r="Q217" s="175">
        <v>0</v>
      </c>
      <c r="R217" s="175">
        <f>Q217*H217</f>
        <v>0</v>
      </c>
      <c r="S217" s="175">
        <v>0</v>
      </c>
      <c r="T217" s="17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77" t="s">
        <v>156</v>
      </c>
      <c r="AT217" s="177" t="s">
        <v>134</v>
      </c>
      <c r="AU217" s="177" t="s">
        <v>87</v>
      </c>
      <c r="AY217" s="17" t="s">
        <v>131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17" t="s">
        <v>85</v>
      </c>
      <c r="BK217" s="178">
        <f>ROUND(I217*H217,2)</f>
        <v>0</v>
      </c>
      <c r="BL217" s="17" t="s">
        <v>156</v>
      </c>
      <c r="BM217" s="177" t="s">
        <v>404</v>
      </c>
    </row>
    <row r="218" s="2" customFormat="1" ht="16.5" customHeight="1">
      <c r="A218" s="36"/>
      <c r="B218" s="164"/>
      <c r="C218" s="165" t="s">
        <v>405</v>
      </c>
      <c r="D218" s="165" t="s">
        <v>134</v>
      </c>
      <c r="E218" s="166" t="s">
        <v>406</v>
      </c>
      <c r="F218" s="167" t="s">
        <v>407</v>
      </c>
      <c r="G218" s="168" t="s">
        <v>233</v>
      </c>
      <c r="H218" s="169">
        <v>9</v>
      </c>
      <c r="I218" s="170"/>
      <c r="J218" s="171">
        <f>ROUND(I218*H218,2)</f>
        <v>0</v>
      </c>
      <c r="K218" s="172"/>
      <c r="L218" s="37"/>
      <c r="M218" s="173" t="s">
        <v>1</v>
      </c>
      <c r="N218" s="174" t="s">
        <v>45</v>
      </c>
      <c r="O218" s="75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77" t="s">
        <v>156</v>
      </c>
      <c r="AT218" s="177" t="s">
        <v>134</v>
      </c>
      <c r="AU218" s="177" t="s">
        <v>87</v>
      </c>
      <c r="AY218" s="17" t="s">
        <v>131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17" t="s">
        <v>85</v>
      </c>
      <c r="BK218" s="178">
        <f>ROUND(I218*H218,2)</f>
        <v>0</v>
      </c>
      <c r="BL218" s="17" t="s">
        <v>156</v>
      </c>
      <c r="BM218" s="177" t="s">
        <v>408</v>
      </c>
    </row>
    <row r="219" s="2" customFormat="1" ht="16.5" customHeight="1">
      <c r="A219" s="36"/>
      <c r="B219" s="164"/>
      <c r="C219" s="165" t="s">
        <v>132</v>
      </c>
      <c r="D219" s="165" t="s">
        <v>134</v>
      </c>
      <c r="E219" s="166" t="s">
        <v>409</v>
      </c>
      <c r="F219" s="167" t="s">
        <v>410</v>
      </c>
      <c r="G219" s="168" t="s">
        <v>233</v>
      </c>
      <c r="H219" s="169">
        <v>12</v>
      </c>
      <c r="I219" s="170"/>
      <c r="J219" s="171">
        <f>ROUND(I219*H219,2)</f>
        <v>0</v>
      </c>
      <c r="K219" s="172"/>
      <c r="L219" s="37"/>
      <c r="M219" s="173" t="s">
        <v>1</v>
      </c>
      <c r="N219" s="174" t="s">
        <v>45</v>
      </c>
      <c r="O219" s="75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77" t="s">
        <v>156</v>
      </c>
      <c r="AT219" s="177" t="s">
        <v>134</v>
      </c>
      <c r="AU219" s="177" t="s">
        <v>87</v>
      </c>
      <c r="AY219" s="17" t="s">
        <v>131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17" t="s">
        <v>85</v>
      </c>
      <c r="BK219" s="178">
        <f>ROUND(I219*H219,2)</f>
        <v>0</v>
      </c>
      <c r="BL219" s="17" t="s">
        <v>156</v>
      </c>
      <c r="BM219" s="177" t="s">
        <v>411</v>
      </c>
    </row>
    <row r="220" s="2" customFormat="1" ht="16.5" customHeight="1">
      <c r="A220" s="36"/>
      <c r="B220" s="164"/>
      <c r="C220" s="165" t="s">
        <v>412</v>
      </c>
      <c r="D220" s="165" t="s">
        <v>134</v>
      </c>
      <c r="E220" s="166" t="s">
        <v>413</v>
      </c>
      <c r="F220" s="167" t="s">
        <v>414</v>
      </c>
      <c r="G220" s="168" t="s">
        <v>233</v>
      </c>
      <c r="H220" s="169">
        <v>8</v>
      </c>
      <c r="I220" s="170"/>
      <c r="J220" s="171">
        <f>ROUND(I220*H220,2)</f>
        <v>0</v>
      </c>
      <c r="K220" s="172"/>
      <c r="L220" s="37"/>
      <c r="M220" s="173" t="s">
        <v>1</v>
      </c>
      <c r="N220" s="174" t="s">
        <v>45</v>
      </c>
      <c r="O220" s="75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77" t="s">
        <v>156</v>
      </c>
      <c r="AT220" s="177" t="s">
        <v>134</v>
      </c>
      <c r="AU220" s="177" t="s">
        <v>87</v>
      </c>
      <c r="AY220" s="17" t="s">
        <v>131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17" t="s">
        <v>85</v>
      </c>
      <c r="BK220" s="178">
        <f>ROUND(I220*H220,2)</f>
        <v>0</v>
      </c>
      <c r="BL220" s="17" t="s">
        <v>156</v>
      </c>
      <c r="BM220" s="177" t="s">
        <v>415</v>
      </c>
    </row>
    <row r="221" s="2" customFormat="1" ht="16.5" customHeight="1">
      <c r="A221" s="36"/>
      <c r="B221" s="164"/>
      <c r="C221" s="165" t="s">
        <v>152</v>
      </c>
      <c r="D221" s="165" t="s">
        <v>134</v>
      </c>
      <c r="E221" s="166" t="s">
        <v>416</v>
      </c>
      <c r="F221" s="167" t="s">
        <v>417</v>
      </c>
      <c r="G221" s="168" t="s">
        <v>233</v>
      </c>
      <c r="H221" s="169">
        <v>8</v>
      </c>
      <c r="I221" s="170"/>
      <c r="J221" s="171">
        <f>ROUND(I221*H221,2)</f>
        <v>0</v>
      </c>
      <c r="K221" s="172"/>
      <c r="L221" s="37"/>
      <c r="M221" s="173" t="s">
        <v>1</v>
      </c>
      <c r="N221" s="174" t="s">
        <v>45</v>
      </c>
      <c r="O221" s="75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77" t="s">
        <v>156</v>
      </c>
      <c r="AT221" s="177" t="s">
        <v>134</v>
      </c>
      <c r="AU221" s="177" t="s">
        <v>87</v>
      </c>
      <c r="AY221" s="17" t="s">
        <v>131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7" t="s">
        <v>85</v>
      </c>
      <c r="BK221" s="178">
        <f>ROUND(I221*H221,2)</f>
        <v>0</v>
      </c>
      <c r="BL221" s="17" t="s">
        <v>156</v>
      </c>
      <c r="BM221" s="177" t="s">
        <v>418</v>
      </c>
    </row>
    <row r="222" s="2" customFormat="1" ht="16.5" customHeight="1">
      <c r="A222" s="36"/>
      <c r="B222" s="164"/>
      <c r="C222" s="165" t="s">
        <v>419</v>
      </c>
      <c r="D222" s="165" t="s">
        <v>134</v>
      </c>
      <c r="E222" s="166" t="s">
        <v>420</v>
      </c>
      <c r="F222" s="167" t="s">
        <v>421</v>
      </c>
      <c r="G222" s="168" t="s">
        <v>233</v>
      </c>
      <c r="H222" s="169">
        <v>6</v>
      </c>
      <c r="I222" s="170"/>
      <c r="J222" s="171">
        <f>ROUND(I222*H222,2)</f>
        <v>0</v>
      </c>
      <c r="K222" s="172"/>
      <c r="L222" s="37"/>
      <c r="M222" s="173" t="s">
        <v>1</v>
      </c>
      <c r="N222" s="174" t="s">
        <v>45</v>
      </c>
      <c r="O222" s="75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77" t="s">
        <v>156</v>
      </c>
      <c r="AT222" s="177" t="s">
        <v>134</v>
      </c>
      <c r="AU222" s="177" t="s">
        <v>87</v>
      </c>
      <c r="AY222" s="17" t="s">
        <v>131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17" t="s">
        <v>85</v>
      </c>
      <c r="BK222" s="178">
        <f>ROUND(I222*H222,2)</f>
        <v>0</v>
      </c>
      <c r="BL222" s="17" t="s">
        <v>156</v>
      </c>
      <c r="BM222" s="177" t="s">
        <v>422</v>
      </c>
    </row>
    <row r="223" s="2" customFormat="1" ht="16.5" customHeight="1">
      <c r="A223" s="36"/>
      <c r="B223" s="164"/>
      <c r="C223" s="165" t="s">
        <v>423</v>
      </c>
      <c r="D223" s="165" t="s">
        <v>134</v>
      </c>
      <c r="E223" s="166" t="s">
        <v>424</v>
      </c>
      <c r="F223" s="167" t="s">
        <v>425</v>
      </c>
      <c r="G223" s="168" t="s">
        <v>149</v>
      </c>
      <c r="H223" s="169">
        <v>288</v>
      </c>
      <c r="I223" s="170"/>
      <c r="J223" s="171">
        <f>ROUND(I223*H223,2)</f>
        <v>0</v>
      </c>
      <c r="K223" s="172"/>
      <c r="L223" s="37"/>
      <c r="M223" s="173" t="s">
        <v>1</v>
      </c>
      <c r="N223" s="174" t="s">
        <v>45</v>
      </c>
      <c r="O223" s="75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77" t="s">
        <v>156</v>
      </c>
      <c r="AT223" s="177" t="s">
        <v>134</v>
      </c>
      <c r="AU223" s="177" t="s">
        <v>87</v>
      </c>
      <c r="AY223" s="17" t="s">
        <v>131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17" t="s">
        <v>85</v>
      </c>
      <c r="BK223" s="178">
        <f>ROUND(I223*H223,2)</f>
        <v>0</v>
      </c>
      <c r="BL223" s="17" t="s">
        <v>156</v>
      </c>
      <c r="BM223" s="177" t="s">
        <v>426</v>
      </c>
    </row>
    <row r="224" s="2" customFormat="1" ht="16.5" customHeight="1">
      <c r="A224" s="36"/>
      <c r="B224" s="164"/>
      <c r="C224" s="165" t="s">
        <v>427</v>
      </c>
      <c r="D224" s="165" t="s">
        <v>134</v>
      </c>
      <c r="E224" s="166" t="s">
        <v>428</v>
      </c>
      <c r="F224" s="167" t="s">
        <v>429</v>
      </c>
      <c r="G224" s="168" t="s">
        <v>149</v>
      </c>
      <c r="H224" s="169">
        <v>136</v>
      </c>
      <c r="I224" s="170"/>
      <c r="J224" s="171">
        <f>ROUND(I224*H224,2)</f>
        <v>0</v>
      </c>
      <c r="K224" s="172"/>
      <c r="L224" s="37"/>
      <c r="M224" s="173" t="s">
        <v>1</v>
      </c>
      <c r="N224" s="174" t="s">
        <v>45</v>
      </c>
      <c r="O224" s="75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177" t="s">
        <v>156</v>
      </c>
      <c r="AT224" s="177" t="s">
        <v>134</v>
      </c>
      <c r="AU224" s="177" t="s">
        <v>87</v>
      </c>
      <c r="AY224" s="17" t="s">
        <v>131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17" t="s">
        <v>85</v>
      </c>
      <c r="BK224" s="178">
        <f>ROUND(I224*H224,2)</f>
        <v>0</v>
      </c>
      <c r="BL224" s="17" t="s">
        <v>156</v>
      </c>
      <c r="BM224" s="177" t="s">
        <v>430</v>
      </c>
    </row>
    <row r="225" s="2" customFormat="1" ht="16.5" customHeight="1">
      <c r="A225" s="36"/>
      <c r="B225" s="164"/>
      <c r="C225" s="165" t="s">
        <v>431</v>
      </c>
      <c r="D225" s="165" t="s">
        <v>134</v>
      </c>
      <c r="E225" s="166" t="s">
        <v>432</v>
      </c>
      <c r="F225" s="167" t="s">
        <v>433</v>
      </c>
      <c r="G225" s="168" t="s">
        <v>149</v>
      </c>
      <c r="H225" s="169">
        <v>79</v>
      </c>
      <c r="I225" s="170"/>
      <c r="J225" s="171">
        <f>ROUND(I225*H225,2)</f>
        <v>0</v>
      </c>
      <c r="K225" s="172"/>
      <c r="L225" s="37"/>
      <c r="M225" s="173" t="s">
        <v>1</v>
      </c>
      <c r="N225" s="174" t="s">
        <v>45</v>
      </c>
      <c r="O225" s="75"/>
      <c r="P225" s="175">
        <f>O225*H225</f>
        <v>0</v>
      </c>
      <c r="Q225" s="175">
        <v>0</v>
      </c>
      <c r="R225" s="175">
        <f>Q225*H225</f>
        <v>0</v>
      </c>
      <c r="S225" s="175">
        <v>0</v>
      </c>
      <c r="T225" s="17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77" t="s">
        <v>156</v>
      </c>
      <c r="AT225" s="177" t="s">
        <v>134</v>
      </c>
      <c r="AU225" s="177" t="s">
        <v>87</v>
      </c>
      <c r="AY225" s="17" t="s">
        <v>131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17" t="s">
        <v>85</v>
      </c>
      <c r="BK225" s="178">
        <f>ROUND(I225*H225,2)</f>
        <v>0</v>
      </c>
      <c r="BL225" s="17" t="s">
        <v>156</v>
      </c>
      <c r="BM225" s="177" t="s">
        <v>434</v>
      </c>
    </row>
    <row r="226" s="2" customFormat="1" ht="16.5" customHeight="1">
      <c r="A226" s="36"/>
      <c r="B226" s="164"/>
      <c r="C226" s="165" t="s">
        <v>435</v>
      </c>
      <c r="D226" s="165" t="s">
        <v>134</v>
      </c>
      <c r="E226" s="166" t="s">
        <v>436</v>
      </c>
      <c r="F226" s="167" t="s">
        <v>437</v>
      </c>
      <c r="G226" s="168" t="s">
        <v>149</v>
      </c>
      <c r="H226" s="169">
        <v>82</v>
      </c>
      <c r="I226" s="170"/>
      <c r="J226" s="171">
        <f>ROUND(I226*H226,2)</f>
        <v>0</v>
      </c>
      <c r="K226" s="172"/>
      <c r="L226" s="37"/>
      <c r="M226" s="173" t="s">
        <v>1</v>
      </c>
      <c r="N226" s="174" t="s">
        <v>45</v>
      </c>
      <c r="O226" s="75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77" t="s">
        <v>156</v>
      </c>
      <c r="AT226" s="177" t="s">
        <v>134</v>
      </c>
      <c r="AU226" s="177" t="s">
        <v>87</v>
      </c>
      <c r="AY226" s="17" t="s">
        <v>131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17" t="s">
        <v>85</v>
      </c>
      <c r="BK226" s="178">
        <f>ROUND(I226*H226,2)</f>
        <v>0</v>
      </c>
      <c r="BL226" s="17" t="s">
        <v>156</v>
      </c>
      <c r="BM226" s="177" t="s">
        <v>438</v>
      </c>
    </row>
    <row r="227" s="2" customFormat="1" ht="16.5" customHeight="1">
      <c r="A227" s="36"/>
      <c r="B227" s="164"/>
      <c r="C227" s="165" t="s">
        <v>439</v>
      </c>
      <c r="D227" s="165" t="s">
        <v>134</v>
      </c>
      <c r="E227" s="166" t="s">
        <v>440</v>
      </c>
      <c r="F227" s="167" t="s">
        <v>441</v>
      </c>
      <c r="G227" s="168" t="s">
        <v>233</v>
      </c>
      <c r="H227" s="169">
        <v>96</v>
      </c>
      <c r="I227" s="170"/>
      <c r="J227" s="171">
        <f>ROUND(I227*H227,2)</f>
        <v>0</v>
      </c>
      <c r="K227" s="172"/>
      <c r="L227" s="37"/>
      <c r="M227" s="173" t="s">
        <v>1</v>
      </c>
      <c r="N227" s="174" t="s">
        <v>45</v>
      </c>
      <c r="O227" s="75"/>
      <c r="P227" s="175">
        <f>O227*H227</f>
        <v>0</v>
      </c>
      <c r="Q227" s="175">
        <v>0</v>
      </c>
      <c r="R227" s="175">
        <f>Q227*H227</f>
        <v>0</v>
      </c>
      <c r="S227" s="175">
        <v>0</v>
      </c>
      <c r="T227" s="17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77" t="s">
        <v>156</v>
      </c>
      <c r="AT227" s="177" t="s">
        <v>134</v>
      </c>
      <c r="AU227" s="177" t="s">
        <v>87</v>
      </c>
      <c r="AY227" s="17" t="s">
        <v>131</v>
      </c>
      <c r="BE227" s="178">
        <f>IF(N227="základní",J227,0)</f>
        <v>0</v>
      </c>
      <c r="BF227" s="178">
        <f>IF(N227="snížená",J227,0)</f>
        <v>0</v>
      </c>
      <c r="BG227" s="178">
        <f>IF(N227="zákl. přenesená",J227,0)</f>
        <v>0</v>
      </c>
      <c r="BH227" s="178">
        <f>IF(N227="sníž. přenesená",J227,0)</f>
        <v>0</v>
      </c>
      <c r="BI227" s="178">
        <f>IF(N227="nulová",J227,0)</f>
        <v>0</v>
      </c>
      <c r="BJ227" s="17" t="s">
        <v>85</v>
      </c>
      <c r="BK227" s="178">
        <f>ROUND(I227*H227,2)</f>
        <v>0</v>
      </c>
      <c r="BL227" s="17" t="s">
        <v>156</v>
      </c>
      <c r="BM227" s="177" t="s">
        <v>442</v>
      </c>
    </row>
    <row r="228" s="2" customFormat="1" ht="16.5" customHeight="1">
      <c r="A228" s="36"/>
      <c r="B228" s="164"/>
      <c r="C228" s="165" t="s">
        <v>443</v>
      </c>
      <c r="D228" s="165" t="s">
        <v>134</v>
      </c>
      <c r="E228" s="166" t="s">
        <v>444</v>
      </c>
      <c r="F228" s="167" t="s">
        <v>445</v>
      </c>
      <c r="G228" s="168" t="s">
        <v>149</v>
      </c>
      <c r="H228" s="169">
        <v>252</v>
      </c>
      <c r="I228" s="170"/>
      <c r="J228" s="171">
        <f>ROUND(I228*H228,2)</f>
        <v>0</v>
      </c>
      <c r="K228" s="172"/>
      <c r="L228" s="37"/>
      <c r="M228" s="173" t="s">
        <v>1</v>
      </c>
      <c r="N228" s="174" t="s">
        <v>45</v>
      </c>
      <c r="O228" s="75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77" t="s">
        <v>156</v>
      </c>
      <c r="AT228" s="177" t="s">
        <v>134</v>
      </c>
      <c r="AU228" s="177" t="s">
        <v>87</v>
      </c>
      <c r="AY228" s="17" t="s">
        <v>131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17" t="s">
        <v>85</v>
      </c>
      <c r="BK228" s="178">
        <f>ROUND(I228*H228,2)</f>
        <v>0</v>
      </c>
      <c r="BL228" s="17" t="s">
        <v>156</v>
      </c>
      <c r="BM228" s="177" t="s">
        <v>446</v>
      </c>
    </row>
    <row r="229" s="2" customFormat="1" ht="16.5" customHeight="1">
      <c r="A229" s="36"/>
      <c r="B229" s="164"/>
      <c r="C229" s="165" t="s">
        <v>447</v>
      </c>
      <c r="D229" s="165" t="s">
        <v>134</v>
      </c>
      <c r="E229" s="166" t="s">
        <v>448</v>
      </c>
      <c r="F229" s="167" t="s">
        <v>449</v>
      </c>
      <c r="G229" s="168" t="s">
        <v>149</v>
      </c>
      <c r="H229" s="169">
        <v>28</v>
      </c>
      <c r="I229" s="170"/>
      <c r="J229" s="171">
        <f>ROUND(I229*H229,2)</f>
        <v>0</v>
      </c>
      <c r="K229" s="172"/>
      <c r="L229" s="37"/>
      <c r="M229" s="173" t="s">
        <v>1</v>
      </c>
      <c r="N229" s="174" t="s">
        <v>45</v>
      </c>
      <c r="O229" s="75"/>
      <c r="P229" s="175">
        <f>O229*H229</f>
        <v>0</v>
      </c>
      <c r="Q229" s="175">
        <v>0</v>
      </c>
      <c r="R229" s="175">
        <f>Q229*H229</f>
        <v>0</v>
      </c>
      <c r="S229" s="175">
        <v>0</v>
      </c>
      <c r="T229" s="17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77" t="s">
        <v>156</v>
      </c>
      <c r="AT229" s="177" t="s">
        <v>134</v>
      </c>
      <c r="AU229" s="177" t="s">
        <v>87</v>
      </c>
      <c r="AY229" s="17" t="s">
        <v>131</v>
      </c>
      <c r="BE229" s="178">
        <f>IF(N229="základní",J229,0)</f>
        <v>0</v>
      </c>
      <c r="BF229" s="178">
        <f>IF(N229="snížená",J229,0)</f>
        <v>0</v>
      </c>
      <c r="BG229" s="178">
        <f>IF(N229="zákl. přenesená",J229,0)</f>
        <v>0</v>
      </c>
      <c r="BH229" s="178">
        <f>IF(N229="sníž. přenesená",J229,0)</f>
        <v>0</v>
      </c>
      <c r="BI229" s="178">
        <f>IF(N229="nulová",J229,0)</f>
        <v>0</v>
      </c>
      <c r="BJ229" s="17" t="s">
        <v>85</v>
      </c>
      <c r="BK229" s="178">
        <f>ROUND(I229*H229,2)</f>
        <v>0</v>
      </c>
      <c r="BL229" s="17" t="s">
        <v>156</v>
      </c>
      <c r="BM229" s="177" t="s">
        <v>450</v>
      </c>
    </row>
    <row r="230" s="2" customFormat="1" ht="24.15" customHeight="1">
      <c r="A230" s="36"/>
      <c r="B230" s="164"/>
      <c r="C230" s="165" t="s">
        <v>451</v>
      </c>
      <c r="D230" s="165" t="s">
        <v>134</v>
      </c>
      <c r="E230" s="166" t="s">
        <v>452</v>
      </c>
      <c r="F230" s="167" t="s">
        <v>453</v>
      </c>
      <c r="G230" s="168" t="s">
        <v>149</v>
      </c>
      <c r="H230" s="169">
        <v>3</v>
      </c>
      <c r="I230" s="170"/>
      <c r="J230" s="171">
        <f>ROUND(I230*H230,2)</f>
        <v>0</v>
      </c>
      <c r="K230" s="172"/>
      <c r="L230" s="37"/>
      <c r="M230" s="173" t="s">
        <v>1</v>
      </c>
      <c r="N230" s="174" t="s">
        <v>45</v>
      </c>
      <c r="O230" s="75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77" t="s">
        <v>156</v>
      </c>
      <c r="AT230" s="177" t="s">
        <v>134</v>
      </c>
      <c r="AU230" s="177" t="s">
        <v>87</v>
      </c>
      <c r="AY230" s="17" t="s">
        <v>131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17" t="s">
        <v>85</v>
      </c>
      <c r="BK230" s="178">
        <f>ROUND(I230*H230,2)</f>
        <v>0</v>
      </c>
      <c r="BL230" s="17" t="s">
        <v>156</v>
      </c>
      <c r="BM230" s="177" t="s">
        <v>454</v>
      </c>
    </row>
    <row r="231" s="2" customFormat="1" ht="16.5" customHeight="1">
      <c r="A231" s="36"/>
      <c r="B231" s="164"/>
      <c r="C231" s="165" t="s">
        <v>455</v>
      </c>
      <c r="D231" s="165" t="s">
        <v>134</v>
      </c>
      <c r="E231" s="166" t="s">
        <v>456</v>
      </c>
      <c r="F231" s="167" t="s">
        <v>457</v>
      </c>
      <c r="G231" s="168" t="s">
        <v>458</v>
      </c>
      <c r="H231" s="169">
        <v>30</v>
      </c>
      <c r="I231" s="170"/>
      <c r="J231" s="171">
        <f>ROUND(I231*H231,2)</f>
        <v>0</v>
      </c>
      <c r="K231" s="172"/>
      <c r="L231" s="37"/>
      <c r="M231" s="173" t="s">
        <v>1</v>
      </c>
      <c r="N231" s="174" t="s">
        <v>45</v>
      </c>
      <c r="O231" s="75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77" t="s">
        <v>156</v>
      </c>
      <c r="AT231" s="177" t="s">
        <v>134</v>
      </c>
      <c r="AU231" s="177" t="s">
        <v>87</v>
      </c>
      <c r="AY231" s="17" t="s">
        <v>131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7" t="s">
        <v>85</v>
      </c>
      <c r="BK231" s="178">
        <f>ROUND(I231*H231,2)</f>
        <v>0</v>
      </c>
      <c r="BL231" s="17" t="s">
        <v>156</v>
      </c>
      <c r="BM231" s="177" t="s">
        <v>459</v>
      </c>
    </row>
    <row r="232" s="2" customFormat="1" ht="16.5" customHeight="1">
      <c r="A232" s="36"/>
      <c r="B232" s="164"/>
      <c r="C232" s="165" t="s">
        <v>460</v>
      </c>
      <c r="D232" s="165" t="s">
        <v>134</v>
      </c>
      <c r="E232" s="166" t="s">
        <v>461</v>
      </c>
      <c r="F232" s="167" t="s">
        <v>462</v>
      </c>
      <c r="G232" s="168" t="s">
        <v>149</v>
      </c>
      <c r="H232" s="169">
        <v>88</v>
      </c>
      <c r="I232" s="170"/>
      <c r="J232" s="171">
        <f>ROUND(I232*H232,2)</f>
        <v>0</v>
      </c>
      <c r="K232" s="172"/>
      <c r="L232" s="37"/>
      <c r="M232" s="173" t="s">
        <v>1</v>
      </c>
      <c r="N232" s="174" t="s">
        <v>45</v>
      </c>
      <c r="O232" s="75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77" t="s">
        <v>156</v>
      </c>
      <c r="AT232" s="177" t="s">
        <v>134</v>
      </c>
      <c r="AU232" s="177" t="s">
        <v>87</v>
      </c>
      <c r="AY232" s="17" t="s">
        <v>131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17" t="s">
        <v>85</v>
      </c>
      <c r="BK232" s="178">
        <f>ROUND(I232*H232,2)</f>
        <v>0</v>
      </c>
      <c r="BL232" s="17" t="s">
        <v>156</v>
      </c>
      <c r="BM232" s="177" t="s">
        <v>463</v>
      </c>
    </row>
    <row r="233" s="2" customFormat="1" ht="16.5" customHeight="1">
      <c r="A233" s="36"/>
      <c r="B233" s="164"/>
      <c r="C233" s="165" t="s">
        <v>464</v>
      </c>
      <c r="D233" s="165" t="s">
        <v>134</v>
      </c>
      <c r="E233" s="166" t="s">
        <v>465</v>
      </c>
      <c r="F233" s="167" t="s">
        <v>466</v>
      </c>
      <c r="G233" s="168" t="s">
        <v>149</v>
      </c>
      <c r="H233" s="169">
        <v>116</v>
      </c>
      <c r="I233" s="170"/>
      <c r="J233" s="171">
        <f>ROUND(I233*H233,2)</f>
        <v>0</v>
      </c>
      <c r="K233" s="172"/>
      <c r="L233" s="37"/>
      <c r="M233" s="173" t="s">
        <v>1</v>
      </c>
      <c r="N233" s="174" t="s">
        <v>45</v>
      </c>
      <c r="O233" s="75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77" t="s">
        <v>156</v>
      </c>
      <c r="AT233" s="177" t="s">
        <v>134</v>
      </c>
      <c r="AU233" s="177" t="s">
        <v>87</v>
      </c>
      <c r="AY233" s="17" t="s">
        <v>131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7" t="s">
        <v>85</v>
      </c>
      <c r="BK233" s="178">
        <f>ROUND(I233*H233,2)</f>
        <v>0</v>
      </c>
      <c r="BL233" s="17" t="s">
        <v>156</v>
      </c>
      <c r="BM233" s="177" t="s">
        <v>467</v>
      </c>
    </row>
    <row r="234" s="2" customFormat="1" ht="16.5" customHeight="1">
      <c r="A234" s="36"/>
      <c r="B234" s="164"/>
      <c r="C234" s="165" t="s">
        <v>468</v>
      </c>
      <c r="D234" s="165" t="s">
        <v>134</v>
      </c>
      <c r="E234" s="166" t="s">
        <v>469</v>
      </c>
      <c r="F234" s="167" t="s">
        <v>470</v>
      </c>
      <c r="G234" s="168" t="s">
        <v>149</v>
      </c>
      <c r="H234" s="169">
        <v>92</v>
      </c>
      <c r="I234" s="170"/>
      <c r="J234" s="171">
        <f>ROUND(I234*H234,2)</f>
        <v>0</v>
      </c>
      <c r="K234" s="172"/>
      <c r="L234" s="37"/>
      <c r="M234" s="173" t="s">
        <v>1</v>
      </c>
      <c r="N234" s="174" t="s">
        <v>45</v>
      </c>
      <c r="O234" s="75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177" t="s">
        <v>156</v>
      </c>
      <c r="AT234" s="177" t="s">
        <v>134</v>
      </c>
      <c r="AU234" s="177" t="s">
        <v>87</v>
      </c>
      <c r="AY234" s="17" t="s">
        <v>131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17" t="s">
        <v>85</v>
      </c>
      <c r="BK234" s="178">
        <f>ROUND(I234*H234,2)</f>
        <v>0</v>
      </c>
      <c r="BL234" s="17" t="s">
        <v>156</v>
      </c>
      <c r="BM234" s="177" t="s">
        <v>471</v>
      </c>
    </row>
    <row r="235" s="2" customFormat="1" ht="16.5" customHeight="1">
      <c r="A235" s="36"/>
      <c r="B235" s="164"/>
      <c r="C235" s="165" t="s">
        <v>472</v>
      </c>
      <c r="D235" s="165" t="s">
        <v>134</v>
      </c>
      <c r="E235" s="166" t="s">
        <v>473</v>
      </c>
      <c r="F235" s="167" t="s">
        <v>474</v>
      </c>
      <c r="G235" s="168" t="s">
        <v>149</v>
      </c>
      <c r="H235" s="169">
        <v>84</v>
      </c>
      <c r="I235" s="170"/>
      <c r="J235" s="171">
        <f>ROUND(I235*H235,2)</f>
        <v>0</v>
      </c>
      <c r="K235" s="172"/>
      <c r="L235" s="37"/>
      <c r="M235" s="173" t="s">
        <v>1</v>
      </c>
      <c r="N235" s="174" t="s">
        <v>45</v>
      </c>
      <c r="O235" s="75"/>
      <c r="P235" s="175">
        <f>O235*H235</f>
        <v>0</v>
      </c>
      <c r="Q235" s="175">
        <v>0</v>
      </c>
      <c r="R235" s="175">
        <f>Q235*H235</f>
        <v>0</v>
      </c>
      <c r="S235" s="175">
        <v>0</v>
      </c>
      <c r="T235" s="17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77" t="s">
        <v>156</v>
      </c>
      <c r="AT235" s="177" t="s">
        <v>134</v>
      </c>
      <c r="AU235" s="177" t="s">
        <v>87</v>
      </c>
      <c r="AY235" s="17" t="s">
        <v>131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17" t="s">
        <v>85</v>
      </c>
      <c r="BK235" s="178">
        <f>ROUND(I235*H235,2)</f>
        <v>0</v>
      </c>
      <c r="BL235" s="17" t="s">
        <v>156</v>
      </c>
      <c r="BM235" s="177" t="s">
        <v>475</v>
      </c>
    </row>
    <row r="236" s="2" customFormat="1" ht="16.5" customHeight="1">
      <c r="A236" s="36"/>
      <c r="B236" s="164"/>
      <c r="C236" s="165" t="s">
        <v>476</v>
      </c>
      <c r="D236" s="165" t="s">
        <v>134</v>
      </c>
      <c r="E236" s="166" t="s">
        <v>477</v>
      </c>
      <c r="F236" s="167" t="s">
        <v>478</v>
      </c>
      <c r="G236" s="168" t="s">
        <v>149</v>
      </c>
      <c r="H236" s="169">
        <v>68</v>
      </c>
      <c r="I236" s="170"/>
      <c r="J236" s="171">
        <f>ROUND(I236*H236,2)</f>
        <v>0</v>
      </c>
      <c r="K236" s="172"/>
      <c r="L236" s="37"/>
      <c r="M236" s="173" t="s">
        <v>1</v>
      </c>
      <c r="N236" s="174" t="s">
        <v>45</v>
      </c>
      <c r="O236" s="75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77" t="s">
        <v>156</v>
      </c>
      <c r="AT236" s="177" t="s">
        <v>134</v>
      </c>
      <c r="AU236" s="177" t="s">
        <v>87</v>
      </c>
      <c r="AY236" s="17" t="s">
        <v>131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17" t="s">
        <v>85</v>
      </c>
      <c r="BK236" s="178">
        <f>ROUND(I236*H236,2)</f>
        <v>0</v>
      </c>
      <c r="BL236" s="17" t="s">
        <v>156</v>
      </c>
      <c r="BM236" s="177" t="s">
        <v>479</v>
      </c>
    </row>
    <row r="237" s="2" customFormat="1" ht="16.5" customHeight="1">
      <c r="A237" s="36"/>
      <c r="B237" s="164"/>
      <c r="C237" s="165" t="s">
        <v>480</v>
      </c>
      <c r="D237" s="165" t="s">
        <v>134</v>
      </c>
      <c r="E237" s="166" t="s">
        <v>481</v>
      </c>
      <c r="F237" s="167" t="s">
        <v>482</v>
      </c>
      <c r="G237" s="168" t="s">
        <v>149</v>
      </c>
      <c r="H237" s="169">
        <v>156</v>
      </c>
      <c r="I237" s="170"/>
      <c r="J237" s="171">
        <f>ROUND(I237*H237,2)</f>
        <v>0</v>
      </c>
      <c r="K237" s="172"/>
      <c r="L237" s="37"/>
      <c r="M237" s="173" t="s">
        <v>1</v>
      </c>
      <c r="N237" s="174" t="s">
        <v>45</v>
      </c>
      <c r="O237" s="75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77" t="s">
        <v>156</v>
      </c>
      <c r="AT237" s="177" t="s">
        <v>134</v>
      </c>
      <c r="AU237" s="177" t="s">
        <v>87</v>
      </c>
      <c r="AY237" s="17" t="s">
        <v>131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17" t="s">
        <v>85</v>
      </c>
      <c r="BK237" s="178">
        <f>ROUND(I237*H237,2)</f>
        <v>0</v>
      </c>
      <c r="BL237" s="17" t="s">
        <v>156</v>
      </c>
      <c r="BM237" s="177" t="s">
        <v>483</v>
      </c>
    </row>
    <row r="238" s="2" customFormat="1" ht="16.5" customHeight="1">
      <c r="A238" s="36"/>
      <c r="B238" s="164"/>
      <c r="C238" s="165" t="s">
        <v>484</v>
      </c>
      <c r="D238" s="165" t="s">
        <v>134</v>
      </c>
      <c r="E238" s="166" t="s">
        <v>485</v>
      </c>
      <c r="F238" s="167" t="s">
        <v>486</v>
      </c>
      <c r="G238" s="168" t="s">
        <v>149</v>
      </c>
      <c r="H238" s="169">
        <v>42</v>
      </c>
      <c r="I238" s="170"/>
      <c r="J238" s="171">
        <f>ROUND(I238*H238,2)</f>
        <v>0</v>
      </c>
      <c r="K238" s="172"/>
      <c r="L238" s="37"/>
      <c r="M238" s="173" t="s">
        <v>1</v>
      </c>
      <c r="N238" s="174" t="s">
        <v>45</v>
      </c>
      <c r="O238" s="75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77" t="s">
        <v>156</v>
      </c>
      <c r="AT238" s="177" t="s">
        <v>134</v>
      </c>
      <c r="AU238" s="177" t="s">
        <v>87</v>
      </c>
      <c r="AY238" s="17" t="s">
        <v>131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17" t="s">
        <v>85</v>
      </c>
      <c r="BK238" s="178">
        <f>ROUND(I238*H238,2)</f>
        <v>0</v>
      </c>
      <c r="BL238" s="17" t="s">
        <v>156</v>
      </c>
      <c r="BM238" s="177" t="s">
        <v>487</v>
      </c>
    </row>
    <row r="239" s="2" customFormat="1" ht="16.5" customHeight="1">
      <c r="A239" s="36"/>
      <c r="B239" s="164"/>
      <c r="C239" s="165" t="s">
        <v>488</v>
      </c>
      <c r="D239" s="165" t="s">
        <v>134</v>
      </c>
      <c r="E239" s="166" t="s">
        <v>489</v>
      </c>
      <c r="F239" s="167" t="s">
        <v>490</v>
      </c>
      <c r="G239" s="168" t="s">
        <v>149</v>
      </c>
      <c r="H239" s="169">
        <v>129</v>
      </c>
      <c r="I239" s="170"/>
      <c r="J239" s="171">
        <f>ROUND(I239*H239,2)</f>
        <v>0</v>
      </c>
      <c r="K239" s="172"/>
      <c r="L239" s="37"/>
      <c r="M239" s="173" t="s">
        <v>1</v>
      </c>
      <c r="N239" s="174" t="s">
        <v>45</v>
      </c>
      <c r="O239" s="75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177" t="s">
        <v>156</v>
      </c>
      <c r="AT239" s="177" t="s">
        <v>134</v>
      </c>
      <c r="AU239" s="177" t="s">
        <v>87</v>
      </c>
      <c r="AY239" s="17" t="s">
        <v>131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7" t="s">
        <v>85</v>
      </c>
      <c r="BK239" s="178">
        <f>ROUND(I239*H239,2)</f>
        <v>0</v>
      </c>
      <c r="BL239" s="17" t="s">
        <v>156</v>
      </c>
      <c r="BM239" s="177" t="s">
        <v>491</v>
      </c>
    </row>
    <row r="240" s="2" customFormat="1" ht="16.5" customHeight="1">
      <c r="A240" s="36"/>
      <c r="B240" s="164"/>
      <c r="C240" s="165" t="s">
        <v>492</v>
      </c>
      <c r="D240" s="165" t="s">
        <v>134</v>
      </c>
      <c r="E240" s="166" t="s">
        <v>493</v>
      </c>
      <c r="F240" s="167" t="s">
        <v>494</v>
      </c>
      <c r="G240" s="168" t="s">
        <v>149</v>
      </c>
      <c r="H240" s="169">
        <v>86</v>
      </c>
      <c r="I240" s="170"/>
      <c r="J240" s="171">
        <f>ROUND(I240*H240,2)</f>
        <v>0</v>
      </c>
      <c r="K240" s="172"/>
      <c r="L240" s="37"/>
      <c r="M240" s="173" t="s">
        <v>1</v>
      </c>
      <c r="N240" s="174" t="s">
        <v>45</v>
      </c>
      <c r="O240" s="75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77" t="s">
        <v>156</v>
      </c>
      <c r="AT240" s="177" t="s">
        <v>134</v>
      </c>
      <c r="AU240" s="177" t="s">
        <v>87</v>
      </c>
      <c r="AY240" s="17" t="s">
        <v>131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17" t="s">
        <v>85</v>
      </c>
      <c r="BK240" s="178">
        <f>ROUND(I240*H240,2)</f>
        <v>0</v>
      </c>
      <c r="BL240" s="17" t="s">
        <v>156</v>
      </c>
      <c r="BM240" s="177" t="s">
        <v>495</v>
      </c>
    </row>
    <row r="241" s="2" customFormat="1" ht="16.5" customHeight="1">
      <c r="A241" s="36"/>
      <c r="B241" s="164"/>
      <c r="C241" s="165" t="s">
        <v>496</v>
      </c>
      <c r="D241" s="165" t="s">
        <v>134</v>
      </c>
      <c r="E241" s="166" t="s">
        <v>497</v>
      </c>
      <c r="F241" s="167" t="s">
        <v>498</v>
      </c>
      <c r="G241" s="168" t="s">
        <v>149</v>
      </c>
      <c r="H241" s="169">
        <v>38</v>
      </c>
      <c r="I241" s="170"/>
      <c r="J241" s="171">
        <f>ROUND(I241*H241,2)</f>
        <v>0</v>
      </c>
      <c r="K241" s="172"/>
      <c r="L241" s="37"/>
      <c r="M241" s="173" t="s">
        <v>1</v>
      </c>
      <c r="N241" s="174" t="s">
        <v>45</v>
      </c>
      <c r="O241" s="75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77" t="s">
        <v>156</v>
      </c>
      <c r="AT241" s="177" t="s">
        <v>134</v>
      </c>
      <c r="AU241" s="177" t="s">
        <v>87</v>
      </c>
      <c r="AY241" s="17" t="s">
        <v>131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17" t="s">
        <v>85</v>
      </c>
      <c r="BK241" s="178">
        <f>ROUND(I241*H241,2)</f>
        <v>0</v>
      </c>
      <c r="BL241" s="17" t="s">
        <v>156</v>
      </c>
      <c r="BM241" s="177" t="s">
        <v>499</v>
      </c>
    </row>
    <row r="242" s="2" customFormat="1" ht="16.5" customHeight="1">
      <c r="A242" s="36"/>
      <c r="B242" s="164"/>
      <c r="C242" s="165" t="s">
        <v>500</v>
      </c>
      <c r="D242" s="165" t="s">
        <v>134</v>
      </c>
      <c r="E242" s="166" t="s">
        <v>501</v>
      </c>
      <c r="F242" s="167" t="s">
        <v>502</v>
      </c>
      <c r="G242" s="168" t="s">
        <v>149</v>
      </c>
      <c r="H242" s="169">
        <v>15</v>
      </c>
      <c r="I242" s="170"/>
      <c r="J242" s="171">
        <f>ROUND(I242*H242,2)</f>
        <v>0</v>
      </c>
      <c r="K242" s="172"/>
      <c r="L242" s="37"/>
      <c r="M242" s="173" t="s">
        <v>1</v>
      </c>
      <c r="N242" s="174" t="s">
        <v>45</v>
      </c>
      <c r="O242" s="75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77" t="s">
        <v>156</v>
      </c>
      <c r="AT242" s="177" t="s">
        <v>134</v>
      </c>
      <c r="AU242" s="177" t="s">
        <v>87</v>
      </c>
      <c r="AY242" s="17" t="s">
        <v>131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17" t="s">
        <v>85</v>
      </c>
      <c r="BK242" s="178">
        <f>ROUND(I242*H242,2)</f>
        <v>0</v>
      </c>
      <c r="BL242" s="17" t="s">
        <v>156</v>
      </c>
      <c r="BM242" s="177" t="s">
        <v>503</v>
      </c>
    </row>
    <row r="243" s="2" customFormat="1" ht="16.5" customHeight="1">
      <c r="A243" s="36"/>
      <c r="B243" s="164"/>
      <c r="C243" s="165" t="s">
        <v>504</v>
      </c>
      <c r="D243" s="165" t="s">
        <v>134</v>
      </c>
      <c r="E243" s="166" t="s">
        <v>505</v>
      </c>
      <c r="F243" s="167" t="s">
        <v>506</v>
      </c>
      <c r="G243" s="168" t="s">
        <v>149</v>
      </c>
      <c r="H243" s="169">
        <v>35</v>
      </c>
      <c r="I243" s="170"/>
      <c r="J243" s="171">
        <f>ROUND(I243*H243,2)</f>
        <v>0</v>
      </c>
      <c r="K243" s="172"/>
      <c r="L243" s="37"/>
      <c r="M243" s="173" t="s">
        <v>1</v>
      </c>
      <c r="N243" s="174" t="s">
        <v>45</v>
      </c>
      <c r="O243" s="75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77" t="s">
        <v>156</v>
      </c>
      <c r="AT243" s="177" t="s">
        <v>134</v>
      </c>
      <c r="AU243" s="177" t="s">
        <v>87</v>
      </c>
      <c r="AY243" s="17" t="s">
        <v>131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17" t="s">
        <v>85</v>
      </c>
      <c r="BK243" s="178">
        <f>ROUND(I243*H243,2)</f>
        <v>0</v>
      </c>
      <c r="BL243" s="17" t="s">
        <v>156</v>
      </c>
      <c r="BM243" s="177" t="s">
        <v>507</v>
      </c>
    </row>
    <row r="244" s="2" customFormat="1" ht="16.5" customHeight="1">
      <c r="A244" s="36"/>
      <c r="B244" s="164"/>
      <c r="C244" s="165" t="s">
        <v>508</v>
      </c>
      <c r="D244" s="165" t="s">
        <v>134</v>
      </c>
      <c r="E244" s="166" t="s">
        <v>509</v>
      </c>
      <c r="F244" s="167" t="s">
        <v>510</v>
      </c>
      <c r="G244" s="168" t="s">
        <v>149</v>
      </c>
      <c r="H244" s="169">
        <v>14</v>
      </c>
      <c r="I244" s="170"/>
      <c r="J244" s="171">
        <f>ROUND(I244*H244,2)</f>
        <v>0</v>
      </c>
      <c r="K244" s="172"/>
      <c r="L244" s="37"/>
      <c r="M244" s="173" t="s">
        <v>1</v>
      </c>
      <c r="N244" s="174" t="s">
        <v>45</v>
      </c>
      <c r="O244" s="75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77" t="s">
        <v>156</v>
      </c>
      <c r="AT244" s="177" t="s">
        <v>134</v>
      </c>
      <c r="AU244" s="177" t="s">
        <v>87</v>
      </c>
      <c r="AY244" s="17" t="s">
        <v>131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7" t="s">
        <v>85</v>
      </c>
      <c r="BK244" s="178">
        <f>ROUND(I244*H244,2)</f>
        <v>0</v>
      </c>
      <c r="BL244" s="17" t="s">
        <v>156</v>
      </c>
      <c r="BM244" s="177" t="s">
        <v>511</v>
      </c>
    </row>
    <row r="245" s="2" customFormat="1" ht="16.5" customHeight="1">
      <c r="A245" s="36"/>
      <c r="B245" s="164"/>
      <c r="C245" s="165" t="s">
        <v>512</v>
      </c>
      <c r="D245" s="165" t="s">
        <v>134</v>
      </c>
      <c r="E245" s="166" t="s">
        <v>513</v>
      </c>
      <c r="F245" s="167" t="s">
        <v>514</v>
      </c>
      <c r="G245" s="168" t="s">
        <v>149</v>
      </c>
      <c r="H245" s="169">
        <v>46</v>
      </c>
      <c r="I245" s="170"/>
      <c r="J245" s="171">
        <f>ROUND(I245*H245,2)</f>
        <v>0</v>
      </c>
      <c r="K245" s="172"/>
      <c r="L245" s="37"/>
      <c r="M245" s="173" t="s">
        <v>1</v>
      </c>
      <c r="N245" s="174" t="s">
        <v>45</v>
      </c>
      <c r="O245" s="75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77" t="s">
        <v>156</v>
      </c>
      <c r="AT245" s="177" t="s">
        <v>134</v>
      </c>
      <c r="AU245" s="177" t="s">
        <v>87</v>
      </c>
      <c r="AY245" s="17" t="s">
        <v>131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17" t="s">
        <v>85</v>
      </c>
      <c r="BK245" s="178">
        <f>ROUND(I245*H245,2)</f>
        <v>0</v>
      </c>
      <c r="BL245" s="17" t="s">
        <v>156</v>
      </c>
      <c r="BM245" s="177" t="s">
        <v>515</v>
      </c>
    </row>
    <row r="246" s="2" customFormat="1" ht="16.5" customHeight="1">
      <c r="A246" s="36"/>
      <c r="B246" s="164"/>
      <c r="C246" s="165" t="s">
        <v>516</v>
      </c>
      <c r="D246" s="165" t="s">
        <v>134</v>
      </c>
      <c r="E246" s="166" t="s">
        <v>517</v>
      </c>
      <c r="F246" s="167" t="s">
        <v>518</v>
      </c>
      <c r="G246" s="168" t="s">
        <v>149</v>
      </c>
      <c r="H246" s="169">
        <v>16</v>
      </c>
      <c r="I246" s="170"/>
      <c r="J246" s="171">
        <f>ROUND(I246*H246,2)</f>
        <v>0</v>
      </c>
      <c r="K246" s="172"/>
      <c r="L246" s="37"/>
      <c r="M246" s="173" t="s">
        <v>1</v>
      </c>
      <c r="N246" s="174" t="s">
        <v>45</v>
      </c>
      <c r="O246" s="75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77" t="s">
        <v>156</v>
      </c>
      <c r="AT246" s="177" t="s">
        <v>134</v>
      </c>
      <c r="AU246" s="177" t="s">
        <v>87</v>
      </c>
      <c r="AY246" s="17" t="s">
        <v>131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17" t="s">
        <v>85</v>
      </c>
      <c r="BK246" s="178">
        <f>ROUND(I246*H246,2)</f>
        <v>0</v>
      </c>
      <c r="BL246" s="17" t="s">
        <v>156</v>
      </c>
      <c r="BM246" s="177" t="s">
        <v>519</v>
      </c>
    </row>
    <row r="247" s="2" customFormat="1" ht="16.5" customHeight="1">
      <c r="A247" s="36"/>
      <c r="B247" s="164"/>
      <c r="C247" s="165" t="s">
        <v>520</v>
      </c>
      <c r="D247" s="165" t="s">
        <v>134</v>
      </c>
      <c r="E247" s="166" t="s">
        <v>521</v>
      </c>
      <c r="F247" s="167" t="s">
        <v>522</v>
      </c>
      <c r="G247" s="168" t="s">
        <v>149</v>
      </c>
      <c r="H247" s="169">
        <v>48</v>
      </c>
      <c r="I247" s="170"/>
      <c r="J247" s="171">
        <f>ROUND(I247*H247,2)</f>
        <v>0</v>
      </c>
      <c r="K247" s="172"/>
      <c r="L247" s="37"/>
      <c r="M247" s="173" t="s">
        <v>1</v>
      </c>
      <c r="N247" s="174" t="s">
        <v>45</v>
      </c>
      <c r="O247" s="75"/>
      <c r="P247" s="175">
        <f>O247*H247</f>
        <v>0</v>
      </c>
      <c r="Q247" s="175">
        <v>0</v>
      </c>
      <c r="R247" s="175">
        <f>Q247*H247</f>
        <v>0</v>
      </c>
      <c r="S247" s="175">
        <v>0</v>
      </c>
      <c r="T247" s="17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77" t="s">
        <v>156</v>
      </c>
      <c r="AT247" s="177" t="s">
        <v>134</v>
      </c>
      <c r="AU247" s="177" t="s">
        <v>87</v>
      </c>
      <c r="AY247" s="17" t="s">
        <v>131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17" t="s">
        <v>85</v>
      </c>
      <c r="BK247" s="178">
        <f>ROUND(I247*H247,2)</f>
        <v>0</v>
      </c>
      <c r="BL247" s="17" t="s">
        <v>156</v>
      </c>
      <c r="BM247" s="177" t="s">
        <v>523</v>
      </c>
    </row>
    <row r="248" s="2" customFormat="1" ht="16.5" customHeight="1">
      <c r="A248" s="36"/>
      <c r="B248" s="164"/>
      <c r="C248" s="165" t="s">
        <v>524</v>
      </c>
      <c r="D248" s="165" t="s">
        <v>134</v>
      </c>
      <c r="E248" s="166" t="s">
        <v>525</v>
      </c>
      <c r="F248" s="167" t="s">
        <v>526</v>
      </c>
      <c r="G248" s="168" t="s">
        <v>149</v>
      </c>
      <c r="H248" s="169">
        <v>13</v>
      </c>
      <c r="I248" s="170"/>
      <c r="J248" s="171">
        <f>ROUND(I248*H248,2)</f>
        <v>0</v>
      </c>
      <c r="K248" s="172"/>
      <c r="L248" s="37"/>
      <c r="M248" s="173" t="s">
        <v>1</v>
      </c>
      <c r="N248" s="174" t="s">
        <v>45</v>
      </c>
      <c r="O248" s="75"/>
      <c r="P248" s="175">
        <f>O248*H248</f>
        <v>0</v>
      </c>
      <c r="Q248" s="175">
        <v>0</v>
      </c>
      <c r="R248" s="175">
        <f>Q248*H248</f>
        <v>0</v>
      </c>
      <c r="S248" s="175">
        <v>0</v>
      </c>
      <c r="T248" s="17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77" t="s">
        <v>156</v>
      </c>
      <c r="AT248" s="177" t="s">
        <v>134</v>
      </c>
      <c r="AU248" s="177" t="s">
        <v>87</v>
      </c>
      <c r="AY248" s="17" t="s">
        <v>131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17" t="s">
        <v>85</v>
      </c>
      <c r="BK248" s="178">
        <f>ROUND(I248*H248,2)</f>
        <v>0</v>
      </c>
      <c r="BL248" s="17" t="s">
        <v>156</v>
      </c>
      <c r="BM248" s="177" t="s">
        <v>527</v>
      </c>
    </row>
    <row r="249" s="2" customFormat="1" ht="16.5" customHeight="1">
      <c r="A249" s="36"/>
      <c r="B249" s="164"/>
      <c r="C249" s="165" t="s">
        <v>528</v>
      </c>
      <c r="D249" s="165" t="s">
        <v>134</v>
      </c>
      <c r="E249" s="166" t="s">
        <v>529</v>
      </c>
      <c r="F249" s="167" t="s">
        <v>530</v>
      </c>
      <c r="G249" s="168" t="s">
        <v>149</v>
      </c>
      <c r="H249" s="169">
        <v>16</v>
      </c>
      <c r="I249" s="170"/>
      <c r="J249" s="171">
        <f>ROUND(I249*H249,2)</f>
        <v>0</v>
      </c>
      <c r="K249" s="172"/>
      <c r="L249" s="37"/>
      <c r="M249" s="173" t="s">
        <v>1</v>
      </c>
      <c r="N249" s="174" t="s">
        <v>45</v>
      </c>
      <c r="O249" s="75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77" t="s">
        <v>156</v>
      </c>
      <c r="AT249" s="177" t="s">
        <v>134</v>
      </c>
      <c r="AU249" s="177" t="s">
        <v>87</v>
      </c>
      <c r="AY249" s="17" t="s">
        <v>131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17" t="s">
        <v>85</v>
      </c>
      <c r="BK249" s="178">
        <f>ROUND(I249*H249,2)</f>
        <v>0</v>
      </c>
      <c r="BL249" s="17" t="s">
        <v>156</v>
      </c>
      <c r="BM249" s="177" t="s">
        <v>531</v>
      </c>
    </row>
    <row r="250" s="2" customFormat="1" ht="16.5" customHeight="1">
      <c r="A250" s="36"/>
      <c r="B250" s="164"/>
      <c r="C250" s="165" t="s">
        <v>532</v>
      </c>
      <c r="D250" s="165" t="s">
        <v>134</v>
      </c>
      <c r="E250" s="166" t="s">
        <v>533</v>
      </c>
      <c r="F250" s="167" t="s">
        <v>534</v>
      </c>
      <c r="G250" s="168" t="s">
        <v>233</v>
      </c>
      <c r="H250" s="169">
        <v>38</v>
      </c>
      <c r="I250" s="170"/>
      <c r="J250" s="171">
        <f>ROUND(I250*H250,2)</f>
        <v>0</v>
      </c>
      <c r="K250" s="172"/>
      <c r="L250" s="37"/>
      <c r="M250" s="173" t="s">
        <v>1</v>
      </c>
      <c r="N250" s="174" t="s">
        <v>45</v>
      </c>
      <c r="O250" s="75"/>
      <c r="P250" s="175">
        <f>O250*H250</f>
        <v>0</v>
      </c>
      <c r="Q250" s="175">
        <v>0</v>
      </c>
      <c r="R250" s="175">
        <f>Q250*H250</f>
        <v>0</v>
      </c>
      <c r="S250" s="175">
        <v>0</v>
      </c>
      <c r="T250" s="17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77" t="s">
        <v>156</v>
      </c>
      <c r="AT250" s="177" t="s">
        <v>134</v>
      </c>
      <c r="AU250" s="177" t="s">
        <v>87</v>
      </c>
      <c r="AY250" s="17" t="s">
        <v>131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17" t="s">
        <v>85</v>
      </c>
      <c r="BK250" s="178">
        <f>ROUND(I250*H250,2)</f>
        <v>0</v>
      </c>
      <c r="BL250" s="17" t="s">
        <v>156</v>
      </c>
      <c r="BM250" s="177" t="s">
        <v>535</v>
      </c>
    </row>
    <row r="251" s="2" customFormat="1" ht="16.5" customHeight="1">
      <c r="A251" s="36"/>
      <c r="B251" s="164"/>
      <c r="C251" s="165" t="s">
        <v>536</v>
      </c>
      <c r="D251" s="165" t="s">
        <v>134</v>
      </c>
      <c r="E251" s="166" t="s">
        <v>537</v>
      </c>
      <c r="F251" s="167" t="s">
        <v>538</v>
      </c>
      <c r="G251" s="168" t="s">
        <v>233</v>
      </c>
      <c r="H251" s="169">
        <v>143</v>
      </c>
      <c r="I251" s="170"/>
      <c r="J251" s="171">
        <f>ROUND(I251*H251,2)</f>
        <v>0</v>
      </c>
      <c r="K251" s="172"/>
      <c r="L251" s="37"/>
      <c r="M251" s="173" t="s">
        <v>1</v>
      </c>
      <c r="N251" s="174" t="s">
        <v>45</v>
      </c>
      <c r="O251" s="75"/>
      <c r="P251" s="175">
        <f>O251*H251</f>
        <v>0</v>
      </c>
      <c r="Q251" s="175">
        <v>0</v>
      </c>
      <c r="R251" s="175">
        <f>Q251*H251</f>
        <v>0</v>
      </c>
      <c r="S251" s="175">
        <v>0</v>
      </c>
      <c r="T251" s="17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177" t="s">
        <v>156</v>
      </c>
      <c r="AT251" s="177" t="s">
        <v>134</v>
      </c>
      <c r="AU251" s="177" t="s">
        <v>87</v>
      </c>
      <c r="AY251" s="17" t="s">
        <v>131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17" t="s">
        <v>85</v>
      </c>
      <c r="BK251" s="178">
        <f>ROUND(I251*H251,2)</f>
        <v>0</v>
      </c>
      <c r="BL251" s="17" t="s">
        <v>156</v>
      </c>
      <c r="BM251" s="177" t="s">
        <v>539</v>
      </c>
    </row>
    <row r="252" s="2" customFormat="1" ht="16.5" customHeight="1">
      <c r="A252" s="36"/>
      <c r="B252" s="164"/>
      <c r="C252" s="165" t="s">
        <v>540</v>
      </c>
      <c r="D252" s="165" t="s">
        <v>134</v>
      </c>
      <c r="E252" s="166" t="s">
        <v>541</v>
      </c>
      <c r="F252" s="167" t="s">
        <v>542</v>
      </c>
      <c r="G252" s="168" t="s">
        <v>233</v>
      </c>
      <c r="H252" s="169">
        <v>49</v>
      </c>
      <c r="I252" s="170"/>
      <c r="J252" s="171">
        <f>ROUND(I252*H252,2)</f>
        <v>0</v>
      </c>
      <c r="K252" s="172"/>
      <c r="L252" s="37"/>
      <c r="M252" s="173" t="s">
        <v>1</v>
      </c>
      <c r="N252" s="174" t="s">
        <v>45</v>
      </c>
      <c r="O252" s="75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77" t="s">
        <v>156</v>
      </c>
      <c r="AT252" s="177" t="s">
        <v>134</v>
      </c>
      <c r="AU252" s="177" t="s">
        <v>87</v>
      </c>
      <c r="AY252" s="17" t="s">
        <v>131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17" t="s">
        <v>85</v>
      </c>
      <c r="BK252" s="178">
        <f>ROUND(I252*H252,2)</f>
        <v>0</v>
      </c>
      <c r="BL252" s="17" t="s">
        <v>156</v>
      </c>
      <c r="BM252" s="177" t="s">
        <v>543</v>
      </c>
    </row>
    <row r="253" s="2" customFormat="1" ht="16.5" customHeight="1">
      <c r="A253" s="36"/>
      <c r="B253" s="164"/>
      <c r="C253" s="165" t="s">
        <v>544</v>
      </c>
      <c r="D253" s="165" t="s">
        <v>134</v>
      </c>
      <c r="E253" s="166" t="s">
        <v>545</v>
      </c>
      <c r="F253" s="167" t="s">
        <v>546</v>
      </c>
      <c r="G253" s="168" t="s">
        <v>233</v>
      </c>
      <c r="H253" s="169">
        <v>52</v>
      </c>
      <c r="I253" s="170"/>
      <c r="J253" s="171">
        <f>ROUND(I253*H253,2)</f>
        <v>0</v>
      </c>
      <c r="K253" s="172"/>
      <c r="L253" s="37"/>
      <c r="M253" s="173" t="s">
        <v>1</v>
      </c>
      <c r="N253" s="174" t="s">
        <v>45</v>
      </c>
      <c r="O253" s="75"/>
      <c r="P253" s="175">
        <f>O253*H253</f>
        <v>0</v>
      </c>
      <c r="Q253" s="175">
        <v>0</v>
      </c>
      <c r="R253" s="175">
        <f>Q253*H253</f>
        <v>0</v>
      </c>
      <c r="S253" s="175">
        <v>0</v>
      </c>
      <c r="T253" s="17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177" t="s">
        <v>156</v>
      </c>
      <c r="AT253" s="177" t="s">
        <v>134</v>
      </c>
      <c r="AU253" s="177" t="s">
        <v>87</v>
      </c>
      <c r="AY253" s="17" t="s">
        <v>131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17" t="s">
        <v>85</v>
      </c>
      <c r="BK253" s="178">
        <f>ROUND(I253*H253,2)</f>
        <v>0</v>
      </c>
      <c r="BL253" s="17" t="s">
        <v>156</v>
      </c>
      <c r="BM253" s="177" t="s">
        <v>547</v>
      </c>
    </row>
    <row r="254" s="2" customFormat="1" ht="16.5" customHeight="1">
      <c r="A254" s="36"/>
      <c r="B254" s="164"/>
      <c r="C254" s="165" t="s">
        <v>548</v>
      </c>
      <c r="D254" s="165" t="s">
        <v>134</v>
      </c>
      <c r="E254" s="166" t="s">
        <v>549</v>
      </c>
      <c r="F254" s="167" t="s">
        <v>550</v>
      </c>
      <c r="G254" s="168" t="s">
        <v>233</v>
      </c>
      <c r="H254" s="169">
        <v>1</v>
      </c>
      <c r="I254" s="170"/>
      <c r="J254" s="171">
        <f>ROUND(I254*H254,2)</f>
        <v>0</v>
      </c>
      <c r="K254" s="172"/>
      <c r="L254" s="37"/>
      <c r="M254" s="173" t="s">
        <v>1</v>
      </c>
      <c r="N254" s="174" t="s">
        <v>45</v>
      </c>
      <c r="O254" s="75"/>
      <c r="P254" s="175">
        <f>O254*H254</f>
        <v>0</v>
      </c>
      <c r="Q254" s="175">
        <v>0</v>
      </c>
      <c r="R254" s="175">
        <f>Q254*H254</f>
        <v>0</v>
      </c>
      <c r="S254" s="175">
        <v>0</v>
      </c>
      <c r="T254" s="17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77" t="s">
        <v>156</v>
      </c>
      <c r="AT254" s="177" t="s">
        <v>134</v>
      </c>
      <c r="AU254" s="177" t="s">
        <v>87</v>
      </c>
      <c r="AY254" s="17" t="s">
        <v>131</v>
      </c>
      <c r="BE254" s="178">
        <f>IF(N254="základní",J254,0)</f>
        <v>0</v>
      </c>
      <c r="BF254" s="178">
        <f>IF(N254="snížená",J254,0)</f>
        <v>0</v>
      </c>
      <c r="BG254" s="178">
        <f>IF(N254="zákl. přenesená",J254,0)</f>
        <v>0</v>
      </c>
      <c r="BH254" s="178">
        <f>IF(N254="sníž. přenesená",J254,0)</f>
        <v>0</v>
      </c>
      <c r="BI254" s="178">
        <f>IF(N254="nulová",J254,0)</f>
        <v>0</v>
      </c>
      <c r="BJ254" s="17" t="s">
        <v>85</v>
      </c>
      <c r="BK254" s="178">
        <f>ROUND(I254*H254,2)</f>
        <v>0</v>
      </c>
      <c r="BL254" s="17" t="s">
        <v>156</v>
      </c>
      <c r="BM254" s="177" t="s">
        <v>551</v>
      </c>
    </row>
    <row r="255" s="2" customFormat="1" ht="16.5" customHeight="1">
      <c r="A255" s="36"/>
      <c r="B255" s="164"/>
      <c r="C255" s="165" t="s">
        <v>552</v>
      </c>
      <c r="D255" s="165" t="s">
        <v>134</v>
      </c>
      <c r="E255" s="166" t="s">
        <v>553</v>
      </c>
      <c r="F255" s="167" t="s">
        <v>554</v>
      </c>
      <c r="G255" s="168" t="s">
        <v>215</v>
      </c>
      <c r="H255" s="169">
        <v>80</v>
      </c>
      <c r="I255" s="170"/>
      <c r="J255" s="171">
        <f>ROUND(I255*H255,2)</f>
        <v>0</v>
      </c>
      <c r="K255" s="172"/>
      <c r="L255" s="37"/>
      <c r="M255" s="173" t="s">
        <v>1</v>
      </c>
      <c r="N255" s="174" t="s">
        <v>45</v>
      </c>
      <c r="O255" s="75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77" t="s">
        <v>156</v>
      </c>
      <c r="AT255" s="177" t="s">
        <v>134</v>
      </c>
      <c r="AU255" s="177" t="s">
        <v>87</v>
      </c>
      <c r="AY255" s="17" t="s">
        <v>131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17" t="s">
        <v>85</v>
      </c>
      <c r="BK255" s="178">
        <f>ROUND(I255*H255,2)</f>
        <v>0</v>
      </c>
      <c r="BL255" s="17" t="s">
        <v>156</v>
      </c>
      <c r="BM255" s="177" t="s">
        <v>555</v>
      </c>
    </row>
    <row r="256" s="2" customFormat="1" ht="16.5" customHeight="1">
      <c r="A256" s="36"/>
      <c r="B256" s="164"/>
      <c r="C256" s="165" t="s">
        <v>556</v>
      </c>
      <c r="D256" s="165" t="s">
        <v>134</v>
      </c>
      <c r="E256" s="166" t="s">
        <v>557</v>
      </c>
      <c r="F256" s="167" t="s">
        <v>558</v>
      </c>
      <c r="G256" s="168" t="s">
        <v>233</v>
      </c>
      <c r="H256" s="169">
        <v>1</v>
      </c>
      <c r="I256" s="170"/>
      <c r="J256" s="171">
        <f>ROUND(I256*H256,2)</f>
        <v>0</v>
      </c>
      <c r="K256" s="172"/>
      <c r="L256" s="37"/>
      <c r="M256" s="173" t="s">
        <v>1</v>
      </c>
      <c r="N256" s="174" t="s">
        <v>45</v>
      </c>
      <c r="O256" s="75"/>
      <c r="P256" s="175">
        <f>O256*H256</f>
        <v>0</v>
      </c>
      <c r="Q256" s="175">
        <v>0</v>
      </c>
      <c r="R256" s="175">
        <f>Q256*H256</f>
        <v>0</v>
      </c>
      <c r="S256" s="175">
        <v>0</v>
      </c>
      <c r="T256" s="17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177" t="s">
        <v>156</v>
      </c>
      <c r="AT256" s="177" t="s">
        <v>134</v>
      </c>
      <c r="AU256" s="177" t="s">
        <v>87</v>
      </c>
      <c r="AY256" s="17" t="s">
        <v>131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17" t="s">
        <v>85</v>
      </c>
      <c r="BK256" s="178">
        <f>ROUND(I256*H256,2)</f>
        <v>0</v>
      </c>
      <c r="BL256" s="17" t="s">
        <v>156</v>
      </c>
      <c r="BM256" s="177" t="s">
        <v>559</v>
      </c>
    </row>
    <row r="257" s="2" customFormat="1" ht="16.5" customHeight="1">
      <c r="A257" s="36"/>
      <c r="B257" s="164"/>
      <c r="C257" s="165" t="s">
        <v>560</v>
      </c>
      <c r="D257" s="165" t="s">
        <v>134</v>
      </c>
      <c r="E257" s="166" t="s">
        <v>561</v>
      </c>
      <c r="F257" s="167" t="s">
        <v>562</v>
      </c>
      <c r="G257" s="168" t="s">
        <v>210</v>
      </c>
      <c r="H257" s="169">
        <v>1</v>
      </c>
      <c r="I257" s="170"/>
      <c r="J257" s="171">
        <f>ROUND(I257*H257,2)</f>
        <v>0</v>
      </c>
      <c r="K257" s="172"/>
      <c r="L257" s="37"/>
      <c r="M257" s="173" t="s">
        <v>1</v>
      </c>
      <c r="N257" s="174" t="s">
        <v>45</v>
      </c>
      <c r="O257" s="75"/>
      <c r="P257" s="175">
        <f>O257*H257</f>
        <v>0</v>
      </c>
      <c r="Q257" s="175">
        <v>0</v>
      </c>
      <c r="R257" s="175">
        <f>Q257*H257</f>
        <v>0</v>
      </c>
      <c r="S257" s="175">
        <v>0</v>
      </c>
      <c r="T257" s="17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77" t="s">
        <v>156</v>
      </c>
      <c r="AT257" s="177" t="s">
        <v>134</v>
      </c>
      <c r="AU257" s="177" t="s">
        <v>87</v>
      </c>
      <c r="AY257" s="17" t="s">
        <v>131</v>
      </c>
      <c r="BE257" s="178">
        <f>IF(N257="základní",J257,0)</f>
        <v>0</v>
      </c>
      <c r="BF257" s="178">
        <f>IF(N257="snížená",J257,0)</f>
        <v>0</v>
      </c>
      <c r="BG257" s="178">
        <f>IF(N257="zákl. přenesená",J257,0)</f>
        <v>0</v>
      </c>
      <c r="BH257" s="178">
        <f>IF(N257="sníž. přenesená",J257,0)</f>
        <v>0</v>
      </c>
      <c r="BI257" s="178">
        <f>IF(N257="nulová",J257,0)</f>
        <v>0</v>
      </c>
      <c r="BJ257" s="17" t="s">
        <v>85</v>
      </c>
      <c r="BK257" s="178">
        <f>ROUND(I257*H257,2)</f>
        <v>0</v>
      </c>
      <c r="BL257" s="17" t="s">
        <v>156</v>
      </c>
      <c r="BM257" s="177" t="s">
        <v>563</v>
      </c>
    </row>
    <row r="258" s="2" customFormat="1" ht="16.5" customHeight="1">
      <c r="A258" s="36"/>
      <c r="B258" s="164"/>
      <c r="C258" s="165" t="s">
        <v>564</v>
      </c>
      <c r="D258" s="165" t="s">
        <v>134</v>
      </c>
      <c r="E258" s="166" t="s">
        <v>565</v>
      </c>
      <c r="F258" s="167" t="s">
        <v>566</v>
      </c>
      <c r="G258" s="168" t="s">
        <v>210</v>
      </c>
      <c r="H258" s="169">
        <v>1</v>
      </c>
      <c r="I258" s="170"/>
      <c r="J258" s="171">
        <f>ROUND(I258*H258,2)</f>
        <v>0</v>
      </c>
      <c r="K258" s="172"/>
      <c r="L258" s="37"/>
      <c r="M258" s="173" t="s">
        <v>1</v>
      </c>
      <c r="N258" s="174" t="s">
        <v>45</v>
      </c>
      <c r="O258" s="75"/>
      <c r="P258" s="175">
        <f>O258*H258</f>
        <v>0</v>
      </c>
      <c r="Q258" s="175">
        <v>0</v>
      </c>
      <c r="R258" s="175">
        <f>Q258*H258</f>
        <v>0</v>
      </c>
      <c r="S258" s="175">
        <v>0</v>
      </c>
      <c r="T258" s="17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77" t="s">
        <v>156</v>
      </c>
      <c r="AT258" s="177" t="s">
        <v>134</v>
      </c>
      <c r="AU258" s="177" t="s">
        <v>87</v>
      </c>
      <c r="AY258" s="17" t="s">
        <v>131</v>
      </c>
      <c r="BE258" s="178">
        <f>IF(N258="základní",J258,0)</f>
        <v>0</v>
      </c>
      <c r="BF258" s="178">
        <f>IF(N258="snížená",J258,0)</f>
        <v>0</v>
      </c>
      <c r="BG258" s="178">
        <f>IF(N258="zákl. přenesená",J258,0)</f>
        <v>0</v>
      </c>
      <c r="BH258" s="178">
        <f>IF(N258="sníž. přenesená",J258,0)</f>
        <v>0</v>
      </c>
      <c r="BI258" s="178">
        <f>IF(N258="nulová",J258,0)</f>
        <v>0</v>
      </c>
      <c r="BJ258" s="17" t="s">
        <v>85</v>
      </c>
      <c r="BK258" s="178">
        <f>ROUND(I258*H258,2)</f>
        <v>0</v>
      </c>
      <c r="BL258" s="17" t="s">
        <v>156</v>
      </c>
      <c r="BM258" s="177" t="s">
        <v>567</v>
      </c>
    </row>
    <row r="259" s="2" customFormat="1" ht="16.5" customHeight="1">
      <c r="A259" s="36"/>
      <c r="B259" s="164"/>
      <c r="C259" s="165" t="s">
        <v>568</v>
      </c>
      <c r="D259" s="165" t="s">
        <v>134</v>
      </c>
      <c r="E259" s="166" t="s">
        <v>569</v>
      </c>
      <c r="F259" s="167" t="s">
        <v>570</v>
      </c>
      <c r="G259" s="168" t="s">
        <v>210</v>
      </c>
      <c r="H259" s="169">
        <v>1</v>
      </c>
      <c r="I259" s="170"/>
      <c r="J259" s="171">
        <f>ROUND(I259*H259,2)</f>
        <v>0</v>
      </c>
      <c r="K259" s="172"/>
      <c r="L259" s="37"/>
      <c r="M259" s="173" t="s">
        <v>1</v>
      </c>
      <c r="N259" s="174" t="s">
        <v>45</v>
      </c>
      <c r="O259" s="75"/>
      <c r="P259" s="175">
        <f>O259*H259</f>
        <v>0</v>
      </c>
      <c r="Q259" s="175">
        <v>0</v>
      </c>
      <c r="R259" s="175">
        <f>Q259*H259</f>
        <v>0</v>
      </c>
      <c r="S259" s="175">
        <v>0</v>
      </c>
      <c r="T259" s="176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77" t="s">
        <v>156</v>
      </c>
      <c r="AT259" s="177" t="s">
        <v>134</v>
      </c>
      <c r="AU259" s="177" t="s">
        <v>87</v>
      </c>
      <c r="AY259" s="17" t="s">
        <v>131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17" t="s">
        <v>85</v>
      </c>
      <c r="BK259" s="178">
        <f>ROUND(I259*H259,2)</f>
        <v>0</v>
      </c>
      <c r="BL259" s="17" t="s">
        <v>156</v>
      </c>
      <c r="BM259" s="177" t="s">
        <v>571</v>
      </c>
    </row>
    <row r="260" s="12" customFormat="1" ht="22.8" customHeight="1">
      <c r="A260" s="12"/>
      <c r="B260" s="151"/>
      <c r="C260" s="12"/>
      <c r="D260" s="152" t="s">
        <v>79</v>
      </c>
      <c r="E260" s="162" t="s">
        <v>572</v>
      </c>
      <c r="F260" s="162" t="s">
        <v>573</v>
      </c>
      <c r="G260" s="12"/>
      <c r="H260" s="12"/>
      <c r="I260" s="154"/>
      <c r="J260" s="163">
        <f>BK260</f>
        <v>0</v>
      </c>
      <c r="K260" s="12"/>
      <c r="L260" s="151"/>
      <c r="M260" s="156"/>
      <c r="N260" s="157"/>
      <c r="O260" s="157"/>
      <c r="P260" s="158">
        <f>SUM(P261:P266)</f>
        <v>0</v>
      </c>
      <c r="Q260" s="157"/>
      <c r="R260" s="158">
        <f>SUM(R261:R266)</f>
        <v>0.016400000000000001</v>
      </c>
      <c r="S260" s="157"/>
      <c r="T260" s="159">
        <f>SUM(T261:T266)</f>
        <v>0.012988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52" t="s">
        <v>87</v>
      </c>
      <c r="AT260" s="160" t="s">
        <v>79</v>
      </c>
      <c r="AU260" s="160" t="s">
        <v>85</v>
      </c>
      <c r="AY260" s="152" t="s">
        <v>131</v>
      </c>
      <c r="BK260" s="161">
        <f>SUM(BK261:BK266)</f>
        <v>0</v>
      </c>
    </row>
    <row r="261" s="2" customFormat="1" ht="24.15" customHeight="1">
      <c r="A261" s="36"/>
      <c r="B261" s="164"/>
      <c r="C261" s="165" t="s">
        <v>574</v>
      </c>
      <c r="D261" s="165" t="s">
        <v>134</v>
      </c>
      <c r="E261" s="166" t="s">
        <v>575</v>
      </c>
      <c r="F261" s="167" t="s">
        <v>576</v>
      </c>
      <c r="G261" s="168" t="s">
        <v>149</v>
      </c>
      <c r="H261" s="169">
        <v>6.7999999999999998</v>
      </c>
      <c r="I261" s="170"/>
      <c r="J261" s="171">
        <f>ROUND(I261*H261,2)</f>
        <v>0</v>
      </c>
      <c r="K261" s="172"/>
      <c r="L261" s="37"/>
      <c r="M261" s="173" t="s">
        <v>1</v>
      </c>
      <c r="N261" s="174" t="s">
        <v>45</v>
      </c>
      <c r="O261" s="75"/>
      <c r="P261" s="175">
        <f>O261*H261</f>
        <v>0</v>
      </c>
      <c r="Q261" s="175">
        <v>0</v>
      </c>
      <c r="R261" s="175">
        <f>Q261*H261</f>
        <v>0</v>
      </c>
      <c r="S261" s="175">
        <v>0.00191</v>
      </c>
      <c r="T261" s="176">
        <f>S261*H261</f>
        <v>0.012988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177" t="s">
        <v>156</v>
      </c>
      <c r="AT261" s="177" t="s">
        <v>134</v>
      </c>
      <c r="AU261" s="177" t="s">
        <v>87</v>
      </c>
      <c r="AY261" s="17" t="s">
        <v>131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17" t="s">
        <v>85</v>
      </c>
      <c r="BK261" s="178">
        <f>ROUND(I261*H261,2)</f>
        <v>0</v>
      </c>
      <c r="BL261" s="17" t="s">
        <v>156</v>
      </c>
      <c r="BM261" s="177" t="s">
        <v>577</v>
      </c>
    </row>
    <row r="262" s="13" customFormat="1">
      <c r="A262" s="13"/>
      <c r="B262" s="179"/>
      <c r="C262" s="13"/>
      <c r="D262" s="180" t="s">
        <v>140</v>
      </c>
      <c r="E262" s="181" t="s">
        <v>1</v>
      </c>
      <c r="F262" s="182" t="s">
        <v>578</v>
      </c>
      <c r="G262" s="13"/>
      <c r="H262" s="183">
        <v>6.7999999999999998</v>
      </c>
      <c r="I262" s="184"/>
      <c r="J262" s="13"/>
      <c r="K262" s="13"/>
      <c r="L262" s="179"/>
      <c r="M262" s="185"/>
      <c r="N262" s="186"/>
      <c r="O262" s="186"/>
      <c r="P262" s="186"/>
      <c r="Q262" s="186"/>
      <c r="R262" s="186"/>
      <c r="S262" s="186"/>
      <c r="T262" s="18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1" t="s">
        <v>140</v>
      </c>
      <c r="AU262" s="181" t="s">
        <v>87</v>
      </c>
      <c r="AV262" s="13" t="s">
        <v>87</v>
      </c>
      <c r="AW262" s="13" t="s">
        <v>34</v>
      </c>
      <c r="AX262" s="13" t="s">
        <v>85</v>
      </c>
      <c r="AY262" s="181" t="s">
        <v>131</v>
      </c>
    </row>
    <row r="263" s="2" customFormat="1" ht="24.15" customHeight="1">
      <c r="A263" s="36"/>
      <c r="B263" s="164"/>
      <c r="C263" s="165" t="s">
        <v>579</v>
      </c>
      <c r="D263" s="165" t="s">
        <v>134</v>
      </c>
      <c r="E263" s="166" t="s">
        <v>580</v>
      </c>
      <c r="F263" s="167" t="s">
        <v>581</v>
      </c>
      <c r="G263" s="168" t="s">
        <v>170</v>
      </c>
      <c r="H263" s="169">
        <v>4</v>
      </c>
      <c r="I263" s="170"/>
      <c r="J263" s="171">
        <f>ROUND(I263*H263,2)</f>
        <v>0</v>
      </c>
      <c r="K263" s="172"/>
      <c r="L263" s="37"/>
      <c r="M263" s="173" t="s">
        <v>1</v>
      </c>
      <c r="N263" s="174" t="s">
        <v>45</v>
      </c>
      <c r="O263" s="75"/>
      <c r="P263" s="175">
        <f>O263*H263</f>
        <v>0</v>
      </c>
      <c r="Q263" s="175">
        <v>0.0041000000000000003</v>
      </c>
      <c r="R263" s="175">
        <f>Q263*H263</f>
        <v>0.016400000000000001</v>
      </c>
      <c r="S263" s="175">
        <v>0</v>
      </c>
      <c r="T263" s="17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77" t="s">
        <v>156</v>
      </c>
      <c r="AT263" s="177" t="s">
        <v>134</v>
      </c>
      <c r="AU263" s="177" t="s">
        <v>87</v>
      </c>
      <c r="AY263" s="17" t="s">
        <v>131</v>
      </c>
      <c r="BE263" s="178">
        <f>IF(N263="základní",J263,0)</f>
        <v>0</v>
      </c>
      <c r="BF263" s="178">
        <f>IF(N263="snížená",J263,0)</f>
        <v>0</v>
      </c>
      <c r="BG263" s="178">
        <f>IF(N263="zákl. přenesená",J263,0)</f>
        <v>0</v>
      </c>
      <c r="BH263" s="178">
        <f>IF(N263="sníž. přenesená",J263,0)</f>
        <v>0</v>
      </c>
      <c r="BI263" s="178">
        <f>IF(N263="nulová",J263,0)</f>
        <v>0</v>
      </c>
      <c r="BJ263" s="17" t="s">
        <v>85</v>
      </c>
      <c r="BK263" s="178">
        <f>ROUND(I263*H263,2)</f>
        <v>0</v>
      </c>
      <c r="BL263" s="17" t="s">
        <v>156</v>
      </c>
      <c r="BM263" s="177" t="s">
        <v>582</v>
      </c>
    </row>
    <row r="264" s="13" customFormat="1">
      <c r="A264" s="13"/>
      <c r="B264" s="179"/>
      <c r="C264" s="13"/>
      <c r="D264" s="180" t="s">
        <v>140</v>
      </c>
      <c r="E264" s="181" t="s">
        <v>1</v>
      </c>
      <c r="F264" s="182" t="s">
        <v>138</v>
      </c>
      <c r="G264" s="13"/>
      <c r="H264" s="183">
        <v>4</v>
      </c>
      <c r="I264" s="184"/>
      <c r="J264" s="13"/>
      <c r="K264" s="13"/>
      <c r="L264" s="179"/>
      <c r="M264" s="185"/>
      <c r="N264" s="186"/>
      <c r="O264" s="186"/>
      <c r="P264" s="186"/>
      <c r="Q264" s="186"/>
      <c r="R264" s="186"/>
      <c r="S264" s="186"/>
      <c r="T264" s="18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1" t="s">
        <v>140</v>
      </c>
      <c r="AU264" s="181" t="s">
        <v>87</v>
      </c>
      <c r="AV264" s="13" t="s">
        <v>87</v>
      </c>
      <c r="AW264" s="13" t="s">
        <v>34</v>
      </c>
      <c r="AX264" s="13" t="s">
        <v>85</v>
      </c>
      <c r="AY264" s="181" t="s">
        <v>131</v>
      </c>
    </row>
    <row r="265" s="2" customFormat="1" ht="24.15" customHeight="1">
      <c r="A265" s="36"/>
      <c r="B265" s="164"/>
      <c r="C265" s="165" t="s">
        <v>583</v>
      </c>
      <c r="D265" s="165" t="s">
        <v>134</v>
      </c>
      <c r="E265" s="166" t="s">
        <v>584</v>
      </c>
      <c r="F265" s="167" t="s">
        <v>585</v>
      </c>
      <c r="G265" s="168" t="s">
        <v>238</v>
      </c>
      <c r="H265" s="169">
        <v>0.016</v>
      </c>
      <c r="I265" s="170"/>
      <c r="J265" s="171">
        <f>ROUND(I265*H265,2)</f>
        <v>0</v>
      </c>
      <c r="K265" s="172"/>
      <c r="L265" s="37"/>
      <c r="M265" s="173" t="s">
        <v>1</v>
      </c>
      <c r="N265" s="174" t="s">
        <v>45</v>
      </c>
      <c r="O265" s="75"/>
      <c r="P265" s="175">
        <f>O265*H265</f>
        <v>0</v>
      </c>
      <c r="Q265" s="175">
        <v>0</v>
      </c>
      <c r="R265" s="175">
        <f>Q265*H265</f>
        <v>0</v>
      </c>
      <c r="S265" s="175">
        <v>0</v>
      </c>
      <c r="T265" s="17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177" t="s">
        <v>156</v>
      </c>
      <c r="AT265" s="177" t="s">
        <v>134</v>
      </c>
      <c r="AU265" s="177" t="s">
        <v>87</v>
      </c>
      <c r="AY265" s="17" t="s">
        <v>131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17" t="s">
        <v>85</v>
      </c>
      <c r="BK265" s="178">
        <f>ROUND(I265*H265,2)</f>
        <v>0</v>
      </c>
      <c r="BL265" s="17" t="s">
        <v>156</v>
      </c>
      <c r="BM265" s="177" t="s">
        <v>586</v>
      </c>
    </row>
    <row r="266" s="2" customFormat="1" ht="24.15" customHeight="1">
      <c r="A266" s="36"/>
      <c r="B266" s="164"/>
      <c r="C266" s="165" t="s">
        <v>587</v>
      </c>
      <c r="D266" s="165" t="s">
        <v>134</v>
      </c>
      <c r="E266" s="166" t="s">
        <v>588</v>
      </c>
      <c r="F266" s="167" t="s">
        <v>589</v>
      </c>
      <c r="G266" s="168" t="s">
        <v>238</v>
      </c>
      <c r="H266" s="169">
        <v>0.016</v>
      </c>
      <c r="I266" s="170"/>
      <c r="J266" s="171">
        <f>ROUND(I266*H266,2)</f>
        <v>0</v>
      </c>
      <c r="K266" s="172"/>
      <c r="L266" s="37"/>
      <c r="M266" s="173" t="s">
        <v>1</v>
      </c>
      <c r="N266" s="174" t="s">
        <v>45</v>
      </c>
      <c r="O266" s="75"/>
      <c r="P266" s="175">
        <f>O266*H266</f>
        <v>0</v>
      </c>
      <c r="Q266" s="175">
        <v>0</v>
      </c>
      <c r="R266" s="175">
        <f>Q266*H266</f>
        <v>0</v>
      </c>
      <c r="S266" s="175">
        <v>0</v>
      </c>
      <c r="T266" s="17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77" t="s">
        <v>156</v>
      </c>
      <c r="AT266" s="177" t="s">
        <v>134</v>
      </c>
      <c r="AU266" s="177" t="s">
        <v>87</v>
      </c>
      <c r="AY266" s="17" t="s">
        <v>131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17" t="s">
        <v>85</v>
      </c>
      <c r="BK266" s="178">
        <f>ROUND(I266*H266,2)</f>
        <v>0</v>
      </c>
      <c r="BL266" s="17" t="s">
        <v>156</v>
      </c>
      <c r="BM266" s="177" t="s">
        <v>590</v>
      </c>
    </row>
    <row r="267" s="12" customFormat="1" ht="22.8" customHeight="1">
      <c r="A267" s="12"/>
      <c r="B267" s="151"/>
      <c r="C267" s="12"/>
      <c r="D267" s="152" t="s">
        <v>79</v>
      </c>
      <c r="E267" s="162" t="s">
        <v>591</v>
      </c>
      <c r="F267" s="162" t="s">
        <v>592</v>
      </c>
      <c r="G267" s="12"/>
      <c r="H267" s="12"/>
      <c r="I267" s="154"/>
      <c r="J267" s="163">
        <f>BK267</f>
        <v>0</v>
      </c>
      <c r="K267" s="12"/>
      <c r="L267" s="151"/>
      <c r="M267" s="156"/>
      <c r="N267" s="157"/>
      <c r="O267" s="157"/>
      <c r="P267" s="158">
        <f>SUM(P268:P269)</f>
        <v>0</v>
      </c>
      <c r="Q267" s="157"/>
      <c r="R267" s="158">
        <f>SUM(R268:R269)</f>
        <v>0</v>
      </c>
      <c r="S267" s="157"/>
      <c r="T267" s="159">
        <f>SUM(T268:T269)</f>
        <v>0.020999999999999998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2" t="s">
        <v>87</v>
      </c>
      <c r="AT267" s="160" t="s">
        <v>79</v>
      </c>
      <c r="AU267" s="160" t="s">
        <v>85</v>
      </c>
      <c r="AY267" s="152" t="s">
        <v>131</v>
      </c>
      <c r="BK267" s="161">
        <f>SUM(BK268:BK269)</f>
        <v>0</v>
      </c>
    </row>
    <row r="268" s="2" customFormat="1" ht="33" customHeight="1">
      <c r="A268" s="36"/>
      <c r="B268" s="164"/>
      <c r="C268" s="165" t="s">
        <v>593</v>
      </c>
      <c r="D268" s="165" t="s">
        <v>134</v>
      </c>
      <c r="E268" s="166" t="s">
        <v>594</v>
      </c>
      <c r="F268" s="167" t="s">
        <v>595</v>
      </c>
      <c r="G268" s="168" t="s">
        <v>170</v>
      </c>
      <c r="H268" s="169">
        <v>3</v>
      </c>
      <c r="I268" s="170"/>
      <c r="J268" s="171">
        <f>ROUND(I268*H268,2)</f>
        <v>0</v>
      </c>
      <c r="K268" s="172"/>
      <c r="L268" s="37"/>
      <c r="M268" s="173" t="s">
        <v>1</v>
      </c>
      <c r="N268" s="174" t="s">
        <v>45</v>
      </c>
      <c r="O268" s="75"/>
      <c r="P268" s="175">
        <f>O268*H268</f>
        <v>0</v>
      </c>
      <c r="Q268" s="175">
        <v>0</v>
      </c>
      <c r="R268" s="175">
        <f>Q268*H268</f>
        <v>0</v>
      </c>
      <c r="S268" s="175">
        <v>0.0050000000000000001</v>
      </c>
      <c r="T268" s="176">
        <f>S268*H268</f>
        <v>0.014999999999999999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77" t="s">
        <v>156</v>
      </c>
      <c r="AT268" s="177" t="s">
        <v>134</v>
      </c>
      <c r="AU268" s="177" t="s">
        <v>87</v>
      </c>
      <c r="AY268" s="17" t="s">
        <v>131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17" t="s">
        <v>85</v>
      </c>
      <c r="BK268" s="178">
        <f>ROUND(I268*H268,2)</f>
        <v>0</v>
      </c>
      <c r="BL268" s="17" t="s">
        <v>156</v>
      </c>
      <c r="BM268" s="177" t="s">
        <v>596</v>
      </c>
    </row>
    <row r="269" s="2" customFormat="1" ht="33" customHeight="1">
      <c r="A269" s="36"/>
      <c r="B269" s="164"/>
      <c r="C269" s="165" t="s">
        <v>597</v>
      </c>
      <c r="D269" s="165" t="s">
        <v>134</v>
      </c>
      <c r="E269" s="166" t="s">
        <v>598</v>
      </c>
      <c r="F269" s="167" t="s">
        <v>599</v>
      </c>
      <c r="G269" s="168" t="s">
        <v>170</v>
      </c>
      <c r="H269" s="169">
        <v>1</v>
      </c>
      <c r="I269" s="170"/>
      <c r="J269" s="171">
        <f>ROUND(I269*H269,2)</f>
        <v>0</v>
      </c>
      <c r="K269" s="172"/>
      <c r="L269" s="37"/>
      <c r="M269" s="173" t="s">
        <v>1</v>
      </c>
      <c r="N269" s="174" t="s">
        <v>45</v>
      </c>
      <c r="O269" s="75"/>
      <c r="P269" s="175">
        <f>O269*H269</f>
        <v>0</v>
      </c>
      <c r="Q269" s="175">
        <v>0</v>
      </c>
      <c r="R269" s="175">
        <f>Q269*H269</f>
        <v>0</v>
      </c>
      <c r="S269" s="175">
        <v>0.0060000000000000001</v>
      </c>
      <c r="T269" s="176">
        <f>S269*H269</f>
        <v>0.0060000000000000001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77" t="s">
        <v>156</v>
      </c>
      <c r="AT269" s="177" t="s">
        <v>134</v>
      </c>
      <c r="AU269" s="177" t="s">
        <v>87</v>
      </c>
      <c r="AY269" s="17" t="s">
        <v>131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17" t="s">
        <v>85</v>
      </c>
      <c r="BK269" s="178">
        <f>ROUND(I269*H269,2)</f>
        <v>0</v>
      </c>
      <c r="BL269" s="17" t="s">
        <v>156</v>
      </c>
      <c r="BM269" s="177" t="s">
        <v>600</v>
      </c>
    </row>
    <row r="270" s="12" customFormat="1" ht="22.8" customHeight="1">
      <c r="A270" s="12"/>
      <c r="B270" s="151"/>
      <c r="C270" s="12"/>
      <c r="D270" s="152" t="s">
        <v>79</v>
      </c>
      <c r="E270" s="162" t="s">
        <v>601</v>
      </c>
      <c r="F270" s="162" t="s">
        <v>602</v>
      </c>
      <c r="G270" s="12"/>
      <c r="H270" s="12"/>
      <c r="I270" s="154"/>
      <c r="J270" s="163">
        <f>BK270</f>
        <v>0</v>
      </c>
      <c r="K270" s="12"/>
      <c r="L270" s="151"/>
      <c r="M270" s="156"/>
      <c r="N270" s="157"/>
      <c r="O270" s="157"/>
      <c r="P270" s="158">
        <f>SUM(P271:P286)</f>
        <v>0</v>
      </c>
      <c r="Q270" s="157"/>
      <c r="R270" s="158">
        <f>SUM(R271:R286)</f>
        <v>5.0364055699999994</v>
      </c>
      <c r="S270" s="157"/>
      <c r="T270" s="159">
        <f>SUM(T271:T286)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52" t="s">
        <v>87</v>
      </c>
      <c r="AT270" s="160" t="s">
        <v>79</v>
      </c>
      <c r="AU270" s="160" t="s">
        <v>85</v>
      </c>
      <c r="AY270" s="152" t="s">
        <v>131</v>
      </c>
      <c r="BK270" s="161">
        <f>SUM(BK271:BK286)</f>
        <v>0</v>
      </c>
    </row>
    <row r="271" s="2" customFormat="1" ht="16.5" customHeight="1">
      <c r="A271" s="36"/>
      <c r="B271" s="164"/>
      <c r="C271" s="165" t="s">
        <v>603</v>
      </c>
      <c r="D271" s="165" t="s">
        <v>134</v>
      </c>
      <c r="E271" s="166" t="s">
        <v>604</v>
      </c>
      <c r="F271" s="167" t="s">
        <v>605</v>
      </c>
      <c r="G271" s="168" t="s">
        <v>137</v>
      </c>
      <c r="H271" s="169">
        <v>160.89699999999999</v>
      </c>
      <c r="I271" s="170"/>
      <c r="J271" s="171">
        <f>ROUND(I271*H271,2)</f>
        <v>0</v>
      </c>
      <c r="K271" s="172"/>
      <c r="L271" s="37"/>
      <c r="M271" s="173" t="s">
        <v>1</v>
      </c>
      <c r="N271" s="174" t="s">
        <v>45</v>
      </c>
      <c r="O271" s="75"/>
      <c r="P271" s="175">
        <f>O271*H271</f>
        <v>0</v>
      </c>
      <c r="Q271" s="175">
        <v>0.00029999999999999997</v>
      </c>
      <c r="R271" s="175">
        <f>Q271*H271</f>
        <v>0.048269099999999995</v>
      </c>
      <c r="S271" s="175">
        <v>0</v>
      </c>
      <c r="T271" s="17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177" t="s">
        <v>156</v>
      </c>
      <c r="AT271" s="177" t="s">
        <v>134</v>
      </c>
      <c r="AU271" s="177" t="s">
        <v>87</v>
      </c>
      <c r="AY271" s="17" t="s">
        <v>131</v>
      </c>
      <c r="BE271" s="178">
        <f>IF(N271="základní",J271,0)</f>
        <v>0</v>
      </c>
      <c r="BF271" s="178">
        <f>IF(N271="snížená",J271,0)</f>
        <v>0</v>
      </c>
      <c r="BG271" s="178">
        <f>IF(N271="zákl. přenesená",J271,0)</f>
        <v>0</v>
      </c>
      <c r="BH271" s="178">
        <f>IF(N271="sníž. přenesená",J271,0)</f>
        <v>0</v>
      </c>
      <c r="BI271" s="178">
        <f>IF(N271="nulová",J271,0)</f>
        <v>0</v>
      </c>
      <c r="BJ271" s="17" t="s">
        <v>85</v>
      </c>
      <c r="BK271" s="178">
        <f>ROUND(I271*H271,2)</f>
        <v>0</v>
      </c>
      <c r="BL271" s="17" t="s">
        <v>156</v>
      </c>
      <c r="BM271" s="177" t="s">
        <v>606</v>
      </c>
    </row>
    <row r="272" s="13" customFormat="1">
      <c r="A272" s="13"/>
      <c r="B272" s="179"/>
      <c r="C272" s="13"/>
      <c r="D272" s="180" t="s">
        <v>140</v>
      </c>
      <c r="E272" s="181" t="s">
        <v>1</v>
      </c>
      <c r="F272" s="182" t="s">
        <v>607</v>
      </c>
      <c r="G272" s="13"/>
      <c r="H272" s="183">
        <v>160.89699999999999</v>
      </c>
      <c r="I272" s="184"/>
      <c r="J272" s="13"/>
      <c r="K272" s="13"/>
      <c r="L272" s="179"/>
      <c r="M272" s="185"/>
      <c r="N272" s="186"/>
      <c r="O272" s="186"/>
      <c r="P272" s="186"/>
      <c r="Q272" s="186"/>
      <c r="R272" s="186"/>
      <c r="S272" s="186"/>
      <c r="T272" s="18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1" t="s">
        <v>140</v>
      </c>
      <c r="AU272" s="181" t="s">
        <v>87</v>
      </c>
      <c r="AV272" s="13" t="s">
        <v>87</v>
      </c>
      <c r="AW272" s="13" t="s">
        <v>34</v>
      </c>
      <c r="AX272" s="13" t="s">
        <v>85</v>
      </c>
      <c r="AY272" s="181" t="s">
        <v>131</v>
      </c>
    </row>
    <row r="273" s="2" customFormat="1" ht="24.15" customHeight="1">
      <c r="A273" s="36"/>
      <c r="B273" s="164"/>
      <c r="C273" s="165" t="s">
        <v>608</v>
      </c>
      <c r="D273" s="165" t="s">
        <v>134</v>
      </c>
      <c r="E273" s="166" t="s">
        <v>609</v>
      </c>
      <c r="F273" s="167" t="s">
        <v>610</v>
      </c>
      <c r="G273" s="168" t="s">
        <v>137</v>
      </c>
      <c r="H273" s="169">
        <v>151.238</v>
      </c>
      <c r="I273" s="170"/>
      <c r="J273" s="171">
        <f>ROUND(I273*H273,2)</f>
        <v>0</v>
      </c>
      <c r="K273" s="172"/>
      <c r="L273" s="37"/>
      <c r="M273" s="173" t="s">
        <v>1</v>
      </c>
      <c r="N273" s="174" t="s">
        <v>45</v>
      </c>
      <c r="O273" s="75"/>
      <c r="P273" s="175">
        <f>O273*H273</f>
        <v>0</v>
      </c>
      <c r="Q273" s="175">
        <v>0.0015</v>
      </c>
      <c r="R273" s="175">
        <f>Q273*H273</f>
        <v>0.226857</v>
      </c>
      <c r="S273" s="175">
        <v>0</v>
      </c>
      <c r="T273" s="17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77" t="s">
        <v>156</v>
      </c>
      <c r="AT273" s="177" t="s">
        <v>134</v>
      </c>
      <c r="AU273" s="177" t="s">
        <v>87</v>
      </c>
      <c r="AY273" s="17" t="s">
        <v>131</v>
      </c>
      <c r="BE273" s="178">
        <f>IF(N273="základní",J273,0)</f>
        <v>0</v>
      </c>
      <c r="BF273" s="178">
        <f>IF(N273="snížená",J273,0)</f>
        <v>0</v>
      </c>
      <c r="BG273" s="178">
        <f>IF(N273="zákl. přenesená",J273,0)</f>
        <v>0</v>
      </c>
      <c r="BH273" s="178">
        <f>IF(N273="sníž. přenesená",J273,0)</f>
        <v>0</v>
      </c>
      <c r="BI273" s="178">
        <f>IF(N273="nulová",J273,0)</f>
        <v>0</v>
      </c>
      <c r="BJ273" s="17" t="s">
        <v>85</v>
      </c>
      <c r="BK273" s="178">
        <f>ROUND(I273*H273,2)</f>
        <v>0</v>
      </c>
      <c r="BL273" s="17" t="s">
        <v>156</v>
      </c>
      <c r="BM273" s="177" t="s">
        <v>611</v>
      </c>
    </row>
    <row r="274" s="13" customFormat="1">
      <c r="A274" s="13"/>
      <c r="B274" s="179"/>
      <c r="C274" s="13"/>
      <c r="D274" s="180" t="s">
        <v>140</v>
      </c>
      <c r="E274" s="181" t="s">
        <v>1</v>
      </c>
      <c r="F274" s="182" t="s">
        <v>158</v>
      </c>
      <c r="G274" s="13"/>
      <c r="H274" s="183">
        <v>151.238</v>
      </c>
      <c r="I274" s="184"/>
      <c r="J274" s="13"/>
      <c r="K274" s="13"/>
      <c r="L274" s="179"/>
      <c r="M274" s="185"/>
      <c r="N274" s="186"/>
      <c r="O274" s="186"/>
      <c r="P274" s="186"/>
      <c r="Q274" s="186"/>
      <c r="R274" s="186"/>
      <c r="S274" s="186"/>
      <c r="T274" s="18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1" t="s">
        <v>140</v>
      </c>
      <c r="AU274" s="181" t="s">
        <v>87</v>
      </c>
      <c r="AV274" s="13" t="s">
        <v>87</v>
      </c>
      <c r="AW274" s="13" t="s">
        <v>34</v>
      </c>
      <c r="AX274" s="13" t="s">
        <v>85</v>
      </c>
      <c r="AY274" s="181" t="s">
        <v>131</v>
      </c>
    </row>
    <row r="275" s="2" customFormat="1" ht="37.8" customHeight="1">
      <c r="A275" s="36"/>
      <c r="B275" s="164"/>
      <c r="C275" s="165" t="s">
        <v>612</v>
      </c>
      <c r="D275" s="165" t="s">
        <v>134</v>
      </c>
      <c r="E275" s="166" t="s">
        <v>613</v>
      </c>
      <c r="F275" s="167" t="s">
        <v>614</v>
      </c>
      <c r="G275" s="168" t="s">
        <v>137</v>
      </c>
      <c r="H275" s="169">
        <v>151.238</v>
      </c>
      <c r="I275" s="170"/>
      <c r="J275" s="171">
        <f>ROUND(I275*H275,2)</f>
        <v>0</v>
      </c>
      <c r="K275" s="172"/>
      <c r="L275" s="37"/>
      <c r="M275" s="173" t="s">
        <v>1</v>
      </c>
      <c r="N275" s="174" t="s">
        <v>45</v>
      </c>
      <c r="O275" s="75"/>
      <c r="P275" s="175">
        <f>O275*H275</f>
        <v>0</v>
      </c>
      <c r="Q275" s="175">
        <v>0.0051999999999999998</v>
      </c>
      <c r="R275" s="175">
        <f>Q275*H275</f>
        <v>0.78643759999999996</v>
      </c>
      <c r="S275" s="175">
        <v>0</v>
      </c>
      <c r="T275" s="17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77" t="s">
        <v>156</v>
      </c>
      <c r="AT275" s="177" t="s">
        <v>134</v>
      </c>
      <c r="AU275" s="177" t="s">
        <v>87</v>
      </c>
      <c r="AY275" s="17" t="s">
        <v>131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17" t="s">
        <v>85</v>
      </c>
      <c r="BK275" s="178">
        <f>ROUND(I275*H275,2)</f>
        <v>0</v>
      </c>
      <c r="BL275" s="17" t="s">
        <v>156</v>
      </c>
      <c r="BM275" s="177" t="s">
        <v>615</v>
      </c>
    </row>
    <row r="276" s="13" customFormat="1">
      <c r="A276" s="13"/>
      <c r="B276" s="179"/>
      <c r="C276" s="13"/>
      <c r="D276" s="180" t="s">
        <v>140</v>
      </c>
      <c r="E276" s="181" t="s">
        <v>1</v>
      </c>
      <c r="F276" s="182" t="s">
        <v>158</v>
      </c>
      <c r="G276" s="13"/>
      <c r="H276" s="183">
        <v>151.238</v>
      </c>
      <c r="I276" s="184"/>
      <c r="J276" s="13"/>
      <c r="K276" s="13"/>
      <c r="L276" s="179"/>
      <c r="M276" s="185"/>
      <c r="N276" s="186"/>
      <c r="O276" s="186"/>
      <c r="P276" s="186"/>
      <c r="Q276" s="186"/>
      <c r="R276" s="186"/>
      <c r="S276" s="186"/>
      <c r="T276" s="187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1" t="s">
        <v>140</v>
      </c>
      <c r="AU276" s="181" t="s">
        <v>87</v>
      </c>
      <c r="AV276" s="13" t="s">
        <v>87</v>
      </c>
      <c r="AW276" s="13" t="s">
        <v>34</v>
      </c>
      <c r="AX276" s="13" t="s">
        <v>85</v>
      </c>
      <c r="AY276" s="181" t="s">
        <v>131</v>
      </c>
    </row>
    <row r="277" s="2" customFormat="1" ht="37.8" customHeight="1">
      <c r="A277" s="36"/>
      <c r="B277" s="164"/>
      <c r="C277" s="188" t="s">
        <v>616</v>
      </c>
      <c r="D277" s="188" t="s">
        <v>173</v>
      </c>
      <c r="E277" s="189" t="s">
        <v>617</v>
      </c>
      <c r="F277" s="190" t="s">
        <v>618</v>
      </c>
      <c r="G277" s="191" t="s">
        <v>137</v>
      </c>
      <c r="H277" s="192">
        <v>166.362</v>
      </c>
      <c r="I277" s="193"/>
      <c r="J277" s="194">
        <f>ROUND(I277*H277,2)</f>
        <v>0</v>
      </c>
      <c r="K277" s="195"/>
      <c r="L277" s="196"/>
      <c r="M277" s="197" t="s">
        <v>1</v>
      </c>
      <c r="N277" s="198" t="s">
        <v>45</v>
      </c>
      <c r="O277" s="75"/>
      <c r="P277" s="175">
        <f>O277*H277</f>
        <v>0</v>
      </c>
      <c r="Q277" s="175">
        <v>0.021999999999999999</v>
      </c>
      <c r="R277" s="175">
        <f>Q277*H277</f>
        <v>3.6599639999999996</v>
      </c>
      <c r="S277" s="175">
        <v>0</v>
      </c>
      <c r="T277" s="17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177" t="s">
        <v>285</v>
      </c>
      <c r="AT277" s="177" t="s">
        <v>173</v>
      </c>
      <c r="AU277" s="177" t="s">
        <v>87</v>
      </c>
      <c r="AY277" s="17" t="s">
        <v>131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17" t="s">
        <v>85</v>
      </c>
      <c r="BK277" s="178">
        <f>ROUND(I277*H277,2)</f>
        <v>0</v>
      </c>
      <c r="BL277" s="17" t="s">
        <v>156</v>
      </c>
      <c r="BM277" s="177" t="s">
        <v>619</v>
      </c>
    </row>
    <row r="278" s="13" customFormat="1">
      <c r="A278" s="13"/>
      <c r="B278" s="179"/>
      <c r="C278" s="13"/>
      <c r="D278" s="180" t="s">
        <v>140</v>
      </c>
      <c r="E278" s="13"/>
      <c r="F278" s="182" t="s">
        <v>620</v>
      </c>
      <c r="G278" s="13"/>
      <c r="H278" s="183">
        <v>166.362</v>
      </c>
      <c r="I278" s="184"/>
      <c r="J278" s="13"/>
      <c r="K278" s="13"/>
      <c r="L278" s="179"/>
      <c r="M278" s="185"/>
      <c r="N278" s="186"/>
      <c r="O278" s="186"/>
      <c r="P278" s="186"/>
      <c r="Q278" s="186"/>
      <c r="R278" s="186"/>
      <c r="S278" s="186"/>
      <c r="T278" s="18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1" t="s">
        <v>140</v>
      </c>
      <c r="AU278" s="181" t="s">
        <v>87</v>
      </c>
      <c r="AV278" s="13" t="s">
        <v>87</v>
      </c>
      <c r="AW278" s="13" t="s">
        <v>3</v>
      </c>
      <c r="AX278" s="13" t="s">
        <v>85</v>
      </c>
      <c r="AY278" s="181" t="s">
        <v>131</v>
      </c>
    </row>
    <row r="279" s="2" customFormat="1" ht="37.8" customHeight="1">
      <c r="A279" s="36"/>
      <c r="B279" s="164"/>
      <c r="C279" s="165" t="s">
        <v>621</v>
      </c>
      <c r="D279" s="165" t="s">
        <v>134</v>
      </c>
      <c r="E279" s="166" t="s">
        <v>622</v>
      </c>
      <c r="F279" s="167" t="s">
        <v>623</v>
      </c>
      <c r="G279" s="168" t="s">
        <v>149</v>
      </c>
      <c r="H279" s="169">
        <v>120.735</v>
      </c>
      <c r="I279" s="170"/>
      <c r="J279" s="171">
        <f>ROUND(I279*H279,2)</f>
        <v>0</v>
      </c>
      <c r="K279" s="172"/>
      <c r="L279" s="37"/>
      <c r="M279" s="173" t="s">
        <v>1</v>
      </c>
      <c r="N279" s="174" t="s">
        <v>45</v>
      </c>
      <c r="O279" s="75"/>
      <c r="P279" s="175">
        <f>O279*H279</f>
        <v>0</v>
      </c>
      <c r="Q279" s="175">
        <v>0.00042999999999999999</v>
      </c>
      <c r="R279" s="175">
        <f>Q279*H279</f>
        <v>0.051916049999999998</v>
      </c>
      <c r="S279" s="175">
        <v>0</v>
      </c>
      <c r="T279" s="17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77" t="s">
        <v>156</v>
      </c>
      <c r="AT279" s="177" t="s">
        <v>134</v>
      </c>
      <c r="AU279" s="177" t="s">
        <v>87</v>
      </c>
      <c r="AY279" s="17" t="s">
        <v>131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17" t="s">
        <v>85</v>
      </c>
      <c r="BK279" s="178">
        <f>ROUND(I279*H279,2)</f>
        <v>0</v>
      </c>
      <c r="BL279" s="17" t="s">
        <v>156</v>
      </c>
      <c r="BM279" s="177" t="s">
        <v>624</v>
      </c>
    </row>
    <row r="280" s="13" customFormat="1">
      <c r="A280" s="13"/>
      <c r="B280" s="179"/>
      <c r="C280" s="13"/>
      <c r="D280" s="180" t="s">
        <v>140</v>
      </c>
      <c r="E280" s="181" t="s">
        <v>1</v>
      </c>
      <c r="F280" s="182" t="s">
        <v>625</v>
      </c>
      <c r="G280" s="13"/>
      <c r="H280" s="183">
        <v>131.63499999999999</v>
      </c>
      <c r="I280" s="184"/>
      <c r="J280" s="13"/>
      <c r="K280" s="13"/>
      <c r="L280" s="179"/>
      <c r="M280" s="185"/>
      <c r="N280" s="186"/>
      <c r="O280" s="186"/>
      <c r="P280" s="186"/>
      <c r="Q280" s="186"/>
      <c r="R280" s="186"/>
      <c r="S280" s="186"/>
      <c r="T280" s="18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1" t="s">
        <v>140</v>
      </c>
      <c r="AU280" s="181" t="s">
        <v>87</v>
      </c>
      <c r="AV280" s="13" t="s">
        <v>87</v>
      </c>
      <c r="AW280" s="13" t="s">
        <v>34</v>
      </c>
      <c r="AX280" s="13" t="s">
        <v>80</v>
      </c>
      <c r="AY280" s="181" t="s">
        <v>131</v>
      </c>
    </row>
    <row r="281" s="13" customFormat="1">
      <c r="A281" s="13"/>
      <c r="B281" s="179"/>
      <c r="C281" s="13"/>
      <c r="D281" s="180" t="s">
        <v>140</v>
      </c>
      <c r="E281" s="181" t="s">
        <v>1</v>
      </c>
      <c r="F281" s="182" t="s">
        <v>626</v>
      </c>
      <c r="G281" s="13"/>
      <c r="H281" s="183">
        <v>-10.9</v>
      </c>
      <c r="I281" s="184"/>
      <c r="J281" s="13"/>
      <c r="K281" s="13"/>
      <c r="L281" s="179"/>
      <c r="M281" s="185"/>
      <c r="N281" s="186"/>
      <c r="O281" s="186"/>
      <c r="P281" s="186"/>
      <c r="Q281" s="186"/>
      <c r="R281" s="186"/>
      <c r="S281" s="186"/>
      <c r="T281" s="18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1" t="s">
        <v>140</v>
      </c>
      <c r="AU281" s="181" t="s">
        <v>87</v>
      </c>
      <c r="AV281" s="13" t="s">
        <v>87</v>
      </c>
      <c r="AW281" s="13" t="s">
        <v>34</v>
      </c>
      <c r="AX281" s="13" t="s">
        <v>80</v>
      </c>
      <c r="AY281" s="181" t="s">
        <v>131</v>
      </c>
    </row>
    <row r="282" s="14" customFormat="1">
      <c r="A282" s="14"/>
      <c r="B282" s="200"/>
      <c r="C282" s="14"/>
      <c r="D282" s="180" t="s">
        <v>140</v>
      </c>
      <c r="E282" s="201" t="s">
        <v>1</v>
      </c>
      <c r="F282" s="202" t="s">
        <v>627</v>
      </c>
      <c r="G282" s="14"/>
      <c r="H282" s="203">
        <v>120.735</v>
      </c>
      <c r="I282" s="204"/>
      <c r="J282" s="14"/>
      <c r="K282" s="14"/>
      <c r="L282" s="200"/>
      <c r="M282" s="205"/>
      <c r="N282" s="206"/>
      <c r="O282" s="206"/>
      <c r="P282" s="206"/>
      <c r="Q282" s="206"/>
      <c r="R282" s="206"/>
      <c r="S282" s="206"/>
      <c r="T282" s="20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01" t="s">
        <v>140</v>
      </c>
      <c r="AU282" s="201" t="s">
        <v>87</v>
      </c>
      <c r="AV282" s="14" t="s">
        <v>138</v>
      </c>
      <c r="AW282" s="14" t="s">
        <v>34</v>
      </c>
      <c r="AX282" s="14" t="s">
        <v>85</v>
      </c>
      <c r="AY282" s="201" t="s">
        <v>131</v>
      </c>
    </row>
    <row r="283" s="2" customFormat="1" ht="24.15" customHeight="1">
      <c r="A283" s="36"/>
      <c r="B283" s="164"/>
      <c r="C283" s="188" t="s">
        <v>628</v>
      </c>
      <c r="D283" s="188" t="s">
        <v>173</v>
      </c>
      <c r="E283" s="189" t="s">
        <v>629</v>
      </c>
      <c r="F283" s="190" t="s">
        <v>630</v>
      </c>
      <c r="G283" s="191" t="s">
        <v>149</v>
      </c>
      <c r="H283" s="192">
        <v>132.809</v>
      </c>
      <c r="I283" s="193"/>
      <c r="J283" s="194">
        <f>ROUND(I283*H283,2)</f>
        <v>0</v>
      </c>
      <c r="K283" s="195"/>
      <c r="L283" s="196"/>
      <c r="M283" s="197" t="s">
        <v>1</v>
      </c>
      <c r="N283" s="198" t="s">
        <v>45</v>
      </c>
      <c r="O283" s="75"/>
      <c r="P283" s="175">
        <f>O283*H283</f>
        <v>0</v>
      </c>
      <c r="Q283" s="175">
        <v>0.00198</v>
      </c>
      <c r="R283" s="175">
        <f>Q283*H283</f>
        <v>0.26296182000000001</v>
      </c>
      <c r="S283" s="175">
        <v>0</v>
      </c>
      <c r="T283" s="17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77" t="s">
        <v>285</v>
      </c>
      <c r="AT283" s="177" t="s">
        <v>173</v>
      </c>
      <c r="AU283" s="177" t="s">
        <v>87</v>
      </c>
      <c r="AY283" s="17" t="s">
        <v>131</v>
      </c>
      <c r="BE283" s="178">
        <f>IF(N283="základní",J283,0)</f>
        <v>0</v>
      </c>
      <c r="BF283" s="178">
        <f>IF(N283="snížená",J283,0)</f>
        <v>0</v>
      </c>
      <c r="BG283" s="178">
        <f>IF(N283="zákl. přenesená",J283,0)</f>
        <v>0</v>
      </c>
      <c r="BH283" s="178">
        <f>IF(N283="sníž. přenesená",J283,0)</f>
        <v>0</v>
      </c>
      <c r="BI283" s="178">
        <f>IF(N283="nulová",J283,0)</f>
        <v>0</v>
      </c>
      <c r="BJ283" s="17" t="s">
        <v>85</v>
      </c>
      <c r="BK283" s="178">
        <f>ROUND(I283*H283,2)</f>
        <v>0</v>
      </c>
      <c r="BL283" s="17" t="s">
        <v>156</v>
      </c>
      <c r="BM283" s="177" t="s">
        <v>631</v>
      </c>
    </row>
    <row r="284" s="13" customFormat="1">
      <c r="A284" s="13"/>
      <c r="B284" s="179"/>
      <c r="C284" s="13"/>
      <c r="D284" s="180" t="s">
        <v>140</v>
      </c>
      <c r="E284" s="13"/>
      <c r="F284" s="182" t="s">
        <v>632</v>
      </c>
      <c r="G284" s="13"/>
      <c r="H284" s="183">
        <v>132.809</v>
      </c>
      <c r="I284" s="184"/>
      <c r="J284" s="13"/>
      <c r="K284" s="13"/>
      <c r="L284" s="179"/>
      <c r="M284" s="185"/>
      <c r="N284" s="186"/>
      <c r="O284" s="186"/>
      <c r="P284" s="186"/>
      <c r="Q284" s="186"/>
      <c r="R284" s="186"/>
      <c r="S284" s="186"/>
      <c r="T284" s="18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1" t="s">
        <v>140</v>
      </c>
      <c r="AU284" s="181" t="s">
        <v>87</v>
      </c>
      <c r="AV284" s="13" t="s">
        <v>87</v>
      </c>
      <c r="AW284" s="13" t="s">
        <v>3</v>
      </c>
      <c r="AX284" s="13" t="s">
        <v>85</v>
      </c>
      <c r="AY284" s="181" t="s">
        <v>131</v>
      </c>
    </row>
    <row r="285" s="2" customFormat="1" ht="24.15" customHeight="1">
      <c r="A285" s="36"/>
      <c r="B285" s="164"/>
      <c r="C285" s="165" t="s">
        <v>633</v>
      </c>
      <c r="D285" s="165" t="s">
        <v>134</v>
      </c>
      <c r="E285" s="166" t="s">
        <v>634</v>
      </c>
      <c r="F285" s="167" t="s">
        <v>635</v>
      </c>
      <c r="G285" s="168" t="s">
        <v>238</v>
      </c>
      <c r="H285" s="169">
        <v>5.0359999999999996</v>
      </c>
      <c r="I285" s="170"/>
      <c r="J285" s="171">
        <f>ROUND(I285*H285,2)</f>
        <v>0</v>
      </c>
      <c r="K285" s="172"/>
      <c r="L285" s="37"/>
      <c r="M285" s="173" t="s">
        <v>1</v>
      </c>
      <c r="N285" s="174" t="s">
        <v>45</v>
      </c>
      <c r="O285" s="75"/>
      <c r="P285" s="175">
        <f>O285*H285</f>
        <v>0</v>
      </c>
      <c r="Q285" s="175">
        <v>0</v>
      </c>
      <c r="R285" s="175">
        <f>Q285*H285</f>
        <v>0</v>
      </c>
      <c r="S285" s="175">
        <v>0</v>
      </c>
      <c r="T285" s="17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77" t="s">
        <v>156</v>
      </c>
      <c r="AT285" s="177" t="s">
        <v>134</v>
      </c>
      <c r="AU285" s="177" t="s">
        <v>87</v>
      </c>
      <c r="AY285" s="17" t="s">
        <v>131</v>
      </c>
      <c r="BE285" s="178">
        <f>IF(N285="základní",J285,0)</f>
        <v>0</v>
      </c>
      <c r="BF285" s="178">
        <f>IF(N285="snížená",J285,0)</f>
        <v>0</v>
      </c>
      <c r="BG285" s="178">
        <f>IF(N285="zákl. přenesená",J285,0)</f>
        <v>0</v>
      </c>
      <c r="BH285" s="178">
        <f>IF(N285="sníž. přenesená",J285,0)</f>
        <v>0</v>
      </c>
      <c r="BI285" s="178">
        <f>IF(N285="nulová",J285,0)</f>
        <v>0</v>
      </c>
      <c r="BJ285" s="17" t="s">
        <v>85</v>
      </c>
      <c r="BK285" s="178">
        <f>ROUND(I285*H285,2)</f>
        <v>0</v>
      </c>
      <c r="BL285" s="17" t="s">
        <v>156</v>
      </c>
      <c r="BM285" s="177" t="s">
        <v>636</v>
      </c>
    </row>
    <row r="286" s="2" customFormat="1" ht="24.15" customHeight="1">
      <c r="A286" s="36"/>
      <c r="B286" s="164"/>
      <c r="C286" s="165" t="s">
        <v>637</v>
      </c>
      <c r="D286" s="165" t="s">
        <v>134</v>
      </c>
      <c r="E286" s="166" t="s">
        <v>638</v>
      </c>
      <c r="F286" s="167" t="s">
        <v>639</v>
      </c>
      <c r="G286" s="168" t="s">
        <v>238</v>
      </c>
      <c r="H286" s="169">
        <v>5.0359999999999996</v>
      </c>
      <c r="I286" s="170"/>
      <c r="J286" s="171">
        <f>ROUND(I286*H286,2)</f>
        <v>0</v>
      </c>
      <c r="K286" s="172"/>
      <c r="L286" s="37"/>
      <c r="M286" s="173" t="s">
        <v>1</v>
      </c>
      <c r="N286" s="174" t="s">
        <v>45</v>
      </c>
      <c r="O286" s="75"/>
      <c r="P286" s="175">
        <f>O286*H286</f>
        <v>0</v>
      </c>
      <c r="Q286" s="175">
        <v>0</v>
      </c>
      <c r="R286" s="175">
        <f>Q286*H286</f>
        <v>0</v>
      </c>
      <c r="S286" s="175">
        <v>0</v>
      </c>
      <c r="T286" s="17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77" t="s">
        <v>156</v>
      </c>
      <c r="AT286" s="177" t="s">
        <v>134</v>
      </c>
      <c r="AU286" s="177" t="s">
        <v>87</v>
      </c>
      <c r="AY286" s="17" t="s">
        <v>131</v>
      </c>
      <c r="BE286" s="178">
        <f>IF(N286="základní",J286,0)</f>
        <v>0</v>
      </c>
      <c r="BF286" s="178">
        <f>IF(N286="snížená",J286,0)</f>
        <v>0</v>
      </c>
      <c r="BG286" s="178">
        <f>IF(N286="zákl. přenesená",J286,0)</f>
        <v>0</v>
      </c>
      <c r="BH286" s="178">
        <f>IF(N286="sníž. přenesená",J286,0)</f>
        <v>0</v>
      </c>
      <c r="BI286" s="178">
        <f>IF(N286="nulová",J286,0)</f>
        <v>0</v>
      </c>
      <c r="BJ286" s="17" t="s">
        <v>85</v>
      </c>
      <c r="BK286" s="178">
        <f>ROUND(I286*H286,2)</f>
        <v>0</v>
      </c>
      <c r="BL286" s="17" t="s">
        <v>156</v>
      </c>
      <c r="BM286" s="177" t="s">
        <v>640</v>
      </c>
    </row>
    <row r="287" s="12" customFormat="1" ht="22.8" customHeight="1">
      <c r="A287" s="12"/>
      <c r="B287" s="151"/>
      <c r="C287" s="12"/>
      <c r="D287" s="152" t="s">
        <v>79</v>
      </c>
      <c r="E287" s="162" t="s">
        <v>641</v>
      </c>
      <c r="F287" s="162" t="s">
        <v>642</v>
      </c>
      <c r="G287" s="12"/>
      <c r="H287" s="12"/>
      <c r="I287" s="154"/>
      <c r="J287" s="163">
        <f>BK287</f>
        <v>0</v>
      </c>
      <c r="K287" s="12"/>
      <c r="L287" s="151"/>
      <c r="M287" s="156"/>
      <c r="N287" s="157"/>
      <c r="O287" s="157"/>
      <c r="P287" s="158">
        <f>SUM(P288:P293)</f>
        <v>0</v>
      </c>
      <c r="Q287" s="157"/>
      <c r="R287" s="158">
        <f>SUM(R288:R293)</f>
        <v>0</v>
      </c>
      <c r="S287" s="157"/>
      <c r="T287" s="159">
        <f>SUM(T288:T293)</f>
        <v>0.4899345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52" t="s">
        <v>87</v>
      </c>
      <c r="AT287" s="160" t="s">
        <v>79</v>
      </c>
      <c r="AU287" s="160" t="s">
        <v>85</v>
      </c>
      <c r="AY287" s="152" t="s">
        <v>131</v>
      </c>
      <c r="BK287" s="161">
        <f>SUM(BK288:BK293)</f>
        <v>0</v>
      </c>
    </row>
    <row r="288" s="2" customFormat="1" ht="16.5" customHeight="1">
      <c r="A288" s="36"/>
      <c r="B288" s="164"/>
      <c r="C288" s="165" t="s">
        <v>643</v>
      </c>
      <c r="D288" s="165" t="s">
        <v>134</v>
      </c>
      <c r="E288" s="166" t="s">
        <v>644</v>
      </c>
      <c r="F288" s="167" t="s">
        <v>645</v>
      </c>
      <c r="G288" s="168" t="s">
        <v>137</v>
      </c>
      <c r="H288" s="169">
        <v>151.238</v>
      </c>
      <c r="I288" s="170"/>
      <c r="J288" s="171">
        <f>ROUND(I288*H288,2)</f>
        <v>0</v>
      </c>
      <c r="K288" s="172"/>
      <c r="L288" s="37"/>
      <c r="M288" s="173" t="s">
        <v>1</v>
      </c>
      <c r="N288" s="174" t="s">
        <v>45</v>
      </c>
      <c r="O288" s="75"/>
      <c r="P288" s="175">
        <f>O288*H288</f>
        <v>0</v>
      </c>
      <c r="Q288" s="175">
        <v>0</v>
      </c>
      <c r="R288" s="175">
        <f>Q288*H288</f>
        <v>0</v>
      </c>
      <c r="S288" s="175">
        <v>0.0030000000000000001</v>
      </c>
      <c r="T288" s="176">
        <f>S288*H288</f>
        <v>0.45371400000000001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77" t="s">
        <v>156</v>
      </c>
      <c r="AT288" s="177" t="s">
        <v>134</v>
      </c>
      <c r="AU288" s="177" t="s">
        <v>87</v>
      </c>
      <c r="AY288" s="17" t="s">
        <v>131</v>
      </c>
      <c r="BE288" s="178">
        <f>IF(N288="základní",J288,0)</f>
        <v>0</v>
      </c>
      <c r="BF288" s="178">
        <f>IF(N288="snížená",J288,0)</f>
        <v>0</v>
      </c>
      <c r="BG288" s="178">
        <f>IF(N288="zákl. přenesená",J288,0)</f>
        <v>0</v>
      </c>
      <c r="BH288" s="178">
        <f>IF(N288="sníž. přenesená",J288,0)</f>
        <v>0</v>
      </c>
      <c r="BI288" s="178">
        <f>IF(N288="nulová",J288,0)</f>
        <v>0</v>
      </c>
      <c r="BJ288" s="17" t="s">
        <v>85</v>
      </c>
      <c r="BK288" s="178">
        <f>ROUND(I288*H288,2)</f>
        <v>0</v>
      </c>
      <c r="BL288" s="17" t="s">
        <v>156</v>
      </c>
      <c r="BM288" s="177" t="s">
        <v>646</v>
      </c>
    </row>
    <row r="289" s="13" customFormat="1">
      <c r="A289" s="13"/>
      <c r="B289" s="179"/>
      <c r="C289" s="13"/>
      <c r="D289" s="180" t="s">
        <v>140</v>
      </c>
      <c r="E289" s="181" t="s">
        <v>1</v>
      </c>
      <c r="F289" s="182" t="s">
        <v>158</v>
      </c>
      <c r="G289" s="13"/>
      <c r="H289" s="183">
        <v>151.238</v>
      </c>
      <c r="I289" s="184"/>
      <c r="J289" s="13"/>
      <c r="K289" s="13"/>
      <c r="L289" s="179"/>
      <c r="M289" s="185"/>
      <c r="N289" s="186"/>
      <c r="O289" s="186"/>
      <c r="P289" s="186"/>
      <c r="Q289" s="186"/>
      <c r="R289" s="186"/>
      <c r="S289" s="186"/>
      <c r="T289" s="18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1" t="s">
        <v>140</v>
      </c>
      <c r="AU289" s="181" t="s">
        <v>87</v>
      </c>
      <c r="AV289" s="13" t="s">
        <v>87</v>
      </c>
      <c r="AW289" s="13" t="s">
        <v>34</v>
      </c>
      <c r="AX289" s="13" t="s">
        <v>85</v>
      </c>
      <c r="AY289" s="181" t="s">
        <v>131</v>
      </c>
    </row>
    <row r="290" s="2" customFormat="1" ht="21.75" customHeight="1">
      <c r="A290" s="36"/>
      <c r="B290" s="164"/>
      <c r="C290" s="165" t="s">
        <v>647</v>
      </c>
      <c r="D290" s="165" t="s">
        <v>134</v>
      </c>
      <c r="E290" s="166" t="s">
        <v>648</v>
      </c>
      <c r="F290" s="167" t="s">
        <v>649</v>
      </c>
      <c r="G290" s="168" t="s">
        <v>149</v>
      </c>
      <c r="H290" s="169">
        <v>120.735</v>
      </c>
      <c r="I290" s="170"/>
      <c r="J290" s="171">
        <f>ROUND(I290*H290,2)</f>
        <v>0</v>
      </c>
      <c r="K290" s="172"/>
      <c r="L290" s="37"/>
      <c r="M290" s="173" t="s">
        <v>1</v>
      </c>
      <c r="N290" s="174" t="s">
        <v>45</v>
      </c>
      <c r="O290" s="75"/>
      <c r="P290" s="175">
        <f>O290*H290</f>
        <v>0</v>
      </c>
      <c r="Q290" s="175">
        <v>0</v>
      </c>
      <c r="R290" s="175">
        <f>Q290*H290</f>
        <v>0</v>
      </c>
      <c r="S290" s="175">
        <v>0.00029999999999999997</v>
      </c>
      <c r="T290" s="176">
        <f>S290*H290</f>
        <v>0.036220499999999996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77" t="s">
        <v>156</v>
      </c>
      <c r="AT290" s="177" t="s">
        <v>134</v>
      </c>
      <c r="AU290" s="177" t="s">
        <v>87</v>
      </c>
      <c r="AY290" s="17" t="s">
        <v>131</v>
      </c>
      <c r="BE290" s="178">
        <f>IF(N290="základní",J290,0)</f>
        <v>0</v>
      </c>
      <c r="BF290" s="178">
        <f>IF(N290="snížená",J290,0)</f>
        <v>0</v>
      </c>
      <c r="BG290" s="178">
        <f>IF(N290="zákl. přenesená",J290,0)</f>
        <v>0</v>
      </c>
      <c r="BH290" s="178">
        <f>IF(N290="sníž. přenesená",J290,0)</f>
        <v>0</v>
      </c>
      <c r="BI290" s="178">
        <f>IF(N290="nulová",J290,0)</f>
        <v>0</v>
      </c>
      <c r="BJ290" s="17" t="s">
        <v>85</v>
      </c>
      <c r="BK290" s="178">
        <f>ROUND(I290*H290,2)</f>
        <v>0</v>
      </c>
      <c r="BL290" s="17" t="s">
        <v>156</v>
      </c>
      <c r="BM290" s="177" t="s">
        <v>650</v>
      </c>
    </row>
    <row r="291" s="13" customFormat="1">
      <c r="A291" s="13"/>
      <c r="B291" s="179"/>
      <c r="C291" s="13"/>
      <c r="D291" s="180" t="s">
        <v>140</v>
      </c>
      <c r="E291" s="181" t="s">
        <v>1</v>
      </c>
      <c r="F291" s="182" t="s">
        <v>625</v>
      </c>
      <c r="G291" s="13"/>
      <c r="H291" s="183">
        <v>131.63499999999999</v>
      </c>
      <c r="I291" s="184"/>
      <c r="J291" s="13"/>
      <c r="K291" s="13"/>
      <c r="L291" s="179"/>
      <c r="M291" s="185"/>
      <c r="N291" s="186"/>
      <c r="O291" s="186"/>
      <c r="P291" s="186"/>
      <c r="Q291" s="186"/>
      <c r="R291" s="186"/>
      <c r="S291" s="186"/>
      <c r="T291" s="18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1" t="s">
        <v>140</v>
      </c>
      <c r="AU291" s="181" t="s">
        <v>87</v>
      </c>
      <c r="AV291" s="13" t="s">
        <v>87</v>
      </c>
      <c r="AW291" s="13" t="s">
        <v>34</v>
      </c>
      <c r="AX291" s="13" t="s">
        <v>80</v>
      </c>
      <c r="AY291" s="181" t="s">
        <v>131</v>
      </c>
    </row>
    <row r="292" s="13" customFormat="1">
      <c r="A292" s="13"/>
      <c r="B292" s="179"/>
      <c r="C292" s="13"/>
      <c r="D292" s="180" t="s">
        <v>140</v>
      </c>
      <c r="E292" s="181" t="s">
        <v>1</v>
      </c>
      <c r="F292" s="182" t="s">
        <v>626</v>
      </c>
      <c r="G292" s="13"/>
      <c r="H292" s="183">
        <v>-10.9</v>
      </c>
      <c r="I292" s="184"/>
      <c r="J292" s="13"/>
      <c r="K292" s="13"/>
      <c r="L292" s="179"/>
      <c r="M292" s="185"/>
      <c r="N292" s="186"/>
      <c r="O292" s="186"/>
      <c r="P292" s="186"/>
      <c r="Q292" s="186"/>
      <c r="R292" s="186"/>
      <c r="S292" s="186"/>
      <c r="T292" s="18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181" t="s">
        <v>140</v>
      </c>
      <c r="AU292" s="181" t="s">
        <v>87</v>
      </c>
      <c r="AV292" s="13" t="s">
        <v>87</v>
      </c>
      <c r="AW292" s="13" t="s">
        <v>34</v>
      </c>
      <c r="AX292" s="13" t="s">
        <v>80</v>
      </c>
      <c r="AY292" s="181" t="s">
        <v>131</v>
      </c>
    </row>
    <row r="293" s="14" customFormat="1">
      <c r="A293" s="14"/>
      <c r="B293" s="200"/>
      <c r="C293" s="14"/>
      <c r="D293" s="180" t="s">
        <v>140</v>
      </c>
      <c r="E293" s="201" t="s">
        <v>1</v>
      </c>
      <c r="F293" s="202" t="s">
        <v>627</v>
      </c>
      <c r="G293" s="14"/>
      <c r="H293" s="203">
        <v>120.735</v>
      </c>
      <c r="I293" s="204"/>
      <c r="J293" s="14"/>
      <c r="K293" s="14"/>
      <c r="L293" s="200"/>
      <c r="M293" s="205"/>
      <c r="N293" s="206"/>
      <c r="O293" s="206"/>
      <c r="P293" s="206"/>
      <c r="Q293" s="206"/>
      <c r="R293" s="206"/>
      <c r="S293" s="206"/>
      <c r="T293" s="20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1" t="s">
        <v>140</v>
      </c>
      <c r="AU293" s="201" t="s">
        <v>87</v>
      </c>
      <c r="AV293" s="14" t="s">
        <v>138</v>
      </c>
      <c r="AW293" s="14" t="s">
        <v>34</v>
      </c>
      <c r="AX293" s="14" t="s">
        <v>85</v>
      </c>
      <c r="AY293" s="201" t="s">
        <v>131</v>
      </c>
    </row>
    <row r="294" s="12" customFormat="1" ht="22.8" customHeight="1">
      <c r="A294" s="12"/>
      <c r="B294" s="151"/>
      <c r="C294" s="12"/>
      <c r="D294" s="152" t="s">
        <v>79</v>
      </c>
      <c r="E294" s="162" t="s">
        <v>651</v>
      </c>
      <c r="F294" s="162" t="s">
        <v>652</v>
      </c>
      <c r="G294" s="12"/>
      <c r="H294" s="12"/>
      <c r="I294" s="154"/>
      <c r="J294" s="163">
        <f>BK294</f>
        <v>0</v>
      </c>
      <c r="K294" s="12"/>
      <c r="L294" s="151"/>
      <c r="M294" s="156"/>
      <c r="N294" s="157"/>
      <c r="O294" s="157"/>
      <c r="P294" s="158">
        <f>SUM(P295:P312)</f>
        <v>0</v>
      </c>
      <c r="Q294" s="157"/>
      <c r="R294" s="158">
        <f>SUM(R295:R312)</f>
        <v>0.1142244</v>
      </c>
      <c r="S294" s="157"/>
      <c r="T294" s="159">
        <f>SUM(T295:T312)</f>
        <v>0.065279999999999991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2" t="s">
        <v>87</v>
      </c>
      <c r="AT294" s="160" t="s">
        <v>79</v>
      </c>
      <c r="AU294" s="160" t="s">
        <v>85</v>
      </c>
      <c r="AY294" s="152" t="s">
        <v>131</v>
      </c>
      <c r="BK294" s="161">
        <f>SUM(BK295:BK312)</f>
        <v>0</v>
      </c>
    </row>
    <row r="295" s="2" customFormat="1" ht="24.15" customHeight="1">
      <c r="A295" s="36"/>
      <c r="B295" s="164"/>
      <c r="C295" s="165" t="s">
        <v>653</v>
      </c>
      <c r="D295" s="165" t="s">
        <v>134</v>
      </c>
      <c r="E295" s="166" t="s">
        <v>654</v>
      </c>
      <c r="F295" s="167" t="s">
        <v>655</v>
      </c>
      <c r="G295" s="168" t="s">
        <v>137</v>
      </c>
      <c r="H295" s="169">
        <v>2.3999999999999999</v>
      </c>
      <c r="I295" s="170"/>
      <c r="J295" s="171">
        <f>ROUND(I295*H295,2)</f>
        <v>0</v>
      </c>
      <c r="K295" s="172"/>
      <c r="L295" s="37"/>
      <c r="M295" s="173" t="s">
        <v>1</v>
      </c>
      <c r="N295" s="174" t="s">
        <v>45</v>
      </c>
      <c r="O295" s="75"/>
      <c r="P295" s="175">
        <f>O295*H295</f>
        <v>0</v>
      </c>
      <c r="Q295" s="175">
        <v>0</v>
      </c>
      <c r="R295" s="175">
        <f>Q295*H295</f>
        <v>0</v>
      </c>
      <c r="S295" s="175">
        <v>0.027199999999999998</v>
      </c>
      <c r="T295" s="176">
        <f>S295*H295</f>
        <v>0.065279999999999991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177" t="s">
        <v>156</v>
      </c>
      <c r="AT295" s="177" t="s">
        <v>134</v>
      </c>
      <c r="AU295" s="177" t="s">
        <v>87</v>
      </c>
      <c r="AY295" s="17" t="s">
        <v>131</v>
      </c>
      <c r="BE295" s="178">
        <f>IF(N295="základní",J295,0)</f>
        <v>0</v>
      </c>
      <c r="BF295" s="178">
        <f>IF(N295="snížená",J295,0)</f>
        <v>0</v>
      </c>
      <c r="BG295" s="178">
        <f>IF(N295="zákl. přenesená",J295,0)</f>
        <v>0</v>
      </c>
      <c r="BH295" s="178">
        <f>IF(N295="sníž. přenesená",J295,0)</f>
        <v>0</v>
      </c>
      <c r="BI295" s="178">
        <f>IF(N295="nulová",J295,0)</f>
        <v>0</v>
      </c>
      <c r="BJ295" s="17" t="s">
        <v>85</v>
      </c>
      <c r="BK295" s="178">
        <f>ROUND(I295*H295,2)</f>
        <v>0</v>
      </c>
      <c r="BL295" s="17" t="s">
        <v>156</v>
      </c>
      <c r="BM295" s="177" t="s">
        <v>656</v>
      </c>
    </row>
    <row r="296" s="13" customFormat="1">
      <c r="A296" s="13"/>
      <c r="B296" s="179"/>
      <c r="C296" s="13"/>
      <c r="D296" s="180" t="s">
        <v>140</v>
      </c>
      <c r="E296" s="181" t="s">
        <v>1</v>
      </c>
      <c r="F296" s="182" t="s">
        <v>657</v>
      </c>
      <c r="G296" s="13"/>
      <c r="H296" s="183">
        <v>2.3999999999999999</v>
      </c>
      <c r="I296" s="184"/>
      <c r="J296" s="13"/>
      <c r="K296" s="13"/>
      <c r="L296" s="179"/>
      <c r="M296" s="185"/>
      <c r="N296" s="186"/>
      <c r="O296" s="186"/>
      <c r="P296" s="186"/>
      <c r="Q296" s="186"/>
      <c r="R296" s="186"/>
      <c r="S296" s="186"/>
      <c r="T296" s="18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1" t="s">
        <v>140</v>
      </c>
      <c r="AU296" s="181" t="s">
        <v>87</v>
      </c>
      <c r="AV296" s="13" t="s">
        <v>87</v>
      </c>
      <c r="AW296" s="13" t="s">
        <v>34</v>
      </c>
      <c r="AX296" s="13" t="s">
        <v>85</v>
      </c>
      <c r="AY296" s="181" t="s">
        <v>131</v>
      </c>
    </row>
    <row r="297" s="2" customFormat="1" ht="16.5" customHeight="1">
      <c r="A297" s="36"/>
      <c r="B297" s="164"/>
      <c r="C297" s="165" t="s">
        <v>658</v>
      </c>
      <c r="D297" s="165" t="s">
        <v>134</v>
      </c>
      <c r="E297" s="166" t="s">
        <v>659</v>
      </c>
      <c r="F297" s="167" t="s">
        <v>660</v>
      </c>
      <c r="G297" s="168" t="s">
        <v>137</v>
      </c>
      <c r="H297" s="169">
        <v>2.3999999999999999</v>
      </c>
      <c r="I297" s="170"/>
      <c r="J297" s="171">
        <f>ROUND(I297*H297,2)</f>
        <v>0</v>
      </c>
      <c r="K297" s="172"/>
      <c r="L297" s="37"/>
      <c r="M297" s="173" t="s">
        <v>1</v>
      </c>
      <c r="N297" s="174" t="s">
        <v>45</v>
      </c>
      <c r="O297" s="75"/>
      <c r="P297" s="175">
        <f>O297*H297</f>
        <v>0</v>
      </c>
      <c r="Q297" s="175">
        <v>0.0044999999999999997</v>
      </c>
      <c r="R297" s="175">
        <f>Q297*H297</f>
        <v>0.010799999999999999</v>
      </c>
      <c r="S297" s="175">
        <v>0</v>
      </c>
      <c r="T297" s="17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77" t="s">
        <v>156</v>
      </c>
      <c r="AT297" s="177" t="s">
        <v>134</v>
      </c>
      <c r="AU297" s="177" t="s">
        <v>87</v>
      </c>
      <c r="AY297" s="17" t="s">
        <v>131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17" t="s">
        <v>85</v>
      </c>
      <c r="BK297" s="178">
        <f>ROUND(I297*H297,2)</f>
        <v>0</v>
      </c>
      <c r="BL297" s="17" t="s">
        <v>156</v>
      </c>
      <c r="BM297" s="177" t="s">
        <v>661</v>
      </c>
    </row>
    <row r="298" s="13" customFormat="1">
      <c r="A298" s="13"/>
      <c r="B298" s="179"/>
      <c r="C298" s="13"/>
      <c r="D298" s="180" t="s">
        <v>140</v>
      </c>
      <c r="E298" s="181" t="s">
        <v>1</v>
      </c>
      <c r="F298" s="182" t="s">
        <v>657</v>
      </c>
      <c r="G298" s="13"/>
      <c r="H298" s="183">
        <v>2.3999999999999999</v>
      </c>
      <c r="I298" s="184"/>
      <c r="J298" s="13"/>
      <c r="K298" s="13"/>
      <c r="L298" s="179"/>
      <c r="M298" s="185"/>
      <c r="N298" s="186"/>
      <c r="O298" s="186"/>
      <c r="P298" s="186"/>
      <c r="Q298" s="186"/>
      <c r="R298" s="186"/>
      <c r="S298" s="186"/>
      <c r="T298" s="18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1" t="s">
        <v>140</v>
      </c>
      <c r="AU298" s="181" t="s">
        <v>87</v>
      </c>
      <c r="AV298" s="13" t="s">
        <v>87</v>
      </c>
      <c r="AW298" s="13" t="s">
        <v>34</v>
      </c>
      <c r="AX298" s="13" t="s">
        <v>85</v>
      </c>
      <c r="AY298" s="181" t="s">
        <v>131</v>
      </c>
    </row>
    <row r="299" s="2" customFormat="1" ht="16.5" customHeight="1">
      <c r="A299" s="36"/>
      <c r="B299" s="164"/>
      <c r="C299" s="165" t="s">
        <v>662</v>
      </c>
      <c r="D299" s="165" t="s">
        <v>134</v>
      </c>
      <c r="E299" s="166" t="s">
        <v>663</v>
      </c>
      <c r="F299" s="167" t="s">
        <v>664</v>
      </c>
      <c r="G299" s="168" t="s">
        <v>137</v>
      </c>
      <c r="H299" s="169">
        <v>4.5</v>
      </c>
      <c r="I299" s="170"/>
      <c r="J299" s="171">
        <f>ROUND(I299*H299,2)</f>
        <v>0</v>
      </c>
      <c r="K299" s="172"/>
      <c r="L299" s="37"/>
      <c r="M299" s="173" t="s">
        <v>1</v>
      </c>
      <c r="N299" s="174" t="s">
        <v>45</v>
      </c>
      <c r="O299" s="75"/>
      <c r="P299" s="175">
        <f>O299*H299</f>
        <v>0</v>
      </c>
      <c r="Q299" s="175">
        <v>0.00029999999999999997</v>
      </c>
      <c r="R299" s="175">
        <f>Q299*H299</f>
        <v>0.0013499999999999999</v>
      </c>
      <c r="S299" s="175">
        <v>0</v>
      </c>
      <c r="T299" s="17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77" t="s">
        <v>156</v>
      </c>
      <c r="AT299" s="177" t="s">
        <v>134</v>
      </c>
      <c r="AU299" s="177" t="s">
        <v>87</v>
      </c>
      <c r="AY299" s="17" t="s">
        <v>131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17" t="s">
        <v>85</v>
      </c>
      <c r="BK299" s="178">
        <f>ROUND(I299*H299,2)</f>
        <v>0</v>
      </c>
      <c r="BL299" s="17" t="s">
        <v>156</v>
      </c>
      <c r="BM299" s="177" t="s">
        <v>665</v>
      </c>
    </row>
    <row r="300" s="13" customFormat="1">
      <c r="A300" s="13"/>
      <c r="B300" s="179"/>
      <c r="C300" s="13"/>
      <c r="D300" s="180" t="s">
        <v>140</v>
      </c>
      <c r="E300" s="181" t="s">
        <v>1</v>
      </c>
      <c r="F300" s="182" t="s">
        <v>666</v>
      </c>
      <c r="G300" s="13"/>
      <c r="H300" s="183">
        <v>4.5</v>
      </c>
      <c r="I300" s="184"/>
      <c r="J300" s="13"/>
      <c r="K300" s="13"/>
      <c r="L300" s="179"/>
      <c r="M300" s="185"/>
      <c r="N300" s="186"/>
      <c r="O300" s="186"/>
      <c r="P300" s="186"/>
      <c r="Q300" s="186"/>
      <c r="R300" s="186"/>
      <c r="S300" s="186"/>
      <c r="T300" s="187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181" t="s">
        <v>140</v>
      </c>
      <c r="AU300" s="181" t="s">
        <v>87</v>
      </c>
      <c r="AV300" s="13" t="s">
        <v>87</v>
      </c>
      <c r="AW300" s="13" t="s">
        <v>34</v>
      </c>
      <c r="AX300" s="13" t="s">
        <v>85</v>
      </c>
      <c r="AY300" s="181" t="s">
        <v>131</v>
      </c>
    </row>
    <row r="301" s="2" customFormat="1" ht="33" customHeight="1">
      <c r="A301" s="36"/>
      <c r="B301" s="164"/>
      <c r="C301" s="165" t="s">
        <v>667</v>
      </c>
      <c r="D301" s="165" t="s">
        <v>134</v>
      </c>
      <c r="E301" s="166" t="s">
        <v>668</v>
      </c>
      <c r="F301" s="167" t="s">
        <v>669</v>
      </c>
      <c r="G301" s="168" t="s">
        <v>137</v>
      </c>
      <c r="H301" s="169">
        <v>2.3999999999999999</v>
      </c>
      <c r="I301" s="170"/>
      <c r="J301" s="171">
        <f>ROUND(I301*H301,2)</f>
        <v>0</v>
      </c>
      <c r="K301" s="172"/>
      <c r="L301" s="37"/>
      <c r="M301" s="173" t="s">
        <v>1</v>
      </c>
      <c r="N301" s="174" t="s">
        <v>45</v>
      </c>
      <c r="O301" s="75"/>
      <c r="P301" s="175">
        <f>O301*H301</f>
        <v>0</v>
      </c>
      <c r="Q301" s="175">
        <v>0.0060000000000000001</v>
      </c>
      <c r="R301" s="175">
        <f>Q301*H301</f>
        <v>0.0144</v>
      </c>
      <c r="S301" s="175">
        <v>0</v>
      </c>
      <c r="T301" s="17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177" t="s">
        <v>156</v>
      </c>
      <c r="AT301" s="177" t="s">
        <v>134</v>
      </c>
      <c r="AU301" s="177" t="s">
        <v>87</v>
      </c>
      <c r="AY301" s="17" t="s">
        <v>131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17" t="s">
        <v>85</v>
      </c>
      <c r="BK301" s="178">
        <f>ROUND(I301*H301,2)</f>
        <v>0</v>
      </c>
      <c r="BL301" s="17" t="s">
        <v>156</v>
      </c>
      <c r="BM301" s="177" t="s">
        <v>670</v>
      </c>
    </row>
    <row r="302" s="13" customFormat="1">
      <c r="A302" s="13"/>
      <c r="B302" s="179"/>
      <c r="C302" s="13"/>
      <c r="D302" s="180" t="s">
        <v>140</v>
      </c>
      <c r="E302" s="181" t="s">
        <v>1</v>
      </c>
      <c r="F302" s="182" t="s">
        <v>657</v>
      </c>
      <c r="G302" s="13"/>
      <c r="H302" s="183">
        <v>2.3999999999999999</v>
      </c>
      <c r="I302" s="184"/>
      <c r="J302" s="13"/>
      <c r="K302" s="13"/>
      <c r="L302" s="179"/>
      <c r="M302" s="185"/>
      <c r="N302" s="186"/>
      <c r="O302" s="186"/>
      <c r="P302" s="186"/>
      <c r="Q302" s="186"/>
      <c r="R302" s="186"/>
      <c r="S302" s="186"/>
      <c r="T302" s="18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1" t="s">
        <v>140</v>
      </c>
      <c r="AU302" s="181" t="s">
        <v>87</v>
      </c>
      <c r="AV302" s="13" t="s">
        <v>87</v>
      </c>
      <c r="AW302" s="13" t="s">
        <v>34</v>
      </c>
      <c r="AX302" s="13" t="s">
        <v>85</v>
      </c>
      <c r="AY302" s="181" t="s">
        <v>131</v>
      </c>
    </row>
    <row r="303" s="2" customFormat="1" ht="16.5" customHeight="1">
      <c r="A303" s="36"/>
      <c r="B303" s="164"/>
      <c r="C303" s="188" t="s">
        <v>671</v>
      </c>
      <c r="D303" s="188" t="s">
        <v>173</v>
      </c>
      <c r="E303" s="189" t="s">
        <v>672</v>
      </c>
      <c r="F303" s="190" t="s">
        <v>673</v>
      </c>
      <c r="G303" s="191" t="s">
        <v>137</v>
      </c>
      <c r="H303" s="192">
        <v>2.6400000000000001</v>
      </c>
      <c r="I303" s="193"/>
      <c r="J303" s="194">
        <f>ROUND(I303*H303,2)</f>
        <v>0</v>
      </c>
      <c r="K303" s="195"/>
      <c r="L303" s="196"/>
      <c r="M303" s="197" t="s">
        <v>1</v>
      </c>
      <c r="N303" s="198" t="s">
        <v>45</v>
      </c>
      <c r="O303" s="75"/>
      <c r="P303" s="175">
        <f>O303*H303</f>
        <v>0</v>
      </c>
      <c r="Q303" s="175">
        <v>0.0118</v>
      </c>
      <c r="R303" s="175">
        <f>Q303*H303</f>
        <v>0.031151999999999999</v>
      </c>
      <c r="S303" s="175">
        <v>0</v>
      </c>
      <c r="T303" s="17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77" t="s">
        <v>285</v>
      </c>
      <c r="AT303" s="177" t="s">
        <v>173</v>
      </c>
      <c r="AU303" s="177" t="s">
        <v>87</v>
      </c>
      <c r="AY303" s="17" t="s">
        <v>131</v>
      </c>
      <c r="BE303" s="178">
        <f>IF(N303="základní",J303,0)</f>
        <v>0</v>
      </c>
      <c r="BF303" s="178">
        <f>IF(N303="snížená",J303,0)</f>
        <v>0</v>
      </c>
      <c r="BG303" s="178">
        <f>IF(N303="zákl. přenesená",J303,0)</f>
        <v>0</v>
      </c>
      <c r="BH303" s="178">
        <f>IF(N303="sníž. přenesená",J303,0)</f>
        <v>0</v>
      </c>
      <c r="BI303" s="178">
        <f>IF(N303="nulová",J303,0)</f>
        <v>0</v>
      </c>
      <c r="BJ303" s="17" t="s">
        <v>85</v>
      </c>
      <c r="BK303" s="178">
        <f>ROUND(I303*H303,2)</f>
        <v>0</v>
      </c>
      <c r="BL303" s="17" t="s">
        <v>156</v>
      </c>
      <c r="BM303" s="177" t="s">
        <v>674</v>
      </c>
    </row>
    <row r="304" s="13" customFormat="1">
      <c r="A304" s="13"/>
      <c r="B304" s="179"/>
      <c r="C304" s="13"/>
      <c r="D304" s="180" t="s">
        <v>140</v>
      </c>
      <c r="E304" s="13"/>
      <c r="F304" s="182" t="s">
        <v>675</v>
      </c>
      <c r="G304" s="13"/>
      <c r="H304" s="183">
        <v>2.6400000000000001</v>
      </c>
      <c r="I304" s="184"/>
      <c r="J304" s="13"/>
      <c r="K304" s="13"/>
      <c r="L304" s="179"/>
      <c r="M304" s="185"/>
      <c r="N304" s="186"/>
      <c r="O304" s="186"/>
      <c r="P304" s="186"/>
      <c r="Q304" s="186"/>
      <c r="R304" s="186"/>
      <c r="S304" s="186"/>
      <c r="T304" s="18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1" t="s">
        <v>140</v>
      </c>
      <c r="AU304" s="181" t="s">
        <v>87</v>
      </c>
      <c r="AV304" s="13" t="s">
        <v>87</v>
      </c>
      <c r="AW304" s="13" t="s">
        <v>3</v>
      </c>
      <c r="AX304" s="13" t="s">
        <v>85</v>
      </c>
      <c r="AY304" s="181" t="s">
        <v>131</v>
      </c>
    </row>
    <row r="305" s="2" customFormat="1" ht="24.15" customHeight="1">
      <c r="A305" s="36"/>
      <c r="B305" s="164"/>
      <c r="C305" s="165" t="s">
        <v>676</v>
      </c>
      <c r="D305" s="165" t="s">
        <v>134</v>
      </c>
      <c r="E305" s="166" t="s">
        <v>677</v>
      </c>
      <c r="F305" s="167" t="s">
        <v>678</v>
      </c>
      <c r="G305" s="168" t="s">
        <v>137</v>
      </c>
      <c r="H305" s="169">
        <v>2.3999999999999999</v>
      </c>
      <c r="I305" s="170"/>
      <c r="J305" s="171">
        <f>ROUND(I305*H305,2)</f>
        <v>0</v>
      </c>
      <c r="K305" s="172"/>
      <c r="L305" s="37"/>
      <c r="M305" s="173" t="s">
        <v>1</v>
      </c>
      <c r="N305" s="174" t="s">
        <v>45</v>
      </c>
      <c r="O305" s="75"/>
      <c r="P305" s="175">
        <f>O305*H305</f>
        <v>0</v>
      </c>
      <c r="Q305" s="175">
        <v>0</v>
      </c>
      <c r="R305" s="175">
        <f>Q305*H305</f>
        <v>0</v>
      </c>
      <c r="S305" s="175">
        <v>0</v>
      </c>
      <c r="T305" s="17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77" t="s">
        <v>156</v>
      </c>
      <c r="AT305" s="177" t="s">
        <v>134</v>
      </c>
      <c r="AU305" s="177" t="s">
        <v>87</v>
      </c>
      <c r="AY305" s="17" t="s">
        <v>131</v>
      </c>
      <c r="BE305" s="178">
        <f>IF(N305="základní",J305,0)</f>
        <v>0</v>
      </c>
      <c r="BF305" s="178">
        <f>IF(N305="snížená",J305,0)</f>
        <v>0</v>
      </c>
      <c r="BG305" s="178">
        <f>IF(N305="zákl. přenesená",J305,0)</f>
        <v>0</v>
      </c>
      <c r="BH305" s="178">
        <f>IF(N305="sníž. přenesená",J305,0)</f>
        <v>0</v>
      </c>
      <c r="BI305" s="178">
        <f>IF(N305="nulová",J305,0)</f>
        <v>0</v>
      </c>
      <c r="BJ305" s="17" t="s">
        <v>85</v>
      </c>
      <c r="BK305" s="178">
        <f>ROUND(I305*H305,2)</f>
        <v>0</v>
      </c>
      <c r="BL305" s="17" t="s">
        <v>156</v>
      </c>
      <c r="BM305" s="177" t="s">
        <v>679</v>
      </c>
    </row>
    <row r="306" s="2" customFormat="1" ht="24.15" customHeight="1">
      <c r="A306" s="36"/>
      <c r="B306" s="164"/>
      <c r="C306" s="165" t="s">
        <v>680</v>
      </c>
      <c r="D306" s="165" t="s">
        <v>134</v>
      </c>
      <c r="E306" s="166" t="s">
        <v>681</v>
      </c>
      <c r="F306" s="167" t="s">
        <v>682</v>
      </c>
      <c r="G306" s="168" t="s">
        <v>149</v>
      </c>
      <c r="H306" s="169">
        <v>22.02</v>
      </c>
      <c r="I306" s="170"/>
      <c r="J306" s="171">
        <f>ROUND(I306*H306,2)</f>
        <v>0</v>
      </c>
      <c r="K306" s="172"/>
      <c r="L306" s="37"/>
      <c r="M306" s="173" t="s">
        <v>1</v>
      </c>
      <c r="N306" s="174" t="s">
        <v>45</v>
      </c>
      <c r="O306" s="75"/>
      <c r="P306" s="175">
        <f>O306*H306</f>
        <v>0</v>
      </c>
      <c r="Q306" s="175">
        <v>0.00095</v>
      </c>
      <c r="R306" s="175">
        <f>Q306*H306</f>
        <v>0.020919</v>
      </c>
      <c r="S306" s="175">
        <v>0</v>
      </c>
      <c r="T306" s="176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77" t="s">
        <v>156</v>
      </c>
      <c r="AT306" s="177" t="s">
        <v>134</v>
      </c>
      <c r="AU306" s="177" t="s">
        <v>87</v>
      </c>
      <c r="AY306" s="17" t="s">
        <v>131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17" t="s">
        <v>85</v>
      </c>
      <c r="BK306" s="178">
        <f>ROUND(I306*H306,2)</f>
        <v>0</v>
      </c>
      <c r="BL306" s="17" t="s">
        <v>156</v>
      </c>
      <c r="BM306" s="177" t="s">
        <v>683</v>
      </c>
    </row>
    <row r="307" s="13" customFormat="1">
      <c r="A307" s="13"/>
      <c r="B307" s="179"/>
      <c r="C307" s="13"/>
      <c r="D307" s="180" t="s">
        <v>140</v>
      </c>
      <c r="E307" s="181" t="s">
        <v>1</v>
      </c>
      <c r="F307" s="182" t="s">
        <v>684</v>
      </c>
      <c r="G307" s="13"/>
      <c r="H307" s="183">
        <v>22.02</v>
      </c>
      <c r="I307" s="184"/>
      <c r="J307" s="13"/>
      <c r="K307" s="13"/>
      <c r="L307" s="179"/>
      <c r="M307" s="185"/>
      <c r="N307" s="186"/>
      <c r="O307" s="186"/>
      <c r="P307" s="186"/>
      <c r="Q307" s="186"/>
      <c r="R307" s="186"/>
      <c r="S307" s="186"/>
      <c r="T307" s="18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1" t="s">
        <v>140</v>
      </c>
      <c r="AU307" s="181" t="s">
        <v>87</v>
      </c>
      <c r="AV307" s="13" t="s">
        <v>87</v>
      </c>
      <c r="AW307" s="13" t="s">
        <v>34</v>
      </c>
      <c r="AX307" s="13" t="s">
        <v>85</v>
      </c>
      <c r="AY307" s="181" t="s">
        <v>131</v>
      </c>
    </row>
    <row r="308" s="2" customFormat="1" ht="16.5" customHeight="1">
      <c r="A308" s="36"/>
      <c r="B308" s="164"/>
      <c r="C308" s="188" t="s">
        <v>685</v>
      </c>
      <c r="D308" s="188" t="s">
        <v>173</v>
      </c>
      <c r="E308" s="189" t="s">
        <v>686</v>
      </c>
      <c r="F308" s="190" t="s">
        <v>687</v>
      </c>
      <c r="G308" s="191" t="s">
        <v>137</v>
      </c>
      <c r="H308" s="192">
        <v>3.633</v>
      </c>
      <c r="I308" s="193"/>
      <c r="J308" s="194">
        <f>ROUND(I308*H308,2)</f>
        <v>0</v>
      </c>
      <c r="K308" s="195"/>
      <c r="L308" s="196"/>
      <c r="M308" s="197" t="s">
        <v>1</v>
      </c>
      <c r="N308" s="198" t="s">
        <v>45</v>
      </c>
      <c r="O308" s="75"/>
      <c r="P308" s="175">
        <f>O308*H308</f>
        <v>0</v>
      </c>
      <c r="Q308" s="175">
        <v>0.0097999999999999997</v>
      </c>
      <c r="R308" s="175">
        <f>Q308*H308</f>
        <v>0.0356034</v>
      </c>
      <c r="S308" s="175">
        <v>0</v>
      </c>
      <c r="T308" s="176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177" t="s">
        <v>285</v>
      </c>
      <c r="AT308" s="177" t="s">
        <v>173</v>
      </c>
      <c r="AU308" s="177" t="s">
        <v>87</v>
      </c>
      <c r="AY308" s="17" t="s">
        <v>131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17" t="s">
        <v>85</v>
      </c>
      <c r="BK308" s="178">
        <f>ROUND(I308*H308,2)</f>
        <v>0</v>
      </c>
      <c r="BL308" s="17" t="s">
        <v>156</v>
      </c>
      <c r="BM308" s="177" t="s">
        <v>688</v>
      </c>
    </row>
    <row r="309" s="13" customFormat="1">
      <c r="A309" s="13"/>
      <c r="B309" s="179"/>
      <c r="C309" s="13"/>
      <c r="D309" s="180" t="s">
        <v>140</v>
      </c>
      <c r="E309" s="181" t="s">
        <v>1</v>
      </c>
      <c r="F309" s="182" t="s">
        <v>689</v>
      </c>
      <c r="G309" s="13"/>
      <c r="H309" s="183">
        <v>3.3029999999999999</v>
      </c>
      <c r="I309" s="184"/>
      <c r="J309" s="13"/>
      <c r="K309" s="13"/>
      <c r="L309" s="179"/>
      <c r="M309" s="185"/>
      <c r="N309" s="186"/>
      <c r="O309" s="186"/>
      <c r="P309" s="186"/>
      <c r="Q309" s="186"/>
      <c r="R309" s="186"/>
      <c r="S309" s="186"/>
      <c r="T309" s="187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1" t="s">
        <v>140</v>
      </c>
      <c r="AU309" s="181" t="s">
        <v>87</v>
      </c>
      <c r="AV309" s="13" t="s">
        <v>87</v>
      </c>
      <c r="AW309" s="13" t="s">
        <v>34</v>
      </c>
      <c r="AX309" s="13" t="s">
        <v>85</v>
      </c>
      <c r="AY309" s="181" t="s">
        <v>131</v>
      </c>
    </row>
    <row r="310" s="13" customFormat="1">
      <c r="A310" s="13"/>
      <c r="B310" s="179"/>
      <c r="C310" s="13"/>
      <c r="D310" s="180" t="s">
        <v>140</v>
      </c>
      <c r="E310" s="13"/>
      <c r="F310" s="182" t="s">
        <v>690</v>
      </c>
      <c r="G310" s="13"/>
      <c r="H310" s="183">
        <v>3.633</v>
      </c>
      <c r="I310" s="184"/>
      <c r="J310" s="13"/>
      <c r="K310" s="13"/>
      <c r="L310" s="179"/>
      <c r="M310" s="185"/>
      <c r="N310" s="186"/>
      <c r="O310" s="186"/>
      <c r="P310" s="186"/>
      <c r="Q310" s="186"/>
      <c r="R310" s="186"/>
      <c r="S310" s="186"/>
      <c r="T310" s="18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1" t="s">
        <v>140</v>
      </c>
      <c r="AU310" s="181" t="s">
        <v>87</v>
      </c>
      <c r="AV310" s="13" t="s">
        <v>87</v>
      </c>
      <c r="AW310" s="13" t="s">
        <v>3</v>
      </c>
      <c r="AX310" s="13" t="s">
        <v>85</v>
      </c>
      <c r="AY310" s="181" t="s">
        <v>131</v>
      </c>
    </row>
    <row r="311" s="2" customFormat="1" ht="24.15" customHeight="1">
      <c r="A311" s="36"/>
      <c r="B311" s="164"/>
      <c r="C311" s="165" t="s">
        <v>691</v>
      </c>
      <c r="D311" s="165" t="s">
        <v>134</v>
      </c>
      <c r="E311" s="166" t="s">
        <v>692</v>
      </c>
      <c r="F311" s="167" t="s">
        <v>693</v>
      </c>
      <c r="G311" s="168" t="s">
        <v>238</v>
      </c>
      <c r="H311" s="169">
        <v>0.114</v>
      </c>
      <c r="I311" s="170"/>
      <c r="J311" s="171">
        <f>ROUND(I311*H311,2)</f>
        <v>0</v>
      </c>
      <c r="K311" s="172"/>
      <c r="L311" s="37"/>
      <c r="M311" s="173" t="s">
        <v>1</v>
      </c>
      <c r="N311" s="174" t="s">
        <v>45</v>
      </c>
      <c r="O311" s="75"/>
      <c r="P311" s="175">
        <f>O311*H311</f>
        <v>0</v>
      </c>
      <c r="Q311" s="175">
        <v>0</v>
      </c>
      <c r="R311" s="175">
        <f>Q311*H311</f>
        <v>0</v>
      </c>
      <c r="S311" s="175">
        <v>0</v>
      </c>
      <c r="T311" s="176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177" t="s">
        <v>156</v>
      </c>
      <c r="AT311" s="177" t="s">
        <v>134</v>
      </c>
      <c r="AU311" s="177" t="s">
        <v>87</v>
      </c>
      <c r="AY311" s="17" t="s">
        <v>131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17" t="s">
        <v>85</v>
      </c>
      <c r="BK311" s="178">
        <f>ROUND(I311*H311,2)</f>
        <v>0</v>
      </c>
      <c r="BL311" s="17" t="s">
        <v>156</v>
      </c>
      <c r="BM311" s="177" t="s">
        <v>694</v>
      </c>
    </row>
    <row r="312" s="2" customFormat="1" ht="24.15" customHeight="1">
      <c r="A312" s="36"/>
      <c r="B312" s="164"/>
      <c r="C312" s="165" t="s">
        <v>695</v>
      </c>
      <c r="D312" s="165" t="s">
        <v>134</v>
      </c>
      <c r="E312" s="166" t="s">
        <v>696</v>
      </c>
      <c r="F312" s="167" t="s">
        <v>697</v>
      </c>
      <c r="G312" s="168" t="s">
        <v>238</v>
      </c>
      <c r="H312" s="169">
        <v>0.114</v>
      </c>
      <c r="I312" s="170"/>
      <c r="J312" s="171">
        <f>ROUND(I312*H312,2)</f>
        <v>0</v>
      </c>
      <c r="K312" s="172"/>
      <c r="L312" s="37"/>
      <c r="M312" s="173" t="s">
        <v>1</v>
      </c>
      <c r="N312" s="174" t="s">
        <v>45</v>
      </c>
      <c r="O312" s="75"/>
      <c r="P312" s="175">
        <f>O312*H312</f>
        <v>0</v>
      </c>
      <c r="Q312" s="175">
        <v>0</v>
      </c>
      <c r="R312" s="175">
        <f>Q312*H312</f>
        <v>0</v>
      </c>
      <c r="S312" s="175">
        <v>0</v>
      </c>
      <c r="T312" s="176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77" t="s">
        <v>156</v>
      </c>
      <c r="AT312" s="177" t="s">
        <v>134</v>
      </c>
      <c r="AU312" s="177" t="s">
        <v>87</v>
      </c>
      <c r="AY312" s="17" t="s">
        <v>131</v>
      </c>
      <c r="BE312" s="178">
        <f>IF(N312="základní",J312,0)</f>
        <v>0</v>
      </c>
      <c r="BF312" s="178">
        <f>IF(N312="snížená",J312,0)</f>
        <v>0</v>
      </c>
      <c r="BG312" s="178">
        <f>IF(N312="zákl. přenesená",J312,0)</f>
        <v>0</v>
      </c>
      <c r="BH312" s="178">
        <f>IF(N312="sníž. přenesená",J312,0)</f>
        <v>0</v>
      </c>
      <c r="BI312" s="178">
        <f>IF(N312="nulová",J312,0)</f>
        <v>0</v>
      </c>
      <c r="BJ312" s="17" t="s">
        <v>85</v>
      </c>
      <c r="BK312" s="178">
        <f>ROUND(I312*H312,2)</f>
        <v>0</v>
      </c>
      <c r="BL312" s="17" t="s">
        <v>156</v>
      </c>
      <c r="BM312" s="177" t="s">
        <v>698</v>
      </c>
    </row>
    <row r="313" s="12" customFormat="1" ht="22.8" customHeight="1">
      <c r="A313" s="12"/>
      <c r="B313" s="151"/>
      <c r="C313" s="12"/>
      <c r="D313" s="152" t="s">
        <v>79</v>
      </c>
      <c r="E313" s="162" t="s">
        <v>699</v>
      </c>
      <c r="F313" s="162" t="s">
        <v>700</v>
      </c>
      <c r="G313" s="12"/>
      <c r="H313" s="12"/>
      <c r="I313" s="154"/>
      <c r="J313" s="163">
        <f>BK313</f>
        <v>0</v>
      </c>
      <c r="K313" s="12"/>
      <c r="L313" s="151"/>
      <c r="M313" s="156"/>
      <c r="N313" s="157"/>
      <c r="O313" s="157"/>
      <c r="P313" s="158">
        <f>SUM(P314:P325)</f>
        <v>0</v>
      </c>
      <c r="Q313" s="157"/>
      <c r="R313" s="158">
        <f>SUM(R314:R325)</f>
        <v>0.34437306000000001</v>
      </c>
      <c r="S313" s="157"/>
      <c r="T313" s="159">
        <f>SUM(T314:T325)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2" t="s">
        <v>87</v>
      </c>
      <c r="AT313" s="160" t="s">
        <v>79</v>
      </c>
      <c r="AU313" s="160" t="s">
        <v>85</v>
      </c>
      <c r="AY313" s="152" t="s">
        <v>131</v>
      </c>
      <c r="BK313" s="161">
        <f>SUM(BK314:BK325)</f>
        <v>0</v>
      </c>
    </row>
    <row r="314" s="2" customFormat="1" ht="24.15" customHeight="1">
      <c r="A314" s="36"/>
      <c r="B314" s="164"/>
      <c r="C314" s="165" t="s">
        <v>701</v>
      </c>
      <c r="D314" s="165" t="s">
        <v>134</v>
      </c>
      <c r="E314" s="166" t="s">
        <v>702</v>
      </c>
      <c r="F314" s="167" t="s">
        <v>703</v>
      </c>
      <c r="G314" s="168" t="s">
        <v>137</v>
      </c>
      <c r="H314" s="169">
        <v>322.09399999999999</v>
      </c>
      <c r="I314" s="170"/>
      <c r="J314" s="171">
        <f>ROUND(I314*H314,2)</f>
        <v>0</v>
      </c>
      <c r="K314" s="172"/>
      <c r="L314" s="37"/>
      <c r="M314" s="173" t="s">
        <v>1</v>
      </c>
      <c r="N314" s="174" t="s">
        <v>45</v>
      </c>
      <c r="O314" s="75"/>
      <c r="P314" s="175">
        <f>O314*H314</f>
        <v>0</v>
      </c>
      <c r="Q314" s="175">
        <v>0.00073999999999999999</v>
      </c>
      <c r="R314" s="175">
        <f>Q314*H314</f>
        <v>0.23834955999999999</v>
      </c>
      <c r="S314" s="175">
        <v>0</v>
      </c>
      <c r="T314" s="176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177" t="s">
        <v>156</v>
      </c>
      <c r="AT314" s="177" t="s">
        <v>134</v>
      </c>
      <c r="AU314" s="177" t="s">
        <v>87</v>
      </c>
      <c r="AY314" s="17" t="s">
        <v>131</v>
      </c>
      <c r="BE314" s="178">
        <f>IF(N314="základní",J314,0)</f>
        <v>0</v>
      </c>
      <c r="BF314" s="178">
        <f>IF(N314="snížená",J314,0)</f>
        <v>0</v>
      </c>
      <c r="BG314" s="178">
        <f>IF(N314="zákl. přenesená",J314,0)</f>
        <v>0</v>
      </c>
      <c r="BH314" s="178">
        <f>IF(N314="sníž. přenesená",J314,0)</f>
        <v>0</v>
      </c>
      <c r="BI314" s="178">
        <f>IF(N314="nulová",J314,0)</f>
        <v>0</v>
      </c>
      <c r="BJ314" s="17" t="s">
        <v>85</v>
      </c>
      <c r="BK314" s="178">
        <f>ROUND(I314*H314,2)</f>
        <v>0</v>
      </c>
      <c r="BL314" s="17" t="s">
        <v>156</v>
      </c>
      <c r="BM314" s="177" t="s">
        <v>704</v>
      </c>
    </row>
    <row r="315" s="2" customFormat="1" ht="16.5" customHeight="1">
      <c r="A315" s="36"/>
      <c r="B315" s="164"/>
      <c r="C315" s="165" t="s">
        <v>705</v>
      </c>
      <c r="D315" s="165" t="s">
        <v>134</v>
      </c>
      <c r="E315" s="166" t="s">
        <v>706</v>
      </c>
      <c r="F315" s="167" t="s">
        <v>707</v>
      </c>
      <c r="G315" s="168" t="s">
        <v>137</v>
      </c>
      <c r="H315" s="169">
        <v>322.09399999999999</v>
      </c>
      <c r="I315" s="170"/>
      <c r="J315" s="171">
        <f>ROUND(I315*H315,2)</f>
        <v>0</v>
      </c>
      <c r="K315" s="172"/>
      <c r="L315" s="37"/>
      <c r="M315" s="173" t="s">
        <v>1</v>
      </c>
      <c r="N315" s="174" t="s">
        <v>45</v>
      </c>
      <c r="O315" s="75"/>
      <c r="P315" s="175">
        <f>O315*H315</f>
        <v>0</v>
      </c>
      <c r="Q315" s="175">
        <v>0.00025000000000000001</v>
      </c>
      <c r="R315" s="175">
        <f>Q315*H315</f>
        <v>0.080523499999999998</v>
      </c>
      <c r="S315" s="175">
        <v>0</v>
      </c>
      <c r="T315" s="176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77" t="s">
        <v>156</v>
      </c>
      <c r="AT315" s="177" t="s">
        <v>134</v>
      </c>
      <c r="AU315" s="177" t="s">
        <v>87</v>
      </c>
      <c r="AY315" s="17" t="s">
        <v>131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17" t="s">
        <v>85</v>
      </c>
      <c r="BK315" s="178">
        <f>ROUND(I315*H315,2)</f>
        <v>0</v>
      </c>
      <c r="BL315" s="17" t="s">
        <v>156</v>
      </c>
      <c r="BM315" s="177" t="s">
        <v>708</v>
      </c>
    </row>
    <row r="316" s="13" customFormat="1">
      <c r="A316" s="13"/>
      <c r="B316" s="179"/>
      <c r="C316" s="13"/>
      <c r="D316" s="180" t="s">
        <v>140</v>
      </c>
      <c r="E316" s="181" t="s">
        <v>1</v>
      </c>
      <c r="F316" s="182" t="s">
        <v>709</v>
      </c>
      <c r="G316" s="13"/>
      <c r="H316" s="183">
        <v>154.80000000000001</v>
      </c>
      <c r="I316" s="184"/>
      <c r="J316" s="13"/>
      <c r="K316" s="13"/>
      <c r="L316" s="179"/>
      <c r="M316" s="185"/>
      <c r="N316" s="186"/>
      <c r="O316" s="186"/>
      <c r="P316" s="186"/>
      <c r="Q316" s="186"/>
      <c r="R316" s="186"/>
      <c r="S316" s="186"/>
      <c r="T316" s="18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1" t="s">
        <v>140</v>
      </c>
      <c r="AU316" s="181" t="s">
        <v>87</v>
      </c>
      <c r="AV316" s="13" t="s">
        <v>87</v>
      </c>
      <c r="AW316" s="13" t="s">
        <v>34</v>
      </c>
      <c r="AX316" s="13" t="s">
        <v>80</v>
      </c>
      <c r="AY316" s="181" t="s">
        <v>131</v>
      </c>
    </row>
    <row r="317" s="13" customFormat="1">
      <c r="A317" s="13"/>
      <c r="B317" s="179"/>
      <c r="C317" s="13"/>
      <c r="D317" s="180" t="s">
        <v>140</v>
      </c>
      <c r="E317" s="181" t="s">
        <v>1</v>
      </c>
      <c r="F317" s="182" t="s">
        <v>710</v>
      </c>
      <c r="G317" s="13"/>
      <c r="H317" s="183">
        <v>156.71899999999999</v>
      </c>
      <c r="I317" s="184"/>
      <c r="J317" s="13"/>
      <c r="K317" s="13"/>
      <c r="L317" s="179"/>
      <c r="M317" s="185"/>
      <c r="N317" s="186"/>
      <c r="O317" s="186"/>
      <c r="P317" s="186"/>
      <c r="Q317" s="186"/>
      <c r="R317" s="186"/>
      <c r="S317" s="186"/>
      <c r="T317" s="18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1" t="s">
        <v>140</v>
      </c>
      <c r="AU317" s="181" t="s">
        <v>87</v>
      </c>
      <c r="AV317" s="13" t="s">
        <v>87</v>
      </c>
      <c r="AW317" s="13" t="s">
        <v>34</v>
      </c>
      <c r="AX317" s="13" t="s">
        <v>80</v>
      </c>
      <c r="AY317" s="181" t="s">
        <v>131</v>
      </c>
    </row>
    <row r="318" s="13" customFormat="1">
      <c r="A318" s="13"/>
      <c r="B318" s="179"/>
      <c r="C318" s="13"/>
      <c r="D318" s="180" t="s">
        <v>140</v>
      </c>
      <c r="E318" s="181" t="s">
        <v>1</v>
      </c>
      <c r="F318" s="182" t="s">
        <v>711</v>
      </c>
      <c r="G318" s="13"/>
      <c r="H318" s="183">
        <v>10.574999999999999</v>
      </c>
      <c r="I318" s="184"/>
      <c r="J318" s="13"/>
      <c r="K318" s="13"/>
      <c r="L318" s="179"/>
      <c r="M318" s="185"/>
      <c r="N318" s="186"/>
      <c r="O318" s="186"/>
      <c r="P318" s="186"/>
      <c r="Q318" s="186"/>
      <c r="R318" s="186"/>
      <c r="S318" s="186"/>
      <c r="T318" s="187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181" t="s">
        <v>140</v>
      </c>
      <c r="AU318" s="181" t="s">
        <v>87</v>
      </c>
      <c r="AV318" s="13" t="s">
        <v>87</v>
      </c>
      <c r="AW318" s="13" t="s">
        <v>34</v>
      </c>
      <c r="AX318" s="13" t="s">
        <v>80</v>
      </c>
      <c r="AY318" s="181" t="s">
        <v>131</v>
      </c>
    </row>
    <row r="319" s="14" customFormat="1">
      <c r="A319" s="14"/>
      <c r="B319" s="200"/>
      <c r="C319" s="14"/>
      <c r="D319" s="180" t="s">
        <v>140</v>
      </c>
      <c r="E319" s="201" t="s">
        <v>1</v>
      </c>
      <c r="F319" s="202" t="s">
        <v>627</v>
      </c>
      <c r="G319" s="14"/>
      <c r="H319" s="203">
        <v>322.09399999999999</v>
      </c>
      <c r="I319" s="204"/>
      <c r="J319" s="14"/>
      <c r="K319" s="14"/>
      <c r="L319" s="200"/>
      <c r="M319" s="205"/>
      <c r="N319" s="206"/>
      <c r="O319" s="206"/>
      <c r="P319" s="206"/>
      <c r="Q319" s="206"/>
      <c r="R319" s="206"/>
      <c r="S319" s="206"/>
      <c r="T319" s="20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1" t="s">
        <v>140</v>
      </c>
      <c r="AU319" s="201" t="s">
        <v>87</v>
      </c>
      <c r="AV319" s="14" t="s">
        <v>138</v>
      </c>
      <c r="AW319" s="14" t="s">
        <v>34</v>
      </c>
      <c r="AX319" s="14" t="s">
        <v>85</v>
      </c>
      <c r="AY319" s="201" t="s">
        <v>131</v>
      </c>
    </row>
    <row r="320" s="2" customFormat="1" ht="24.15" customHeight="1">
      <c r="A320" s="36"/>
      <c r="B320" s="164"/>
      <c r="C320" s="165" t="s">
        <v>712</v>
      </c>
      <c r="D320" s="165" t="s">
        <v>134</v>
      </c>
      <c r="E320" s="166" t="s">
        <v>713</v>
      </c>
      <c r="F320" s="167" t="s">
        <v>714</v>
      </c>
      <c r="G320" s="168" t="s">
        <v>137</v>
      </c>
      <c r="H320" s="169">
        <v>110</v>
      </c>
      <c r="I320" s="170"/>
      <c r="J320" s="171">
        <f>ROUND(I320*H320,2)</f>
        <v>0</v>
      </c>
      <c r="K320" s="172"/>
      <c r="L320" s="37"/>
      <c r="M320" s="173" t="s">
        <v>1</v>
      </c>
      <c r="N320" s="174" t="s">
        <v>45</v>
      </c>
      <c r="O320" s="75"/>
      <c r="P320" s="175">
        <f>O320*H320</f>
        <v>0</v>
      </c>
      <c r="Q320" s="175">
        <v>0.00013999999999999999</v>
      </c>
      <c r="R320" s="175">
        <f>Q320*H320</f>
        <v>0.015399999999999999</v>
      </c>
      <c r="S320" s="175">
        <v>0</v>
      </c>
      <c r="T320" s="176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77" t="s">
        <v>156</v>
      </c>
      <c r="AT320" s="177" t="s">
        <v>134</v>
      </c>
      <c r="AU320" s="177" t="s">
        <v>87</v>
      </c>
      <c r="AY320" s="17" t="s">
        <v>131</v>
      </c>
      <c r="BE320" s="178">
        <f>IF(N320="základní",J320,0)</f>
        <v>0</v>
      </c>
      <c r="BF320" s="178">
        <f>IF(N320="snížená",J320,0)</f>
        <v>0</v>
      </c>
      <c r="BG320" s="178">
        <f>IF(N320="zákl. přenesená",J320,0)</f>
        <v>0</v>
      </c>
      <c r="BH320" s="178">
        <f>IF(N320="sníž. přenesená",J320,0)</f>
        <v>0</v>
      </c>
      <c r="BI320" s="178">
        <f>IF(N320="nulová",J320,0)</f>
        <v>0</v>
      </c>
      <c r="BJ320" s="17" t="s">
        <v>85</v>
      </c>
      <c r="BK320" s="178">
        <f>ROUND(I320*H320,2)</f>
        <v>0</v>
      </c>
      <c r="BL320" s="17" t="s">
        <v>156</v>
      </c>
      <c r="BM320" s="177" t="s">
        <v>715</v>
      </c>
    </row>
    <row r="321" s="13" customFormat="1">
      <c r="A321" s="13"/>
      <c r="B321" s="179"/>
      <c r="C321" s="13"/>
      <c r="D321" s="180" t="s">
        <v>140</v>
      </c>
      <c r="E321" s="181" t="s">
        <v>1</v>
      </c>
      <c r="F321" s="182" t="s">
        <v>716</v>
      </c>
      <c r="G321" s="13"/>
      <c r="H321" s="183">
        <v>75</v>
      </c>
      <c r="I321" s="184"/>
      <c r="J321" s="13"/>
      <c r="K321" s="13"/>
      <c r="L321" s="179"/>
      <c r="M321" s="185"/>
      <c r="N321" s="186"/>
      <c r="O321" s="186"/>
      <c r="P321" s="186"/>
      <c r="Q321" s="186"/>
      <c r="R321" s="186"/>
      <c r="S321" s="186"/>
      <c r="T321" s="18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1" t="s">
        <v>140</v>
      </c>
      <c r="AU321" s="181" t="s">
        <v>87</v>
      </c>
      <c r="AV321" s="13" t="s">
        <v>87</v>
      </c>
      <c r="AW321" s="13" t="s">
        <v>34</v>
      </c>
      <c r="AX321" s="13" t="s">
        <v>80</v>
      </c>
      <c r="AY321" s="181" t="s">
        <v>131</v>
      </c>
    </row>
    <row r="322" s="13" customFormat="1">
      <c r="A322" s="13"/>
      <c r="B322" s="179"/>
      <c r="C322" s="13"/>
      <c r="D322" s="180" t="s">
        <v>140</v>
      </c>
      <c r="E322" s="181" t="s">
        <v>1</v>
      </c>
      <c r="F322" s="182" t="s">
        <v>717</v>
      </c>
      <c r="G322" s="13"/>
      <c r="H322" s="183">
        <v>35</v>
      </c>
      <c r="I322" s="184"/>
      <c r="J322" s="13"/>
      <c r="K322" s="13"/>
      <c r="L322" s="179"/>
      <c r="M322" s="185"/>
      <c r="N322" s="186"/>
      <c r="O322" s="186"/>
      <c r="P322" s="186"/>
      <c r="Q322" s="186"/>
      <c r="R322" s="186"/>
      <c r="S322" s="186"/>
      <c r="T322" s="18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1" t="s">
        <v>140</v>
      </c>
      <c r="AU322" s="181" t="s">
        <v>87</v>
      </c>
      <c r="AV322" s="13" t="s">
        <v>87</v>
      </c>
      <c r="AW322" s="13" t="s">
        <v>34</v>
      </c>
      <c r="AX322" s="13" t="s">
        <v>80</v>
      </c>
      <c r="AY322" s="181" t="s">
        <v>131</v>
      </c>
    </row>
    <row r="323" s="14" customFormat="1">
      <c r="A323" s="14"/>
      <c r="B323" s="200"/>
      <c r="C323" s="14"/>
      <c r="D323" s="180" t="s">
        <v>140</v>
      </c>
      <c r="E323" s="201" t="s">
        <v>1</v>
      </c>
      <c r="F323" s="202" t="s">
        <v>627</v>
      </c>
      <c r="G323" s="14"/>
      <c r="H323" s="203">
        <v>110</v>
      </c>
      <c r="I323" s="204"/>
      <c r="J323" s="14"/>
      <c r="K323" s="14"/>
      <c r="L323" s="200"/>
      <c r="M323" s="205"/>
      <c r="N323" s="206"/>
      <c r="O323" s="206"/>
      <c r="P323" s="206"/>
      <c r="Q323" s="206"/>
      <c r="R323" s="206"/>
      <c r="S323" s="206"/>
      <c r="T323" s="207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01" t="s">
        <v>140</v>
      </c>
      <c r="AU323" s="201" t="s">
        <v>87</v>
      </c>
      <c r="AV323" s="14" t="s">
        <v>138</v>
      </c>
      <c r="AW323" s="14" t="s">
        <v>34</v>
      </c>
      <c r="AX323" s="14" t="s">
        <v>85</v>
      </c>
      <c r="AY323" s="201" t="s">
        <v>131</v>
      </c>
    </row>
    <row r="324" s="2" customFormat="1" ht="33" customHeight="1">
      <c r="A324" s="36"/>
      <c r="B324" s="164"/>
      <c r="C324" s="165" t="s">
        <v>718</v>
      </c>
      <c r="D324" s="165" t="s">
        <v>134</v>
      </c>
      <c r="E324" s="166" t="s">
        <v>719</v>
      </c>
      <c r="F324" s="167" t="s">
        <v>720</v>
      </c>
      <c r="G324" s="168" t="s">
        <v>137</v>
      </c>
      <c r="H324" s="169">
        <v>110</v>
      </c>
      <c r="I324" s="170"/>
      <c r="J324" s="171">
        <f>ROUND(I324*H324,2)</f>
        <v>0</v>
      </c>
      <c r="K324" s="172"/>
      <c r="L324" s="37"/>
      <c r="M324" s="173" t="s">
        <v>1</v>
      </c>
      <c r="N324" s="174" t="s">
        <v>45</v>
      </c>
      <c r="O324" s="75"/>
      <c r="P324" s="175">
        <f>O324*H324</f>
        <v>0</v>
      </c>
      <c r="Q324" s="175">
        <v>1.0000000000000001E-05</v>
      </c>
      <c r="R324" s="175">
        <f>Q324*H324</f>
        <v>0.0011000000000000001</v>
      </c>
      <c r="S324" s="175">
        <v>0</v>
      </c>
      <c r="T324" s="176">
        <f>S324*H324</f>
        <v>0</v>
      </c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R324" s="177" t="s">
        <v>156</v>
      </c>
      <c r="AT324" s="177" t="s">
        <v>134</v>
      </c>
      <c r="AU324" s="177" t="s">
        <v>87</v>
      </c>
      <c r="AY324" s="17" t="s">
        <v>131</v>
      </c>
      <c r="BE324" s="178">
        <f>IF(N324="základní",J324,0)</f>
        <v>0</v>
      </c>
      <c r="BF324" s="178">
        <f>IF(N324="snížená",J324,0)</f>
        <v>0</v>
      </c>
      <c r="BG324" s="178">
        <f>IF(N324="zákl. přenesená",J324,0)</f>
        <v>0</v>
      </c>
      <c r="BH324" s="178">
        <f>IF(N324="sníž. přenesená",J324,0)</f>
        <v>0</v>
      </c>
      <c r="BI324" s="178">
        <f>IF(N324="nulová",J324,0)</f>
        <v>0</v>
      </c>
      <c r="BJ324" s="17" t="s">
        <v>85</v>
      </c>
      <c r="BK324" s="178">
        <f>ROUND(I324*H324,2)</f>
        <v>0</v>
      </c>
      <c r="BL324" s="17" t="s">
        <v>156</v>
      </c>
      <c r="BM324" s="177" t="s">
        <v>721</v>
      </c>
    </row>
    <row r="325" s="2" customFormat="1" ht="24.15" customHeight="1">
      <c r="A325" s="36"/>
      <c r="B325" s="164"/>
      <c r="C325" s="165" t="s">
        <v>722</v>
      </c>
      <c r="D325" s="165" t="s">
        <v>134</v>
      </c>
      <c r="E325" s="166" t="s">
        <v>723</v>
      </c>
      <c r="F325" s="167" t="s">
        <v>724</v>
      </c>
      <c r="G325" s="168" t="s">
        <v>137</v>
      </c>
      <c r="H325" s="169">
        <v>45</v>
      </c>
      <c r="I325" s="170"/>
      <c r="J325" s="171">
        <f>ROUND(I325*H325,2)</f>
        <v>0</v>
      </c>
      <c r="K325" s="172"/>
      <c r="L325" s="37"/>
      <c r="M325" s="173" t="s">
        <v>1</v>
      </c>
      <c r="N325" s="174" t="s">
        <v>45</v>
      </c>
      <c r="O325" s="75"/>
      <c r="P325" s="175">
        <f>O325*H325</f>
        <v>0</v>
      </c>
      <c r="Q325" s="175">
        <v>0.00020000000000000001</v>
      </c>
      <c r="R325" s="175">
        <f>Q325*H325</f>
        <v>0.0090000000000000011</v>
      </c>
      <c r="S325" s="175">
        <v>0</v>
      </c>
      <c r="T325" s="176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177" t="s">
        <v>156</v>
      </c>
      <c r="AT325" s="177" t="s">
        <v>134</v>
      </c>
      <c r="AU325" s="177" t="s">
        <v>87</v>
      </c>
      <c r="AY325" s="17" t="s">
        <v>131</v>
      </c>
      <c r="BE325" s="178">
        <f>IF(N325="základní",J325,0)</f>
        <v>0</v>
      </c>
      <c r="BF325" s="178">
        <f>IF(N325="snížená",J325,0)</f>
        <v>0</v>
      </c>
      <c r="BG325" s="178">
        <f>IF(N325="zákl. přenesená",J325,0)</f>
        <v>0</v>
      </c>
      <c r="BH325" s="178">
        <f>IF(N325="sníž. přenesená",J325,0)</f>
        <v>0</v>
      </c>
      <c r="BI325" s="178">
        <f>IF(N325="nulová",J325,0)</f>
        <v>0</v>
      </c>
      <c r="BJ325" s="17" t="s">
        <v>85</v>
      </c>
      <c r="BK325" s="178">
        <f>ROUND(I325*H325,2)</f>
        <v>0</v>
      </c>
      <c r="BL325" s="17" t="s">
        <v>156</v>
      </c>
      <c r="BM325" s="177" t="s">
        <v>725</v>
      </c>
    </row>
    <row r="326" s="12" customFormat="1" ht="22.8" customHeight="1">
      <c r="A326" s="12"/>
      <c r="B326" s="151"/>
      <c r="C326" s="12"/>
      <c r="D326" s="152" t="s">
        <v>79</v>
      </c>
      <c r="E326" s="162" t="s">
        <v>726</v>
      </c>
      <c r="F326" s="162" t="s">
        <v>727</v>
      </c>
      <c r="G326" s="12"/>
      <c r="H326" s="12"/>
      <c r="I326" s="154"/>
      <c r="J326" s="163">
        <f>BK326</f>
        <v>0</v>
      </c>
      <c r="K326" s="12"/>
      <c r="L326" s="151"/>
      <c r="M326" s="156"/>
      <c r="N326" s="157"/>
      <c r="O326" s="157"/>
      <c r="P326" s="158">
        <f>SUM(P327:P334)</f>
        <v>0</v>
      </c>
      <c r="Q326" s="157"/>
      <c r="R326" s="158">
        <f>SUM(R327:R334)</f>
        <v>0.011000000000000001</v>
      </c>
      <c r="S326" s="157"/>
      <c r="T326" s="159">
        <f>SUM(T327:T334)</f>
        <v>0.095399999999999999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152" t="s">
        <v>87</v>
      </c>
      <c r="AT326" s="160" t="s">
        <v>79</v>
      </c>
      <c r="AU326" s="160" t="s">
        <v>85</v>
      </c>
      <c r="AY326" s="152" t="s">
        <v>131</v>
      </c>
      <c r="BK326" s="161">
        <f>SUM(BK327:BK334)</f>
        <v>0</v>
      </c>
    </row>
    <row r="327" s="2" customFormat="1" ht="16.5" customHeight="1">
      <c r="A327" s="36"/>
      <c r="B327" s="164"/>
      <c r="C327" s="165" t="s">
        <v>728</v>
      </c>
      <c r="D327" s="165" t="s">
        <v>134</v>
      </c>
      <c r="E327" s="166" t="s">
        <v>729</v>
      </c>
      <c r="F327" s="167" t="s">
        <v>730</v>
      </c>
      <c r="G327" s="168" t="s">
        <v>137</v>
      </c>
      <c r="H327" s="169">
        <v>1.9079999999999999</v>
      </c>
      <c r="I327" s="170"/>
      <c r="J327" s="171">
        <f>ROUND(I327*H327,2)</f>
        <v>0</v>
      </c>
      <c r="K327" s="172"/>
      <c r="L327" s="37"/>
      <c r="M327" s="173" t="s">
        <v>1</v>
      </c>
      <c r="N327" s="174" t="s">
        <v>45</v>
      </c>
      <c r="O327" s="75"/>
      <c r="P327" s="175">
        <f>O327*H327</f>
        <v>0</v>
      </c>
      <c r="Q327" s="175">
        <v>0</v>
      </c>
      <c r="R327" s="175">
        <f>Q327*H327</f>
        <v>0</v>
      </c>
      <c r="S327" s="175">
        <v>0.050000000000000003</v>
      </c>
      <c r="T327" s="176">
        <f>S327*H327</f>
        <v>0.095399999999999999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77" t="s">
        <v>156</v>
      </c>
      <c r="AT327" s="177" t="s">
        <v>134</v>
      </c>
      <c r="AU327" s="177" t="s">
        <v>87</v>
      </c>
      <c r="AY327" s="17" t="s">
        <v>131</v>
      </c>
      <c r="BE327" s="178">
        <f>IF(N327="základní",J327,0)</f>
        <v>0</v>
      </c>
      <c r="BF327" s="178">
        <f>IF(N327="snížená",J327,0)</f>
        <v>0</v>
      </c>
      <c r="BG327" s="178">
        <f>IF(N327="zákl. přenesená",J327,0)</f>
        <v>0</v>
      </c>
      <c r="BH327" s="178">
        <f>IF(N327="sníž. přenesená",J327,0)</f>
        <v>0</v>
      </c>
      <c r="BI327" s="178">
        <f>IF(N327="nulová",J327,0)</f>
        <v>0</v>
      </c>
      <c r="BJ327" s="17" t="s">
        <v>85</v>
      </c>
      <c r="BK327" s="178">
        <f>ROUND(I327*H327,2)</f>
        <v>0</v>
      </c>
      <c r="BL327" s="17" t="s">
        <v>156</v>
      </c>
      <c r="BM327" s="177" t="s">
        <v>731</v>
      </c>
    </row>
    <row r="328" s="13" customFormat="1">
      <c r="A328" s="13"/>
      <c r="B328" s="179"/>
      <c r="C328" s="13"/>
      <c r="D328" s="180" t="s">
        <v>140</v>
      </c>
      <c r="E328" s="181" t="s">
        <v>1</v>
      </c>
      <c r="F328" s="182" t="s">
        <v>732</v>
      </c>
      <c r="G328" s="13"/>
      <c r="H328" s="183">
        <v>1.9079999999999999</v>
      </c>
      <c r="I328" s="184"/>
      <c r="J328" s="13"/>
      <c r="K328" s="13"/>
      <c r="L328" s="179"/>
      <c r="M328" s="185"/>
      <c r="N328" s="186"/>
      <c r="O328" s="186"/>
      <c r="P328" s="186"/>
      <c r="Q328" s="186"/>
      <c r="R328" s="186"/>
      <c r="S328" s="186"/>
      <c r="T328" s="187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1" t="s">
        <v>140</v>
      </c>
      <c r="AU328" s="181" t="s">
        <v>87</v>
      </c>
      <c r="AV328" s="13" t="s">
        <v>87</v>
      </c>
      <c r="AW328" s="13" t="s">
        <v>34</v>
      </c>
      <c r="AX328" s="13" t="s">
        <v>85</v>
      </c>
      <c r="AY328" s="181" t="s">
        <v>131</v>
      </c>
    </row>
    <row r="329" s="2" customFormat="1" ht="33" customHeight="1">
      <c r="A329" s="36"/>
      <c r="B329" s="164"/>
      <c r="C329" s="165" t="s">
        <v>733</v>
      </c>
      <c r="D329" s="165" t="s">
        <v>134</v>
      </c>
      <c r="E329" s="166" t="s">
        <v>734</v>
      </c>
      <c r="F329" s="167" t="s">
        <v>735</v>
      </c>
      <c r="G329" s="168" t="s">
        <v>170</v>
      </c>
      <c r="H329" s="169">
        <v>1</v>
      </c>
      <c r="I329" s="170"/>
      <c r="J329" s="171">
        <f>ROUND(I329*H329,2)</f>
        <v>0</v>
      </c>
      <c r="K329" s="172"/>
      <c r="L329" s="37"/>
      <c r="M329" s="173" t="s">
        <v>1</v>
      </c>
      <c r="N329" s="174" t="s">
        <v>45</v>
      </c>
      <c r="O329" s="75"/>
      <c r="P329" s="175">
        <f>O329*H329</f>
        <v>0</v>
      </c>
      <c r="Q329" s="175">
        <v>0</v>
      </c>
      <c r="R329" s="175">
        <f>Q329*H329</f>
        <v>0</v>
      </c>
      <c r="S329" s="175">
        <v>0</v>
      </c>
      <c r="T329" s="176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77" t="s">
        <v>156</v>
      </c>
      <c r="AT329" s="177" t="s">
        <v>134</v>
      </c>
      <c r="AU329" s="177" t="s">
        <v>87</v>
      </c>
      <c r="AY329" s="17" t="s">
        <v>131</v>
      </c>
      <c r="BE329" s="178">
        <f>IF(N329="základní",J329,0)</f>
        <v>0</v>
      </c>
      <c r="BF329" s="178">
        <f>IF(N329="snížená",J329,0)</f>
        <v>0</v>
      </c>
      <c r="BG329" s="178">
        <f>IF(N329="zákl. přenesená",J329,0)</f>
        <v>0</v>
      </c>
      <c r="BH329" s="178">
        <f>IF(N329="sníž. přenesená",J329,0)</f>
        <v>0</v>
      </c>
      <c r="BI329" s="178">
        <f>IF(N329="nulová",J329,0)</f>
        <v>0</v>
      </c>
      <c r="BJ329" s="17" t="s">
        <v>85</v>
      </c>
      <c r="BK329" s="178">
        <f>ROUND(I329*H329,2)</f>
        <v>0</v>
      </c>
      <c r="BL329" s="17" t="s">
        <v>156</v>
      </c>
      <c r="BM329" s="177" t="s">
        <v>736</v>
      </c>
    </row>
    <row r="330" s="2" customFormat="1" ht="24.15" customHeight="1">
      <c r="A330" s="36"/>
      <c r="B330" s="164"/>
      <c r="C330" s="188" t="s">
        <v>737</v>
      </c>
      <c r="D330" s="188" t="s">
        <v>173</v>
      </c>
      <c r="E330" s="189" t="s">
        <v>738</v>
      </c>
      <c r="F330" s="190" t="s">
        <v>739</v>
      </c>
      <c r="G330" s="191" t="s">
        <v>170</v>
      </c>
      <c r="H330" s="192">
        <v>1</v>
      </c>
      <c r="I330" s="193"/>
      <c r="J330" s="194">
        <f>ROUND(I330*H330,2)</f>
        <v>0</v>
      </c>
      <c r="K330" s="195"/>
      <c r="L330" s="196"/>
      <c r="M330" s="197" t="s">
        <v>1</v>
      </c>
      <c r="N330" s="198" t="s">
        <v>45</v>
      </c>
      <c r="O330" s="75"/>
      <c r="P330" s="175">
        <f>O330*H330</f>
        <v>0</v>
      </c>
      <c r="Q330" s="175">
        <v>0.0022000000000000001</v>
      </c>
      <c r="R330" s="175">
        <f>Q330*H330</f>
        <v>0.0022000000000000001</v>
      </c>
      <c r="S330" s="175">
        <v>0</v>
      </c>
      <c r="T330" s="176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77" t="s">
        <v>285</v>
      </c>
      <c r="AT330" s="177" t="s">
        <v>173</v>
      </c>
      <c r="AU330" s="177" t="s">
        <v>87</v>
      </c>
      <c r="AY330" s="17" t="s">
        <v>131</v>
      </c>
      <c r="BE330" s="178">
        <f>IF(N330="základní",J330,0)</f>
        <v>0</v>
      </c>
      <c r="BF330" s="178">
        <f>IF(N330="snížená",J330,0)</f>
        <v>0</v>
      </c>
      <c r="BG330" s="178">
        <f>IF(N330="zákl. přenesená",J330,0)</f>
        <v>0</v>
      </c>
      <c r="BH330" s="178">
        <f>IF(N330="sníž. přenesená",J330,0)</f>
        <v>0</v>
      </c>
      <c r="BI330" s="178">
        <f>IF(N330="nulová",J330,0)</f>
        <v>0</v>
      </c>
      <c r="BJ330" s="17" t="s">
        <v>85</v>
      </c>
      <c r="BK330" s="178">
        <f>ROUND(I330*H330,2)</f>
        <v>0</v>
      </c>
      <c r="BL330" s="17" t="s">
        <v>156</v>
      </c>
      <c r="BM330" s="177" t="s">
        <v>740</v>
      </c>
    </row>
    <row r="331" s="2" customFormat="1" ht="37.8" customHeight="1">
      <c r="A331" s="36"/>
      <c r="B331" s="164"/>
      <c r="C331" s="165" t="s">
        <v>741</v>
      </c>
      <c r="D331" s="165" t="s">
        <v>134</v>
      </c>
      <c r="E331" s="166" t="s">
        <v>742</v>
      </c>
      <c r="F331" s="167" t="s">
        <v>743</v>
      </c>
      <c r="G331" s="168" t="s">
        <v>170</v>
      </c>
      <c r="H331" s="169">
        <v>4</v>
      </c>
      <c r="I331" s="170"/>
      <c r="J331" s="171">
        <f>ROUND(I331*H331,2)</f>
        <v>0</v>
      </c>
      <c r="K331" s="172"/>
      <c r="L331" s="37"/>
      <c r="M331" s="173" t="s">
        <v>1</v>
      </c>
      <c r="N331" s="174" t="s">
        <v>45</v>
      </c>
      <c r="O331" s="75"/>
      <c r="P331" s="175">
        <f>O331*H331</f>
        <v>0</v>
      </c>
      <c r="Q331" s="175">
        <v>0</v>
      </c>
      <c r="R331" s="175">
        <f>Q331*H331</f>
        <v>0</v>
      </c>
      <c r="S331" s="175">
        <v>0</v>
      </c>
      <c r="T331" s="176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177" t="s">
        <v>156</v>
      </c>
      <c r="AT331" s="177" t="s">
        <v>134</v>
      </c>
      <c r="AU331" s="177" t="s">
        <v>87</v>
      </c>
      <c r="AY331" s="17" t="s">
        <v>131</v>
      </c>
      <c r="BE331" s="178">
        <f>IF(N331="základní",J331,0)</f>
        <v>0</v>
      </c>
      <c r="BF331" s="178">
        <f>IF(N331="snížená",J331,0)</f>
        <v>0</v>
      </c>
      <c r="BG331" s="178">
        <f>IF(N331="zákl. přenesená",J331,0)</f>
        <v>0</v>
      </c>
      <c r="BH331" s="178">
        <f>IF(N331="sníž. přenesená",J331,0)</f>
        <v>0</v>
      </c>
      <c r="BI331" s="178">
        <f>IF(N331="nulová",J331,0)</f>
        <v>0</v>
      </c>
      <c r="BJ331" s="17" t="s">
        <v>85</v>
      </c>
      <c r="BK331" s="178">
        <f>ROUND(I331*H331,2)</f>
        <v>0</v>
      </c>
      <c r="BL331" s="17" t="s">
        <v>156</v>
      </c>
      <c r="BM331" s="177" t="s">
        <v>744</v>
      </c>
    </row>
    <row r="332" s="2" customFormat="1" ht="24.15" customHeight="1">
      <c r="A332" s="36"/>
      <c r="B332" s="164"/>
      <c r="C332" s="188" t="s">
        <v>745</v>
      </c>
      <c r="D332" s="188" t="s">
        <v>173</v>
      </c>
      <c r="E332" s="189" t="s">
        <v>746</v>
      </c>
      <c r="F332" s="190" t="s">
        <v>747</v>
      </c>
      <c r="G332" s="191" t="s">
        <v>170</v>
      </c>
      <c r="H332" s="192">
        <v>4</v>
      </c>
      <c r="I332" s="193"/>
      <c r="J332" s="194">
        <f>ROUND(I332*H332,2)</f>
        <v>0</v>
      </c>
      <c r="K332" s="195"/>
      <c r="L332" s="196"/>
      <c r="M332" s="197" t="s">
        <v>1</v>
      </c>
      <c r="N332" s="198" t="s">
        <v>45</v>
      </c>
      <c r="O332" s="75"/>
      <c r="P332" s="175">
        <f>O332*H332</f>
        <v>0</v>
      </c>
      <c r="Q332" s="175">
        <v>0.0022000000000000001</v>
      </c>
      <c r="R332" s="175">
        <f>Q332*H332</f>
        <v>0.0088000000000000005</v>
      </c>
      <c r="S332" s="175">
        <v>0</v>
      </c>
      <c r="T332" s="176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77" t="s">
        <v>285</v>
      </c>
      <c r="AT332" s="177" t="s">
        <v>173</v>
      </c>
      <c r="AU332" s="177" t="s">
        <v>87</v>
      </c>
      <c r="AY332" s="17" t="s">
        <v>131</v>
      </c>
      <c r="BE332" s="178">
        <f>IF(N332="základní",J332,0)</f>
        <v>0</v>
      </c>
      <c r="BF332" s="178">
        <f>IF(N332="snížená",J332,0)</f>
        <v>0</v>
      </c>
      <c r="BG332" s="178">
        <f>IF(N332="zákl. přenesená",J332,0)</f>
        <v>0</v>
      </c>
      <c r="BH332" s="178">
        <f>IF(N332="sníž. přenesená",J332,0)</f>
        <v>0</v>
      </c>
      <c r="BI332" s="178">
        <f>IF(N332="nulová",J332,0)</f>
        <v>0</v>
      </c>
      <c r="BJ332" s="17" t="s">
        <v>85</v>
      </c>
      <c r="BK332" s="178">
        <f>ROUND(I332*H332,2)</f>
        <v>0</v>
      </c>
      <c r="BL332" s="17" t="s">
        <v>156</v>
      </c>
      <c r="BM332" s="177" t="s">
        <v>748</v>
      </c>
    </row>
    <row r="333" s="2" customFormat="1" ht="24.15" customHeight="1">
      <c r="A333" s="36"/>
      <c r="B333" s="164"/>
      <c r="C333" s="165" t="s">
        <v>749</v>
      </c>
      <c r="D333" s="165" t="s">
        <v>134</v>
      </c>
      <c r="E333" s="166" t="s">
        <v>750</v>
      </c>
      <c r="F333" s="167" t="s">
        <v>751</v>
      </c>
      <c r="G333" s="168" t="s">
        <v>238</v>
      </c>
      <c r="H333" s="169">
        <v>0.010999999999999999</v>
      </c>
      <c r="I333" s="170"/>
      <c r="J333" s="171">
        <f>ROUND(I333*H333,2)</f>
        <v>0</v>
      </c>
      <c r="K333" s="172"/>
      <c r="L333" s="37"/>
      <c r="M333" s="173" t="s">
        <v>1</v>
      </c>
      <c r="N333" s="174" t="s">
        <v>45</v>
      </c>
      <c r="O333" s="75"/>
      <c r="P333" s="175">
        <f>O333*H333</f>
        <v>0</v>
      </c>
      <c r="Q333" s="175">
        <v>0</v>
      </c>
      <c r="R333" s="175">
        <f>Q333*H333</f>
        <v>0</v>
      </c>
      <c r="S333" s="175">
        <v>0</v>
      </c>
      <c r="T333" s="176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177" t="s">
        <v>156</v>
      </c>
      <c r="AT333" s="177" t="s">
        <v>134</v>
      </c>
      <c r="AU333" s="177" t="s">
        <v>87</v>
      </c>
      <c r="AY333" s="17" t="s">
        <v>131</v>
      </c>
      <c r="BE333" s="178">
        <f>IF(N333="základní",J333,0)</f>
        <v>0</v>
      </c>
      <c r="BF333" s="178">
        <f>IF(N333="snížená",J333,0)</f>
        <v>0</v>
      </c>
      <c r="BG333" s="178">
        <f>IF(N333="zákl. přenesená",J333,0)</f>
        <v>0</v>
      </c>
      <c r="BH333" s="178">
        <f>IF(N333="sníž. přenesená",J333,0)</f>
        <v>0</v>
      </c>
      <c r="BI333" s="178">
        <f>IF(N333="nulová",J333,0)</f>
        <v>0</v>
      </c>
      <c r="BJ333" s="17" t="s">
        <v>85</v>
      </c>
      <c r="BK333" s="178">
        <f>ROUND(I333*H333,2)</f>
        <v>0</v>
      </c>
      <c r="BL333" s="17" t="s">
        <v>156</v>
      </c>
      <c r="BM333" s="177" t="s">
        <v>752</v>
      </c>
    </row>
    <row r="334" s="2" customFormat="1" ht="24.15" customHeight="1">
      <c r="A334" s="36"/>
      <c r="B334" s="164"/>
      <c r="C334" s="165" t="s">
        <v>753</v>
      </c>
      <c r="D334" s="165" t="s">
        <v>134</v>
      </c>
      <c r="E334" s="166" t="s">
        <v>754</v>
      </c>
      <c r="F334" s="167" t="s">
        <v>755</v>
      </c>
      <c r="G334" s="168" t="s">
        <v>238</v>
      </c>
      <c r="H334" s="169">
        <v>0.010999999999999999</v>
      </c>
      <c r="I334" s="170"/>
      <c r="J334" s="171">
        <f>ROUND(I334*H334,2)</f>
        <v>0</v>
      </c>
      <c r="K334" s="172"/>
      <c r="L334" s="37"/>
      <c r="M334" s="173" t="s">
        <v>1</v>
      </c>
      <c r="N334" s="174" t="s">
        <v>45</v>
      </c>
      <c r="O334" s="75"/>
      <c r="P334" s="175">
        <f>O334*H334</f>
        <v>0</v>
      </c>
      <c r="Q334" s="175">
        <v>0</v>
      </c>
      <c r="R334" s="175">
        <f>Q334*H334</f>
        <v>0</v>
      </c>
      <c r="S334" s="175">
        <v>0</v>
      </c>
      <c r="T334" s="176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77" t="s">
        <v>156</v>
      </c>
      <c r="AT334" s="177" t="s">
        <v>134</v>
      </c>
      <c r="AU334" s="177" t="s">
        <v>87</v>
      </c>
      <c r="AY334" s="17" t="s">
        <v>131</v>
      </c>
      <c r="BE334" s="178">
        <f>IF(N334="základní",J334,0)</f>
        <v>0</v>
      </c>
      <c r="BF334" s="178">
        <f>IF(N334="snížená",J334,0)</f>
        <v>0</v>
      </c>
      <c r="BG334" s="178">
        <f>IF(N334="zákl. přenesená",J334,0)</f>
        <v>0</v>
      </c>
      <c r="BH334" s="178">
        <f>IF(N334="sníž. přenesená",J334,0)</f>
        <v>0</v>
      </c>
      <c r="BI334" s="178">
        <f>IF(N334="nulová",J334,0)</f>
        <v>0</v>
      </c>
      <c r="BJ334" s="17" t="s">
        <v>85</v>
      </c>
      <c r="BK334" s="178">
        <f>ROUND(I334*H334,2)</f>
        <v>0</v>
      </c>
      <c r="BL334" s="17" t="s">
        <v>156</v>
      </c>
      <c r="BM334" s="177" t="s">
        <v>756</v>
      </c>
    </row>
    <row r="335" s="12" customFormat="1" ht="25.92" customHeight="1">
      <c r="A335" s="12"/>
      <c r="B335" s="151"/>
      <c r="C335" s="12"/>
      <c r="D335" s="152" t="s">
        <v>79</v>
      </c>
      <c r="E335" s="153" t="s">
        <v>173</v>
      </c>
      <c r="F335" s="153" t="s">
        <v>757</v>
      </c>
      <c r="G335" s="12"/>
      <c r="H335" s="12"/>
      <c r="I335" s="154"/>
      <c r="J335" s="155">
        <f>BK335</f>
        <v>0</v>
      </c>
      <c r="K335" s="12"/>
      <c r="L335" s="151"/>
      <c r="M335" s="156"/>
      <c r="N335" s="157"/>
      <c r="O335" s="157"/>
      <c r="P335" s="158">
        <f>P336</f>
        <v>0</v>
      </c>
      <c r="Q335" s="157"/>
      <c r="R335" s="158">
        <f>R336</f>
        <v>0</v>
      </c>
      <c r="S335" s="157"/>
      <c r="T335" s="159">
        <f>T336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52" t="s">
        <v>146</v>
      </c>
      <c r="AT335" s="160" t="s">
        <v>79</v>
      </c>
      <c r="AU335" s="160" t="s">
        <v>80</v>
      </c>
      <c r="AY335" s="152" t="s">
        <v>131</v>
      </c>
      <c r="BK335" s="161">
        <f>BK336</f>
        <v>0</v>
      </c>
    </row>
    <row r="336" s="12" customFormat="1" ht="22.8" customHeight="1">
      <c r="A336" s="12"/>
      <c r="B336" s="151"/>
      <c r="C336" s="12"/>
      <c r="D336" s="152" t="s">
        <v>79</v>
      </c>
      <c r="E336" s="162" t="s">
        <v>758</v>
      </c>
      <c r="F336" s="162" t="s">
        <v>759</v>
      </c>
      <c r="G336" s="12"/>
      <c r="H336" s="12"/>
      <c r="I336" s="154"/>
      <c r="J336" s="163">
        <f>BK336</f>
        <v>0</v>
      </c>
      <c r="K336" s="12"/>
      <c r="L336" s="151"/>
      <c r="M336" s="156"/>
      <c r="N336" s="157"/>
      <c r="O336" s="157"/>
      <c r="P336" s="158">
        <f>P337</f>
        <v>0</v>
      </c>
      <c r="Q336" s="157"/>
      <c r="R336" s="158">
        <f>R337</f>
        <v>0</v>
      </c>
      <c r="S336" s="157"/>
      <c r="T336" s="159">
        <f>T337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52" t="s">
        <v>146</v>
      </c>
      <c r="AT336" s="160" t="s">
        <v>79</v>
      </c>
      <c r="AU336" s="160" t="s">
        <v>85</v>
      </c>
      <c r="AY336" s="152" t="s">
        <v>131</v>
      </c>
      <c r="BK336" s="161">
        <f>BK337</f>
        <v>0</v>
      </c>
    </row>
    <row r="337" s="2" customFormat="1" ht="16.5" customHeight="1">
      <c r="A337" s="36"/>
      <c r="B337" s="164"/>
      <c r="C337" s="165" t="s">
        <v>760</v>
      </c>
      <c r="D337" s="165" t="s">
        <v>134</v>
      </c>
      <c r="E337" s="166" t="s">
        <v>761</v>
      </c>
      <c r="F337" s="167" t="s">
        <v>762</v>
      </c>
      <c r="G337" s="168" t="s">
        <v>170</v>
      </c>
      <c r="H337" s="169">
        <v>2</v>
      </c>
      <c r="I337" s="170"/>
      <c r="J337" s="171">
        <f>ROUND(I337*H337,2)</f>
        <v>0</v>
      </c>
      <c r="K337" s="172"/>
      <c r="L337" s="37"/>
      <c r="M337" s="173" t="s">
        <v>1</v>
      </c>
      <c r="N337" s="174" t="s">
        <v>45</v>
      </c>
      <c r="O337" s="75"/>
      <c r="P337" s="175">
        <f>O337*H337</f>
        <v>0</v>
      </c>
      <c r="Q337" s="175">
        <v>0</v>
      </c>
      <c r="R337" s="175">
        <f>Q337*H337</f>
        <v>0</v>
      </c>
      <c r="S337" s="175">
        <v>0</v>
      </c>
      <c r="T337" s="176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177" t="s">
        <v>419</v>
      </c>
      <c r="AT337" s="177" t="s">
        <v>134</v>
      </c>
      <c r="AU337" s="177" t="s">
        <v>87</v>
      </c>
      <c r="AY337" s="17" t="s">
        <v>131</v>
      </c>
      <c r="BE337" s="178">
        <f>IF(N337="základní",J337,0)</f>
        <v>0</v>
      </c>
      <c r="BF337" s="178">
        <f>IF(N337="snížená",J337,0)</f>
        <v>0</v>
      </c>
      <c r="BG337" s="178">
        <f>IF(N337="zákl. přenesená",J337,0)</f>
        <v>0</v>
      </c>
      <c r="BH337" s="178">
        <f>IF(N337="sníž. přenesená",J337,0)</f>
        <v>0</v>
      </c>
      <c r="BI337" s="178">
        <f>IF(N337="nulová",J337,0)</f>
        <v>0</v>
      </c>
      <c r="BJ337" s="17" t="s">
        <v>85</v>
      </c>
      <c r="BK337" s="178">
        <f>ROUND(I337*H337,2)</f>
        <v>0</v>
      </c>
      <c r="BL337" s="17" t="s">
        <v>419</v>
      </c>
      <c r="BM337" s="177" t="s">
        <v>763</v>
      </c>
    </row>
    <row r="338" s="12" customFormat="1" ht="25.92" customHeight="1">
      <c r="A338" s="12"/>
      <c r="B338" s="151"/>
      <c r="C338" s="12"/>
      <c r="D338" s="152" t="s">
        <v>79</v>
      </c>
      <c r="E338" s="153" t="s">
        <v>764</v>
      </c>
      <c r="F338" s="153" t="s">
        <v>765</v>
      </c>
      <c r="G338" s="12"/>
      <c r="H338" s="12"/>
      <c r="I338" s="154"/>
      <c r="J338" s="155">
        <f>BK338</f>
        <v>0</v>
      </c>
      <c r="K338" s="12"/>
      <c r="L338" s="151"/>
      <c r="M338" s="156"/>
      <c r="N338" s="157"/>
      <c r="O338" s="157"/>
      <c r="P338" s="158">
        <f>P339</f>
        <v>0</v>
      </c>
      <c r="Q338" s="157"/>
      <c r="R338" s="158">
        <f>R339</f>
        <v>0</v>
      </c>
      <c r="S338" s="157"/>
      <c r="T338" s="159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152" t="s">
        <v>159</v>
      </c>
      <c r="AT338" s="160" t="s">
        <v>79</v>
      </c>
      <c r="AU338" s="160" t="s">
        <v>80</v>
      </c>
      <c r="AY338" s="152" t="s">
        <v>131</v>
      </c>
      <c r="BK338" s="161">
        <f>BK339</f>
        <v>0</v>
      </c>
    </row>
    <row r="339" s="12" customFormat="1" ht="22.8" customHeight="1">
      <c r="A339" s="12"/>
      <c r="B339" s="151"/>
      <c r="C339" s="12"/>
      <c r="D339" s="152" t="s">
        <v>79</v>
      </c>
      <c r="E339" s="162" t="s">
        <v>766</v>
      </c>
      <c r="F339" s="162" t="s">
        <v>767</v>
      </c>
      <c r="G339" s="12"/>
      <c r="H339" s="12"/>
      <c r="I339" s="154"/>
      <c r="J339" s="163">
        <f>BK339</f>
        <v>0</v>
      </c>
      <c r="K339" s="12"/>
      <c r="L339" s="151"/>
      <c r="M339" s="156"/>
      <c r="N339" s="157"/>
      <c r="O339" s="157"/>
      <c r="P339" s="158">
        <f>P340</f>
        <v>0</v>
      </c>
      <c r="Q339" s="157"/>
      <c r="R339" s="158">
        <f>R340</f>
        <v>0</v>
      </c>
      <c r="S339" s="157"/>
      <c r="T339" s="159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52" t="s">
        <v>159</v>
      </c>
      <c r="AT339" s="160" t="s">
        <v>79</v>
      </c>
      <c r="AU339" s="160" t="s">
        <v>85</v>
      </c>
      <c r="AY339" s="152" t="s">
        <v>131</v>
      </c>
      <c r="BK339" s="161">
        <f>BK340</f>
        <v>0</v>
      </c>
    </row>
    <row r="340" s="2" customFormat="1" ht="16.5" customHeight="1">
      <c r="A340" s="36"/>
      <c r="B340" s="164"/>
      <c r="C340" s="165" t="s">
        <v>768</v>
      </c>
      <c r="D340" s="165" t="s">
        <v>134</v>
      </c>
      <c r="E340" s="166" t="s">
        <v>769</v>
      </c>
      <c r="F340" s="167" t="s">
        <v>767</v>
      </c>
      <c r="G340" s="168" t="s">
        <v>306</v>
      </c>
      <c r="H340" s="169">
        <v>1</v>
      </c>
      <c r="I340" s="170"/>
      <c r="J340" s="171">
        <f>ROUND(I340*H340,2)</f>
        <v>0</v>
      </c>
      <c r="K340" s="172"/>
      <c r="L340" s="37"/>
      <c r="M340" s="208" t="s">
        <v>1</v>
      </c>
      <c r="N340" s="209" t="s">
        <v>45</v>
      </c>
      <c r="O340" s="210"/>
      <c r="P340" s="211">
        <f>O340*H340</f>
        <v>0</v>
      </c>
      <c r="Q340" s="211">
        <v>0</v>
      </c>
      <c r="R340" s="211">
        <f>Q340*H340</f>
        <v>0</v>
      </c>
      <c r="S340" s="211">
        <v>0</v>
      </c>
      <c r="T340" s="212">
        <f>S340*H340</f>
        <v>0</v>
      </c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R340" s="177" t="s">
        <v>770</v>
      </c>
      <c r="AT340" s="177" t="s">
        <v>134</v>
      </c>
      <c r="AU340" s="177" t="s">
        <v>87</v>
      </c>
      <c r="AY340" s="17" t="s">
        <v>131</v>
      </c>
      <c r="BE340" s="178">
        <f>IF(N340="základní",J340,0)</f>
        <v>0</v>
      </c>
      <c r="BF340" s="178">
        <f>IF(N340="snížená",J340,0)</f>
        <v>0</v>
      </c>
      <c r="BG340" s="178">
        <f>IF(N340="zákl. přenesená",J340,0)</f>
        <v>0</v>
      </c>
      <c r="BH340" s="178">
        <f>IF(N340="sníž. přenesená",J340,0)</f>
        <v>0</v>
      </c>
      <c r="BI340" s="178">
        <f>IF(N340="nulová",J340,0)</f>
        <v>0</v>
      </c>
      <c r="BJ340" s="17" t="s">
        <v>85</v>
      </c>
      <c r="BK340" s="178">
        <f>ROUND(I340*H340,2)</f>
        <v>0</v>
      </c>
      <c r="BL340" s="17" t="s">
        <v>770</v>
      </c>
      <c r="BM340" s="177" t="s">
        <v>771</v>
      </c>
    </row>
    <row r="341" s="2" customFormat="1" ht="6.96" customHeight="1">
      <c r="A341" s="36"/>
      <c r="B341" s="58"/>
      <c r="C341" s="59"/>
      <c r="D341" s="59"/>
      <c r="E341" s="59"/>
      <c r="F341" s="59"/>
      <c r="G341" s="59"/>
      <c r="H341" s="59"/>
      <c r="I341" s="59"/>
      <c r="J341" s="59"/>
      <c r="K341" s="59"/>
      <c r="L341" s="37"/>
      <c r="M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</row>
  </sheetData>
  <autoFilter ref="C133:K340"/>
  <mergeCells count="6">
    <mergeCell ref="E7:H7"/>
    <mergeCell ref="E16:H16"/>
    <mergeCell ref="E25:H25"/>
    <mergeCell ref="E85:H85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DESKTOP\uzivatel</dc:creator>
  <cp:lastModifiedBy>DESKTOP\uzivatel</cp:lastModifiedBy>
  <dcterms:created xsi:type="dcterms:W3CDTF">2024-03-26T09:23:56Z</dcterms:created>
  <dcterms:modified xsi:type="dcterms:W3CDTF">2024-03-26T09:24:00Z</dcterms:modified>
</cp:coreProperties>
</file>