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usrp3.praha3.cz\fold$\taborska.sarka\Desktop\Obnova dětského hřiště Lupáčova\"/>
    </mc:Choice>
  </mc:AlternateContent>
  <xr:revisionPtr revIDLastSave="0" documentId="8_{AEA2E42C-CF44-42FB-94E4-E471AC7E08D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SO 01 - Oplocení" sheetId="2" r:id="rId2"/>
    <sheet name="SO 02 - Krajinářské úpravy" sheetId="3" r:id="rId3"/>
    <sheet name="SO 03 - Dřevěná paluba" sheetId="4" r:id="rId4"/>
    <sheet name="VRN - Vedlejší rozpočtové..." sheetId="5" r:id="rId5"/>
    <sheet name="Pokyny pro vyplnění" sheetId="6" r:id="rId6"/>
  </sheets>
  <definedNames>
    <definedName name="_xlnm._FilterDatabase" localSheetId="1" hidden="1">'SO 01 - Oplocení'!$C$88:$K$213</definedName>
    <definedName name="_xlnm._FilterDatabase" localSheetId="2" hidden="1">'SO 02 - Krajinářské úpravy'!$C$89:$K$401</definedName>
    <definedName name="_xlnm._FilterDatabase" localSheetId="3" hidden="1">'SO 03 - Dřevěná paluba'!$C$87:$K$165</definedName>
    <definedName name="_xlnm._FilterDatabase" localSheetId="4" hidden="1">'VRN - Vedlejší rozpočtové...'!$C$84:$K$121</definedName>
    <definedName name="_xlnm.Print_Titles" localSheetId="0">'Rekapitulace stavby'!$52:$52</definedName>
    <definedName name="_xlnm.Print_Titles" localSheetId="1">'SO 01 - Oplocení'!$88:$88</definedName>
    <definedName name="_xlnm.Print_Titles" localSheetId="2">'SO 02 - Krajinářské úpravy'!$89:$89</definedName>
    <definedName name="_xlnm.Print_Titles" localSheetId="3">'SO 03 - Dřevěná paluba'!$87:$87</definedName>
    <definedName name="_xlnm.Print_Titles" localSheetId="4">'VRN - Vedlejší rozpočtové...'!$84:$84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1">'SO 01 - Oplocení'!$C$4:$J$39,'SO 01 - Oplocení'!$C$45:$J$70,'SO 01 - Oplocení'!$C$76:$K$213</definedName>
    <definedName name="_xlnm.Print_Area" localSheetId="2">'SO 02 - Krajinářské úpravy'!$C$4:$J$39,'SO 02 - Krajinářské úpravy'!$C$45:$J$71,'SO 02 - Krajinářské úpravy'!$C$77:$K$401</definedName>
    <definedName name="_xlnm.Print_Area" localSheetId="3">'SO 03 - Dřevěná paluba'!$C$4:$J$39,'SO 03 - Dřevěná paluba'!$C$45:$J$69,'SO 03 - Dřevěná paluba'!$C$75:$K$165</definedName>
    <definedName name="_xlnm.Print_Area" localSheetId="4">'VRN - Vedlejší rozpočtové...'!$C$4:$J$39,'VRN - Vedlejší rozpočtové...'!$C$45:$J$66,'VRN - Vedlejší rozpočtové...'!$C$72:$K$121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58" i="1"/>
  <c r="J35" i="5"/>
  <c r="AX58" i="1" s="1"/>
  <c r="BI120" i="5"/>
  <c r="BH120" i="5"/>
  <c r="BG120" i="5"/>
  <c r="BF120" i="5"/>
  <c r="T120" i="5"/>
  <c r="T119" i="5"/>
  <c r="R120" i="5"/>
  <c r="R119" i="5" s="1"/>
  <c r="P120" i="5"/>
  <c r="P119" i="5"/>
  <c r="BI116" i="5"/>
  <c r="BH116" i="5"/>
  <c r="BG116" i="5"/>
  <c r="BF116" i="5"/>
  <c r="T116" i="5"/>
  <c r="R116" i="5"/>
  <c r="P116" i="5"/>
  <c r="BI113" i="5"/>
  <c r="BH113" i="5"/>
  <c r="BG113" i="5"/>
  <c r="BF113" i="5"/>
  <c r="T113" i="5"/>
  <c r="R113" i="5"/>
  <c r="P113" i="5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5" i="5"/>
  <c r="BH105" i="5"/>
  <c r="BG105" i="5"/>
  <c r="BF105" i="5"/>
  <c r="T105" i="5"/>
  <c r="R105" i="5"/>
  <c r="P105" i="5"/>
  <c r="BI102" i="5"/>
  <c r="BH102" i="5"/>
  <c r="BG102" i="5"/>
  <c r="BF102" i="5"/>
  <c r="T102" i="5"/>
  <c r="R102" i="5"/>
  <c r="P102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2" i="5"/>
  <c r="BH92" i="5"/>
  <c r="BG92" i="5"/>
  <c r="BF92" i="5"/>
  <c r="T92" i="5"/>
  <c r="R92" i="5"/>
  <c r="P92" i="5"/>
  <c r="BI90" i="5"/>
  <c r="BH90" i="5"/>
  <c r="BG90" i="5"/>
  <c r="BF90" i="5"/>
  <c r="T90" i="5"/>
  <c r="R90" i="5"/>
  <c r="P90" i="5"/>
  <c r="BI88" i="5"/>
  <c r="BH88" i="5"/>
  <c r="BG88" i="5"/>
  <c r="BF88" i="5"/>
  <c r="T88" i="5"/>
  <c r="R88" i="5"/>
  <c r="P88" i="5"/>
  <c r="J82" i="5"/>
  <c r="J81" i="5"/>
  <c r="F79" i="5"/>
  <c r="E77" i="5"/>
  <c r="J55" i="5"/>
  <c r="J54" i="5"/>
  <c r="F52" i="5"/>
  <c r="E50" i="5"/>
  <c r="J18" i="5"/>
  <c r="E18" i="5"/>
  <c r="F55" i="5"/>
  <c r="J17" i="5"/>
  <c r="J15" i="5"/>
  <c r="E15" i="5"/>
  <c r="F81" i="5"/>
  <c r="J14" i="5"/>
  <c r="J12" i="5"/>
  <c r="J52" i="5" s="1"/>
  <c r="E7" i="5"/>
  <c r="E48" i="5"/>
  <c r="J37" i="4"/>
  <c r="J36" i="4"/>
  <c r="AY57" i="1"/>
  <c r="J35" i="4"/>
  <c r="AX57" i="1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39" i="4"/>
  <c r="BH139" i="4"/>
  <c r="BG139" i="4"/>
  <c r="BF139" i="4"/>
  <c r="T139" i="4"/>
  <c r="R139" i="4"/>
  <c r="P139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19" i="4"/>
  <c r="BH119" i="4"/>
  <c r="BG119" i="4"/>
  <c r="BF119" i="4"/>
  <c r="T119" i="4"/>
  <c r="T118" i="4" s="1"/>
  <c r="R119" i="4"/>
  <c r="R118" i="4"/>
  <c r="P119" i="4"/>
  <c r="P118" i="4" s="1"/>
  <c r="BI114" i="4"/>
  <c r="BH114" i="4"/>
  <c r="BG114" i="4"/>
  <c r="BF114" i="4"/>
  <c r="T114" i="4"/>
  <c r="R114" i="4"/>
  <c r="P114" i="4"/>
  <c r="BI110" i="4"/>
  <c r="BH110" i="4"/>
  <c r="BG110" i="4"/>
  <c r="BF110" i="4"/>
  <c r="T110" i="4"/>
  <c r="R110" i="4"/>
  <c r="P110" i="4"/>
  <c r="BI106" i="4"/>
  <c r="BH106" i="4"/>
  <c r="BG106" i="4"/>
  <c r="BF106" i="4"/>
  <c r="T106" i="4"/>
  <c r="R106" i="4"/>
  <c r="P106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96" i="4"/>
  <c r="BH96" i="4"/>
  <c r="BG96" i="4"/>
  <c r="BF96" i="4"/>
  <c r="T96" i="4"/>
  <c r="T95" i="4"/>
  <c r="R96" i="4"/>
  <c r="R95" i="4"/>
  <c r="P96" i="4"/>
  <c r="P95" i="4"/>
  <c r="BI91" i="4"/>
  <c r="BH91" i="4"/>
  <c r="BG91" i="4"/>
  <c r="BF91" i="4"/>
  <c r="T91" i="4"/>
  <c r="T90" i="4"/>
  <c r="R91" i="4"/>
  <c r="R90" i="4"/>
  <c r="P91" i="4"/>
  <c r="P90" i="4"/>
  <c r="J85" i="4"/>
  <c r="J84" i="4"/>
  <c r="F82" i="4"/>
  <c r="E80" i="4"/>
  <c r="J55" i="4"/>
  <c r="J54" i="4"/>
  <c r="F52" i="4"/>
  <c r="E50" i="4"/>
  <c r="J18" i="4"/>
  <c r="E18" i="4"/>
  <c r="F55" i="4"/>
  <c r="J17" i="4"/>
  <c r="J15" i="4"/>
  <c r="E15" i="4"/>
  <c r="F54" i="4"/>
  <c r="J14" i="4"/>
  <c r="J12" i="4"/>
  <c r="J52" i="4"/>
  <c r="E7" i="4"/>
  <c r="E48" i="4"/>
  <c r="J37" i="3"/>
  <c r="J36" i="3"/>
  <c r="AY56" i="1"/>
  <c r="J35" i="3"/>
  <c r="AX56" i="1" s="1"/>
  <c r="BI399" i="3"/>
  <c r="BH399" i="3"/>
  <c r="BG399" i="3"/>
  <c r="BF399" i="3"/>
  <c r="T399" i="3"/>
  <c r="R399" i="3"/>
  <c r="P399" i="3"/>
  <c r="BI397" i="3"/>
  <c r="BH397" i="3"/>
  <c r="BG397" i="3"/>
  <c r="BF397" i="3"/>
  <c r="T397" i="3"/>
  <c r="R397" i="3"/>
  <c r="P397" i="3"/>
  <c r="BI395" i="3"/>
  <c r="BH395" i="3"/>
  <c r="BG395" i="3"/>
  <c r="BF395" i="3"/>
  <c r="T395" i="3"/>
  <c r="R395" i="3"/>
  <c r="P395" i="3"/>
  <c r="BI393" i="3"/>
  <c r="BH393" i="3"/>
  <c r="BG393" i="3"/>
  <c r="BF393" i="3"/>
  <c r="T393" i="3"/>
  <c r="R393" i="3"/>
  <c r="P393" i="3"/>
  <c r="BI391" i="3"/>
  <c r="BH391" i="3"/>
  <c r="BG391" i="3"/>
  <c r="BF391" i="3"/>
  <c r="T391" i="3"/>
  <c r="R391" i="3"/>
  <c r="P391" i="3"/>
  <c r="BI389" i="3"/>
  <c r="BH389" i="3"/>
  <c r="BG389" i="3"/>
  <c r="BF389" i="3"/>
  <c r="T389" i="3"/>
  <c r="R389" i="3"/>
  <c r="P389" i="3"/>
  <c r="BI387" i="3"/>
  <c r="BH387" i="3"/>
  <c r="BG387" i="3"/>
  <c r="BF387" i="3"/>
  <c r="T387" i="3"/>
  <c r="R387" i="3"/>
  <c r="P387" i="3"/>
  <c r="BI385" i="3"/>
  <c r="BH385" i="3"/>
  <c r="BG385" i="3"/>
  <c r="BF385" i="3"/>
  <c r="T385" i="3"/>
  <c r="R385" i="3"/>
  <c r="P385" i="3"/>
  <c r="BI382" i="3"/>
  <c r="BH382" i="3"/>
  <c r="BG382" i="3"/>
  <c r="BF382" i="3"/>
  <c r="T382" i="3"/>
  <c r="R382" i="3"/>
  <c r="P382" i="3"/>
  <c r="BI379" i="3"/>
  <c r="BH379" i="3"/>
  <c r="BG379" i="3"/>
  <c r="BF379" i="3"/>
  <c r="T379" i="3"/>
  <c r="R379" i="3"/>
  <c r="P379" i="3"/>
  <c r="BI377" i="3"/>
  <c r="BH377" i="3"/>
  <c r="BG377" i="3"/>
  <c r="BF377" i="3"/>
  <c r="T377" i="3"/>
  <c r="R377" i="3"/>
  <c r="P377" i="3"/>
  <c r="BI375" i="3"/>
  <c r="BH375" i="3"/>
  <c r="BG375" i="3"/>
  <c r="BF375" i="3"/>
  <c r="T375" i="3"/>
  <c r="R375" i="3"/>
  <c r="P375" i="3"/>
  <c r="BI373" i="3"/>
  <c r="BH373" i="3"/>
  <c r="BG373" i="3"/>
  <c r="BF373" i="3"/>
  <c r="T373" i="3"/>
  <c r="R373" i="3"/>
  <c r="P373" i="3"/>
  <c r="BI368" i="3"/>
  <c r="BH368" i="3"/>
  <c r="BG368" i="3"/>
  <c r="BF368" i="3"/>
  <c r="T368" i="3"/>
  <c r="T367" i="3"/>
  <c r="R368" i="3"/>
  <c r="R367" i="3"/>
  <c r="P368" i="3"/>
  <c r="P367" i="3"/>
  <c r="BI364" i="3"/>
  <c r="BH364" i="3"/>
  <c r="BG364" i="3"/>
  <c r="BF364" i="3"/>
  <c r="T364" i="3"/>
  <c r="R364" i="3"/>
  <c r="P364" i="3"/>
  <c r="BI360" i="3"/>
  <c r="BH360" i="3"/>
  <c r="BG360" i="3"/>
  <c r="BF360" i="3"/>
  <c r="T360" i="3"/>
  <c r="R360" i="3"/>
  <c r="P360" i="3"/>
  <c r="BI352" i="3"/>
  <c r="BH352" i="3"/>
  <c r="BG352" i="3"/>
  <c r="BF352" i="3"/>
  <c r="T352" i="3"/>
  <c r="R352" i="3"/>
  <c r="P352" i="3"/>
  <c r="BI348" i="3"/>
  <c r="BH348" i="3"/>
  <c r="BG348" i="3"/>
  <c r="BF348" i="3"/>
  <c r="T348" i="3"/>
  <c r="R348" i="3"/>
  <c r="P348" i="3"/>
  <c r="BI345" i="3"/>
  <c r="BH345" i="3"/>
  <c r="BG345" i="3"/>
  <c r="BF345" i="3"/>
  <c r="T345" i="3"/>
  <c r="R345" i="3"/>
  <c r="P345" i="3"/>
  <c r="BI341" i="3"/>
  <c r="BH341" i="3"/>
  <c r="BG341" i="3"/>
  <c r="BF341" i="3"/>
  <c r="T341" i="3"/>
  <c r="R341" i="3"/>
  <c r="P341" i="3"/>
  <c r="BI335" i="3"/>
  <c r="BH335" i="3"/>
  <c r="BG335" i="3"/>
  <c r="BF335" i="3"/>
  <c r="T335" i="3"/>
  <c r="R335" i="3"/>
  <c r="P335" i="3"/>
  <c r="BI333" i="3"/>
  <c r="BH333" i="3"/>
  <c r="BG333" i="3"/>
  <c r="BF333" i="3"/>
  <c r="T333" i="3"/>
  <c r="R333" i="3"/>
  <c r="P333" i="3"/>
  <c r="BI330" i="3"/>
  <c r="BH330" i="3"/>
  <c r="BG330" i="3"/>
  <c r="BF330" i="3"/>
  <c r="T330" i="3"/>
  <c r="R330" i="3"/>
  <c r="P330" i="3"/>
  <c r="BI328" i="3"/>
  <c r="BH328" i="3"/>
  <c r="BG328" i="3"/>
  <c r="BF328" i="3"/>
  <c r="T328" i="3"/>
  <c r="R328" i="3"/>
  <c r="P328" i="3"/>
  <c r="BI325" i="3"/>
  <c r="BH325" i="3"/>
  <c r="BG325" i="3"/>
  <c r="BF325" i="3"/>
  <c r="T325" i="3"/>
  <c r="R325" i="3"/>
  <c r="P325" i="3"/>
  <c r="BI322" i="3"/>
  <c r="BH322" i="3"/>
  <c r="BG322" i="3"/>
  <c r="BF322" i="3"/>
  <c r="T322" i="3"/>
  <c r="R322" i="3"/>
  <c r="P322" i="3"/>
  <c r="BI317" i="3"/>
  <c r="BH317" i="3"/>
  <c r="BG317" i="3"/>
  <c r="BF317" i="3"/>
  <c r="T317" i="3"/>
  <c r="R317" i="3"/>
  <c r="P317" i="3"/>
  <c r="BI314" i="3"/>
  <c r="BH314" i="3"/>
  <c r="BG314" i="3"/>
  <c r="BF314" i="3"/>
  <c r="T314" i="3"/>
  <c r="R314" i="3"/>
  <c r="P314" i="3"/>
  <c r="BI308" i="3"/>
  <c r="BH308" i="3"/>
  <c r="BG308" i="3"/>
  <c r="BF308" i="3"/>
  <c r="T308" i="3"/>
  <c r="R308" i="3"/>
  <c r="P308" i="3"/>
  <c r="BI305" i="3"/>
  <c r="BH305" i="3"/>
  <c r="BG305" i="3"/>
  <c r="BF305" i="3"/>
  <c r="T305" i="3"/>
  <c r="R305" i="3"/>
  <c r="P305" i="3"/>
  <c r="BI302" i="3"/>
  <c r="BH302" i="3"/>
  <c r="BG302" i="3"/>
  <c r="BF302" i="3"/>
  <c r="T302" i="3"/>
  <c r="R302" i="3"/>
  <c r="P302" i="3"/>
  <c r="BI299" i="3"/>
  <c r="BH299" i="3"/>
  <c r="BG299" i="3"/>
  <c r="BF299" i="3"/>
  <c r="T299" i="3"/>
  <c r="R299" i="3"/>
  <c r="P299" i="3"/>
  <c r="BI296" i="3"/>
  <c r="BH296" i="3"/>
  <c r="BG296" i="3"/>
  <c r="BF296" i="3"/>
  <c r="T296" i="3"/>
  <c r="R296" i="3"/>
  <c r="P296" i="3"/>
  <c r="BI293" i="3"/>
  <c r="BH293" i="3"/>
  <c r="BG293" i="3"/>
  <c r="BF293" i="3"/>
  <c r="T293" i="3"/>
  <c r="R293" i="3"/>
  <c r="P293" i="3"/>
  <c r="BI290" i="3"/>
  <c r="BH290" i="3"/>
  <c r="BG290" i="3"/>
  <c r="BF290" i="3"/>
  <c r="T290" i="3"/>
  <c r="R290" i="3"/>
  <c r="P290" i="3"/>
  <c r="BI280" i="3"/>
  <c r="BH280" i="3"/>
  <c r="BG280" i="3"/>
  <c r="BF280" i="3"/>
  <c r="T280" i="3"/>
  <c r="R280" i="3"/>
  <c r="P280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T263" i="3"/>
  <c r="R264" i="3"/>
  <c r="R263" i="3" s="1"/>
  <c r="P264" i="3"/>
  <c r="P263" i="3"/>
  <c r="BI260" i="3"/>
  <c r="BH260" i="3"/>
  <c r="BG260" i="3"/>
  <c r="BF260" i="3"/>
  <c r="T260" i="3"/>
  <c r="R260" i="3"/>
  <c r="P260" i="3"/>
  <c r="BI254" i="3"/>
  <c r="BH254" i="3"/>
  <c r="BG254" i="3"/>
  <c r="BF254" i="3"/>
  <c r="T254" i="3"/>
  <c r="R254" i="3"/>
  <c r="P254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5" i="3"/>
  <c r="BH245" i="3"/>
  <c r="BG245" i="3"/>
  <c r="BF245" i="3"/>
  <c r="T245" i="3"/>
  <c r="R245" i="3"/>
  <c r="P245" i="3"/>
  <c r="BI240" i="3"/>
  <c r="BH240" i="3"/>
  <c r="BG240" i="3"/>
  <c r="BF240" i="3"/>
  <c r="T240" i="3"/>
  <c r="T239" i="3"/>
  <c r="R240" i="3"/>
  <c r="R239" i="3"/>
  <c r="P240" i="3"/>
  <c r="P239" i="3"/>
  <c r="BI236" i="3"/>
  <c r="BH236" i="3"/>
  <c r="BG236" i="3"/>
  <c r="BF236" i="3"/>
  <c r="T236" i="3"/>
  <c r="R236" i="3"/>
  <c r="P236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1" i="3"/>
  <c r="BH211" i="3"/>
  <c r="BG211" i="3"/>
  <c r="BF211" i="3"/>
  <c r="T211" i="3"/>
  <c r="R211" i="3"/>
  <c r="P211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4" i="3"/>
  <c r="BH154" i="3"/>
  <c r="BG154" i="3"/>
  <c r="BF154" i="3"/>
  <c r="T154" i="3"/>
  <c r="R154" i="3"/>
  <c r="P154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4" i="3"/>
  <c r="BH124" i="3"/>
  <c r="BG124" i="3"/>
  <c r="BF124" i="3"/>
  <c r="T124" i="3"/>
  <c r="R124" i="3"/>
  <c r="P124" i="3"/>
  <c r="BI119" i="3"/>
  <c r="BH119" i="3"/>
  <c r="BG119" i="3"/>
  <c r="BF119" i="3"/>
  <c r="T119" i="3"/>
  <c r="R119" i="3"/>
  <c r="P119" i="3"/>
  <c r="BI116" i="3"/>
  <c r="BH116" i="3"/>
  <c r="BG116" i="3"/>
  <c r="BF116" i="3"/>
  <c r="T116" i="3"/>
  <c r="R116" i="3"/>
  <c r="P116" i="3"/>
  <c r="BI113" i="3"/>
  <c r="BH113" i="3"/>
  <c r="BG113" i="3"/>
  <c r="BF113" i="3"/>
  <c r="T113" i="3"/>
  <c r="R113" i="3"/>
  <c r="P113" i="3"/>
  <c r="BI110" i="3"/>
  <c r="BH110" i="3"/>
  <c r="BG110" i="3"/>
  <c r="BF110" i="3"/>
  <c r="T110" i="3"/>
  <c r="R110" i="3"/>
  <c r="P110" i="3"/>
  <c r="BI106" i="3"/>
  <c r="BH106" i="3"/>
  <c r="BG106" i="3"/>
  <c r="BF106" i="3"/>
  <c r="T106" i="3"/>
  <c r="R106" i="3"/>
  <c r="P106" i="3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6" i="3"/>
  <c r="BH96" i="3"/>
  <c r="BG96" i="3"/>
  <c r="BF96" i="3"/>
  <c r="T96" i="3"/>
  <c r="R96" i="3"/>
  <c r="P96" i="3"/>
  <c r="BI93" i="3"/>
  <c r="BH93" i="3"/>
  <c r="BG93" i="3"/>
  <c r="BF93" i="3"/>
  <c r="T93" i="3"/>
  <c r="R93" i="3"/>
  <c r="P93" i="3"/>
  <c r="J87" i="3"/>
  <c r="J86" i="3"/>
  <c r="F84" i="3"/>
  <c r="E82" i="3"/>
  <c r="J55" i="3"/>
  <c r="J54" i="3"/>
  <c r="F52" i="3"/>
  <c r="E50" i="3"/>
  <c r="J18" i="3"/>
  <c r="E18" i="3"/>
  <c r="F87" i="3" s="1"/>
  <c r="J17" i="3"/>
  <c r="J15" i="3"/>
  <c r="E15" i="3"/>
  <c r="F86" i="3" s="1"/>
  <c r="J14" i="3"/>
  <c r="J12" i="3"/>
  <c r="J84" i="3"/>
  <c r="E7" i="3"/>
  <c r="E80" i="3"/>
  <c r="J37" i="2"/>
  <c r="J36" i="2"/>
  <c r="AY55" i="1" s="1"/>
  <c r="J35" i="2"/>
  <c r="AX55" i="1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T203" i="2"/>
  <c r="R204" i="2"/>
  <c r="R203" i="2" s="1"/>
  <c r="P204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2" i="2"/>
  <c r="BH92" i="2"/>
  <c r="BG92" i="2"/>
  <c r="BF92" i="2"/>
  <c r="T92" i="2"/>
  <c r="T91" i="2"/>
  <c r="R92" i="2"/>
  <c r="R91" i="2"/>
  <c r="P92" i="2"/>
  <c r="P91" i="2"/>
  <c r="J86" i="2"/>
  <c r="J85" i="2"/>
  <c r="F83" i="2"/>
  <c r="E81" i="2"/>
  <c r="J55" i="2"/>
  <c r="J54" i="2"/>
  <c r="F52" i="2"/>
  <c r="E50" i="2"/>
  <c r="J18" i="2"/>
  <c r="E18" i="2"/>
  <c r="F55" i="2" s="1"/>
  <c r="J17" i="2"/>
  <c r="J15" i="2"/>
  <c r="E15" i="2"/>
  <c r="F54" i="2" s="1"/>
  <c r="J14" i="2"/>
  <c r="J12" i="2"/>
  <c r="J52" i="2"/>
  <c r="E7" i="2"/>
  <c r="E79" i="2"/>
  <c r="L50" i="1"/>
  <c r="AM50" i="1"/>
  <c r="AM49" i="1"/>
  <c r="L49" i="1"/>
  <c r="AM47" i="1"/>
  <c r="L47" i="1"/>
  <c r="L45" i="1"/>
  <c r="L44" i="1"/>
  <c r="BK220" i="3"/>
  <c r="BK395" i="3"/>
  <c r="J114" i="4"/>
  <c r="BK143" i="2"/>
  <c r="J373" i="3"/>
  <c r="BK153" i="4"/>
  <c r="J335" i="3"/>
  <c r="J153" i="4"/>
  <c r="J135" i="2"/>
  <c r="BK163" i="3"/>
  <c r="J364" i="3"/>
  <c r="BK99" i="5"/>
  <c r="J97" i="2"/>
  <c r="BK217" i="3"/>
  <c r="J102" i="5"/>
  <c r="BK245" i="3"/>
  <c r="J142" i="4"/>
  <c r="J208" i="2"/>
  <c r="BK206" i="3"/>
  <c r="J135" i="3"/>
  <c r="BK169" i="2"/>
  <c r="J302" i="3"/>
  <c r="J229" i="3"/>
  <c r="BK119" i="2"/>
  <c r="J245" i="3"/>
  <c r="J132" i="3"/>
  <c r="J163" i="4"/>
  <c r="J204" i="2"/>
  <c r="BK176" i="3"/>
  <c r="BK290" i="3"/>
  <c r="J126" i="4"/>
  <c r="BK302" i="3"/>
  <c r="BK124" i="3"/>
  <c r="BK99" i="2"/>
  <c r="J206" i="3"/>
  <c r="BK154" i="3"/>
  <c r="BK106" i="4"/>
  <c r="J182" i="2"/>
  <c r="BK260" i="3"/>
  <c r="J293" i="3"/>
  <c r="BK163" i="2"/>
  <c r="BK393" i="3"/>
  <c r="BK142" i="4"/>
  <c r="BK154" i="2"/>
  <c r="BK195" i="3"/>
  <c r="BK264" i="3"/>
  <c r="J161" i="4"/>
  <c r="BK391" i="3"/>
  <c r="BK314" i="3"/>
  <c r="BK130" i="4"/>
  <c r="BK146" i="2"/>
  <c r="BK328" i="3"/>
  <c r="BK135" i="4"/>
  <c r="AS54" i="1"/>
  <c r="BK145" i="4"/>
  <c r="J174" i="2"/>
  <c r="J178" i="3"/>
  <c r="J144" i="3"/>
  <c r="J158" i="2"/>
  <c r="BK116" i="3"/>
  <c r="J223" i="3"/>
  <c r="BK133" i="4"/>
  <c r="BK182" i="2"/>
  <c r="J176" i="3"/>
  <c r="BK178" i="3"/>
  <c r="J95" i="5"/>
  <c r="J322" i="3"/>
  <c r="J147" i="3"/>
  <c r="BK139" i="4"/>
  <c r="BK200" i="2"/>
  <c r="BK273" i="3"/>
  <c r="J139" i="4"/>
  <c r="BK132" i="2"/>
  <c r="J236" i="3"/>
  <c r="J215" i="3"/>
  <c r="J155" i="4"/>
  <c r="J190" i="2"/>
  <c r="J165" i="3"/>
  <c r="BK119" i="4"/>
  <c r="BK117" i="2"/>
  <c r="J393" i="3"/>
  <c r="J399" i="3"/>
  <c r="BK163" i="4"/>
  <c r="J156" i="2"/>
  <c r="BK330" i="3"/>
  <c r="BK348" i="3"/>
  <c r="BK107" i="2"/>
  <c r="J248" i="3"/>
  <c r="J106" i="4"/>
  <c r="BK92" i="2"/>
  <c r="BK211" i="3"/>
  <c r="J148" i="4"/>
  <c r="BK345" i="3"/>
  <c r="J345" i="3"/>
  <c r="BK92" i="5"/>
  <c r="BK248" i="3"/>
  <c r="J267" i="3"/>
  <c r="J108" i="5"/>
  <c r="J382" i="3"/>
  <c r="BK251" i="3"/>
  <c r="BK267" i="3"/>
  <c r="BK166" i="2"/>
  <c r="J172" i="3"/>
  <c r="BK270" i="3"/>
  <c r="BK174" i="2"/>
  <c r="BK352" i="3"/>
  <c r="BK382" i="3"/>
  <c r="J91" i="4"/>
  <c r="BK141" i="2"/>
  <c r="BK99" i="3"/>
  <c r="BK201" i="3"/>
  <c r="J305" i="3"/>
  <c r="J391" i="3"/>
  <c r="BK96" i="4"/>
  <c r="J166" i="2"/>
  <c r="BK229" i="3"/>
  <c r="J151" i="4"/>
  <c r="J126" i="2"/>
  <c r="J113" i="3"/>
  <c r="J290" i="3"/>
  <c r="BK186" i="2"/>
  <c r="BK240" i="3"/>
  <c r="BK341" i="3"/>
  <c r="J99" i="5"/>
  <c r="BK293" i="3"/>
  <c r="BK204" i="3"/>
  <c r="J99" i="2"/>
  <c r="J116" i="3"/>
  <c r="J99" i="3"/>
  <c r="J119" i="2"/>
  <c r="J119" i="3"/>
  <c r="BK155" i="4"/>
  <c r="J389" i="3"/>
  <c r="BK322" i="3"/>
  <c r="J110" i="3"/>
  <c r="BK161" i="4"/>
  <c r="BK132" i="3"/>
  <c r="J377" i="3"/>
  <c r="BK113" i="5"/>
  <c r="BK135" i="2"/>
  <c r="BK198" i="3"/>
  <c r="J129" i="3"/>
  <c r="BK110" i="5"/>
  <c r="BK102" i="3"/>
  <c r="J186" i="3"/>
  <c r="J159" i="4"/>
  <c r="J193" i="2"/>
  <c r="J183" i="3"/>
  <c r="BK101" i="4"/>
  <c r="BK179" i="2"/>
  <c r="J170" i="3"/>
  <c r="BK114" i="4"/>
  <c r="BK110" i="3"/>
  <c r="BK397" i="3"/>
  <c r="J110" i="4"/>
  <c r="BK156" i="2"/>
  <c r="J93" i="3"/>
  <c r="BK161" i="3"/>
  <c r="BK120" i="5"/>
  <c r="J308" i="3"/>
  <c r="J387" i="3"/>
  <c r="BK116" i="5"/>
  <c r="BK168" i="3"/>
  <c r="J299" i="3"/>
  <c r="BK123" i="2"/>
  <c r="J375" i="3"/>
  <c r="BK299" i="3"/>
  <c r="J114" i="2"/>
  <c r="BK280" i="3"/>
  <c r="J130" i="4"/>
  <c r="BK108" i="5"/>
  <c r="J211" i="3"/>
  <c r="BK399" i="3"/>
  <c r="BK126" i="4"/>
  <c r="J197" i="2"/>
  <c r="J195" i="3"/>
  <c r="J240" i="3"/>
  <c r="J97" i="5"/>
  <c r="J141" i="2"/>
  <c r="J217" i="3"/>
  <c r="BK135" i="3"/>
  <c r="J92" i="5"/>
  <c r="J314" i="3"/>
  <c r="J119" i="4"/>
  <c r="BK204" i="2"/>
  <c r="BK183" i="3"/>
  <c r="BK113" i="3"/>
  <c r="BK138" i="2"/>
  <c r="BK375" i="3"/>
  <c r="BK296" i="3"/>
  <c r="BK208" i="2"/>
  <c r="J270" i="3"/>
  <c r="J133" i="4"/>
  <c r="J325" i="3"/>
  <c r="BK103" i="4"/>
  <c r="BK193" i="2"/>
  <c r="J341" i="3"/>
  <c r="BK186" i="3"/>
  <c r="J101" i="4"/>
  <c r="J200" i="2"/>
  <c r="J379" i="3"/>
  <c r="J220" i="3"/>
  <c r="J113" i="5"/>
  <c r="J211" i="2"/>
  <c r="BK377" i="3"/>
  <c r="BK165" i="3"/>
  <c r="J112" i="2"/>
  <c r="J226" i="3"/>
  <c r="BK335" i="3"/>
  <c r="BK119" i="3"/>
  <c r="BK90" i="5"/>
  <c r="BK144" i="3"/>
  <c r="J260" i="3"/>
  <c r="BK159" i="4"/>
  <c r="BK176" i="2"/>
  <c r="BK305" i="3"/>
  <c r="J204" i="3"/>
  <c r="J128" i="4"/>
  <c r="J186" i="2"/>
  <c r="J385" i="3"/>
  <c r="J90" i="5"/>
  <c r="BK96" i="3"/>
  <c r="J317" i="3"/>
  <c r="J157" i="4"/>
  <c r="J161" i="3"/>
  <c r="J251" i="3"/>
  <c r="J110" i="5"/>
  <c r="BK226" i="3"/>
  <c r="J395" i="3"/>
  <c r="J135" i="4"/>
  <c r="J132" i="2"/>
  <c r="J201" i="3"/>
  <c r="BK147" i="3"/>
  <c r="BK126" i="2"/>
  <c r="J296" i="3"/>
  <c r="J158" i="3"/>
  <c r="BK97" i="5"/>
  <c r="J169" i="2"/>
  <c r="J264" i="3"/>
  <c r="J154" i="3"/>
  <c r="BK192" i="3"/>
  <c r="BK95" i="5"/>
  <c r="J123" i="2"/>
  <c r="J233" i="3"/>
  <c r="BK151" i="4"/>
  <c r="BK97" i="2"/>
  <c r="J328" i="3"/>
  <c r="BK231" i="3"/>
  <c r="J88" i="5"/>
  <c r="BK387" i="3"/>
  <c r="J330" i="3"/>
  <c r="J231" i="3"/>
  <c r="BK105" i="5"/>
  <c r="BK181" i="3"/>
  <c r="J254" i="3"/>
  <c r="BK109" i="2"/>
  <c r="J333" i="3"/>
  <c r="J352" i="3"/>
  <c r="J179" i="2"/>
  <c r="BK333" i="3"/>
  <c r="BK317" i="3"/>
  <c r="BK102" i="5"/>
  <c r="BK223" i="3"/>
  <c r="J192" i="3"/>
  <c r="BK110" i="4"/>
  <c r="BK158" i="2"/>
  <c r="BK325" i="3"/>
  <c r="BK236" i="3"/>
  <c r="BK114" i="2"/>
  <c r="BK106" i="3"/>
  <c r="BK389" i="3"/>
  <c r="BK128" i="4"/>
  <c r="J138" i="2"/>
  <c r="J139" i="3"/>
  <c r="BK91" i="4"/>
  <c r="J117" i="2"/>
  <c r="BK254" i="3"/>
  <c r="J124" i="3"/>
  <c r="BK172" i="3"/>
  <c r="J368" i="3"/>
  <c r="BK148" i="4"/>
  <c r="BK379" i="3"/>
  <c r="J360" i="3"/>
  <c r="J120" i="5"/>
  <c r="J92" i="2"/>
  <c r="J273" i="3"/>
  <c r="BK211" i="2"/>
  <c r="BK215" i="3"/>
  <c r="J163" i="3"/>
  <c r="BK190" i="2"/>
  <c r="BK364" i="3"/>
  <c r="J145" i="4"/>
  <c r="BK197" i="2"/>
  <c r="BK385" i="3"/>
  <c r="J107" i="2"/>
  <c r="BK308" i="3"/>
  <c r="J181" i="3"/>
  <c r="J102" i="3"/>
  <c r="J163" i="2"/>
  <c r="J168" i="3"/>
  <c r="BK157" i="4"/>
  <c r="J146" i="2"/>
  <c r="BK360" i="3"/>
  <c r="J198" i="3"/>
  <c r="J143" i="2"/>
  <c r="BK373" i="3"/>
  <c r="J397" i="3"/>
  <c r="J116" i="5"/>
  <c r="BK170" i="3"/>
  <c r="BK189" i="3"/>
  <c r="J96" i="4"/>
  <c r="J109" i="2"/>
  <c r="J96" i="3"/>
  <c r="BK139" i="3"/>
  <c r="BK88" i="5"/>
  <c r="J348" i="3"/>
  <c r="J280" i="3"/>
  <c r="J124" i="4"/>
  <c r="BK129" i="3"/>
  <c r="J189" i="3"/>
  <c r="BK124" i="4"/>
  <c r="J154" i="2"/>
  <c r="BK93" i="3"/>
  <c r="J103" i="4"/>
  <c r="BK112" i="2"/>
  <c r="J106" i="3"/>
  <c r="BK158" i="3"/>
  <c r="J176" i="2"/>
  <c r="BK233" i="3"/>
  <c r="BK368" i="3"/>
  <c r="J105" i="5"/>
  <c r="BK173" i="2" l="1"/>
  <c r="J173" i="2"/>
  <c r="J65" i="2"/>
  <c r="P207" i="2"/>
  <c r="P206" i="2" s="1"/>
  <c r="T92" i="3"/>
  <c r="BK344" i="3"/>
  <c r="J344" i="3"/>
  <c r="J67" i="3" s="1"/>
  <c r="BK106" i="2"/>
  <c r="J106" i="2"/>
  <c r="J63" i="2"/>
  <c r="P189" i="2"/>
  <c r="R272" i="3"/>
  <c r="P96" i="2"/>
  <c r="T173" i="2"/>
  <c r="R100" i="4"/>
  <c r="BK123" i="4"/>
  <c r="BK122" i="4" s="1"/>
  <c r="J122" i="4" s="1"/>
  <c r="J66" i="4" s="1"/>
  <c r="J123" i="4"/>
  <c r="J67" i="4"/>
  <c r="P272" i="3"/>
  <c r="P105" i="4"/>
  <c r="T123" i="4"/>
  <c r="R106" i="2"/>
  <c r="R162" i="2"/>
  <c r="P244" i="3"/>
  <c r="R344" i="3"/>
  <c r="T96" i="2"/>
  <c r="R173" i="2"/>
  <c r="BK207" i="2"/>
  <c r="J207" i="2"/>
  <c r="J69" i="2"/>
  <c r="T244" i="3"/>
  <c r="T344" i="3"/>
  <c r="BK105" i="4"/>
  <c r="J105" i="4"/>
  <c r="J64" i="4" s="1"/>
  <c r="P138" i="4"/>
  <c r="T106" i="2"/>
  <c r="T162" i="2"/>
  <c r="BK244" i="3"/>
  <c r="J244" i="3"/>
  <c r="J63" i="3"/>
  <c r="T266" i="3"/>
  <c r="T372" i="3"/>
  <c r="T371" i="3"/>
  <c r="BK138" i="4"/>
  <c r="J138" i="4"/>
  <c r="J68" i="4" s="1"/>
  <c r="BK87" i="5"/>
  <c r="J87" i="5"/>
  <c r="J61" i="5"/>
  <c r="BK162" i="2"/>
  <c r="J162" i="2"/>
  <c r="J64" i="2"/>
  <c r="P162" i="2"/>
  <c r="BK272" i="3"/>
  <c r="J272" i="3"/>
  <c r="J66" i="3"/>
  <c r="P372" i="3"/>
  <c r="P371" i="3" s="1"/>
  <c r="BK100" i="4"/>
  <c r="J100" i="4"/>
  <c r="J63" i="4"/>
  <c r="T94" i="5"/>
  <c r="R96" i="2"/>
  <c r="R189" i="2"/>
  <c r="T272" i="3"/>
  <c r="T105" i="4"/>
  <c r="R123" i="4"/>
  <c r="T87" i="5"/>
  <c r="R101" i="5"/>
  <c r="P106" i="2"/>
  <c r="T189" i="2"/>
  <c r="R92" i="3"/>
  <c r="R266" i="3"/>
  <c r="BK372" i="3"/>
  <c r="J372" i="3"/>
  <c r="J70" i="3"/>
  <c r="P100" i="4"/>
  <c r="P89" i="4"/>
  <c r="R138" i="4"/>
  <c r="R87" i="5"/>
  <c r="R94" i="5"/>
  <c r="T112" i="5"/>
  <c r="BK189" i="2"/>
  <c r="J189" i="2"/>
  <c r="J66" i="2" s="1"/>
  <c r="T207" i="2"/>
  <c r="T206" i="2"/>
  <c r="P92" i="3"/>
  <c r="P91" i="3" s="1"/>
  <c r="BK266" i="3"/>
  <c r="J266" i="3" s="1"/>
  <c r="J65" i="3" s="1"/>
  <c r="P344" i="3"/>
  <c r="T100" i="4"/>
  <c r="T89" i="4" s="1"/>
  <c r="T138" i="4"/>
  <c r="BK94" i="5"/>
  <c r="J94" i="5"/>
  <c r="J62" i="5" s="1"/>
  <c r="BK101" i="5"/>
  <c r="J101" i="5"/>
  <c r="J63" i="5"/>
  <c r="T101" i="5"/>
  <c r="P112" i="5"/>
  <c r="BK96" i="2"/>
  <c r="J96" i="2"/>
  <c r="J62" i="2" s="1"/>
  <c r="P173" i="2"/>
  <c r="R207" i="2"/>
  <c r="R206" i="2"/>
  <c r="BK92" i="3"/>
  <c r="J92" i="3"/>
  <c r="J61" i="3"/>
  <c r="R244" i="3"/>
  <c r="R91" i="3" s="1"/>
  <c r="P266" i="3"/>
  <c r="R372" i="3"/>
  <c r="R371" i="3"/>
  <c r="R105" i="4"/>
  <c r="P123" i="4"/>
  <c r="P122" i="4"/>
  <c r="P87" i="5"/>
  <c r="P94" i="5"/>
  <c r="P101" i="5"/>
  <c r="BK112" i="5"/>
  <c r="J112" i="5"/>
  <c r="J64" i="5"/>
  <c r="R112" i="5"/>
  <c r="BK95" i="4"/>
  <c r="J95" i="4"/>
  <c r="J62" i="4"/>
  <c r="BK367" i="3"/>
  <c r="J367" i="3"/>
  <c r="J68" i="3"/>
  <c r="BK203" i="2"/>
  <c r="J203" i="2" s="1"/>
  <c r="J67" i="2" s="1"/>
  <c r="BK118" i="4"/>
  <c r="J118" i="4"/>
  <c r="J65" i="4" s="1"/>
  <c r="BK263" i="3"/>
  <c r="J263" i="3"/>
  <c r="J64" i="3"/>
  <c r="BK90" i="4"/>
  <c r="J90" i="4"/>
  <c r="J61" i="4"/>
  <c r="BK91" i="2"/>
  <c r="J91" i="2" s="1"/>
  <c r="J61" i="2" s="1"/>
  <c r="BK239" i="3"/>
  <c r="J239" i="3"/>
  <c r="J62" i="3" s="1"/>
  <c r="BK119" i="5"/>
  <c r="J119" i="5"/>
  <c r="J65" i="5"/>
  <c r="F82" i="5"/>
  <c r="F54" i="5"/>
  <c r="BE108" i="5"/>
  <c r="BE113" i="5"/>
  <c r="J79" i="5"/>
  <c r="BE88" i="5"/>
  <c r="BE92" i="5"/>
  <c r="E75" i="5"/>
  <c r="BE97" i="5"/>
  <c r="BE90" i="5"/>
  <c r="BE99" i="5"/>
  <c r="BE105" i="5"/>
  <c r="BE110" i="5"/>
  <c r="BE95" i="5"/>
  <c r="BE102" i="5"/>
  <c r="BE116" i="5"/>
  <c r="BE120" i="5"/>
  <c r="BE135" i="4"/>
  <c r="BK371" i="3"/>
  <c r="J371" i="3"/>
  <c r="J69" i="3"/>
  <c r="F84" i="4"/>
  <c r="BE91" i="4"/>
  <c r="BE133" i="4"/>
  <c r="BE142" i="4"/>
  <c r="BE148" i="4"/>
  <c r="J82" i="4"/>
  <c r="BE119" i="4"/>
  <c r="BE128" i="4"/>
  <c r="BE139" i="4"/>
  <c r="BE163" i="4"/>
  <c r="F85" i="4"/>
  <c r="BE101" i="4"/>
  <c r="BE151" i="4"/>
  <c r="BE159" i="4"/>
  <c r="E78" i="4"/>
  <c r="BE103" i="4"/>
  <c r="BE110" i="4"/>
  <c r="BE126" i="4"/>
  <c r="BE145" i="4"/>
  <c r="BE153" i="4"/>
  <c r="BE114" i="4"/>
  <c r="BE96" i="4"/>
  <c r="BE130" i="4"/>
  <c r="BE161" i="4"/>
  <c r="BE106" i="4"/>
  <c r="BE157" i="4"/>
  <c r="BE124" i="4"/>
  <c r="BE155" i="4"/>
  <c r="E48" i="3"/>
  <c r="BE116" i="3"/>
  <c r="BE139" i="3"/>
  <c r="BE172" i="3"/>
  <c r="BE181" i="3"/>
  <c r="BE183" i="3"/>
  <c r="BE192" i="3"/>
  <c r="BE226" i="3"/>
  <c r="BE348" i="3"/>
  <c r="BE352" i="3"/>
  <c r="BK206" i="2"/>
  <c r="J206" i="2"/>
  <c r="J68" i="2" s="1"/>
  <c r="J52" i="3"/>
  <c r="BE129" i="3"/>
  <c r="BE233" i="3"/>
  <c r="BE254" i="3"/>
  <c r="BE270" i="3"/>
  <c r="BE273" i="3"/>
  <c r="BE296" i="3"/>
  <c r="BE322" i="3"/>
  <c r="BE368" i="3"/>
  <c r="BE161" i="3"/>
  <c r="BE178" i="3"/>
  <c r="BE198" i="3"/>
  <c r="BE211" i="3"/>
  <c r="BE215" i="3"/>
  <c r="BE223" i="3"/>
  <c r="BE260" i="3"/>
  <c r="BE290" i="3"/>
  <c r="BE325" i="3"/>
  <c r="BE375" i="3"/>
  <c r="F54" i="3"/>
  <c r="BE96" i="3"/>
  <c r="BE102" i="3"/>
  <c r="BE132" i="3"/>
  <c r="BE144" i="3"/>
  <c r="BE154" i="3"/>
  <c r="BE163" i="3"/>
  <c r="BE305" i="3"/>
  <c r="BE328" i="3"/>
  <c r="BE341" i="3"/>
  <c r="BE377" i="3"/>
  <c r="BE387" i="3"/>
  <c r="BE391" i="3"/>
  <c r="BE397" i="3"/>
  <c r="BE399" i="3"/>
  <c r="BE93" i="3"/>
  <c r="BE135" i="3"/>
  <c r="BE195" i="3"/>
  <c r="BE280" i="3"/>
  <c r="BE335" i="3"/>
  <c r="BE360" i="3"/>
  <c r="BE99" i="3"/>
  <c r="BE170" i="3"/>
  <c r="BE189" i="3"/>
  <c r="BE220" i="3"/>
  <c r="BE245" i="3"/>
  <c r="BE314" i="3"/>
  <c r="BE364" i="3"/>
  <c r="BE385" i="3"/>
  <c r="BE124" i="3"/>
  <c r="F55" i="3"/>
  <c r="BE113" i="3"/>
  <c r="BE119" i="3"/>
  <c r="BE248" i="3"/>
  <c r="BE267" i="3"/>
  <c r="BE389" i="3"/>
  <c r="BE158" i="3"/>
  <c r="BE168" i="3"/>
  <c r="BE217" i="3"/>
  <c r="BE231" i="3"/>
  <c r="BE240" i="3"/>
  <c r="BE299" i="3"/>
  <c r="BE379" i="3"/>
  <c r="BE393" i="3"/>
  <c r="BE106" i="3"/>
  <c r="BE147" i="3"/>
  <c r="BE201" i="3"/>
  <c r="BE229" i="3"/>
  <c r="BE251" i="3"/>
  <c r="BE302" i="3"/>
  <c r="BE330" i="3"/>
  <c r="BE110" i="3"/>
  <c r="BE165" i="3"/>
  <c r="BE176" i="3"/>
  <c r="BE186" i="3"/>
  <c r="BE204" i="3"/>
  <c r="BE206" i="3"/>
  <c r="BE236" i="3"/>
  <c r="BE264" i="3"/>
  <c r="BE293" i="3"/>
  <c r="BE308" i="3"/>
  <c r="BE317" i="3"/>
  <c r="BE333" i="3"/>
  <c r="BE345" i="3"/>
  <c r="BE373" i="3"/>
  <c r="BE382" i="3"/>
  <c r="BE395" i="3"/>
  <c r="BE193" i="2"/>
  <c r="BE204" i="2"/>
  <c r="BE211" i="2"/>
  <c r="BE117" i="2"/>
  <c r="BE126" i="2"/>
  <c r="BE138" i="2"/>
  <c r="BE158" i="2"/>
  <c r="BE174" i="2"/>
  <c r="BE197" i="2"/>
  <c r="BE200" i="2"/>
  <c r="E48" i="2"/>
  <c r="BE154" i="2"/>
  <c r="BE163" i="2"/>
  <c r="BE179" i="2"/>
  <c r="BE190" i="2"/>
  <c r="F86" i="2"/>
  <c r="BE112" i="2"/>
  <c r="BE123" i="2"/>
  <c r="BE156" i="2"/>
  <c r="BE169" i="2"/>
  <c r="BE208" i="2"/>
  <c r="BE176" i="2"/>
  <c r="J83" i="2"/>
  <c r="F85" i="2"/>
  <c r="BE119" i="2"/>
  <c r="BE97" i="2"/>
  <c r="BE135" i="2"/>
  <c r="BE143" i="2"/>
  <c r="BE186" i="2"/>
  <c r="BE166" i="2"/>
  <c r="BE182" i="2"/>
  <c r="BE92" i="2"/>
  <c r="BE107" i="2"/>
  <c r="BE114" i="2"/>
  <c r="BE132" i="2"/>
  <c r="BE99" i="2"/>
  <c r="BE109" i="2"/>
  <c r="BE141" i="2"/>
  <c r="BE146" i="2"/>
  <c r="F34" i="4"/>
  <c r="BA57" i="1"/>
  <c r="F34" i="5"/>
  <c r="BA58" i="1" s="1"/>
  <c r="F36" i="5"/>
  <c r="BC58" i="1"/>
  <c r="J34" i="4"/>
  <c r="AW57" i="1" s="1"/>
  <c r="F35" i="5"/>
  <c r="BB58" i="1"/>
  <c r="F35" i="4"/>
  <c r="BB57" i="1" s="1"/>
  <c r="F36" i="2"/>
  <c r="BC55" i="1"/>
  <c r="F36" i="4"/>
  <c r="BC57" i="1" s="1"/>
  <c r="F35" i="3"/>
  <c r="BB56" i="1"/>
  <c r="F37" i="5"/>
  <c r="BD58" i="1" s="1"/>
  <c r="F35" i="2"/>
  <c r="BB55" i="1"/>
  <c r="J34" i="5"/>
  <c r="AW58" i="1" s="1"/>
  <c r="F34" i="3"/>
  <c r="BA56" i="1"/>
  <c r="J34" i="3"/>
  <c r="AW56" i="1" s="1"/>
  <c r="F37" i="2"/>
  <c r="BD55" i="1"/>
  <c r="F37" i="4"/>
  <c r="BD57" i="1" s="1"/>
  <c r="F37" i="3"/>
  <c r="BD56" i="1"/>
  <c r="J34" i="2"/>
  <c r="AW55" i="1" s="1"/>
  <c r="F34" i="2"/>
  <c r="BA55" i="1"/>
  <c r="F36" i="3"/>
  <c r="BC56" i="1" s="1"/>
  <c r="P90" i="3" l="1"/>
  <c r="AU56" i="1" s="1"/>
  <c r="BK90" i="2"/>
  <c r="J90" i="2" s="1"/>
  <c r="J60" i="2" s="1"/>
  <c r="P88" i="4"/>
  <c r="AU57" i="1"/>
  <c r="P86" i="5"/>
  <c r="P85" i="5"/>
  <c r="AU58" i="1"/>
  <c r="R122" i="4"/>
  <c r="R88" i="4" s="1"/>
  <c r="T90" i="2"/>
  <c r="T89" i="2"/>
  <c r="T122" i="4"/>
  <c r="T88" i="4"/>
  <c r="P90" i="2"/>
  <c r="P89" i="2"/>
  <c r="AU55" i="1"/>
  <c r="R90" i="2"/>
  <c r="R89" i="2" s="1"/>
  <c r="R89" i="4"/>
  <c r="T86" i="5"/>
  <c r="T85" i="5" s="1"/>
  <c r="R86" i="5"/>
  <c r="R85" i="5"/>
  <c r="R90" i="3"/>
  <c r="T91" i="3"/>
  <c r="T90" i="3"/>
  <c r="BK89" i="4"/>
  <c r="J89" i="4" s="1"/>
  <c r="J60" i="4" s="1"/>
  <c r="BK88" i="4"/>
  <c r="J88" i="4" s="1"/>
  <c r="J59" i="4" s="1"/>
  <c r="BK91" i="3"/>
  <c r="J91" i="3"/>
  <c r="J60" i="3" s="1"/>
  <c r="BK86" i="5"/>
  <c r="J86" i="5"/>
  <c r="J60" i="5"/>
  <c r="BK89" i="2"/>
  <c r="J89" i="2"/>
  <c r="J59" i="2" s="1"/>
  <c r="F33" i="3"/>
  <c r="AZ56" i="1"/>
  <c r="F33" i="2"/>
  <c r="AZ55" i="1" s="1"/>
  <c r="J33" i="4"/>
  <c r="AV57" i="1"/>
  <c r="AT57" i="1"/>
  <c r="BB54" i="1"/>
  <c r="AX54" i="1"/>
  <c r="F33" i="4"/>
  <c r="AZ57" i="1"/>
  <c r="J33" i="5"/>
  <c r="AV58" i="1"/>
  <c r="AT58" i="1"/>
  <c r="BC54" i="1"/>
  <c r="W32" i="1" s="1"/>
  <c r="J33" i="3"/>
  <c r="AV56" i="1"/>
  <c r="AT56" i="1"/>
  <c r="J33" i="2"/>
  <c r="AV55" i="1"/>
  <c r="AT55" i="1"/>
  <c r="BA54" i="1"/>
  <c r="AW54" i="1" s="1"/>
  <c r="AK30" i="1" s="1"/>
  <c r="BD54" i="1"/>
  <c r="W33" i="1"/>
  <c r="F33" i="5"/>
  <c r="AZ58" i="1"/>
  <c r="BK90" i="3" l="1"/>
  <c r="J90" i="3"/>
  <c r="BK85" i="5"/>
  <c r="J85" i="5"/>
  <c r="J59" i="5" s="1"/>
  <c r="J59" i="3"/>
  <c r="AU54" i="1"/>
  <c r="J30" i="3"/>
  <c r="AG56" i="1" s="1"/>
  <c r="AN56" i="1" s="1"/>
  <c r="J30" i="2"/>
  <c r="AG55" i="1"/>
  <c r="W30" i="1"/>
  <c r="J30" i="4"/>
  <c r="AG57" i="1"/>
  <c r="AN57" i="1"/>
  <c r="W31" i="1"/>
  <c r="AY54" i="1"/>
  <c r="AZ54" i="1"/>
  <c r="W29" i="1"/>
  <c r="J39" i="3" l="1"/>
  <c r="J39" i="4"/>
  <c r="J39" i="2"/>
  <c r="AN55" i="1"/>
  <c r="AV54" i="1"/>
  <c r="AK29" i="1"/>
  <c r="J30" i="5"/>
  <c r="AG58" i="1"/>
  <c r="AG54" i="1" s="1"/>
  <c r="AK26" i="1" s="1"/>
  <c r="J39" i="5" l="1"/>
  <c r="AN58" i="1"/>
  <c r="AK35" i="1"/>
  <c r="AT54" i="1"/>
  <c r="AN54" i="1" s="1"/>
</calcChain>
</file>

<file path=xl/sharedStrings.xml><?xml version="1.0" encoding="utf-8"?>
<sst xmlns="http://schemas.openxmlformats.org/spreadsheetml/2006/main" count="5717" uniqueCount="1138">
  <si>
    <t>Export Komplet</t>
  </si>
  <si>
    <t>VZ</t>
  </si>
  <si>
    <t>2.0</t>
  </si>
  <si>
    <t>ZAMOK</t>
  </si>
  <si>
    <t>False</t>
  </si>
  <si>
    <t>{56855644-3590-47f0-bd33-e172b9dd4c3a}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</si>
  <si>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</si>
  <si>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</si>
  <si>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</si>
  <si>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</si>
  <si>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</si>
  <si>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</si>
  <si>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</si>
  <si>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</si>
  <si>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38S/2023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</si>
  <si>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</si>
  <si>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</si>
  <si>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Lupáčova - Dětské hřiště-2</t>
  </si>
  <si>
    <t>KSO:</t>
  </si>
  <si>
    <t>823 33 96</t>
  </si>
  <si>
    <t>CC-CZ:</t>
  </si>
  <si>
    <t/>
  </si>
  <si>
    <t>Místo:</t>
  </si>
  <si>
    <t>Praha</t>
  </si>
  <si>
    <t>Datum:</t>
  </si>
  <si>
    <t>7. 2. 2024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</si>
  <si>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</si>
  <si>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</si>
  <si>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</si>
  <si>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</si>
  <si>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</si>
  <si>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</si>
  <si>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</si>
  <si>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Land05</t>
  </si>
  <si>
    <t>True</t>
  </si>
  <si>
    <t>Zpracovatel:</t>
  </si>
  <si>
    <t>Soloreal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</si>
  <si>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</si>
  <si>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</si>
  <si>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</si>
  <si>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</si>
  <si>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</si>
  <si>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</si>
  <si>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</si>
  <si>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</si>
  <si>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</si>
  <si>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</si>
  <si>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</si>
  <si>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</si>
  <si>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</si>
  <si>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</si>
  <si>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</si>
  <si>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</si>
  <si>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</si>
  <si>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</si>
  <si>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</si>
  <si>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</si>
  <si>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</si>
  <si>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</si>
  <si>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</si>
  <si>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</si>
  <si>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</si>
  <si>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</si>
  <si>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</si>
  <si>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</si>
  <si>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</si>
  <si>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</si>
  <si>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</si>
  <si>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</si>
  <si>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</si>
  <si>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</si>
  <si>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</si>
  <si>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</si>
  <si>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</si>
  <si>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</si>
  <si>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</si>
  <si>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</si>
  <si>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</si>
  <si>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</si>
  <si>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Oplocení</t>
  </si>
  <si>
    <t>STA</t>
  </si>
  <si>
    <t>1</t>
  </si>
  <si>
    <t>{0fe42d40-d0ad-4660-972e-bb88d4b8e26e}</t>
  </si>
  <si>
    <t>2</t>
  </si>
  <si>
    <t>SO 02</t>
  </si>
  <si>
    <t>Krajinářské úpravy</t>
  </si>
  <si>
    <t>{a7092f16-6e43-4711-9f8e-9a3b5fda85e3}</t>
  </si>
  <si>
    <t>SO 03</t>
  </si>
  <si>
    <t>Dřevěná paluba</t>
  </si>
  <si>
    <t>{12669a10-22f0-42e6-8ca9-4ffd97aabe09}</t>
  </si>
  <si>
    <t>VRN</t>
  </si>
  <si>
    <t>Vedlejší rozpočtové náklady</t>
  </si>
  <si>
    <t>{62b34c88-0658-4392-a9a1-8104f0c80337}</t>
  </si>
  <si>
    <t>KRYCÍ LIST SOUPISU PRACÍ</t>
  </si>
  <si>
    <t>Objekt:</t>
  </si>
  <si>
    <t>SO 01 - Oplocení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</si>
  <si>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</si>
  <si>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</si>
  <si>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</si>
  <si>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</si>
  <si>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</si>
  <si>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</si>
  <si>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</si>
  <si>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</si>
  <si>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</si>
  <si>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</si>
  <si>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</si>
  <si>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</si>
  <si>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</si>
  <si>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</si>
  <si>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</si>
  <si>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</si>
  <si>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</si>
  <si>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</si>
  <si>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</si>
  <si>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</si>
  <si>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</si>
  <si>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</si>
  <si>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</si>
  <si>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</si>
  <si>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</si>
  <si>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</si>
  <si>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</si>
  <si>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</si>
  <si>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</si>
  <si>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</si>
  <si>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</si>
  <si>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</si>
  <si>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132251101</t>
  </si>
  <si>
    <t>Hloubení nezapažených rýh šířky do 800 mm strojně s urovnáním dna do předepsaného profilu a spádu v hornině třídy těžitelnosti I skupiny 3 do 20 m3</t>
  </si>
  <si>
    <t>m3</t>
  </si>
  <si>
    <t>CS ÚRS 2024 01</t>
  </si>
  <si>
    <t>4</t>
  </si>
  <si>
    <t>-689512523</t>
  </si>
  <si>
    <t>Online PSC</t>
  </si>
  <si>
    <t>https://podminky.urs.cz/item/CS_URS_2024_01/132251101</t>
  </si>
  <si>
    <t>P</t>
  </si>
  <si>
    <t xml:space="preserve">Poznámka k položce:_x000D_
Bližší a přesné informace viz TZ a PD SO 01 Oplocení_x000D_
</t>
  </si>
  <si>
    <t>VV</t>
  </si>
  <si>
    <t>0,4*0,36*60</t>
  </si>
  <si>
    <t>Zakládání</t>
  </si>
  <si>
    <t>233211113</t>
  </si>
  <si>
    <t>Zemní ocelové vruty pro ploty a dopravní značky průměru 66 mm, délky 650 mm</t>
  </si>
  <si>
    <t>kus</t>
  </si>
  <si>
    <t>361924955</t>
  </si>
  <si>
    <t>https://podminky.urs.cz/item/CS_URS_2024_01/233211113</t>
  </si>
  <si>
    <t>3</t>
  </si>
  <si>
    <t>271532212</t>
  </si>
  <si>
    <t>Podsyp pod základové konstrukce se zhutněním a urovnáním povrchu z kameniva hrubého, frakce 16 - 32 mm</t>
  </si>
  <si>
    <t>-120433288</t>
  </si>
  <si>
    <t>https://podminky.urs.cz/item/CS_URS_2024_01/271532212</t>
  </si>
  <si>
    <t>Poznámka k položce:_x000D_
Bližší a přesné informace viz TZ a PD SO 01 Oplocení</t>
  </si>
  <si>
    <t>"pro palisády v=0,4m" 0,1*0,36*27,0</t>
  </si>
  <si>
    <t>"pro palisády v=0,6m" 0,1*0,36*23,2</t>
  </si>
  <si>
    <t>"pro palisády v=0,8m" 0,1*0,36*9,8</t>
  </si>
  <si>
    <t>Součet</t>
  </si>
  <si>
    <t>Svislé a kompletní konstrukce</t>
  </si>
  <si>
    <t>338171112.R</t>
  </si>
  <si>
    <t>Úprava kovových sloupků pro přichycení plotových dílů</t>
  </si>
  <si>
    <t>131188125</t>
  </si>
  <si>
    <t>5</t>
  </si>
  <si>
    <t>338171113</t>
  </si>
  <si>
    <t>Montáž sloupků a vzpěr plotových ocelových trubkových nebo profilovaných výšky do 2 m se zabetonováním do 0,08 m3 do připravených jamek</t>
  </si>
  <si>
    <t>2035319157</t>
  </si>
  <si>
    <t>https://podminky.urs.cz/item/CS_URS_2024_01/338171113</t>
  </si>
  <si>
    <t>6</t>
  </si>
  <si>
    <t>M</t>
  </si>
  <si>
    <t>55342261.R</t>
  </si>
  <si>
    <t>sloupek plotový čtyřhranný 50x50x1250-1450 pro zabetonování</t>
  </si>
  <si>
    <t>8</t>
  </si>
  <si>
    <t>1965621961</t>
  </si>
  <si>
    <t>7</t>
  </si>
  <si>
    <t>338171114</t>
  </si>
  <si>
    <t>Montáž sloupků a vzpěr plotových ocelových trubkových nebo profilovaných výšky do 2 m do zemního vrutu</t>
  </si>
  <si>
    <t>-1470211223</t>
  </si>
  <si>
    <t>https://podminky.urs.cz/item/CS_URS_2024_01/338171114</t>
  </si>
  <si>
    <t>55342260.R</t>
  </si>
  <si>
    <t>sloupek plotový čtyřhranný 50x50x1000 pro montáž na zemní vrut</t>
  </si>
  <si>
    <t>2133368719</t>
  </si>
  <si>
    <t>9</t>
  </si>
  <si>
    <t>339921111</t>
  </si>
  <si>
    <t>Osazování palisád betonových jednotlivých se zabetonováním výšky palisády do 500 mm</t>
  </si>
  <si>
    <t>2111037196</t>
  </si>
  <si>
    <t>https://podminky.urs.cz/item/CS_URS_2024_01/339921111</t>
  </si>
  <si>
    <t>"výška 0,4m" 27/0,18</t>
  </si>
  <si>
    <t>10</t>
  </si>
  <si>
    <t>59228270.R</t>
  </si>
  <si>
    <t>palisáda betonová přírodní 120x180 mm, v=0,4m</t>
  </si>
  <si>
    <t>794830912</t>
  </si>
  <si>
    <t>Poznámka k položce:_x000D_
ref. výrobek: BEST / Kadent / přírodní 120x180x400_x000D_
Bližší a přesné informace viz TZ a PD SO 01 Oplocení</t>
  </si>
  <si>
    <t>"palisáda výšky 0,4 m" 23,22/0,18</t>
  </si>
  <si>
    <t>11</t>
  </si>
  <si>
    <t>339921112</t>
  </si>
  <si>
    <t>Osazování palisád betonových jednotlivých se zabetonováním výšky palisády přes 500 do 1000 mm</t>
  </si>
  <si>
    <t>1022799527</t>
  </si>
  <si>
    <t>https://podminky.urs.cz/item/CS_URS_2024_01/339921112</t>
  </si>
  <si>
    <t>"palisáda výšky 0,6 m" 23,22/0,18</t>
  </si>
  <si>
    <t>"palisáda výšky 0,8 m" 9,72/0,18</t>
  </si>
  <si>
    <t>12</t>
  </si>
  <si>
    <t>59228271.R</t>
  </si>
  <si>
    <t>palisáda betonová přírodní 120x180 mm; v=0,6m</t>
  </si>
  <si>
    <t>-1779144770</t>
  </si>
  <si>
    <t>Poznámka k položce:_x000D_
ref. výrobek: BEST / Kadent / přírodní 120x180x600_x000D_
Bližší a přesné informace viz TZ a PD SO 01 Oplocení</t>
  </si>
  <si>
    <t>"palisáda délky 0,6 m" 23,22/0,18</t>
  </si>
  <si>
    <t>13</t>
  </si>
  <si>
    <t>59228272.R</t>
  </si>
  <si>
    <t>palisáda betonová přírodní 120x180 mm; v=0,8m</t>
  </si>
  <si>
    <t>1740982170</t>
  </si>
  <si>
    <t>Poznámka k položce:_x000D_
ref. výrobek: BEST / Kadent / přírodní 120x180x800_x000D_
Bližší a přesné informace viz TZ a PD SO 01 Oplocení</t>
  </si>
  <si>
    <t>14</t>
  </si>
  <si>
    <t>348101210</t>
  </si>
  <si>
    <t>Osazení vrat nebo vrátek k oplocení na sloupky ocelové, plochy jednotlivě do 2 m2</t>
  </si>
  <si>
    <t>1883045824</t>
  </si>
  <si>
    <t>https://podminky.urs.cz/item/CS_URS_2024_01/348101210</t>
  </si>
  <si>
    <t>61231140.R</t>
  </si>
  <si>
    <t>branka jednokřídlá z dřevěných planěk 30x40, sibiřský modřín, celkové plochy do 1m2, včetně kovové konstrukce</t>
  </si>
  <si>
    <t>-129719219</t>
  </si>
  <si>
    <t>16</t>
  </si>
  <si>
    <t>348181110</t>
  </si>
  <si>
    <t>Montáž oplocení z dílců dřevěných na předem osazené sloupky, výšky do 1 m</t>
  </si>
  <si>
    <t>m</t>
  </si>
  <si>
    <t>-1726807313</t>
  </si>
  <si>
    <t>https://podminky.urs.cz/item/CS_URS_2024_01/348181110</t>
  </si>
  <si>
    <t>17</t>
  </si>
  <si>
    <t>61231011.R</t>
  </si>
  <si>
    <t>pole plotové z dřevěných planěk 30x40 mm včetně příčníků - sibiřský modřín</t>
  </si>
  <si>
    <t>m2</t>
  </si>
  <si>
    <t>-286440200</t>
  </si>
  <si>
    <t>"díl 1,10x0,95 m" 1,1*0,95*1</t>
  </si>
  <si>
    <t>"díl 1,27x0,95 m" 1,27*0,95*17</t>
  </si>
  <si>
    <t>"díl 1,50x0,95 m" 1,5*0,95*6</t>
  </si>
  <si>
    <t>"díl 1,70x0,95 m" 1,75*0,95*26</t>
  </si>
  <si>
    <t>"díl 2,80x0,95 m" 2,8*0,95*1</t>
  </si>
  <si>
    <t>18</t>
  </si>
  <si>
    <t>61231012.R</t>
  </si>
  <si>
    <t>Pole odnímatelné z dřevěných planěk 30x40, sibiřský modřím včetně kovového rámu</t>
  </si>
  <si>
    <t>-856209393</t>
  </si>
  <si>
    <t>Poznámka k položce:_x000D_
Bližší informace a údaje viz PD-Výkres č. 01.077 Oplocení - odnímatelný díl._x000D_
Zde naleznete údaje :  délka dílu 2800 mm, výška dílu od terénu 1000 mm. Materiál rámu - ocelový rám z jeklu 40x40x2 mm, materiál výplně dřevěné hranolky 30x40 mm, pant pro vyjmutí plotového dílu atd.</t>
  </si>
  <si>
    <t>19</t>
  </si>
  <si>
    <t>783213021.R</t>
  </si>
  <si>
    <t xml:space="preserve">Ruční nátěr dřevěných prvků oplocení </t>
  </si>
  <si>
    <t>-1088932507</t>
  </si>
  <si>
    <t>20</t>
  </si>
  <si>
    <t>24587501.R</t>
  </si>
  <si>
    <t>UV ochranný olej bezbarvý extra</t>
  </si>
  <si>
    <t>l</t>
  </si>
  <si>
    <t>650186623</t>
  </si>
  <si>
    <t>"celk.natíraná plocha při 2 násobném nátěru=270m2"</t>
  </si>
  <si>
    <t>"vydatnost 1l=18m2, 270/18=15 litrů" 270/18</t>
  </si>
  <si>
    <t>Úpravy povrchů, podlahy a osazování výplní</t>
  </si>
  <si>
    <t>637121111.R</t>
  </si>
  <si>
    <t>Pás kačírku pod oplocením, š=0,2m; d=53,0m; mocnost=0,06m, vymezený prknem a roxory</t>
  </si>
  <si>
    <t>-440994230</t>
  </si>
  <si>
    <t>0,2*53,0</t>
  </si>
  <si>
    <t>22</t>
  </si>
  <si>
    <t>60511046.R</t>
  </si>
  <si>
    <t>řezivo jehličnaté omítané</t>
  </si>
  <si>
    <t>-871336323</t>
  </si>
  <si>
    <t>"pro zapažení pásu kačírku" 0,16*0,02*11</t>
  </si>
  <si>
    <t>23</t>
  </si>
  <si>
    <t>13021010</t>
  </si>
  <si>
    <t>tyč ocelová kruhová žebírková DIN 488 jakost B500B (10 505) výztuž do betonu D 6mm</t>
  </si>
  <si>
    <t>t</t>
  </si>
  <si>
    <t>1411283436</t>
  </si>
  <si>
    <t>15*0,25</t>
  </si>
  <si>
    <t>"15 ks x 0,25m=3,75mx0,22kg" 3,75*0,22/1000</t>
  </si>
  <si>
    <t>Ostatní konstrukce a práce, bourání</t>
  </si>
  <si>
    <t>24</t>
  </si>
  <si>
    <t>916231112.R</t>
  </si>
  <si>
    <t>Osazení chodníkového obrubníku betonového ležatého bez boční opěry do suchého betonu</t>
  </si>
  <si>
    <t>927444292</t>
  </si>
  <si>
    <t>25</t>
  </si>
  <si>
    <t>59217019.R</t>
  </si>
  <si>
    <t>obrubník betonový chodníkový 1000x120x200mm</t>
  </si>
  <si>
    <t>-1746259909</t>
  </si>
  <si>
    <t>5,2*1,02 'Přepočtené koeficientem množství</t>
  </si>
  <si>
    <t>26</t>
  </si>
  <si>
    <t>966003810</t>
  </si>
  <si>
    <t>Rozebrání dřevěného oplocení se sloupky osové vzdálenosti do 4,00 m, výšky do 2,50 m, osazených do hloubky 1,00 m s příčníky a dřevěnými sloupky z prken a latí</t>
  </si>
  <si>
    <t>-1965615335</t>
  </si>
  <si>
    <t>https://podminky.urs.cz/item/CS_URS_2024_01/966003810</t>
  </si>
  <si>
    <t>27</t>
  </si>
  <si>
    <t>966051111</t>
  </si>
  <si>
    <t>Bourání palisád betonových osazených v řadě</t>
  </si>
  <si>
    <t>1002983489</t>
  </si>
  <si>
    <t>https://podminky.urs.cz/item/CS_URS_2024_01/966051111</t>
  </si>
  <si>
    <t>"délka=39,0m; šířka=0,12m; průměrná výška=0,80m" 39*0,12*0,8</t>
  </si>
  <si>
    <t>28</t>
  </si>
  <si>
    <t>966073810</t>
  </si>
  <si>
    <t>Rozebrání vrat a vrátek k oplocení plochy jednotlivě do 2 m2</t>
  </si>
  <si>
    <t>-1045732086</t>
  </si>
  <si>
    <t>https://podminky.urs.cz/item/CS_URS_2024_01/966073810</t>
  </si>
  <si>
    <t>997</t>
  </si>
  <si>
    <t>Přesun sutě</t>
  </si>
  <si>
    <t>29</t>
  </si>
  <si>
    <t>997013501</t>
  </si>
  <si>
    <t>Odvoz suti a vybouraných hmot na skládku nebo meziskládku se složením, na vzdálenost do 1 km</t>
  </si>
  <si>
    <t>803038325</t>
  </si>
  <si>
    <t>https://podminky.urs.cz/item/CS_URS_2024_01/997013501</t>
  </si>
  <si>
    <t>30</t>
  </si>
  <si>
    <t>997013509</t>
  </si>
  <si>
    <t>Odvoz suti a vybouraných hmot na skládku nebo meziskládku se složením, na vzdálenost Příplatek k ceně za každý další i započatý 1 km přes 1 km</t>
  </si>
  <si>
    <t>1676300473</t>
  </si>
  <si>
    <t>https://podminky.urs.cz/item/CS_URS_2024_01/997013509</t>
  </si>
  <si>
    <t>13,886*6 'Přepočtené koeficientem množství</t>
  </si>
  <si>
    <t>31</t>
  </si>
  <si>
    <t>997013861</t>
  </si>
  <si>
    <t>Poplatek za uložení stavebního odpadu na recyklační skládce (skládkovné) z prostého betonu zatříděného do Katalogu odpadů pod kódem 17 01 01</t>
  </si>
  <si>
    <t>1206328253</t>
  </si>
  <si>
    <t>https://podminky.urs.cz/item/CS_URS_2024_01/997013861</t>
  </si>
  <si>
    <t>32</t>
  </si>
  <si>
    <t>997013871</t>
  </si>
  <si>
    <t>Poplatek za uložení stavebního odpadu na recyklační skládce (skládkovné) směsného stavebního a demoličního zatříděného do Katalogu odpadů pod kódem 17 09 04</t>
  </si>
  <si>
    <t>-2031246682</t>
  </si>
  <si>
    <t>https://podminky.urs.cz/item/CS_URS_2024_01/997013871</t>
  </si>
  <si>
    <t>998</t>
  </si>
  <si>
    <t>Přesun hmot</t>
  </si>
  <si>
    <t>33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</si>
  <si>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</si>
  <si>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</si>
  <si>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-584613296</t>
  </si>
  <si>
    <t>https://podminky.urs.cz/item/CS_URS_2024_01/998232110</t>
  </si>
  <si>
    <t>PSV</t>
  </si>
  <si>
    <t>Práce a dodávky PSV</t>
  </si>
  <si>
    <t>783</t>
  </si>
  <si>
    <t>Dokončovací práce - nátěry</t>
  </si>
  <si>
    <t>34</t>
  </si>
  <si>
    <t>783344101</t>
  </si>
  <si>
    <t>Základní nátěr zámečnických konstrukcí jednonásobný polyuretanový</t>
  </si>
  <si>
    <t>1689096017</t>
  </si>
  <si>
    <t>https://podminky.urs.cz/item/CS_URS_2024_01/783344101</t>
  </si>
  <si>
    <t>35</t>
  </si>
  <si>
    <t>783347101</t>
  </si>
  <si>
    <t>Krycí nátěr (email) zámečnických konstrukcí jednonásobný polyuretanový</t>
  </si>
  <si>
    <t>1205403350</t>
  </si>
  <si>
    <t>https://podminky.urs.cz/item/CS_URS_2024_01/783347101</t>
  </si>
  <si>
    <t>SO 02 - Krajinářské úpravy</t>
  </si>
  <si>
    <t xml:space="preserve">    5 - Komunikace pozemní</t>
  </si>
  <si>
    <t xml:space="preserve">    8 - Trubní vedení</t>
  </si>
  <si>
    <t xml:space="preserve">    766 - Konstrukce truhlářské</t>
  </si>
  <si>
    <t>111212311</t>
  </si>
  <si>
    <t>Odstranění nevhodných dřevin průměru kmene do 100 mm výšky přes 1 m bez odstranění pařezu do 100 m2 v rovině nebo na svahu do 1:5</t>
  </si>
  <si>
    <t>1385696393</t>
  </si>
  <si>
    <t>https://podminky.urs.cz/item/CS_URS_2024_01/111212311</t>
  </si>
  <si>
    <t>Poznámka k položce:_x000D_
Bližší a přesné informace viz TZ a PD SO 02 Krajinářské úpravy</t>
  </si>
  <si>
    <t>111301111</t>
  </si>
  <si>
    <t>Sejmutí drnu tl. do 100 mm, v jakékoliv ploše</t>
  </si>
  <si>
    <t>2134910552</t>
  </si>
  <si>
    <t>https://podminky.urs.cz/item/CS_URS_2024_01/111301111</t>
  </si>
  <si>
    <t>112155215</t>
  </si>
  <si>
    <t>Štěpkování s naložením na dopravní prostředek a odvozem do 20 km stromků a větví solitérů, průměru kmene do 300 mm</t>
  </si>
  <si>
    <t>-1180881433</t>
  </si>
  <si>
    <t>https://podminky.urs.cz/item/CS_URS_2024_01/112155215</t>
  </si>
  <si>
    <t>112155311</t>
  </si>
  <si>
    <t>Štěpkování s naložením na dopravní prostředek a odvozem do 20 km keřového porostu středně hustého</t>
  </si>
  <si>
    <t>1513010595</t>
  </si>
  <si>
    <t>https://podminky.urs.cz/item/CS_URS_2024_01/112155311</t>
  </si>
  <si>
    <t>51</t>
  </si>
  <si>
    <t>113106122</t>
  </si>
  <si>
    <t>Rozebrání dlažeb komunikací pro pěší s přemístěním hmot na skládku na vzdálenost do 3 m nebo s naložením na dopravní prostředek s ložem z kameniva nebo živice a s jakoukoliv výplní spár ručně z kamenných dlaždic nebo desek</t>
  </si>
  <si>
    <t>-25698048</t>
  </si>
  <si>
    <t>https://podminky.urs.cz/item/CS_URS_2024_01/113106122</t>
  </si>
  <si>
    <t>"Demontovaná plocha v rámci výměny palisád dle TZ 19,6 m2" 19,6</t>
  </si>
  <si>
    <t>113202111</t>
  </si>
  <si>
    <t>Vytrhání obrub s vybouráním lože, s přemístěním hmot na skládku na vzdálenost do 3 m nebo s naložením na dopravní prostředek z krajníků nebo obrubníků stojatých</t>
  </si>
  <si>
    <t>-1590515394</t>
  </si>
  <si>
    <t>https://podminky.urs.cz/item/CS_URS_2024_01/113202111</t>
  </si>
  <si>
    <t>113311121</t>
  </si>
  <si>
    <t>Odstranění geosyntetik s uložením na vzdálenost do 20 m nebo naložením na dopravní prostředek geotextilie</t>
  </si>
  <si>
    <t>2106072357</t>
  </si>
  <si>
    <t>https://podminky.urs.cz/item/CS_URS_2024_01/113311121</t>
  </si>
  <si>
    <t>122151103.R</t>
  </si>
  <si>
    <t>Odkopávky skladeb dopadových ploch a suti pod nimi, objem do 100 m3 strojně, včetně naložení pro odvoz na skládku</t>
  </si>
  <si>
    <t>1604273492</t>
  </si>
  <si>
    <t>96</t>
  </si>
  <si>
    <t>131251103</t>
  </si>
  <si>
    <t>Hloubení nezapažených jam a zářezů strojně s urovnáním dna do předepsaného profilu a spádu v hornině třídy těžitelnosti I skupiny 3 přes 50 do 100 m3</t>
  </si>
  <si>
    <t>1530112152</t>
  </si>
  <si>
    <t>https://podminky.urs.cz/item/CS_URS_2024_01/131251103</t>
  </si>
  <si>
    <t>"odkopávka okolo vedení veřejného osvětlení a patek; plocha=45,3m2,hloubka 1,2m" 45,3*1,2</t>
  </si>
  <si>
    <t>139001101</t>
  </si>
  <si>
    <t>Příplatek k cenám hloubených vykopávek za ztížení vykopávky v blízkosti podzemního vedení nebo výbušnin pro jakoukoliv třídu horniny</t>
  </si>
  <si>
    <t>2046947649</t>
  </si>
  <si>
    <t>https://podminky.urs.cz/item/CS_URS_2024_01/139001101</t>
  </si>
  <si>
    <t>"za 50% ruční odkopávky okolo vedení veřejného osvětlení a patek; plocha=45,3m2,hloubka 1,2m" 45,3*1,2/2</t>
  </si>
  <si>
    <t>181411131</t>
  </si>
  <si>
    <t>Založení trávníku na půdě předem připravené plochy do 1000 m2 výsevem včetně utažení parkového v rovině nebo na svahu do 1:5</t>
  </si>
  <si>
    <t>-194575396</t>
  </si>
  <si>
    <t>https://podminky.urs.cz/item/CS_URS_2024_01/181411131</t>
  </si>
  <si>
    <t>10321101.R</t>
  </si>
  <si>
    <t>Substrát vegetační vrstvy nového trávníku</t>
  </si>
  <si>
    <t>656277139</t>
  </si>
  <si>
    <t>Poznámka k položce:_x000D_
Složení: Katrovaná zemina s kompostem zbavená plevelů, cizích příměsí a hrud větších než 2 cm smíchaná s pískem v poměru 3:2_x000D_
Bližší a přesné informace viz TZ a PD SO 02 Krajinářské úpravy</t>
  </si>
  <si>
    <t>109*0,1</t>
  </si>
  <si>
    <t>řezivo jehličnaté omítané š. 160mm tl. 20mm pro zapažení terénní modelace</t>
  </si>
  <si>
    <t>-702267430</t>
  </si>
  <si>
    <t>"zapažení terénní modelace" 0,16*0,2*11</t>
  </si>
  <si>
    <t>-686065514</t>
  </si>
  <si>
    <t>"22ks, d=0,6m, 1m=0,22kg"</t>
  </si>
  <si>
    <t>"22x0,6=13,2m x 0,22kg=2,904kg"</t>
  </si>
  <si>
    <t>"2,904/1000=0,003t" 0,003</t>
  </si>
  <si>
    <t>00572410.R</t>
  </si>
  <si>
    <t>osivo směs travní parková pro realizace AP1</t>
  </si>
  <si>
    <t>kg</t>
  </si>
  <si>
    <t>-1277464419</t>
  </si>
  <si>
    <t>109*0,02 'Přepočtené koeficientem množství</t>
  </si>
  <si>
    <t>181111134</t>
  </si>
  <si>
    <t>Plošná úprava terénu v zemině skupiny 1 až 4 s urovnáním povrchu bez doplnění ornice souvislé plochy do 500 m2 při nerovnostech terénu přes 150 do 200 mm na svahu přes 1:1</t>
  </si>
  <si>
    <t>-1739733623</t>
  </si>
  <si>
    <t>https://podminky.urs.cz/item/CS_URS_2024_01/181111134</t>
  </si>
  <si>
    <t>"modelace pahorku" 14</t>
  </si>
  <si>
    <t>"modelace pro schody 1-2" 6,0*0,3*3</t>
  </si>
  <si>
    <t>"modelace pro schody 2-3" 2,0*0,3*4</t>
  </si>
  <si>
    <t>181311103</t>
  </si>
  <si>
    <t>Rozprostření a urovnání ornice v rovině nebo ve svahu sklonu do 1:5 ručně při souvislé ploše, tl. vrstvy do 200 mm</t>
  </si>
  <si>
    <t>-224622616</t>
  </si>
  <si>
    <t>https://podminky.urs.cz/item/CS_URS_2024_01/181311103</t>
  </si>
  <si>
    <t>"modelace kopečku" 10,2</t>
  </si>
  <si>
    <t>183101222</t>
  </si>
  <si>
    <t>Hloubení jamek pro vysazování rostlin v zemině skupiny 1 až 4 s výměnou půdy z 50% v rovině nebo na svahu do 1:5, objemu přes 1,00 do 2,00 m3</t>
  </si>
  <si>
    <t>634470121</t>
  </si>
  <si>
    <t>https://podminky.urs.cz/item/CS_URS_2024_01/183101222</t>
  </si>
  <si>
    <t>10321100</t>
  </si>
  <si>
    <t>zahradní substrát pro výsadbu VL</t>
  </si>
  <si>
    <t>1529442773</t>
  </si>
  <si>
    <t>25191155.R</t>
  </si>
  <si>
    <t xml:space="preserve">Půdní kondicionér do výsadbového substrátu_x000D_
</t>
  </si>
  <si>
    <t>577867557</t>
  </si>
  <si>
    <t>Poznámka k položce:_x000D_
ref. TerraCottem_x000D_
Bližší a přesné informace viz TZ a PD SO 02 Krajinářské úpravy</t>
  </si>
  <si>
    <t>184102117</t>
  </si>
  <si>
    <t>Výsadba dřeviny s balem do předem vyhloubené jamky se zalitím v rovině nebo na svahu do 1:5, při průměru balu přes 800 do 1000 mm</t>
  </si>
  <si>
    <t>-1852540343</t>
  </si>
  <si>
    <t>https://podminky.urs.cz/item/CS_URS_2024_01/184102117</t>
  </si>
  <si>
    <t>02650430.1R</t>
  </si>
  <si>
    <t>Javor amurský - Acer ginnala, Sol. 4xp 300-350, umbrella - shaped /deštníkový tvar, multistem/ vícekmen</t>
  </si>
  <si>
    <t>-1433077457</t>
  </si>
  <si>
    <t>02650430.2R</t>
  </si>
  <si>
    <t>Třešeň ptačí - Prunus avium ´Plena´, Vk 3xp 14-16 (bal)</t>
  </si>
  <si>
    <t>2063893943</t>
  </si>
  <si>
    <t>183117431</t>
  </si>
  <si>
    <t>Plošné sejmutí zeminy v kořenové zóně stromu jakékoli plochy technologií pneumatického rýče v rovině nebo na svahu do 1:5, hloubky do 150 mm</t>
  </si>
  <si>
    <t>-664343827</t>
  </si>
  <si>
    <t>https://podminky.urs.cz/item/CS_URS_2024_01/183117431</t>
  </si>
  <si>
    <t>33+14</t>
  </si>
  <si>
    <t>184215131.R</t>
  </si>
  <si>
    <t>Snížené ukotvení dřeviny javor, kůly v rovině nebo na svahu do 1:5 třemi kůly s ochranou proti psí moči</t>
  </si>
  <si>
    <t>325936012</t>
  </si>
  <si>
    <t>60591251</t>
  </si>
  <si>
    <t>kůl vyvazovací dřevěný impregnovaný D 8cm</t>
  </si>
  <si>
    <t>1515347708</t>
  </si>
  <si>
    <t>2*3 'Přepočtené koeficientem množství</t>
  </si>
  <si>
    <t>60591252.R</t>
  </si>
  <si>
    <t>Dřevěné příčníky z půlkulatiny</t>
  </si>
  <si>
    <t>ks</t>
  </si>
  <si>
    <t>1621354185</t>
  </si>
  <si>
    <t>184215133</t>
  </si>
  <si>
    <t>Ukotvení dřeviny kůly v rovině nebo na svahu do 1:5 třemi kůly, délky přes 2 do 3 m</t>
  </si>
  <si>
    <t>-1321392447</t>
  </si>
  <si>
    <t>https://podminky.urs.cz/item/CS_URS_2024_01/184215133</t>
  </si>
  <si>
    <t>Poznámka k položce:_x000D_
Ukotvení třešně_x000D_
Bližší a přesné informace viz TZ a PD SO 02 Krajinářské úpravy</t>
  </si>
  <si>
    <t>60591257</t>
  </si>
  <si>
    <t>kůl vyvazovací dřevěný impregnovaný D 8cm dl 3m</t>
  </si>
  <si>
    <t>-470060074</t>
  </si>
  <si>
    <t>1*3 'Přepočtené koeficientem množství</t>
  </si>
  <si>
    <t>184215412</t>
  </si>
  <si>
    <t>Zhotovení závlahové mísy u solitérních dřevin v rovině nebo na svahu do 1:5, o průměru mísy přes 0,5 do 1 m</t>
  </si>
  <si>
    <t>1304758847</t>
  </si>
  <si>
    <t>https://podminky.urs.cz/item/CS_URS_2024_01/184215412</t>
  </si>
  <si>
    <t>10364101</t>
  </si>
  <si>
    <t>zemina pro terénní úpravy - ornice</t>
  </si>
  <si>
    <t>2011292607</t>
  </si>
  <si>
    <t>3*0,002 'Přepočtené koeficientem množství</t>
  </si>
  <si>
    <t>184813161</t>
  </si>
  <si>
    <t>Zřízení ochranného nátěru kmene stromu do výšky 1 m, obvodu kmene do 180 mm</t>
  </si>
  <si>
    <t>-1754600102</t>
  </si>
  <si>
    <t>https://podminky.urs.cz/item/CS_URS_2024_01/184813161</t>
  </si>
  <si>
    <t>58534624.R</t>
  </si>
  <si>
    <t>Arboflex</t>
  </si>
  <si>
    <t>-295322878</t>
  </si>
  <si>
    <t>200000*1E-05 'Přepočtené koeficientem množství</t>
  </si>
  <si>
    <t>184813241</t>
  </si>
  <si>
    <t>Zřízení ochrany paty kmene dřeviny perforovanou flexibilní plastovou chráničkou</t>
  </si>
  <si>
    <t>-9982313</t>
  </si>
  <si>
    <t>https://podminky.urs.cz/item/CS_URS_2024_01/184813241</t>
  </si>
  <si>
    <t>28357001</t>
  </si>
  <si>
    <t>chránička perforovaná PE k ochraně paty kmene stromku před poškozením strunovou sekačkou</t>
  </si>
  <si>
    <t>949331675</t>
  </si>
  <si>
    <t>36</t>
  </si>
  <si>
    <t>34571801.R</t>
  </si>
  <si>
    <t>D+M chránička kabelů HDPE jednoplášťová bezhalogenová D 32/27mm</t>
  </si>
  <si>
    <t>-1171860628</t>
  </si>
  <si>
    <t>"vodič veř. osvětlení" 28,0</t>
  </si>
  <si>
    <t>"vodič slaboproudu" 5,0</t>
  </si>
  <si>
    <t>37</t>
  </si>
  <si>
    <t>184813511</t>
  </si>
  <si>
    <t>Chemické odplevelení půdy před založením kultury, trávníku nebo zpevněných ploch ručně o jakékoli výměře postřikem na široko v rovině nebo na svahu do 1:5</t>
  </si>
  <si>
    <t>557682593</t>
  </si>
  <si>
    <t>https://podminky.urs.cz/item/CS_URS_2024_01/184813511</t>
  </si>
  <si>
    <t>109</t>
  </si>
  <si>
    <t>38</t>
  </si>
  <si>
    <t>25234001</t>
  </si>
  <si>
    <t>herbicid totální systémový neselektivní</t>
  </si>
  <si>
    <t>litr</t>
  </si>
  <si>
    <t>1826765813</t>
  </si>
  <si>
    <t>39</t>
  </si>
  <si>
    <t>184818231</t>
  </si>
  <si>
    <t>Ochrana kmene bedněním před poškozením stavebním provozem zřízení včetně odstranění výšky bednění do 2 m průměru kmene do 300 mm</t>
  </si>
  <si>
    <t>435293122</t>
  </si>
  <si>
    <t>https://podminky.urs.cz/item/CS_URS_2024_01/184818231</t>
  </si>
  <si>
    <t>40</t>
  </si>
  <si>
    <t>18481824R</t>
  </si>
  <si>
    <t>Péče o dřeviny v průběhu stavby</t>
  </si>
  <si>
    <t>kpl</t>
  </si>
  <si>
    <t>-4347128</t>
  </si>
  <si>
    <t>"1 kpl v počtu 54 kusů" 1</t>
  </si>
  <si>
    <t>41</t>
  </si>
  <si>
    <t>184852233</t>
  </si>
  <si>
    <t>Řez stromů prováděný lezeckou technikou zdravotní (S-RZ), plocha koruny stromu do 30 m2</t>
  </si>
  <si>
    <t>-810136484</t>
  </si>
  <si>
    <t>https://podminky.urs.cz/item/CS_URS_2024_01/184852233</t>
  </si>
  <si>
    <t>42</t>
  </si>
  <si>
    <t>184852235</t>
  </si>
  <si>
    <t>Řez stromů prováděný lezeckou technikou zdravotní (S-RZ), plocha koruny stromu přes 60 do 90 m2</t>
  </si>
  <si>
    <t>570326711</t>
  </si>
  <si>
    <t>https://podminky.urs.cz/item/CS_URS_2024_01/184852235</t>
  </si>
  <si>
    <t>43</t>
  </si>
  <si>
    <t>184852321.R</t>
  </si>
  <si>
    <t>Řez stromů prováděný lezeckou technikou výchovný (S-RV) špičáky a keřové stromy, výšky do 4 m</t>
  </si>
  <si>
    <t>-130461401</t>
  </si>
  <si>
    <t>44</t>
  </si>
  <si>
    <t>184852322.R</t>
  </si>
  <si>
    <t>Řez stromů prováděný lezeckou technikou výchovný (S-RV) alejové stromy, výšky přes 4 do 6 m</t>
  </si>
  <si>
    <t>-1564343667</t>
  </si>
  <si>
    <t>45</t>
  </si>
  <si>
    <t>184911151</t>
  </si>
  <si>
    <t>Mulčování záhonů kačírkem nebo drceným kamenivem tloušťky mulče přes 20 do 50 mm v rovině nebo na svahu do 1:5</t>
  </si>
  <si>
    <t>-249304872</t>
  </si>
  <si>
    <t>https://podminky.urs.cz/item/CS_URS_2024_01/184911151</t>
  </si>
  <si>
    <t>46</t>
  </si>
  <si>
    <t>58337401.R</t>
  </si>
  <si>
    <t>kamenivo dekorační (kačírek) frakce 2/8</t>
  </si>
  <si>
    <t>649104044</t>
  </si>
  <si>
    <t>37,4*0,125 'Přepočtené koeficientem množství</t>
  </si>
  <si>
    <t>47</t>
  </si>
  <si>
    <t>224311114</t>
  </si>
  <si>
    <t>Maloprofilové vrty průběžným sacím vrtáním průměru přes 93 do 156 mm do úklonu 45° v hl 0 až 25 m v hornině tř. III a IV</t>
  </si>
  <si>
    <t>1237227624</t>
  </si>
  <si>
    <t>https://podminky.urs.cz/item/CS_URS_2024_01/224311114</t>
  </si>
  <si>
    <t>"20 vrtů, hl. 0,6m" 0,6*20</t>
  </si>
  <si>
    <t>Komunikace pozemní</t>
  </si>
  <si>
    <t>48</t>
  </si>
  <si>
    <t>564730101</t>
  </si>
  <si>
    <t>Podklad nebo kryt z kameniva hrubého drceného vel. 16-32 mm s rozprostřením a zhutněním plochy jednotlivě do 100 m2, po zhutnění tl. 100 mm</t>
  </si>
  <si>
    <t>-605569666</t>
  </si>
  <si>
    <t>https://podminky.urs.cz/item/CS_URS_2024_01/564730101</t>
  </si>
  <si>
    <t>49</t>
  </si>
  <si>
    <t>564760101</t>
  </si>
  <si>
    <t>Podklad nebo kryt z kameniva hrubého drceného vel. 16-32 mm s rozprostřením a zhutněním plochy jednotlivě do 100 m2, po zhutnění tl. 200 mm</t>
  </si>
  <si>
    <t>667455271</t>
  </si>
  <si>
    <t>https://podminky.urs.cz/item/CS_URS_2024_01/564760101</t>
  </si>
  <si>
    <t>50</t>
  </si>
  <si>
    <t>564760111</t>
  </si>
  <si>
    <t>Podklad nebo kryt z kameniva hrubého drceného vel. 16-32 mm s rozprostřením a zhutněním plochy přes 100 m2, po zhutnění tl. 200 mm</t>
  </si>
  <si>
    <t>-1212637068</t>
  </si>
  <si>
    <t>https://podminky.urs.cz/item/CS_URS_2024_01/564760111</t>
  </si>
  <si>
    <t>591211111</t>
  </si>
  <si>
    <t>Kladení dlažby z kostek s provedením lože do tl. 50 mm, s vyplněním spár, s dvojím beraněním a se smetením přebytečného materiálu na krajnici drobných z kamene, do lože z kameniva těženého</t>
  </si>
  <si>
    <t>936483116</t>
  </si>
  <si>
    <t>https://podminky.urs.cz/item/CS_URS_2024_01/591211111</t>
  </si>
  <si>
    <t>Poznámka k položce:_x000D_
přeskládání stáv ajícího dlážděného chodníku_x000D_
Bližší a přesné informace viz TZ a PD SO 02 Krajinářské úpravy</t>
  </si>
  <si>
    <t>"Kladeníí demontovaná plochy v rámci výměny palisád dle TZ 19,6 m2" 19,6</t>
  </si>
  <si>
    <t>"Kladení nové dlažby do rozšířeného prostoru, dle TZ 3,7 m2+10% prořez" 3,7*1,1</t>
  </si>
  <si>
    <t>52</t>
  </si>
  <si>
    <t>59040200.R</t>
  </si>
  <si>
    <t>dlažba betonová, výška 60 mm</t>
  </si>
  <si>
    <t>-1216564235</t>
  </si>
  <si>
    <t>Poznámka k položce:_x000D_
Ref. výrobek: BEST / Esmero / přírodní_x000D_
Bližší a přesné informace viz TZ a PD SO 02 Krajinářské úpravy</t>
  </si>
  <si>
    <t>"Nové dlažba do rozšířeného prostoru, dle TZ 3,7 m2+10% prořez" 3,7*1,1</t>
  </si>
  <si>
    <t>53</t>
  </si>
  <si>
    <t>628195001.R</t>
  </si>
  <si>
    <t>Oprava patek stávajících herních prvků ručně, bližší informace viz TZ</t>
  </si>
  <si>
    <t>433689535</t>
  </si>
  <si>
    <t>Trubní vedení</t>
  </si>
  <si>
    <t>54</t>
  </si>
  <si>
    <t>899922811</t>
  </si>
  <si>
    <t>Osazení závlahy ke dřevině vodního vaku</t>
  </si>
  <si>
    <t>-2093156566</t>
  </si>
  <si>
    <t>https://podminky.urs.cz/item/CS_URS_2024_01/899922811</t>
  </si>
  <si>
    <t>55</t>
  </si>
  <si>
    <t>28382001</t>
  </si>
  <si>
    <t>vak zavlažovací PE 75l</t>
  </si>
  <si>
    <t>562592518</t>
  </si>
  <si>
    <t>56</t>
  </si>
  <si>
    <t>919726121</t>
  </si>
  <si>
    <t>Geotextilie netkaná pro ochranu, separaci nebo filtraci měrná hmotnost do 200 g/m2</t>
  </si>
  <si>
    <t>1738433816</t>
  </si>
  <si>
    <t>https://podminky.urs.cz/item/CS_URS_2024_01/919726121</t>
  </si>
  <si>
    <t>Poznámka k položce:_x000D_
Pod štěpkovou plochu je navržená černá geotextilie_x000D_
Bližší a přesné informace viz TZ a PD SO 02 Krajinářské úpravy</t>
  </si>
  <si>
    <t>"var. 1" 152</t>
  </si>
  <si>
    <t>"var. 2" 74</t>
  </si>
  <si>
    <t>"štěplová plocha-černá geotextilie" 33</t>
  </si>
  <si>
    <t>57</t>
  </si>
  <si>
    <t>936001001</t>
  </si>
  <si>
    <t>Montáž prvků městské a zahradní architektury hmotnosti do 0,1 t</t>
  </si>
  <si>
    <t>-758791114</t>
  </si>
  <si>
    <t>https://podminky.urs.cz/item/CS_URS_2024_01/936001001</t>
  </si>
  <si>
    <t>"schodišťový stupeň 1-2 úrovně; 0,15x0,3x3,5 m" 1</t>
  </si>
  <si>
    <t>"schodišťové stupně 1-2 úrovně; 0,18x0,3x3,5 m" 2</t>
  </si>
  <si>
    <t>"schodišťové stupně 1-2 úrovně; 0,15x0,3x2,2 m" 1</t>
  </si>
  <si>
    <t>"schodišťové stupně 1-2 úrovně; 0,18x0,3x2,2 m" 2</t>
  </si>
  <si>
    <t>"schodišťové stupně 2-3 úrovně; 0,18x0,3x1,5 m" 2</t>
  </si>
  <si>
    <t>"schodišťové stupně 2-3 úrovně; 0,18x0,3x1,8 m" 2</t>
  </si>
  <si>
    <t>58</t>
  </si>
  <si>
    <t>60811007.1R</t>
  </si>
  <si>
    <t>Pražec dřevěný dubový, 0,15x0,3x3,5 m, vyvrtané otvory pro roxor, zdrsněný povrch, impregnace</t>
  </si>
  <si>
    <t>-1366504241</t>
  </si>
  <si>
    <t>"schodišťový stupeň 1-2 úrovně; 0,15x0,3x3,5m" 1</t>
  </si>
  <si>
    <t>59</t>
  </si>
  <si>
    <t>60811007.2R</t>
  </si>
  <si>
    <t>Pražec dřevěný dubový, 0,18x0,3x3,5m, vyvrtané otvory pro roxor, zdrsněný povrch, impregnace</t>
  </si>
  <si>
    <t>2002896631</t>
  </si>
  <si>
    <t>60</t>
  </si>
  <si>
    <t>60811007.3R</t>
  </si>
  <si>
    <t>Pražec dřevěný dubový, 0,15x0,3x2,2 m, vyvrtané otvory pro roxor, zdrsněný povrch, impregnace</t>
  </si>
  <si>
    <t>1209840116</t>
  </si>
  <si>
    <t>"schodišťové stupně 1-2 úrovně; 0,15x0,3x2,2m" 1</t>
  </si>
  <si>
    <t>61</t>
  </si>
  <si>
    <t>60811007.4R</t>
  </si>
  <si>
    <t>Pražec dřevěný dubový, 0,18x0,3x2,2 m, vyvrtané otvory pro roxor, zdrsněný povrch, impregnace</t>
  </si>
  <si>
    <t>1223765362</t>
  </si>
  <si>
    <t>"schodišťové stupně 1-2 úrovně; 0,18x0,3x2,2m" 2</t>
  </si>
  <si>
    <t>62</t>
  </si>
  <si>
    <t>60811007.5R</t>
  </si>
  <si>
    <t>Pražec dřevěný dubový, 0,18x0,3x1,5 m, vyvrtané otvory pro roxor, zdrsněný povrch, impregnace</t>
  </si>
  <si>
    <t>-1284173020</t>
  </si>
  <si>
    <t>"schodišťové stupně 2-3 úrovně; 0,18x0,3x1,5m" 2</t>
  </si>
  <si>
    <t>63</t>
  </si>
  <si>
    <t>60811007.6R</t>
  </si>
  <si>
    <t>Pražec dřevěný dubový, 0,18x0,3x1,8 m, vyvrtané otvory pro roxor, zdrsněný povrch, impregnace</t>
  </si>
  <si>
    <t>-960068923</t>
  </si>
  <si>
    <t>"schodišťové stupně 2-3 úrovně; 0,18x0,3x1,8m" 2</t>
  </si>
  <si>
    <t>64</t>
  </si>
  <si>
    <t>28611631</t>
  </si>
  <si>
    <t>trubka vodovodní PVC-O pro rozvod pitné vody PN 16 110x3,1mm</t>
  </si>
  <si>
    <t>1607753160</t>
  </si>
  <si>
    <t>"pro kotvení schodu 0,15x0,3x6,0m" 4*0,6</t>
  </si>
  <si>
    <t>"pro kotvení schodu 0,18x0,3x6,0m" 8*0,6</t>
  </si>
  <si>
    <t>"pro kotvení schodu 0,18x0,3x2,0m" 8*0,6</t>
  </si>
  <si>
    <t>65</t>
  </si>
  <si>
    <t>58932931</t>
  </si>
  <si>
    <t>beton C 25/30 X0 kamenivo frakce 0/8</t>
  </si>
  <si>
    <t>-804168267</t>
  </si>
  <si>
    <t xml:space="preserve"> "do PVC trubek" (3,14*(0,05*0,05)*0,6)*20</t>
  </si>
  <si>
    <t>66</t>
  </si>
  <si>
    <t>13021012</t>
  </si>
  <si>
    <t>tyč ocelová kruhová žebírková DIN 488 jakost B500B (10 505) výztuž do betonu D 10mm</t>
  </si>
  <si>
    <t>-150929276</t>
  </si>
  <si>
    <t>"20ks, d=0,6m, 1m=0,62kg"</t>
  </si>
  <si>
    <t>"20x0,6=12mx0,62=7,44kg"</t>
  </si>
  <si>
    <t>"7,44kg/1000=0,0075t" 0,0075</t>
  </si>
  <si>
    <t>67</t>
  </si>
  <si>
    <t>936009112</t>
  </si>
  <si>
    <t>Bezpečnostní dopadová plocha na dětském hřišti tloušťky 30 cm z písku</t>
  </si>
  <si>
    <t>-235400638</t>
  </si>
  <si>
    <t>https://podminky.urs.cz/item/CS_URS_2024_01/936009112</t>
  </si>
  <si>
    <t>68</t>
  </si>
  <si>
    <t>936009122</t>
  </si>
  <si>
    <t>Bezpečnostní dopadová plocha na dětském hřišti tloušťky 40 cm z písku</t>
  </si>
  <si>
    <t>1065628791</t>
  </si>
  <si>
    <t>https://podminky.urs.cz/item/CS_URS_2024_01/936009122</t>
  </si>
  <si>
    <t>69</t>
  </si>
  <si>
    <t>936009123.R</t>
  </si>
  <si>
    <t>Založení štěpkové plochy na dětském hřišti tloušťky 10 cm</t>
  </si>
  <si>
    <t>780086645</t>
  </si>
  <si>
    <t>70</t>
  </si>
  <si>
    <t>965022121.R</t>
  </si>
  <si>
    <t xml:space="preserve">Odstranění kačírku u vícekmenů v severní části </t>
  </si>
  <si>
    <t>-721427473</t>
  </si>
  <si>
    <t>37,4</t>
  </si>
  <si>
    <t>71</t>
  </si>
  <si>
    <t>966001112.R</t>
  </si>
  <si>
    <t>Odstranění herního prvku - sestava hrazd dřevěná vč. základů</t>
  </si>
  <si>
    <t>2137020364</t>
  </si>
  <si>
    <t>72</t>
  </si>
  <si>
    <t>966001113</t>
  </si>
  <si>
    <t>Odstranění dětské houpačky s ocelovou konstrukcí pružinové</t>
  </si>
  <si>
    <t>1429844912</t>
  </si>
  <si>
    <t>https://podminky.urs.cz/item/CS_URS_2024_01/966001113</t>
  </si>
  <si>
    <t>"1 ks pružinové houpadlo - kobylka" 1</t>
  </si>
  <si>
    <t>"1 ks pružinové houpadlo - duch" 1</t>
  </si>
  <si>
    <t>73</t>
  </si>
  <si>
    <t>966001211</t>
  </si>
  <si>
    <t>Odstranění lavičky parkové stabilní zabetonované</t>
  </si>
  <si>
    <t>-237984631</t>
  </si>
  <si>
    <t>https://podminky.urs.cz/item/CS_URS_2024_01/966001211</t>
  </si>
  <si>
    <t>74</t>
  </si>
  <si>
    <t>-1870130047</t>
  </si>
  <si>
    <t>75</t>
  </si>
  <si>
    <t>-1166415096</t>
  </si>
  <si>
    <t>16,062*6 'Přepočtené koeficientem množství</t>
  </si>
  <si>
    <t>76</t>
  </si>
  <si>
    <t>997013631</t>
  </si>
  <si>
    <t>Poplatek za uložení stavebního odpadu na skládce (skládkovné) směsného stavebního a demoličního zatříděného do Katalogu odpadů pod kódem 17 09 04</t>
  </si>
  <si>
    <t>-730271603</t>
  </si>
  <si>
    <t>https://podminky.urs.cz/item/CS_URS_2024_01/997013631</t>
  </si>
  <si>
    <t>"Sestava hrazd" 0,42</t>
  </si>
  <si>
    <t>"Houpadlo kobylka" 0,302</t>
  </si>
  <si>
    <t>"Stabilní lavičky" 0,364</t>
  </si>
  <si>
    <t>"Geotextilie" 0,03</t>
  </si>
  <si>
    <t>77</t>
  </si>
  <si>
    <t>850082020</t>
  </si>
  <si>
    <t>"Betonové obruby" 4,1</t>
  </si>
  <si>
    <t>78</t>
  </si>
  <si>
    <t>997013873</t>
  </si>
  <si>
    <t>Poplatek za uložení stavebního odpadu na recyklační skládce (skládkovné) zeminy a kamení zatříděného do Katalogu odpadů pod kódem 17 05 04</t>
  </si>
  <si>
    <t>-790176204</t>
  </si>
  <si>
    <t>https://podminky.urs.cz/item/CS_URS_2024_01/997013873</t>
  </si>
  <si>
    <t>79</t>
  </si>
  <si>
    <t>998231311</t>
  </si>
  <si>
    <t>Přesun hmot pro sadovnické a krajinářské úpravy strojně dopravní vzdálenost do 5000 m</t>
  </si>
  <si>
    <t>-2035342558</t>
  </si>
  <si>
    <t>https://podminky.urs.cz/item/CS_URS_2024_01/998231311</t>
  </si>
  <si>
    <t>766</t>
  </si>
  <si>
    <t>Konstrukce truhlářské</t>
  </si>
  <si>
    <t>80</t>
  </si>
  <si>
    <t>76610001.R</t>
  </si>
  <si>
    <t>D+M Dřevěné atypické lavice d=1,2m</t>
  </si>
  <si>
    <t>-2078602442</t>
  </si>
  <si>
    <t>81</t>
  </si>
  <si>
    <t>76610002.R</t>
  </si>
  <si>
    <t>D+M Dřevěné atypické lavice d=1,5m</t>
  </si>
  <si>
    <t>432444262</t>
  </si>
  <si>
    <t>82</t>
  </si>
  <si>
    <t>76610003.R</t>
  </si>
  <si>
    <t>D+M Dřevěné atypické lavice d=1,8m</t>
  </si>
  <si>
    <t>-121179039</t>
  </si>
  <si>
    <t>83</t>
  </si>
  <si>
    <t>76610004.R</t>
  </si>
  <si>
    <t>Parková lavička s opěrkou a područkami, š=1800mm</t>
  </si>
  <si>
    <t>-1494498444</t>
  </si>
  <si>
    <t>Poznámka k položce:_x000D_
ref. Urbania Balada ONE_x000D_
Bližší a přesné informace viz TZ a PD SO 02 Krajinářské úpravy</t>
  </si>
  <si>
    <t>"lavička" 3</t>
  </si>
  <si>
    <t>84</t>
  </si>
  <si>
    <t>76610005.R</t>
  </si>
  <si>
    <t>Parková lavička s opěrkou a područkami, š=600mm</t>
  </si>
  <si>
    <t>-265374910</t>
  </si>
  <si>
    <t>"lavička" 2</t>
  </si>
  <si>
    <t>85</t>
  </si>
  <si>
    <t>76610006.R</t>
  </si>
  <si>
    <t>D+M stůl pro pískové hry, včetně zemních prací a dopravy</t>
  </si>
  <si>
    <t>-278808465</t>
  </si>
  <si>
    <t>Poznámka k položce:_x000D_
ref. Proludic J123_x000D_
Bližší a přesné informace viz TZ a PD SO 02 Krajinářské úpravy</t>
  </si>
  <si>
    <t>86</t>
  </si>
  <si>
    <t>76610007.R</t>
  </si>
  <si>
    <t>D+M pružinová houpačka velká, včetně zemních prací a dopravy</t>
  </si>
  <si>
    <t>1303231708</t>
  </si>
  <si>
    <t>Poznámka k položce:_x000D_
ref. Proludic J984_x000D_
Bližší a přesné informace viz TZ a PD SO 02 Krajinářské úpravy</t>
  </si>
  <si>
    <t>87</t>
  </si>
  <si>
    <t>76610008.R</t>
  </si>
  <si>
    <t>D+M herní sestava pro nejmenší, včetně zemních prací a dopravy</t>
  </si>
  <si>
    <t>-715841376</t>
  </si>
  <si>
    <t>Poznámka k položce:_x000D_
ref. Proludic J38710-C_x000D_
Bližší a přesné informace viz TZ a PD SO 02 Krajinářské úpravy</t>
  </si>
  <si>
    <t>88</t>
  </si>
  <si>
    <t>76610009.R</t>
  </si>
  <si>
    <t>D+M domeček na hraní, včetně zemních prací a dopravy</t>
  </si>
  <si>
    <t>-2074360158</t>
  </si>
  <si>
    <t>Poznámka k položce:_x000D_
ref. Fun cottage Proludic J239_x000D_
Bližší a přesné informace viz TZ a PD SO 02 Krajinářské úpravy</t>
  </si>
  <si>
    <t>89</t>
  </si>
  <si>
    <t>76610010.R</t>
  </si>
  <si>
    <t>Montáž uskladněného pružinového herního prvku "Duch"</t>
  </si>
  <si>
    <t>-81239873</t>
  </si>
  <si>
    <t>90</t>
  </si>
  <si>
    <t>76610011.R</t>
  </si>
  <si>
    <t>D+M křídová tabule montovaná na betonové palisády, 1500x500 mm</t>
  </si>
  <si>
    <t>-1013088031</t>
  </si>
  <si>
    <t>91</t>
  </si>
  <si>
    <t>76610012.R</t>
  </si>
  <si>
    <t>D+M křídová tabule montovaná na betonové palisády, 1000x500 mm</t>
  </si>
  <si>
    <t>-518338267</t>
  </si>
  <si>
    <t>92</t>
  </si>
  <si>
    <t>998766201</t>
  </si>
  <si>
    <t>Přesun hmot pro konstrukce truhlářské stanovený procentní sazbou (%) z ceny vodorovná dopravní vzdálenost do 50 m základní v objektech výšky do 6 m</t>
  </si>
  <si>
    <t>%</t>
  </si>
  <si>
    <t>969534959</t>
  </si>
  <si>
    <t>https://podminky.urs.cz/item/CS_URS_2024_01/998766201</t>
  </si>
  <si>
    <t>SO 03 - Dřevěná paluba</t>
  </si>
  <si>
    <t xml:space="preserve">    762 - Konstrukce tesařské</t>
  </si>
  <si>
    <t xml:space="preserve">    767 - Konstrukce zámečnické</t>
  </si>
  <si>
    <t>131213701</t>
  </si>
  <si>
    <t>Hloubení nezapažených jam ručně s urovnáním dna do předepsaného profilu a spádu v hornině třídy těžitelnosti I skupiny 3 soudržných</t>
  </si>
  <si>
    <t>-260999570</t>
  </si>
  <si>
    <t>https://podminky.urs.cz/item/CS_URS_2024_01/131213701</t>
  </si>
  <si>
    <t>Poznámka k položce:_x000D_
Bližší a přesné informace viz TZ a PD SO 03 Dřevěná paluba</t>
  </si>
  <si>
    <t>"výkopy pro patky" (0,3*0,3*0,9)*25</t>
  </si>
  <si>
    <t>275313811</t>
  </si>
  <si>
    <t>Základy z betonu prostého patky a bloky z betonu kamenem neprokládaného tř. C 25/30</t>
  </si>
  <si>
    <t>1098218694</t>
  </si>
  <si>
    <t>https://podminky.urs.cz/item/CS_URS_2024_01/275313811</t>
  </si>
  <si>
    <t>564760004</t>
  </si>
  <si>
    <t>Podklad nebo kryt z kameniva hrubého drceného vel. 8-16 mm s rozprostřením a zhutněním plochy jednotlivě do 100 m2, po zhutnění tl. 230 mm</t>
  </si>
  <si>
    <t>-1192017647</t>
  </si>
  <si>
    <t>https://podminky.urs.cz/item/CS_URS_2024_01/564760004</t>
  </si>
  <si>
    <t>916271112.R</t>
  </si>
  <si>
    <t>D+M obruby z ocelové pásoviny opatřené trny, pásovina 230x5mm pro oddělení podsypu paluby od pískové plochy</t>
  </si>
  <si>
    <t>157303530</t>
  </si>
  <si>
    <t>-2024973103</t>
  </si>
  <si>
    <t>"výkopy pro patky" ((0,3*0,3*0,9)*25)*1,5</t>
  </si>
  <si>
    <t>Odvoz suti a vybouraných hmot na skládku nebo meziskládku se složením, na vzdálenost Příplatek k ceně za každý další započatý 1 km přes 1 km</t>
  </si>
  <si>
    <t>1311050946</t>
  </si>
  <si>
    <t>3,038*6 'Přepočtené koeficientem množství</t>
  </si>
  <si>
    <t>-2014517817</t>
  </si>
  <si>
    <t>-1131416827</t>
  </si>
  <si>
    <t>762</t>
  </si>
  <si>
    <t>Konstrukce tesařské</t>
  </si>
  <si>
    <t>762952013.R</t>
  </si>
  <si>
    <t>Montáž obkladu kovové konstrukce dřevem a jeho následná PÚ ochranným olejem</t>
  </si>
  <si>
    <t>1973681922</t>
  </si>
  <si>
    <t>61198124.R</t>
  </si>
  <si>
    <t>Prkno sib. modřín tl. 27mm (6,1m2)</t>
  </si>
  <si>
    <t>-781571816</t>
  </si>
  <si>
    <t>61198125.R</t>
  </si>
  <si>
    <t>Prkno sib. modřín tl. 36mm</t>
  </si>
  <si>
    <t>-424348993</t>
  </si>
  <si>
    <t>61198003.R</t>
  </si>
  <si>
    <t>Nerez vrut 8x25</t>
  </si>
  <si>
    <t>1333779196</t>
  </si>
  <si>
    <t>Poznámka k položce:_x000D_
1% ztratné_x000D_
Bližší a přesné informace viz TZ a PD SO 03 Dřevěná paluba</t>
  </si>
  <si>
    <t>1600*1,01 'Přepočtené koeficientem množství</t>
  </si>
  <si>
    <t>-1528354830</t>
  </si>
  <si>
    <t>998762201</t>
  </si>
  <si>
    <t>Přesun hmot pro konstrukce tesařské stanovený procentní sazbou (%) z ceny vodorovná dopravní vzdálenost do 50 m s užitím mechanizace v objektech výšky do 6 m</t>
  </si>
  <si>
    <t>-1397816797</t>
  </si>
  <si>
    <t>https://podminky.urs.cz/item/CS_URS_2024_01/998762201</t>
  </si>
  <si>
    <t>767</t>
  </si>
  <si>
    <t>Konstrukce zámečnické</t>
  </si>
  <si>
    <t>7677995115.R</t>
  </si>
  <si>
    <t>Výroba a montáž atypické kovové konstrukce paluby</t>
  </si>
  <si>
    <t>80363422</t>
  </si>
  <si>
    <t>616</t>
  </si>
  <si>
    <t>13010422.R</t>
  </si>
  <si>
    <t>Ocelový L profil 50x50x8</t>
  </si>
  <si>
    <t>-1889582112</t>
  </si>
  <si>
    <t>"1m=5,87kg" (511/1000)</t>
  </si>
  <si>
    <t>13515120</t>
  </si>
  <si>
    <t>ocel široká jakost S235JR 200x10mm</t>
  </si>
  <si>
    <t>-519109682</t>
  </si>
  <si>
    <t>Poznámka k položce:_x000D_
Hmotnost: 15,7 kg/m_x000D_
Bližší a přesné informace viz TZ a PD SO 03 Dřevěná paluba</t>
  </si>
  <si>
    <t>"25 ks dílů 200x200x10 mm" (25*0,2*15,9)/1000</t>
  </si>
  <si>
    <t>13515116</t>
  </si>
  <si>
    <t>ocel široká jakost S235JR 200x8mm</t>
  </si>
  <si>
    <t>1325567868</t>
  </si>
  <si>
    <t>Poznámka k položce:_x000D_
Hmotnost: 12,56 kg/m_x000D_
Bližší a přesné informace viz TZ a PD SO 03 Dřevěná paluba</t>
  </si>
  <si>
    <t>"12 ks dílů P8 200x40" 6,4/1000</t>
  </si>
  <si>
    <t>31324800.R</t>
  </si>
  <si>
    <t>FeZn pletivo, oko max. 10mm</t>
  </si>
  <si>
    <t>1146084612</t>
  </si>
  <si>
    <t>54879003.R</t>
  </si>
  <si>
    <t>Chemická kotva - patrona 14</t>
  </si>
  <si>
    <t>485843933</t>
  </si>
  <si>
    <t>54879436.R</t>
  </si>
  <si>
    <t>Nerez závitová tyč s matkou M14x300</t>
  </si>
  <si>
    <t>-923523940</t>
  </si>
  <si>
    <t>30925249.R</t>
  </si>
  <si>
    <t>Šroub nerez, záp. hlava M8x50</t>
  </si>
  <si>
    <t>-1568967913</t>
  </si>
  <si>
    <t>31120004.R</t>
  </si>
  <si>
    <t>Podložka nerez D8</t>
  </si>
  <si>
    <t>1615076740</t>
  </si>
  <si>
    <t>31111004.R</t>
  </si>
  <si>
    <t>Matice nerez M8</t>
  </si>
  <si>
    <t>-1551473856</t>
  </si>
  <si>
    <t>998767201</t>
  </si>
  <si>
    <t>Přesun hmot pro zámečnické konstrukce stanovený procentní sazbou (%) z ceny vodorovná dopravní vzdálenost do 50 m základní v objektech výšky do 6 m</t>
  </si>
  <si>
    <t>2054010569</t>
  </si>
  <si>
    <t>https://podminky.urs.cz/item/CS_URS_2024_01/998767201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</si>
  <si>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</si>
  <si>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</si>
  <si>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</si>
  <si>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</si>
  <si>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</si>
  <si>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</si>
  <si>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VRN1</t>
  </si>
  <si>
    <t>Průzkumné, geodetické a projektové práce</t>
  </si>
  <si>
    <t>012103000</t>
  </si>
  <si>
    <t>Geodetické práce před výstavbou</t>
  </si>
  <si>
    <t>1024</t>
  </si>
  <si>
    <t>158860436</t>
  </si>
  <si>
    <t>https://podminky.urs.cz/item/CS_URS_2024_01/012103000</t>
  </si>
  <si>
    <t>012303000</t>
  </si>
  <si>
    <t>Geodetické práce po výstavbě</t>
  </si>
  <si>
    <t>…kpl</t>
  </si>
  <si>
    <t>913211936</t>
  </si>
  <si>
    <t>https://podminky.urs.cz/item/CS_URS_2024_01/012303000</t>
  </si>
  <si>
    <t>013254000</t>
  </si>
  <si>
    <t>Dokumentace skutečného provedení stavby</t>
  </si>
  <si>
    <t>-1578214035</t>
  </si>
  <si>
    <t>https://podminky.urs.cz/item/CS_URS_2024_01/013254000</t>
  </si>
  <si>
    <t>VRN3</t>
  </si>
  <si>
    <t>Zařízení staveniště</t>
  </si>
  <si>
    <t>031002000</t>
  </si>
  <si>
    <t>Související práce pro zařízení staveniště</t>
  </si>
  <si>
    <t>-872846111</t>
  </si>
  <si>
    <t>https://podminky.urs.cz/item/CS_URS_2024_01/031002000</t>
  </si>
  <si>
    <t>032103000</t>
  </si>
  <si>
    <t>Náklady na stavební buňky</t>
  </si>
  <si>
    <t>1712195426</t>
  </si>
  <si>
    <t>https://podminky.urs.cz/item/CS_URS_2024_01/032103000</t>
  </si>
  <si>
    <t>039103000</t>
  </si>
  <si>
    <t>Rozebrání, bourání a odvoz zařízení staveniště</t>
  </si>
  <si>
    <t>543868100</t>
  </si>
  <si>
    <t>https://podminky.urs.cz/item/CS_URS_2024_01/039103000</t>
  </si>
  <si>
    <t>VRN4</t>
  </si>
  <si>
    <t>Inženýrská činnost</t>
  </si>
  <si>
    <t>042002000</t>
  </si>
  <si>
    <t>Posudky</t>
  </si>
  <si>
    <t>260283131</t>
  </si>
  <si>
    <t>https://podminky.urs.cz/item/CS_URS_2024_01/042002000</t>
  </si>
  <si>
    <t>"Agrochemický rozbor substrátů" 1</t>
  </si>
  <si>
    <t>042903000</t>
  </si>
  <si>
    <t>Ostatní posudky</t>
  </si>
  <si>
    <t>337008858</t>
  </si>
  <si>
    <t>https://podminky.urs.cz/item/CS_URS_2024_01/042903000</t>
  </si>
  <si>
    <t>"Certifikace dětského hřiště po výstavbě" 1</t>
  </si>
  <si>
    <t>045203000</t>
  </si>
  <si>
    <t>Kompletační činnost</t>
  </si>
  <si>
    <t>568524965</t>
  </si>
  <si>
    <t>https://podminky.urs.cz/item/CS_URS_2024_01/045203000</t>
  </si>
  <si>
    <t>045303000</t>
  </si>
  <si>
    <t>Koordinační činnost</t>
  </si>
  <si>
    <t>339836687</t>
  </si>
  <si>
    <t>https://podminky.urs.cz/item/CS_URS_2024_01/045303000</t>
  </si>
  <si>
    <t>VRN6</t>
  </si>
  <si>
    <t>Územní vlivy</t>
  </si>
  <si>
    <t>062303000</t>
  </si>
  <si>
    <t>Použití nezvyklých dopravních prostředků</t>
  </si>
  <si>
    <t>-1709976766</t>
  </si>
  <si>
    <t>https://podminky.urs.cz/item/CS_URS_2024_01/062303000</t>
  </si>
  <si>
    <t>Poznámka k položce:_x000D_
Pro špatnou přístupnost v lokalitě lze použít jen malou mechanizaci a dopravní prostředky, jako např. Multicar - viz upozornění v TZ projektu.</t>
  </si>
  <si>
    <t>065002000</t>
  </si>
  <si>
    <t>Mimostaveništní doprava materiálů</t>
  </si>
  <si>
    <t>km</t>
  </si>
  <si>
    <t>-1176641206</t>
  </si>
  <si>
    <t>https://podminky.urs.cz/item/CS_URS_2024_01/065002000</t>
  </si>
  <si>
    <t>Poznámka k položce:_x000D_
Převoz houpačky "Kobylka" na základnu investora</t>
  </si>
  <si>
    <t>VRN7</t>
  </si>
  <si>
    <t>Provozní vlivy</t>
  </si>
  <si>
    <t>075103000</t>
  </si>
  <si>
    <t>Ochranná pásma elektrického vedení</t>
  </si>
  <si>
    <t>1191303540</t>
  </si>
  <si>
    <t>https://podminky.urs.cz/item/CS_URS_2024_01/075103000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</si>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</sst>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348101210" TargetMode="External"/><Relationship Id="rId13" Type="http://schemas.openxmlformats.org/officeDocument/2006/relationships/hyperlink" Target="https://podminky.urs.cz/item/CS_URS_2024_01/997013501" TargetMode="External"/><Relationship Id="rId18" Type="http://schemas.openxmlformats.org/officeDocument/2006/relationships/hyperlink" Target="https://podminky.urs.cz/item/CS_URS_2024_01/783344101" TargetMode="External"/><Relationship Id="rId3" Type="http://schemas.openxmlformats.org/officeDocument/2006/relationships/hyperlink" Target="https://podminky.urs.cz/item/CS_URS_2024_01/271532212" TargetMode="External"/><Relationship Id="rId7" Type="http://schemas.openxmlformats.org/officeDocument/2006/relationships/hyperlink" Target="https://podminky.urs.cz/item/CS_URS_2024_01/339921112" TargetMode="External"/><Relationship Id="rId12" Type="http://schemas.openxmlformats.org/officeDocument/2006/relationships/hyperlink" Target="https://podminky.urs.cz/item/CS_URS_2024_01/966073810" TargetMode="External"/><Relationship Id="rId17" Type="http://schemas.openxmlformats.org/officeDocument/2006/relationships/hyperlink" Target="https://podminky.urs.cz/item/CS_URS_2024_01/998232110" TargetMode="External"/><Relationship Id="rId2" Type="http://schemas.openxmlformats.org/officeDocument/2006/relationships/hyperlink" Target="https://podminky.urs.cz/item/CS_URS_2024_01/233211113" TargetMode="External"/><Relationship Id="rId16" Type="http://schemas.openxmlformats.org/officeDocument/2006/relationships/hyperlink" Target="https://podminky.urs.cz/item/CS_URS_2024_01/997013871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podminky.urs.cz/item/CS_URS_2024_01/132251101" TargetMode="External"/><Relationship Id="rId6" Type="http://schemas.openxmlformats.org/officeDocument/2006/relationships/hyperlink" Target="https://podminky.urs.cz/item/CS_URS_2024_01/339921111" TargetMode="External"/><Relationship Id="rId11" Type="http://schemas.openxmlformats.org/officeDocument/2006/relationships/hyperlink" Target="https://podminky.urs.cz/item/CS_URS_2024_01/966051111" TargetMode="External"/><Relationship Id="rId5" Type="http://schemas.openxmlformats.org/officeDocument/2006/relationships/hyperlink" Target="https://podminky.urs.cz/item/CS_URS_2024_01/338171114" TargetMode="External"/><Relationship Id="rId15" Type="http://schemas.openxmlformats.org/officeDocument/2006/relationships/hyperlink" Target="https://podminky.urs.cz/item/CS_URS_2024_01/997013861" TargetMode="External"/><Relationship Id="rId10" Type="http://schemas.openxmlformats.org/officeDocument/2006/relationships/hyperlink" Target="https://podminky.urs.cz/item/CS_URS_2024_01/966003810" TargetMode="External"/><Relationship Id="rId19" Type="http://schemas.openxmlformats.org/officeDocument/2006/relationships/hyperlink" Target="https://podminky.urs.cz/item/CS_URS_2024_01/783347101" TargetMode="External"/><Relationship Id="rId4" Type="http://schemas.openxmlformats.org/officeDocument/2006/relationships/hyperlink" Target="https://podminky.urs.cz/item/CS_URS_2024_01/338171113" TargetMode="External"/><Relationship Id="rId9" Type="http://schemas.openxmlformats.org/officeDocument/2006/relationships/hyperlink" Target="https://podminky.urs.cz/item/CS_URS_2024_01/348181110" TargetMode="External"/><Relationship Id="rId14" Type="http://schemas.openxmlformats.org/officeDocument/2006/relationships/hyperlink" Target="https://podminky.urs.cz/item/CS_URS_2024_01/997013509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83101222" TargetMode="External"/><Relationship Id="rId18" Type="http://schemas.openxmlformats.org/officeDocument/2006/relationships/hyperlink" Target="https://podminky.urs.cz/item/CS_URS_2024_01/184813161" TargetMode="External"/><Relationship Id="rId26" Type="http://schemas.openxmlformats.org/officeDocument/2006/relationships/hyperlink" Target="https://podminky.urs.cz/item/CS_URS_2024_01/564730101" TargetMode="External"/><Relationship Id="rId39" Type="http://schemas.openxmlformats.org/officeDocument/2006/relationships/hyperlink" Target="https://podminky.urs.cz/item/CS_URS_2024_01/997013631" TargetMode="External"/><Relationship Id="rId21" Type="http://schemas.openxmlformats.org/officeDocument/2006/relationships/hyperlink" Target="https://podminky.urs.cz/item/CS_URS_2024_01/184818231" TargetMode="External"/><Relationship Id="rId34" Type="http://schemas.openxmlformats.org/officeDocument/2006/relationships/hyperlink" Target="https://podminky.urs.cz/item/CS_URS_2024_01/936009122" TargetMode="External"/><Relationship Id="rId42" Type="http://schemas.openxmlformats.org/officeDocument/2006/relationships/hyperlink" Target="https://podminky.urs.cz/item/CS_URS_2024_01/998231311" TargetMode="External"/><Relationship Id="rId7" Type="http://schemas.openxmlformats.org/officeDocument/2006/relationships/hyperlink" Target="https://podminky.urs.cz/item/CS_URS_2024_01/113311121" TargetMode="External"/><Relationship Id="rId2" Type="http://schemas.openxmlformats.org/officeDocument/2006/relationships/hyperlink" Target="https://podminky.urs.cz/item/CS_URS_2024_01/111301111" TargetMode="External"/><Relationship Id="rId16" Type="http://schemas.openxmlformats.org/officeDocument/2006/relationships/hyperlink" Target="https://podminky.urs.cz/item/CS_URS_2024_01/184215133" TargetMode="External"/><Relationship Id="rId20" Type="http://schemas.openxmlformats.org/officeDocument/2006/relationships/hyperlink" Target="https://podminky.urs.cz/item/CS_URS_2024_01/184813511" TargetMode="External"/><Relationship Id="rId29" Type="http://schemas.openxmlformats.org/officeDocument/2006/relationships/hyperlink" Target="https://podminky.urs.cz/item/CS_URS_2024_01/591211111" TargetMode="External"/><Relationship Id="rId41" Type="http://schemas.openxmlformats.org/officeDocument/2006/relationships/hyperlink" Target="https://podminky.urs.cz/item/CS_URS_2024_01/997013873" TargetMode="External"/><Relationship Id="rId1" Type="http://schemas.openxmlformats.org/officeDocument/2006/relationships/hyperlink" Target="https://podminky.urs.cz/item/CS_URS_2024_01/111212311" TargetMode="External"/><Relationship Id="rId6" Type="http://schemas.openxmlformats.org/officeDocument/2006/relationships/hyperlink" Target="https://podminky.urs.cz/item/CS_URS_2024_01/113202111" TargetMode="External"/><Relationship Id="rId11" Type="http://schemas.openxmlformats.org/officeDocument/2006/relationships/hyperlink" Target="https://podminky.urs.cz/item/CS_URS_2024_01/181111134" TargetMode="External"/><Relationship Id="rId24" Type="http://schemas.openxmlformats.org/officeDocument/2006/relationships/hyperlink" Target="https://podminky.urs.cz/item/CS_URS_2024_01/184911151" TargetMode="External"/><Relationship Id="rId32" Type="http://schemas.openxmlformats.org/officeDocument/2006/relationships/hyperlink" Target="https://podminky.urs.cz/item/CS_URS_2024_01/936001001" TargetMode="External"/><Relationship Id="rId37" Type="http://schemas.openxmlformats.org/officeDocument/2006/relationships/hyperlink" Target="https://podminky.urs.cz/item/CS_URS_2024_01/997013501" TargetMode="External"/><Relationship Id="rId40" Type="http://schemas.openxmlformats.org/officeDocument/2006/relationships/hyperlink" Target="https://podminky.urs.cz/item/CS_URS_2024_01/997013861" TargetMode="External"/><Relationship Id="rId5" Type="http://schemas.openxmlformats.org/officeDocument/2006/relationships/hyperlink" Target="https://podminky.urs.cz/item/CS_URS_2024_01/113106122" TargetMode="External"/><Relationship Id="rId15" Type="http://schemas.openxmlformats.org/officeDocument/2006/relationships/hyperlink" Target="https://podminky.urs.cz/item/CS_URS_2024_01/183117431" TargetMode="External"/><Relationship Id="rId23" Type="http://schemas.openxmlformats.org/officeDocument/2006/relationships/hyperlink" Target="https://podminky.urs.cz/item/CS_URS_2024_01/184852235" TargetMode="External"/><Relationship Id="rId28" Type="http://schemas.openxmlformats.org/officeDocument/2006/relationships/hyperlink" Target="https://podminky.urs.cz/item/CS_URS_2024_01/564760111" TargetMode="External"/><Relationship Id="rId36" Type="http://schemas.openxmlformats.org/officeDocument/2006/relationships/hyperlink" Target="https://podminky.urs.cz/item/CS_URS_2024_01/966001211" TargetMode="External"/><Relationship Id="rId10" Type="http://schemas.openxmlformats.org/officeDocument/2006/relationships/hyperlink" Target="https://podminky.urs.cz/item/CS_URS_2024_01/181411131" TargetMode="External"/><Relationship Id="rId19" Type="http://schemas.openxmlformats.org/officeDocument/2006/relationships/hyperlink" Target="https://podminky.urs.cz/item/CS_URS_2024_01/184813241" TargetMode="External"/><Relationship Id="rId31" Type="http://schemas.openxmlformats.org/officeDocument/2006/relationships/hyperlink" Target="https://podminky.urs.cz/item/CS_URS_2024_01/919726121" TargetMode="External"/><Relationship Id="rId44" Type="http://schemas.openxmlformats.org/officeDocument/2006/relationships/drawing" Target="../drawings/drawing3.xml"/><Relationship Id="rId4" Type="http://schemas.openxmlformats.org/officeDocument/2006/relationships/hyperlink" Target="https://podminky.urs.cz/item/CS_URS_2024_01/112155311" TargetMode="External"/><Relationship Id="rId9" Type="http://schemas.openxmlformats.org/officeDocument/2006/relationships/hyperlink" Target="https://podminky.urs.cz/item/CS_URS_2024_01/139001101" TargetMode="External"/><Relationship Id="rId14" Type="http://schemas.openxmlformats.org/officeDocument/2006/relationships/hyperlink" Target="https://podminky.urs.cz/item/CS_URS_2024_01/184102117" TargetMode="External"/><Relationship Id="rId22" Type="http://schemas.openxmlformats.org/officeDocument/2006/relationships/hyperlink" Target="https://podminky.urs.cz/item/CS_URS_2024_01/184852233" TargetMode="External"/><Relationship Id="rId27" Type="http://schemas.openxmlformats.org/officeDocument/2006/relationships/hyperlink" Target="https://podminky.urs.cz/item/CS_URS_2024_01/564760101" TargetMode="External"/><Relationship Id="rId30" Type="http://schemas.openxmlformats.org/officeDocument/2006/relationships/hyperlink" Target="https://podminky.urs.cz/item/CS_URS_2024_01/899922811" TargetMode="External"/><Relationship Id="rId35" Type="http://schemas.openxmlformats.org/officeDocument/2006/relationships/hyperlink" Target="https://podminky.urs.cz/item/CS_URS_2024_01/966001113" TargetMode="External"/><Relationship Id="rId43" Type="http://schemas.openxmlformats.org/officeDocument/2006/relationships/hyperlink" Target="https://podminky.urs.cz/item/CS_URS_2024_01/998766201" TargetMode="External"/><Relationship Id="rId8" Type="http://schemas.openxmlformats.org/officeDocument/2006/relationships/hyperlink" Target="https://podminky.urs.cz/item/CS_URS_2024_01/131251103" TargetMode="External"/><Relationship Id="rId3" Type="http://schemas.openxmlformats.org/officeDocument/2006/relationships/hyperlink" Target="https://podminky.urs.cz/item/CS_URS_2024_01/112155215" TargetMode="External"/><Relationship Id="rId12" Type="http://schemas.openxmlformats.org/officeDocument/2006/relationships/hyperlink" Target="https://podminky.urs.cz/item/CS_URS_2024_01/181311103" TargetMode="External"/><Relationship Id="rId17" Type="http://schemas.openxmlformats.org/officeDocument/2006/relationships/hyperlink" Target="https://podminky.urs.cz/item/CS_URS_2024_01/184215412" TargetMode="External"/><Relationship Id="rId25" Type="http://schemas.openxmlformats.org/officeDocument/2006/relationships/hyperlink" Target="https://podminky.urs.cz/item/CS_URS_2024_01/224311114" TargetMode="External"/><Relationship Id="rId33" Type="http://schemas.openxmlformats.org/officeDocument/2006/relationships/hyperlink" Target="https://podminky.urs.cz/item/CS_URS_2024_01/936009112" TargetMode="External"/><Relationship Id="rId38" Type="http://schemas.openxmlformats.org/officeDocument/2006/relationships/hyperlink" Target="https://podminky.urs.cz/item/CS_URS_2024_01/997013509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998762201" TargetMode="External"/><Relationship Id="rId3" Type="http://schemas.openxmlformats.org/officeDocument/2006/relationships/hyperlink" Target="https://podminky.urs.cz/item/CS_URS_2024_01/564760004" TargetMode="External"/><Relationship Id="rId7" Type="http://schemas.openxmlformats.org/officeDocument/2006/relationships/hyperlink" Target="https://podminky.urs.cz/item/CS_URS_2024_01/998231311" TargetMode="External"/><Relationship Id="rId2" Type="http://schemas.openxmlformats.org/officeDocument/2006/relationships/hyperlink" Target="https://podminky.urs.cz/item/CS_URS_2024_01/275313811" TargetMode="External"/><Relationship Id="rId1" Type="http://schemas.openxmlformats.org/officeDocument/2006/relationships/hyperlink" Target="https://podminky.urs.cz/item/CS_URS_2024_01/131213701" TargetMode="External"/><Relationship Id="rId6" Type="http://schemas.openxmlformats.org/officeDocument/2006/relationships/hyperlink" Target="https://podminky.urs.cz/item/CS_URS_2024_01/997013873" TargetMode="External"/><Relationship Id="rId5" Type="http://schemas.openxmlformats.org/officeDocument/2006/relationships/hyperlink" Target="https://podminky.urs.cz/item/CS_URS_2024_01/997013509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podminky.urs.cz/item/CS_URS_2024_01/997013501" TargetMode="External"/><Relationship Id="rId9" Type="http://schemas.openxmlformats.org/officeDocument/2006/relationships/hyperlink" Target="https://podminky.urs.cz/item/CS_URS_2024_01/99876720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042903000" TargetMode="External"/><Relationship Id="rId13" Type="http://schemas.openxmlformats.org/officeDocument/2006/relationships/hyperlink" Target="https://podminky.urs.cz/item/CS_URS_2024_01/075103000" TargetMode="External"/><Relationship Id="rId3" Type="http://schemas.openxmlformats.org/officeDocument/2006/relationships/hyperlink" Target="https://podminky.urs.cz/item/CS_URS_2024_01/013254000" TargetMode="External"/><Relationship Id="rId7" Type="http://schemas.openxmlformats.org/officeDocument/2006/relationships/hyperlink" Target="https://podminky.urs.cz/item/CS_URS_2024_01/042002000" TargetMode="External"/><Relationship Id="rId12" Type="http://schemas.openxmlformats.org/officeDocument/2006/relationships/hyperlink" Target="https://podminky.urs.cz/item/CS_URS_2024_01/065002000" TargetMode="External"/><Relationship Id="rId2" Type="http://schemas.openxmlformats.org/officeDocument/2006/relationships/hyperlink" Target="https://podminky.urs.cz/item/CS_URS_2024_01/012303000" TargetMode="External"/><Relationship Id="rId1" Type="http://schemas.openxmlformats.org/officeDocument/2006/relationships/hyperlink" Target="https://podminky.urs.cz/item/CS_URS_2024_01/012103000" TargetMode="External"/><Relationship Id="rId6" Type="http://schemas.openxmlformats.org/officeDocument/2006/relationships/hyperlink" Target="https://podminky.urs.cz/item/CS_URS_2024_01/039103000" TargetMode="External"/><Relationship Id="rId11" Type="http://schemas.openxmlformats.org/officeDocument/2006/relationships/hyperlink" Target="https://podminky.urs.cz/item/CS_URS_2024_01/062303000" TargetMode="External"/><Relationship Id="rId5" Type="http://schemas.openxmlformats.org/officeDocument/2006/relationships/hyperlink" Target="https://podminky.urs.cz/item/CS_URS_2024_01/032103000" TargetMode="External"/><Relationship Id="rId10" Type="http://schemas.openxmlformats.org/officeDocument/2006/relationships/hyperlink" Target="https://podminky.urs.cz/item/CS_URS_2024_01/045303000" TargetMode="External"/><Relationship Id="rId4" Type="http://schemas.openxmlformats.org/officeDocument/2006/relationships/hyperlink" Target="https://podminky.urs.cz/item/CS_URS_2024_01/031002000" TargetMode="External"/><Relationship Id="rId9" Type="http://schemas.openxmlformats.org/officeDocument/2006/relationships/hyperlink" Target="https://podminky.urs.cz/item/CS_URS_2024_01/045203000" TargetMode="External"/><Relationship Id="rId1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abSelected="1" topLeftCell="A2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91" t="s">
        <v>14</v>
      </c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R5" s="20"/>
      <c r="BE5" s="288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92" t="s">
        <v>17</v>
      </c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R6" s="20"/>
      <c r="BE6" s="289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289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289"/>
      <c r="BS8" s="17" t="s">
        <v>6</v>
      </c>
    </row>
    <row r="9" spans="1:74" ht="14.45" customHeight="1">
      <c r="B9" s="20"/>
      <c r="AR9" s="20"/>
      <c r="BE9" s="289"/>
      <c r="BS9" s="17" t="s">
        <v>6</v>
      </c>
    </row>
    <row r="10" spans="1:74" ht="12" customHeight="1">
      <c r="B10" s="20"/>
      <c r="D10" s="27" t="s">
        <v>26</v>
      </c>
      <c r="AK10" s="27" t="s">
        <v>27</v>
      </c>
      <c r="AN10" s="25" t="s">
        <v>21</v>
      </c>
      <c r="AR10" s="20"/>
      <c r="BE10" s="289"/>
      <c r="BS10" s="17" t="s">
        <v>6</v>
      </c>
    </row>
    <row r="11" spans="1:74" ht="18.399999999999999" customHeight="1">
      <c r="B11" s="20"/>
      <c r="E11" s="25" t="s">
        <v>28</v>
      </c>
      <c r="AK11" s="27" t="s">
        <v>29</v>
      </c>
      <c r="AN11" s="25" t="s">
        <v>21</v>
      </c>
      <c r="AR11" s="20"/>
      <c r="BE11" s="289"/>
      <c r="BS11" s="17" t="s">
        <v>6</v>
      </c>
    </row>
    <row r="12" spans="1:74" ht="6.95" customHeight="1">
      <c r="B12" s="20"/>
      <c r="AR12" s="20"/>
      <c r="BE12" s="289"/>
      <c r="BS12" s="17" t="s">
        <v>6</v>
      </c>
    </row>
    <row r="13" spans="1:74" ht="12" customHeight="1">
      <c r="B13" s="20"/>
      <c r="D13" s="27" t="s">
        <v>30</v>
      </c>
      <c r="AK13" s="27" t="s">
        <v>27</v>
      </c>
      <c r="AN13" s="29" t="s">
        <v>31</v>
      </c>
      <c r="AR13" s="20"/>
      <c r="BE13" s="289"/>
      <c r="BS13" s="17" t="s">
        <v>6</v>
      </c>
    </row>
    <row r="14" spans="1:74" ht="12.75">
      <c r="B14" s="20"/>
      <c r="E14" s="293" t="s">
        <v>31</v>
      </c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7" t="s">
        <v>29</v>
      </c>
      <c r="AN14" s="29" t="s">
        <v>31</v>
      </c>
      <c r="AR14" s="20"/>
      <c r="BE14" s="289"/>
      <c r="BS14" s="17" t="s">
        <v>6</v>
      </c>
    </row>
    <row r="15" spans="1:74" ht="6.95" customHeight="1">
      <c r="B15" s="20"/>
      <c r="AR15" s="20"/>
      <c r="BE15" s="289"/>
      <c r="BS15" s="17" t="s">
        <v>4</v>
      </c>
    </row>
    <row r="16" spans="1:74" ht="12" customHeight="1">
      <c r="B16" s="20"/>
      <c r="D16" s="27" t="s">
        <v>32</v>
      </c>
      <c r="AK16" s="27" t="s">
        <v>27</v>
      </c>
      <c r="AN16" s="25" t="s">
        <v>21</v>
      </c>
      <c r="AR16" s="20"/>
      <c r="BE16" s="289"/>
      <c r="BS16" s="17" t="s">
        <v>4</v>
      </c>
    </row>
    <row r="17" spans="2:71" ht="18.399999999999999" customHeight="1">
      <c r="B17" s="20"/>
      <c r="E17" s="25" t="s">
        <v>33</v>
      </c>
      <c r="AK17" s="27" t="s">
        <v>29</v>
      </c>
      <c r="AN17" s="25" t="s">
        <v>21</v>
      </c>
      <c r="AR17" s="20"/>
      <c r="BE17" s="289"/>
      <c r="BS17" s="17" t="s">
        <v>34</v>
      </c>
    </row>
    <row r="18" spans="2:71" ht="6.95" customHeight="1">
      <c r="B18" s="20"/>
      <c r="AR18" s="20"/>
      <c r="BE18" s="289"/>
      <c r="BS18" s="17" t="s">
        <v>6</v>
      </c>
    </row>
    <row r="19" spans="2:71" ht="12" customHeight="1">
      <c r="B19" s="20"/>
      <c r="D19" s="27" t="s">
        <v>35</v>
      </c>
      <c r="AK19" s="27" t="s">
        <v>27</v>
      </c>
      <c r="AN19" s="25" t="s">
        <v>21</v>
      </c>
      <c r="AR19" s="20"/>
      <c r="BE19" s="289"/>
      <c r="BS19" s="17" t="s">
        <v>6</v>
      </c>
    </row>
    <row r="20" spans="2:71" ht="18.399999999999999" customHeight="1">
      <c r="B20" s="20"/>
      <c r="E20" s="25" t="s">
        <v>36</v>
      </c>
      <c r="AK20" s="27" t="s">
        <v>29</v>
      </c>
      <c r="AN20" s="25" t="s">
        <v>21</v>
      </c>
      <c r="AR20" s="20"/>
      <c r="BE20" s="289"/>
      <c r="BS20" s="17" t="s">
        <v>4</v>
      </c>
    </row>
    <row r="21" spans="2:71" ht="6.95" customHeight="1">
      <c r="B21" s="20"/>
      <c r="AR21" s="20"/>
      <c r="BE21" s="289"/>
    </row>
    <row r="22" spans="2:71" ht="12" customHeight="1">
      <c r="B22" s="20"/>
      <c r="D22" s="27" t="s">
        <v>37</v>
      </c>
      <c r="AR22" s="20"/>
      <c r="BE22" s="289"/>
    </row>
    <row r="23" spans="2:71" ht="47.25" customHeight="1">
      <c r="B23" s="20"/>
      <c r="E23" s="295" t="s">
        <v>38</v>
      </c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R23" s="20"/>
      <c r="BE23" s="289"/>
    </row>
    <row r="24" spans="2:71" ht="6.95" customHeight="1">
      <c r="B24" s="20"/>
      <c r="AR24" s="20"/>
      <c r="BE24" s="28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89"/>
    </row>
    <row r="26" spans="2:71" s="1" customFormat="1" ht="25.9" customHeight="1">
      <c r="B26" s="32"/>
      <c r="D26" s="33" t="s">
        <v>39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80">
        <f>ROUND(AG54,2)</f>
        <v>0</v>
      </c>
      <c r="AL26" s="281"/>
      <c r="AM26" s="281"/>
      <c r="AN26" s="281"/>
      <c r="AO26" s="281"/>
      <c r="AR26" s="32"/>
      <c r="BE26" s="289"/>
    </row>
    <row r="27" spans="2:71" s="1" customFormat="1" ht="6.95" customHeight="1">
      <c r="B27" s="32"/>
      <c r="AR27" s="32"/>
      <c r="BE27" s="289"/>
    </row>
    <row r="28" spans="2:71" s="1" customFormat="1" ht="12.75">
      <c r="B28" s="32"/>
      <c r="L28" s="282" t="s">
        <v>40</v>
      </c>
      <c r="M28" s="282"/>
      <c r="N28" s="282"/>
      <c r="O28" s="282"/>
      <c r="P28" s="282"/>
      <c r="W28" s="282" t="s">
        <v>41</v>
      </c>
      <c r="X28" s="282"/>
      <c r="Y28" s="282"/>
      <c r="Z28" s="282"/>
      <c r="AA28" s="282"/>
      <c r="AB28" s="282"/>
      <c r="AC28" s="282"/>
      <c r="AD28" s="282"/>
      <c r="AE28" s="282"/>
      <c r="AK28" s="282" t="s">
        <v>42</v>
      </c>
      <c r="AL28" s="282"/>
      <c r="AM28" s="282"/>
      <c r="AN28" s="282"/>
      <c r="AO28" s="282"/>
      <c r="AR28" s="32"/>
      <c r="BE28" s="289"/>
    </row>
    <row r="29" spans="2:71" s="2" customFormat="1" ht="14.45" customHeight="1">
      <c r="B29" s="36"/>
      <c r="D29" s="27" t="s">
        <v>43</v>
      </c>
      <c r="F29" s="27" t="s">
        <v>44</v>
      </c>
      <c r="L29" s="276">
        <v>0.21</v>
      </c>
      <c r="M29" s="275"/>
      <c r="N29" s="275"/>
      <c r="O29" s="275"/>
      <c r="P29" s="275"/>
      <c r="W29" s="274">
        <f>ROUND(AZ54,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ROUND(AV54, 2)</f>
        <v>0</v>
      </c>
      <c r="AL29" s="275"/>
      <c r="AM29" s="275"/>
      <c r="AN29" s="275"/>
      <c r="AO29" s="275"/>
      <c r="AR29" s="36"/>
      <c r="BE29" s="290"/>
    </row>
    <row r="30" spans="2:71" s="2" customFormat="1" ht="14.45" customHeight="1">
      <c r="B30" s="36"/>
      <c r="F30" s="27" t="s">
        <v>45</v>
      </c>
      <c r="L30" s="276">
        <v>0.15</v>
      </c>
      <c r="M30" s="275"/>
      <c r="N30" s="275"/>
      <c r="O30" s="275"/>
      <c r="P30" s="275"/>
      <c r="W30" s="274">
        <f>ROUND(BA54,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ROUND(AW54, 2)</f>
        <v>0</v>
      </c>
      <c r="AL30" s="275"/>
      <c r="AM30" s="275"/>
      <c r="AN30" s="275"/>
      <c r="AO30" s="275"/>
      <c r="AR30" s="36"/>
      <c r="BE30" s="290"/>
    </row>
    <row r="31" spans="2:71" s="2" customFormat="1" ht="14.45" hidden="1" customHeight="1">
      <c r="B31" s="36"/>
      <c r="F31" s="27" t="s">
        <v>46</v>
      </c>
      <c r="L31" s="276">
        <v>0.21</v>
      </c>
      <c r="M31" s="275"/>
      <c r="N31" s="275"/>
      <c r="O31" s="275"/>
      <c r="P31" s="275"/>
      <c r="W31" s="274">
        <f>ROUND(BB54,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6"/>
      <c r="BE31" s="290"/>
    </row>
    <row r="32" spans="2:71" s="2" customFormat="1" ht="14.45" hidden="1" customHeight="1">
      <c r="B32" s="36"/>
      <c r="F32" s="27" t="s">
        <v>47</v>
      </c>
      <c r="L32" s="276">
        <v>0.15</v>
      </c>
      <c r="M32" s="275"/>
      <c r="N32" s="275"/>
      <c r="O32" s="275"/>
      <c r="P32" s="275"/>
      <c r="W32" s="274">
        <f>ROUND(BC54,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6"/>
      <c r="BE32" s="290"/>
    </row>
    <row r="33" spans="2:44" s="2" customFormat="1" ht="14.45" hidden="1" customHeight="1">
      <c r="B33" s="36"/>
      <c r="F33" s="27" t="s">
        <v>48</v>
      </c>
      <c r="L33" s="276">
        <v>0</v>
      </c>
      <c r="M33" s="275"/>
      <c r="N33" s="275"/>
      <c r="O33" s="275"/>
      <c r="P33" s="275"/>
      <c r="W33" s="274">
        <f>ROUND(BD54,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50</v>
      </c>
      <c r="U35" s="39"/>
      <c r="V35" s="39"/>
      <c r="W35" s="39"/>
      <c r="X35" s="287" t="s">
        <v>51</v>
      </c>
      <c r="Y35" s="285"/>
      <c r="Z35" s="285"/>
      <c r="AA35" s="285"/>
      <c r="AB35" s="285"/>
      <c r="AC35" s="39"/>
      <c r="AD35" s="39"/>
      <c r="AE35" s="39"/>
      <c r="AF35" s="39"/>
      <c r="AG35" s="39"/>
      <c r="AH35" s="39"/>
      <c r="AI35" s="39"/>
      <c r="AJ35" s="39"/>
      <c r="AK35" s="284">
        <f>SUM(AK26:AK33)</f>
        <v>0</v>
      </c>
      <c r="AL35" s="285"/>
      <c r="AM35" s="285"/>
      <c r="AN35" s="285"/>
      <c r="AO35" s="286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52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38S/2023</v>
      </c>
      <c r="AR44" s="45"/>
    </row>
    <row r="45" spans="2:44" s="4" customFormat="1" ht="36.950000000000003" customHeight="1">
      <c r="B45" s="46"/>
      <c r="C45" s="47" t="s">
        <v>16</v>
      </c>
      <c r="L45" s="277" t="str">
        <f>K6</f>
        <v>Lupáčova - Dětské hřiště-2</v>
      </c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22</v>
      </c>
      <c r="L47" s="48" t="str">
        <f>IF(K8="","",K8)</f>
        <v>Praha</v>
      </c>
      <c r="AI47" s="27" t="s">
        <v>24</v>
      </c>
      <c r="AM47" s="279" t="str">
        <f>IF(AN8= "","",AN8)</f>
        <v>7. 2. 2024</v>
      </c>
      <c r="AN47" s="279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26</v>
      </c>
      <c r="L49" s="3" t="str">
        <f>IF(E11= "","",E11)</f>
        <v xml:space="preserve"> </v>
      </c>
      <c r="AI49" s="27" t="s">
        <v>32</v>
      </c>
      <c r="AM49" s="263" t="str">
        <f>IF(E17="","",E17)</f>
        <v>Land05</v>
      </c>
      <c r="AN49" s="264"/>
      <c r="AO49" s="264"/>
      <c r="AP49" s="264"/>
      <c r="AR49" s="32"/>
      <c r="AS49" s="259" t="s">
        <v>53</v>
      </c>
      <c r="AT49" s="260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30</v>
      </c>
      <c r="L50" s="3" t="str">
        <f>IF(E14= "Vyplň údaj","",E14)</f>
        <v/>
      </c>
      <c r="AI50" s="27" t="s">
        <v>35</v>
      </c>
      <c r="AM50" s="263" t="str">
        <f>IF(E20="","",E20)</f>
        <v>Soloreal</v>
      </c>
      <c r="AN50" s="264"/>
      <c r="AO50" s="264"/>
      <c r="AP50" s="264"/>
      <c r="AR50" s="32"/>
      <c r="AS50" s="261"/>
      <c r="AT50" s="262"/>
      <c r="BD50" s="53"/>
    </row>
    <row r="51" spans="1:91" s="1" customFormat="1" ht="10.9" customHeight="1">
      <c r="B51" s="32"/>
      <c r="AR51" s="32"/>
      <c r="AS51" s="261"/>
      <c r="AT51" s="262"/>
      <c r="BD51" s="53"/>
    </row>
    <row r="52" spans="1:91" s="1" customFormat="1" ht="29.25" customHeight="1">
      <c r="B52" s="32"/>
      <c r="C52" s="265" t="s">
        <v>54</v>
      </c>
      <c r="D52" s="266"/>
      <c r="E52" s="266"/>
      <c r="F52" s="266"/>
      <c r="G52" s="266"/>
      <c r="H52" s="54"/>
      <c r="I52" s="268" t="s">
        <v>55</v>
      </c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7" t="s">
        <v>56</v>
      </c>
      <c r="AH52" s="266"/>
      <c r="AI52" s="266"/>
      <c r="AJ52" s="266"/>
      <c r="AK52" s="266"/>
      <c r="AL52" s="266"/>
      <c r="AM52" s="266"/>
      <c r="AN52" s="268" t="s">
        <v>57</v>
      </c>
      <c r="AO52" s="266"/>
      <c r="AP52" s="266"/>
      <c r="AQ52" s="55" t="s">
        <v>58</v>
      </c>
      <c r="AR52" s="32"/>
      <c r="AS52" s="56" t="s">
        <v>59</v>
      </c>
      <c r="AT52" s="57" t="s">
        <v>60</v>
      </c>
      <c r="AU52" s="57" t="s">
        <v>61</v>
      </c>
      <c r="AV52" s="57" t="s">
        <v>62</v>
      </c>
      <c r="AW52" s="57" t="s">
        <v>63</v>
      </c>
      <c r="AX52" s="57" t="s">
        <v>64</v>
      </c>
      <c r="AY52" s="57" t="s">
        <v>65</v>
      </c>
      <c r="AZ52" s="57" t="s">
        <v>66</v>
      </c>
      <c r="BA52" s="57" t="s">
        <v>67</v>
      </c>
      <c r="BB52" s="57" t="s">
        <v>68</v>
      </c>
      <c r="BC52" s="57" t="s">
        <v>69</v>
      </c>
      <c r="BD52" s="58" t="s">
        <v>70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71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72">
        <f>ROUND(SUM(AG55:AG58),2)</f>
        <v>0</v>
      </c>
      <c r="AH54" s="272"/>
      <c r="AI54" s="272"/>
      <c r="AJ54" s="272"/>
      <c r="AK54" s="272"/>
      <c r="AL54" s="272"/>
      <c r="AM54" s="272"/>
      <c r="AN54" s="273">
        <f>SUM(AG54,AT54)</f>
        <v>0</v>
      </c>
      <c r="AO54" s="273"/>
      <c r="AP54" s="273"/>
      <c r="AQ54" s="64" t="s">
        <v>21</v>
      </c>
      <c r="AR54" s="60"/>
      <c r="AS54" s="65">
        <f>ROUND(SUM(AS55:AS58),2)</f>
        <v>0</v>
      </c>
      <c r="AT54" s="66">
        <f>ROUND(SUM(AV54:AW54),2)</f>
        <v>0</v>
      </c>
      <c r="AU54" s="67">
        <f>ROUND(SUM(AU55:AU58),5)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ROUND(SUM(AZ55:AZ58),2)</f>
        <v>0</v>
      </c>
      <c r="BA54" s="66">
        <f>ROUND(SUM(BA55:BA58),2)</f>
        <v>0</v>
      </c>
      <c r="BB54" s="66">
        <f>ROUND(SUM(BB55:BB58),2)</f>
        <v>0</v>
      </c>
      <c r="BC54" s="66">
        <f>ROUND(SUM(BC55:BC58),2)</f>
        <v>0</v>
      </c>
      <c r="BD54" s="68">
        <f>ROUND(SUM(BD55:BD58),2)</f>
        <v>0</v>
      </c>
      <c r="BS54" s="69" t="s">
        <v>72</v>
      </c>
      <c r="BT54" s="69" t="s">
        <v>73</v>
      </c>
      <c r="BU54" s="70" t="s">
        <v>74</v>
      </c>
      <c r="BV54" s="69" t="s">
        <v>75</v>
      </c>
      <c r="BW54" s="69" t="s">
        <v>5</v>
      </c>
      <c r="BX54" s="69" t="s">
        <v>76</v>
      </c>
      <c r="CL54" s="69" t="s">
        <v>19</v>
      </c>
    </row>
    <row r="55" spans="1:91" s="6" customFormat="1" ht="16.5" customHeight="1">
      <c r="A55" s="71" t="s">
        <v>77</v>
      </c>
      <c r="B55" s="72"/>
      <c r="C55" s="73"/>
      <c r="D55" s="269" t="s">
        <v>78</v>
      </c>
      <c r="E55" s="269"/>
      <c r="F55" s="269"/>
      <c r="G55" s="269"/>
      <c r="H55" s="269"/>
      <c r="I55" s="74"/>
      <c r="J55" s="269" t="s">
        <v>79</v>
      </c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269"/>
      <c r="AG55" s="270">
        <f>'SO 01 - Oplocení'!J30</f>
        <v>0</v>
      </c>
      <c r="AH55" s="271"/>
      <c r="AI55" s="271"/>
      <c r="AJ55" s="271"/>
      <c r="AK55" s="271"/>
      <c r="AL55" s="271"/>
      <c r="AM55" s="271"/>
      <c r="AN55" s="270">
        <f>SUM(AG55,AT55)</f>
        <v>0</v>
      </c>
      <c r="AO55" s="271"/>
      <c r="AP55" s="271"/>
      <c r="AQ55" s="75" t="s">
        <v>80</v>
      </c>
      <c r="AR55" s="72"/>
      <c r="AS55" s="76">
        <v>0</v>
      </c>
      <c r="AT55" s="77">
        <f>ROUND(SUM(AV55:AW55),2)</f>
        <v>0</v>
      </c>
      <c r="AU55" s="78">
        <f>'SO 01 - Oplocení'!P89</f>
        <v>0</v>
      </c>
      <c r="AV55" s="77">
        <f>'SO 01 - Oplocení'!J33</f>
        <v>0</v>
      </c>
      <c r="AW55" s="77">
        <f>'SO 01 - Oplocení'!J34</f>
        <v>0</v>
      </c>
      <c r="AX55" s="77">
        <f>'SO 01 - Oplocení'!J35</f>
        <v>0</v>
      </c>
      <c r="AY55" s="77">
        <f>'SO 01 - Oplocení'!J36</f>
        <v>0</v>
      </c>
      <c r="AZ55" s="77">
        <f>'SO 01 - Oplocení'!F33</f>
        <v>0</v>
      </c>
      <c r="BA55" s="77">
        <f>'SO 01 - Oplocení'!F34</f>
        <v>0</v>
      </c>
      <c r="BB55" s="77">
        <f>'SO 01 - Oplocení'!F35</f>
        <v>0</v>
      </c>
      <c r="BC55" s="77">
        <f>'SO 01 - Oplocení'!F36</f>
        <v>0</v>
      </c>
      <c r="BD55" s="79">
        <f>'SO 01 - Oplocení'!F37</f>
        <v>0</v>
      </c>
      <c r="BT55" s="80" t="s">
        <v>81</v>
      </c>
      <c r="BV55" s="80" t="s">
        <v>75</v>
      </c>
      <c r="BW55" s="80" t="s">
        <v>82</v>
      </c>
      <c r="BX55" s="80" t="s">
        <v>5</v>
      </c>
      <c r="CL55" s="80" t="s">
        <v>21</v>
      </c>
      <c r="CM55" s="80" t="s">
        <v>83</v>
      </c>
    </row>
    <row r="56" spans="1:91" s="6" customFormat="1" ht="16.5" customHeight="1">
      <c r="A56" s="71" t="s">
        <v>77</v>
      </c>
      <c r="B56" s="72"/>
      <c r="C56" s="73"/>
      <c r="D56" s="269" t="s">
        <v>84</v>
      </c>
      <c r="E56" s="269"/>
      <c r="F56" s="269"/>
      <c r="G56" s="269"/>
      <c r="H56" s="269"/>
      <c r="I56" s="74"/>
      <c r="J56" s="269" t="s">
        <v>85</v>
      </c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70">
        <f>'SO 02 - Krajinářské úpravy'!J30</f>
        <v>0</v>
      </c>
      <c r="AH56" s="271"/>
      <c r="AI56" s="271"/>
      <c r="AJ56" s="271"/>
      <c r="AK56" s="271"/>
      <c r="AL56" s="271"/>
      <c r="AM56" s="271"/>
      <c r="AN56" s="270">
        <f>SUM(AG56,AT56)</f>
        <v>0</v>
      </c>
      <c r="AO56" s="271"/>
      <c r="AP56" s="271"/>
      <c r="AQ56" s="75" t="s">
        <v>80</v>
      </c>
      <c r="AR56" s="72"/>
      <c r="AS56" s="76">
        <v>0</v>
      </c>
      <c r="AT56" s="77">
        <f>ROUND(SUM(AV56:AW56),2)</f>
        <v>0</v>
      </c>
      <c r="AU56" s="78">
        <f>'SO 02 - Krajinářské úpravy'!P90</f>
        <v>0</v>
      </c>
      <c r="AV56" s="77">
        <f>'SO 02 - Krajinářské úpravy'!J33</f>
        <v>0</v>
      </c>
      <c r="AW56" s="77">
        <f>'SO 02 - Krajinářské úpravy'!J34</f>
        <v>0</v>
      </c>
      <c r="AX56" s="77">
        <f>'SO 02 - Krajinářské úpravy'!J35</f>
        <v>0</v>
      </c>
      <c r="AY56" s="77">
        <f>'SO 02 - Krajinářské úpravy'!J36</f>
        <v>0</v>
      </c>
      <c r="AZ56" s="77">
        <f>'SO 02 - Krajinářské úpravy'!F33</f>
        <v>0</v>
      </c>
      <c r="BA56" s="77">
        <f>'SO 02 - Krajinářské úpravy'!F34</f>
        <v>0</v>
      </c>
      <c r="BB56" s="77">
        <f>'SO 02 - Krajinářské úpravy'!F35</f>
        <v>0</v>
      </c>
      <c r="BC56" s="77">
        <f>'SO 02 - Krajinářské úpravy'!F36</f>
        <v>0</v>
      </c>
      <c r="BD56" s="79">
        <f>'SO 02 - Krajinářské úpravy'!F37</f>
        <v>0</v>
      </c>
      <c r="BT56" s="80" t="s">
        <v>81</v>
      </c>
      <c r="BV56" s="80" t="s">
        <v>75</v>
      </c>
      <c r="BW56" s="80" t="s">
        <v>86</v>
      </c>
      <c r="BX56" s="80" t="s">
        <v>5</v>
      </c>
      <c r="CL56" s="80" t="s">
        <v>21</v>
      </c>
      <c r="CM56" s="80" t="s">
        <v>83</v>
      </c>
    </row>
    <row r="57" spans="1:91" s="6" customFormat="1" ht="16.5" customHeight="1">
      <c r="A57" s="71" t="s">
        <v>77</v>
      </c>
      <c r="B57" s="72"/>
      <c r="C57" s="73"/>
      <c r="D57" s="269" t="s">
        <v>87</v>
      </c>
      <c r="E57" s="269"/>
      <c r="F57" s="269"/>
      <c r="G57" s="269"/>
      <c r="H57" s="269"/>
      <c r="I57" s="74"/>
      <c r="J57" s="269" t="s">
        <v>88</v>
      </c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70">
        <f>'SO 03 - Dřevěná paluba'!J30</f>
        <v>0</v>
      </c>
      <c r="AH57" s="271"/>
      <c r="AI57" s="271"/>
      <c r="AJ57" s="271"/>
      <c r="AK57" s="271"/>
      <c r="AL57" s="271"/>
      <c r="AM57" s="271"/>
      <c r="AN57" s="270">
        <f>SUM(AG57,AT57)</f>
        <v>0</v>
      </c>
      <c r="AO57" s="271"/>
      <c r="AP57" s="271"/>
      <c r="AQ57" s="75" t="s">
        <v>80</v>
      </c>
      <c r="AR57" s="72"/>
      <c r="AS57" s="76">
        <v>0</v>
      </c>
      <c r="AT57" s="77">
        <f>ROUND(SUM(AV57:AW57),2)</f>
        <v>0</v>
      </c>
      <c r="AU57" s="78">
        <f>'SO 03 - Dřevěná paluba'!P88</f>
        <v>0</v>
      </c>
      <c r="AV57" s="77">
        <f>'SO 03 - Dřevěná paluba'!J33</f>
        <v>0</v>
      </c>
      <c r="AW57" s="77">
        <f>'SO 03 - Dřevěná paluba'!J34</f>
        <v>0</v>
      </c>
      <c r="AX57" s="77">
        <f>'SO 03 - Dřevěná paluba'!J35</f>
        <v>0</v>
      </c>
      <c r="AY57" s="77">
        <f>'SO 03 - Dřevěná paluba'!J36</f>
        <v>0</v>
      </c>
      <c r="AZ57" s="77">
        <f>'SO 03 - Dřevěná paluba'!F33</f>
        <v>0</v>
      </c>
      <c r="BA57" s="77">
        <f>'SO 03 - Dřevěná paluba'!F34</f>
        <v>0</v>
      </c>
      <c r="BB57" s="77">
        <f>'SO 03 - Dřevěná paluba'!F35</f>
        <v>0</v>
      </c>
      <c r="BC57" s="77">
        <f>'SO 03 - Dřevěná paluba'!F36</f>
        <v>0</v>
      </c>
      <c r="BD57" s="79">
        <f>'SO 03 - Dřevěná paluba'!F37</f>
        <v>0</v>
      </c>
      <c r="BT57" s="80" t="s">
        <v>81</v>
      </c>
      <c r="BV57" s="80" t="s">
        <v>75</v>
      </c>
      <c r="BW57" s="80" t="s">
        <v>89</v>
      </c>
      <c r="BX57" s="80" t="s">
        <v>5</v>
      </c>
      <c r="CL57" s="80" t="s">
        <v>21</v>
      </c>
      <c r="CM57" s="80" t="s">
        <v>83</v>
      </c>
    </row>
    <row r="58" spans="1:91" s="6" customFormat="1" ht="16.5" customHeight="1">
      <c r="A58" s="71" t="s">
        <v>77</v>
      </c>
      <c r="B58" s="72"/>
      <c r="C58" s="73"/>
      <c r="D58" s="269" t="s">
        <v>90</v>
      </c>
      <c r="E58" s="269"/>
      <c r="F58" s="269"/>
      <c r="G58" s="269"/>
      <c r="H58" s="269"/>
      <c r="I58" s="74"/>
      <c r="J58" s="269" t="s">
        <v>91</v>
      </c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269"/>
      <c r="AD58" s="269"/>
      <c r="AE58" s="269"/>
      <c r="AF58" s="269"/>
      <c r="AG58" s="270">
        <f>'VRN - Vedlejší rozpočtové...'!J30</f>
        <v>0</v>
      </c>
      <c r="AH58" s="271"/>
      <c r="AI58" s="271"/>
      <c r="AJ58" s="271"/>
      <c r="AK58" s="271"/>
      <c r="AL58" s="271"/>
      <c r="AM58" s="271"/>
      <c r="AN58" s="270">
        <f>SUM(AG58,AT58)</f>
        <v>0</v>
      </c>
      <c r="AO58" s="271"/>
      <c r="AP58" s="271"/>
      <c r="AQ58" s="75" t="s">
        <v>80</v>
      </c>
      <c r="AR58" s="72"/>
      <c r="AS58" s="81">
        <v>0</v>
      </c>
      <c r="AT58" s="82">
        <f>ROUND(SUM(AV58:AW58),2)</f>
        <v>0</v>
      </c>
      <c r="AU58" s="83">
        <f>'VRN - Vedlejší rozpočtové...'!P85</f>
        <v>0</v>
      </c>
      <c r="AV58" s="82">
        <f>'VRN - Vedlejší rozpočtové...'!J33</f>
        <v>0</v>
      </c>
      <c r="AW58" s="82">
        <f>'VRN - Vedlejší rozpočtové...'!J34</f>
        <v>0</v>
      </c>
      <c r="AX58" s="82">
        <f>'VRN - Vedlejší rozpočtové...'!J35</f>
        <v>0</v>
      </c>
      <c r="AY58" s="82">
        <f>'VRN - Vedlejší rozpočtové...'!J36</f>
        <v>0</v>
      </c>
      <c r="AZ58" s="82">
        <f>'VRN - Vedlejší rozpočtové...'!F33</f>
        <v>0</v>
      </c>
      <c r="BA58" s="82">
        <f>'VRN - Vedlejší rozpočtové...'!F34</f>
        <v>0</v>
      </c>
      <c r="BB58" s="82">
        <f>'VRN - Vedlejší rozpočtové...'!F35</f>
        <v>0</v>
      </c>
      <c r="BC58" s="82">
        <f>'VRN - Vedlejší rozpočtové...'!F36</f>
        <v>0</v>
      </c>
      <c r="BD58" s="84">
        <f>'VRN - Vedlejší rozpočtové...'!F37</f>
        <v>0</v>
      </c>
      <c r="BT58" s="80" t="s">
        <v>81</v>
      </c>
      <c r="BV58" s="80" t="s">
        <v>75</v>
      </c>
      <c r="BW58" s="80" t="s">
        <v>92</v>
      </c>
      <c r="BX58" s="80" t="s">
        <v>5</v>
      </c>
      <c r="CL58" s="80" t="s">
        <v>21</v>
      </c>
      <c r="CM58" s="80" t="s">
        <v>83</v>
      </c>
    </row>
    <row r="59" spans="1:91" s="1" customFormat="1" ht="30" customHeight="1">
      <c r="B59" s="32"/>
      <c r="AR59" s="32"/>
    </row>
    <row r="60" spans="1:91" s="1" customFormat="1" ht="6.95" customHeight="1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32"/>
    </row>
  </sheetData>
  <sheetProtection algorithmName="SHA-512" hashValue="G3POM7wzRFMT/KIGwbWk1Sz4fQEENY1URZVupSmfppGjYjFTBxhQX/Tcg3jlPtx4qYNKW+Wh+y8YIP/12F+qaw==" saltValue="AmnO3bymHNAYjKJS6pC6yeYPt6rPMjrf7DHftO00kHgftUSqD4SfQmsUZLtzuEMVjjgRm4n7elv3eSxaArPmOg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L45:AO45"/>
    <mergeCell ref="AM47:AN47"/>
    <mergeCell ref="AM49:AP49"/>
    <mergeCell ref="AG54:AM54"/>
    <mergeCell ref="AN54:AP54"/>
    <mergeCell ref="J56:AF56"/>
    <mergeCell ref="D56:H56"/>
    <mergeCell ref="AG56:AM56"/>
    <mergeCell ref="AN56:AP56"/>
    <mergeCell ref="D55:H55"/>
    <mergeCell ref="AG55:AM55"/>
    <mergeCell ref="J55:AF55"/>
    <mergeCell ref="AN55:AP55"/>
    <mergeCell ref="D58:H58"/>
    <mergeCell ref="J58:AF58"/>
    <mergeCell ref="AN57:AP57"/>
    <mergeCell ref="D57:H57"/>
    <mergeCell ref="J57:AF57"/>
    <mergeCell ref="AG57:AM57"/>
    <mergeCell ref="AS49:AT51"/>
    <mergeCell ref="AM50:AP50"/>
    <mergeCell ref="C52:G52"/>
    <mergeCell ref="AG52:AM52"/>
    <mergeCell ref="I52:AF52"/>
    <mergeCell ref="AN52:AP52"/>
  </mergeCells>
  <hyperlinks>
    <hyperlink ref="A55" location="'SO 01 - Oplocení'!C2" display="/" xr:uid="{00000000-0004-0000-0000-000000000000}"/>
    <hyperlink ref="A56" location="'SO 02 - Krajinářské úpravy'!C2" display="/" xr:uid="{00000000-0004-0000-0000-000001000000}"/>
    <hyperlink ref="A57" location="'SO 03 - Dřevěná paluba'!C2" display="/" xr:uid="{00000000-0004-0000-0000-000002000000}"/>
    <hyperlink ref="A58" location="'VRN - Vedlejší rozpočtové...'!C2" display="/" xr:uid="{00000000-0004-0000-0000-000003000000}"/>
  </hyperlinks>
  <pageMargins left="0.39374999999999999" right="0.39374999999999999" top="0.39374999999999999" bottom="0.39374999999999999" header="0" footer="0"/>
  <pageSetup paperSize="9" scale="9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7" t="s">
        <v>82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93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7" t="str">
        <f>'Rekapitulace stavby'!K6</f>
        <v>Lupáčova - Dětské hřiště-2</v>
      </c>
      <c r="F7" s="298"/>
      <c r="G7" s="298"/>
      <c r="H7" s="298"/>
      <c r="L7" s="20"/>
    </row>
    <row r="8" spans="2:46" s="1" customFormat="1" ht="12" customHeight="1">
      <c r="B8" s="32"/>
      <c r="D8" s="27" t="s">
        <v>94</v>
      </c>
      <c r="L8" s="32"/>
    </row>
    <row r="9" spans="2:46" s="1" customFormat="1" ht="16.5" customHeight="1">
      <c r="B9" s="32"/>
      <c r="E9" s="277" t="s">
        <v>95</v>
      </c>
      <c r="F9" s="296"/>
      <c r="G9" s="296"/>
      <c r="H9" s="29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21</v>
      </c>
      <c r="I11" s="27" t="s">
        <v>20</v>
      </c>
      <c r="J11" s="25" t="s">
        <v>21</v>
      </c>
      <c r="L11" s="32"/>
    </row>
    <row r="12" spans="2:46" s="1" customFormat="1" ht="12" customHeight="1">
      <c r="B12" s="32"/>
      <c r="D12" s="27" t="s">
        <v>22</v>
      </c>
      <c r="F12" s="25" t="s">
        <v>23</v>
      </c>
      <c r="I12" s="27" t="s">
        <v>24</v>
      </c>
      <c r="J12" s="49" t="str">
        <f>'Rekapitulace stavby'!AN8</f>
        <v>7. 2. 2024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26</v>
      </c>
      <c r="I14" s="27" t="s">
        <v>27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99" t="str">
        <f>'Rekapitulace stavby'!E14</f>
        <v>Vyplň údaj</v>
      </c>
      <c r="F18" s="291"/>
      <c r="G18" s="291"/>
      <c r="H18" s="291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27</v>
      </c>
      <c r="J20" s="25" t="s">
        <v>21</v>
      </c>
      <c r="L20" s="32"/>
    </row>
    <row r="21" spans="2:12" s="1" customFormat="1" ht="18" customHeight="1">
      <c r="B21" s="32"/>
      <c r="E21" s="25" t="s">
        <v>33</v>
      </c>
      <c r="I21" s="27" t="s">
        <v>29</v>
      </c>
      <c r="J21" s="25" t="s">
        <v>21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27</v>
      </c>
      <c r="J23" s="25" t="s">
        <v>21</v>
      </c>
      <c r="L23" s="32"/>
    </row>
    <row r="24" spans="2:12" s="1" customFormat="1" ht="18" customHeight="1">
      <c r="B24" s="32"/>
      <c r="E24" s="25" t="s">
        <v>36</v>
      </c>
      <c r="I24" s="27" t="s">
        <v>29</v>
      </c>
      <c r="J24" s="25" t="s">
        <v>21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6"/>
      <c r="E27" s="295" t="s">
        <v>21</v>
      </c>
      <c r="F27" s="295"/>
      <c r="G27" s="295"/>
      <c r="H27" s="295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39</v>
      </c>
      <c r="J30" s="63">
        <f>ROUND(J89,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8">
        <f>ROUND((SUM(BE89:BE213)),  2)</f>
        <v>0</v>
      </c>
      <c r="I33" s="89">
        <v>0.21</v>
      </c>
      <c r="J33" s="88">
        <f>ROUND(((SUM(BE89:BE213))*I33),  2)</f>
        <v>0</v>
      </c>
      <c r="L33" s="32"/>
    </row>
    <row r="34" spans="2:12" s="1" customFormat="1" ht="14.45" customHeight="1">
      <c r="B34" s="32"/>
      <c r="E34" s="27" t="s">
        <v>45</v>
      </c>
      <c r="F34" s="88">
        <f>ROUND((SUM(BF89:BF213)),  2)</f>
        <v>0</v>
      </c>
      <c r="I34" s="89">
        <v>0.15</v>
      </c>
      <c r="J34" s="88">
        <f>ROUND(((SUM(BF89:BF213))*I34),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8">
        <f>ROUND((SUM(BG89:BG213)),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8">
        <f>ROUND((SUM(BH89:BH213)),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8">
        <f>ROUND((SUM(BI89:BI213)),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96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7" t="str">
        <f>E7</f>
        <v>Lupáčova - Dětské hřiště-2</v>
      </c>
      <c r="F48" s="298"/>
      <c r="G48" s="298"/>
      <c r="H48" s="298"/>
      <c r="L48" s="32"/>
    </row>
    <row r="49" spans="2:47" s="1" customFormat="1" ht="12" customHeight="1">
      <c r="B49" s="32"/>
      <c r="C49" s="27" t="s">
        <v>94</v>
      </c>
      <c r="L49" s="32"/>
    </row>
    <row r="50" spans="2:47" s="1" customFormat="1" ht="16.5" customHeight="1">
      <c r="B50" s="32"/>
      <c r="E50" s="277" t="str">
        <f>E9</f>
        <v>SO 01 - Oplocení</v>
      </c>
      <c r="F50" s="296"/>
      <c r="G50" s="296"/>
      <c r="H50" s="296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22</v>
      </c>
      <c r="F52" s="25" t="str">
        <f>F12</f>
        <v>Praha</v>
      </c>
      <c r="I52" s="27" t="s">
        <v>24</v>
      </c>
      <c r="J52" s="49" t="str">
        <f>IF(J12="","",J12)</f>
        <v>7. 2. 2024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26</v>
      </c>
      <c r="F54" s="25" t="str">
        <f>E15</f>
        <v xml:space="preserve"> </v>
      </c>
      <c r="I54" s="27" t="s">
        <v>32</v>
      </c>
      <c r="J54" s="30" t="str">
        <f>E21</f>
        <v>Land05</v>
      </c>
      <c r="L54" s="32"/>
    </row>
    <row r="55" spans="2:47" s="1" customFormat="1" ht="15.2" customHeight="1">
      <c r="B55" s="32"/>
      <c r="C55" s="27" t="s">
        <v>30</v>
      </c>
      <c r="F55" s="25" t="str">
        <f>IF(E18="","",E18)</f>
        <v>Vyplň údaj</v>
      </c>
      <c r="I55" s="27" t="s">
        <v>35</v>
      </c>
      <c r="J55" s="30" t="str">
        <f>E24</f>
        <v>Soloreal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97</v>
      </c>
      <c r="D57" s="90"/>
      <c r="E57" s="90"/>
      <c r="F57" s="90"/>
      <c r="G57" s="90"/>
      <c r="H57" s="90"/>
      <c r="I57" s="90"/>
      <c r="J57" s="97" t="s">
        <v>98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71</v>
      </c>
      <c r="J59" s="63">
        <f>J89</f>
        <v>0</v>
      </c>
      <c r="L59" s="32"/>
      <c r="AU59" s="17" t="s">
        <v>99</v>
      </c>
    </row>
    <row r="60" spans="2:47" s="8" customFormat="1" ht="24.95" customHeight="1">
      <c r="B60" s="99"/>
      <c r="D60" s="100" t="s">
        <v>100</v>
      </c>
      <c r="E60" s="101"/>
      <c r="F60" s="101"/>
      <c r="G60" s="101"/>
      <c r="H60" s="101"/>
      <c r="I60" s="101"/>
      <c r="J60" s="102">
        <f>J90</f>
        <v>0</v>
      </c>
      <c r="L60" s="99"/>
    </row>
    <row r="61" spans="2:47" s="9" customFormat="1" ht="19.899999999999999" customHeight="1">
      <c r="B61" s="103"/>
      <c r="D61" s="104" t="s">
        <v>101</v>
      </c>
      <c r="E61" s="105"/>
      <c r="F61" s="105"/>
      <c r="G61" s="105"/>
      <c r="H61" s="105"/>
      <c r="I61" s="105"/>
      <c r="J61" s="106">
        <f>J91</f>
        <v>0</v>
      </c>
      <c r="L61" s="103"/>
    </row>
    <row r="62" spans="2:47" s="9" customFormat="1" ht="19.899999999999999" customHeight="1">
      <c r="B62" s="103"/>
      <c r="D62" s="104" t="s">
        <v>102</v>
      </c>
      <c r="E62" s="105"/>
      <c r="F62" s="105"/>
      <c r="G62" s="105"/>
      <c r="H62" s="105"/>
      <c r="I62" s="105"/>
      <c r="J62" s="106">
        <f>J96</f>
        <v>0</v>
      </c>
      <c r="L62" s="103"/>
    </row>
    <row r="63" spans="2:47" s="9" customFormat="1" ht="19.899999999999999" customHeight="1">
      <c r="B63" s="103"/>
      <c r="D63" s="104" t="s">
        <v>103</v>
      </c>
      <c r="E63" s="105"/>
      <c r="F63" s="105"/>
      <c r="G63" s="105"/>
      <c r="H63" s="105"/>
      <c r="I63" s="105"/>
      <c r="J63" s="106">
        <f>J106</f>
        <v>0</v>
      </c>
      <c r="L63" s="103"/>
    </row>
    <row r="64" spans="2:47" s="9" customFormat="1" ht="19.899999999999999" customHeight="1">
      <c r="B64" s="103"/>
      <c r="D64" s="104" t="s">
        <v>104</v>
      </c>
      <c r="E64" s="105"/>
      <c r="F64" s="105"/>
      <c r="G64" s="105"/>
      <c r="H64" s="105"/>
      <c r="I64" s="105"/>
      <c r="J64" s="106">
        <f>J162</f>
        <v>0</v>
      </c>
      <c r="L64" s="103"/>
    </row>
    <row r="65" spans="2:12" s="9" customFormat="1" ht="19.899999999999999" customHeight="1">
      <c r="B65" s="103"/>
      <c r="D65" s="104" t="s">
        <v>105</v>
      </c>
      <c r="E65" s="105"/>
      <c r="F65" s="105"/>
      <c r="G65" s="105"/>
      <c r="H65" s="105"/>
      <c r="I65" s="105"/>
      <c r="J65" s="106">
        <f>J173</f>
        <v>0</v>
      </c>
      <c r="L65" s="103"/>
    </row>
    <row r="66" spans="2:12" s="9" customFormat="1" ht="19.899999999999999" customHeight="1">
      <c r="B66" s="103"/>
      <c r="D66" s="104" t="s">
        <v>106</v>
      </c>
      <c r="E66" s="105"/>
      <c r="F66" s="105"/>
      <c r="G66" s="105"/>
      <c r="H66" s="105"/>
      <c r="I66" s="105"/>
      <c r="J66" s="106">
        <f>J189</f>
        <v>0</v>
      </c>
      <c r="L66" s="103"/>
    </row>
    <row r="67" spans="2:12" s="9" customFormat="1" ht="19.899999999999999" customHeight="1">
      <c r="B67" s="103"/>
      <c r="D67" s="104" t="s">
        <v>107</v>
      </c>
      <c r="E67" s="105"/>
      <c r="F67" s="105"/>
      <c r="G67" s="105"/>
      <c r="H67" s="105"/>
      <c r="I67" s="105"/>
      <c r="J67" s="106">
        <f>J203</f>
        <v>0</v>
      </c>
      <c r="L67" s="103"/>
    </row>
    <row r="68" spans="2:12" s="8" customFormat="1" ht="24.95" customHeight="1">
      <c r="B68" s="99"/>
      <c r="D68" s="100" t="s">
        <v>108</v>
      </c>
      <c r="E68" s="101"/>
      <c r="F68" s="101"/>
      <c r="G68" s="101"/>
      <c r="H68" s="101"/>
      <c r="I68" s="101"/>
      <c r="J68" s="102">
        <f>J206</f>
        <v>0</v>
      </c>
      <c r="L68" s="99"/>
    </row>
    <row r="69" spans="2:12" s="9" customFormat="1" ht="19.899999999999999" customHeight="1">
      <c r="B69" s="103"/>
      <c r="D69" s="104" t="s">
        <v>109</v>
      </c>
      <c r="E69" s="105"/>
      <c r="F69" s="105"/>
      <c r="G69" s="105"/>
      <c r="H69" s="105"/>
      <c r="I69" s="105"/>
      <c r="J69" s="106">
        <f>J207</f>
        <v>0</v>
      </c>
      <c r="L69" s="103"/>
    </row>
    <row r="70" spans="2:12" s="1" customFormat="1" ht="21.75" customHeight="1">
      <c r="B70" s="32"/>
      <c r="L70" s="32"/>
    </row>
    <row r="71" spans="2:12" s="1" customFormat="1" ht="6.95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5" customHeight="1">
      <c r="B76" s="32"/>
      <c r="C76" s="21" t="s">
        <v>110</v>
      </c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16</v>
      </c>
      <c r="L78" s="32"/>
    </row>
    <row r="79" spans="2:12" s="1" customFormat="1" ht="16.5" customHeight="1">
      <c r="B79" s="32"/>
      <c r="E79" s="297" t="str">
        <f>E7</f>
        <v>Lupáčova - Dětské hřiště-2</v>
      </c>
      <c r="F79" s="298"/>
      <c r="G79" s="298"/>
      <c r="H79" s="298"/>
      <c r="L79" s="32"/>
    </row>
    <row r="80" spans="2:12" s="1" customFormat="1" ht="12" customHeight="1">
      <c r="B80" s="32"/>
      <c r="C80" s="27" t="s">
        <v>94</v>
      </c>
      <c r="L80" s="32"/>
    </row>
    <row r="81" spans="2:65" s="1" customFormat="1" ht="16.5" customHeight="1">
      <c r="B81" s="32"/>
      <c r="E81" s="277" t="str">
        <f>E9</f>
        <v>SO 01 - Oplocení</v>
      </c>
      <c r="F81" s="296"/>
      <c r="G81" s="296"/>
      <c r="H81" s="296"/>
      <c r="L81" s="32"/>
    </row>
    <row r="82" spans="2:65" s="1" customFormat="1" ht="6.95" customHeight="1">
      <c r="B82" s="32"/>
      <c r="L82" s="32"/>
    </row>
    <row r="83" spans="2:65" s="1" customFormat="1" ht="12" customHeight="1">
      <c r="B83" s="32"/>
      <c r="C83" s="27" t="s">
        <v>22</v>
      </c>
      <c r="F83" s="25" t="str">
        <f>F12</f>
        <v>Praha</v>
      </c>
      <c r="I83" s="27" t="s">
        <v>24</v>
      </c>
      <c r="J83" s="49" t="str">
        <f>IF(J12="","",J12)</f>
        <v>7. 2. 2024</v>
      </c>
      <c r="L83" s="32"/>
    </row>
    <row r="84" spans="2:65" s="1" customFormat="1" ht="6.95" customHeight="1">
      <c r="B84" s="32"/>
      <c r="L84" s="32"/>
    </row>
    <row r="85" spans="2:65" s="1" customFormat="1" ht="15.2" customHeight="1">
      <c r="B85" s="32"/>
      <c r="C85" s="27" t="s">
        <v>26</v>
      </c>
      <c r="F85" s="25" t="str">
        <f>E15</f>
        <v xml:space="preserve"> </v>
      </c>
      <c r="I85" s="27" t="s">
        <v>32</v>
      </c>
      <c r="J85" s="30" t="str">
        <f>E21</f>
        <v>Land05</v>
      </c>
      <c r="L85" s="32"/>
    </row>
    <row r="86" spans="2:65" s="1" customFormat="1" ht="15.2" customHeight="1">
      <c r="B86" s="32"/>
      <c r="C86" s="27" t="s">
        <v>30</v>
      </c>
      <c r="F86" s="25" t="str">
        <f>IF(E18="","",E18)</f>
        <v>Vyplň údaj</v>
      </c>
      <c r="I86" s="27" t="s">
        <v>35</v>
      </c>
      <c r="J86" s="30" t="str">
        <f>E24</f>
        <v>Soloreal</v>
      </c>
      <c r="L86" s="32"/>
    </row>
    <row r="87" spans="2:65" s="1" customFormat="1" ht="10.35" customHeight="1">
      <c r="B87" s="32"/>
      <c r="L87" s="32"/>
    </row>
    <row r="88" spans="2:65" s="10" customFormat="1" ht="29.25" customHeight="1">
      <c r="B88" s="107"/>
      <c r="C88" s="108" t="s">
        <v>111</v>
      </c>
      <c r="D88" s="109" t="s">
        <v>58</v>
      </c>
      <c r="E88" s="109" t="s">
        <v>54</v>
      </c>
      <c r="F88" s="109" t="s">
        <v>55</v>
      </c>
      <c r="G88" s="109" t="s">
        <v>112</v>
      </c>
      <c r="H88" s="109" t="s">
        <v>113</v>
      </c>
      <c r="I88" s="109" t="s">
        <v>114</v>
      </c>
      <c r="J88" s="109" t="s">
        <v>98</v>
      </c>
      <c r="K88" s="110" t="s">
        <v>115</v>
      </c>
      <c r="L88" s="107"/>
      <c r="M88" s="56" t="s">
        <v>21</v>
      </c>
      <c r="N88" s="57" t="s">
        <v>43</v>
      </c>
      <c r="O88" s="57" t="s">
        <v>116</v>
      </c>
      <c r="P88" s="57" t="s">
        <v>117</v>
      </c>
      <c r="Q88" s="57" t="s">
        <v>118</v>
      </c>
      <c r="R88" s="57" t="s">
        <v>119</v>
      </c>
      <c r="S88" s="57" t="s">
        <v>120</v>
      </c>
      <c r="T88" s="58" t="s">
        <v>121</v>
      </c>
    </row>
    <row r="89" spans="2:65" s="1" customFormat="1" ht="22.9" customHeight="1">
      <c r="B89" s="32"/>
      <c r="C89" s="61" t="s">
        <v>122</v>
      </c>
      <c r="J89" s="111">
        <f>BK89</f>
        <v>0</v>
      </c>
      <c r="L89" s="32"/>
      <c r="M89" s="59"/>
      <c r="N89" s="50"/>
      <c r="O89" s="50"/>
      <c r="P89" s="112">
        <f>P90+P206</f>
        <v>0</v>
      </c>
      <c r="Q89" s="50"/>
      <c r="R89" s="112">
        <f>R90+R206</f>
        <v>35.731105961200001</v>
      </c>
      <c r="S89" s="50"/>
      <c r="T89" s="113">
        <f>T90+T206</f>
        <v>13.886400000000002</v>
      </c>
      <c r="AT89" s="17" t="s">
        <v>72</v>
      </c>
      <c r="AU89" s="17" t="s">
        <v>99</v>
      </c>
      <c r="BK89" s="114">
        <f>BK90+BK206</f>
        <v>0</v>
      </c>
    </row>
    <row r="90" spans="2:65" s="11" customFormat="1" ht="25.9" customHeight="1">
      <c r="B90" s="115"/>
      <c r="D90" s="116" t="s">
        <v>72</v>
      </c>
      <c r="E90" s="117" t="s">
        <v>123</v>
      </c>
      <c r="F90" s="117" t="s">
        <v>124</v>
      </c>
      <c r="I90" s="118"/>
      <c r="J90" s="119">
        <f>BK90</f>
        <v>0</v>
      </c>
      <c r="L90" s="115"/>
      <c r="M90" s="120"/>
      <c r="P90" s="121">
        <f>P91+P96+P106+P162+P173+P189+P203</f>
        <v>0</v>
      </c>
      <c r="R90" s="121">
        <f>R91+R96+R106+R162+R173+R189+R203</f>
        <v>35.728107999999999</v>
      </c>
      <c r="T90" s="122">
        <f>T91+T96+T106+T162+T173+T189+T203</f>
        <v>13.886400000000002</v>
      </c>
      <c r="AR90" s="116" t="s">
        <v>81</v>
      </c>
      <c r="AT90" s="123" t="s">
        <v>72</v>
      </c>
      <c r="AU90" s="123" t="s">
        <v>73</v>
      </c>
      <c r="AY90" s="116" t="s">
        <v>125</v>
      </c>
      <c r="BK90" s="124">
        <f>BK91+BK96+BK106+BK162+BK173+BK189+BK203</f>
        <v>0</v>
      </c>
    </row>
    <row r="91" spans="2:65" s="11" customFormat="1" ht="22.9" customHeight="1">
      <c r="B91" s="115"/>
      <c r="D91" s="116" t="s">
        <v>72</v>
      </c>
      <c r="E91" s="125" t="s">
        <v>81</v>
      </c>
      <c r="F91" s="125" t="s">
        <v>126</v>
      </c>
      <c r="I91" s="118"/>
      <c r="J91" s="126">
        <f>BK91</f>
        <v>0</v>
      </c>
      <c r="L91" s="115"/>
      <c r="M91" s="120"/>
      <c r="P91" s="121">
        <f>SUM(P92:P95)</f>
        <v>0</v>
      </c>
      <c r="R91" s="121">
        <f>SUM(R92:R95)</f>
        <v>0</v>
      </c>
      <c r="T91" s="122">
        <f>SUM(T92:T95)</f>
        <v>0</v>
      </c>
      <c r="AR91" s="116" t="s">
        <v>81</v>
      </c>
      <c r="AT91" s="123" t="s">
        <v>72</v>
      </c>
      <c r="AU91" s="123" t="s">
        <v>81</v>
      </c>
      <c r="AY91" s="116" t="s">
        <v>125</v>
      </c>
      <c r="BK91" s="124">
        <f>SUM(BK92:BK95)</f>
        <v>0</v>
      </c>
    </row>
    <row r="92" spans="2:65" s="1" customFormat="1" ht="24.2" customHeight="1">
      <c r="B92" s="32"/>
      <c r="C92" s="127" t="s">
        <v>81</v>
      </c>
      <c r="D92" s="127" t="s">
        <v>127</v>
      </c>
      <c r="E92" s="128" t="s">
        <v>128</v>
      </c>
      <c r="F92" s="129" t="s">
        <v>129</v>
      </c>
      <c r="G92" s="130" t="s">
        <v>130</v>
      </c>
      <c r="H92" s="131">
        <v>8.64</v>
      </c>
      <c r="I92" s="132"/>
      <c r="J92" s="133">
        <f>ROUND(I92*H92,2)</f>
        <v>0</v>
      </c>
      <c r="K92" s="129" t="s">
        <v>131</v>
      </c>
      <c r="L92" s="32"/>
      <c r="M92" s="134" t="s">
        <v>21</v>
      </c>
      <c r="N92" s="135" t="s">
        <v>44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132</v>
      </c>
      <c r="AT92" s="138" t="s">
        <v>127</v>
      </c>
      <c r="AU92" s="138" t="s">
        <v>83</v>
      </c>
      <c r="AY92" s="17" t="s">
        <v>125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81</v>
      </c>
      <c r="BK92" s="139">
        <f>ROUND(I92*H92,2)</f>
        <v>0</v>
      </c>
      <c r="BL92" s="17" t="s">
        <v>132</v>
      </c>
      <c r="BM92" s="138" t="s">
        <v>133</v>
      </c>
    </row>
    <row r="93" spans="2:65" s="1" customFormat="1">
      <c r="B93" s="32"/>
      <c r="D93" s="140" t="s">
        <v>134</v>
      </c>
      <c r="F93" s="141" t="s">
        <v>135</v>
      </c>
      <c r="I93" s="142"/>
      <c r="L93" s="32"/>
      <c r="M93" s="143"/>
      <c r="T93" s="53"/>
      <c r="AT93" s="17" t="s">
        <v>134</v>
      </c>
      <c r="AU93" s="17" t="s">
        <v>83</v>
      </c>
    </row>
    <row r="94" spans="2:65" s="1" customFormat="1" ht="29.25">
      <c r="B94" s="32"/>
      <c r="D94" s="144" t="s">
        <v>136</v>
      </c>
      <c r="F94" s="145" t="s">
        <v>137</v>
      </c>
      <c r="I94" s="142"/>
      <c r="L94" s="32"/>
      <c r="M94" s="143"/>
      <c r="T94" s="53"/>
      <c r="AT94" s="17" t="s">
        <v>136</v>
      </c>
      <c r="AU94" s="17" t="s">
        <v>83</v>
      </c>
    </row>
    <row r="95" spans="2:65" s="12" customFormat="1">
      <c r="B95" s="146"/>
      <c r="D95" s="144" t="s">
        <v>138</v>
      </c>
      <c r="E95" s="147" t="s">
        <v>21</v>
      </c>
      <c r="F95" s="148" t="s">
        <v>139</v>
      </c>
      <c r="H95" s="149">
        <v>8.64</v>
      </c>
      <c r="I95" s="150"/>
      <c r="L95" s="146"/>
      <c r="M95" s="151"/>
      <c r="T95" s="152"/>
      <c r="AT95" s="147" t="s">
        <v>138</v>
      </c>
      <c r="AU95" s="147" t="s">
        <v>83</v>
      </c>
      <c r="AV95" s="12" t="s">
        <v>83</v>
      </c>
      <c r="AW95" s="12" t="s">
        <v>34</v>
      </c>
      <c r="AX95" s="12" t="s">
        <v>81</v>
      </c>
      <c r="AY95" s="147" t="s">
        <v>125</v>
      </c>
    </row>
    <row r="96" spans="2:65" s="11" customFormat="1" ht="22.9" customHeight="1">
      <c r="B96" s="115"/>
      <c r="D96" s="116" t="s">
        <v>72</v>
      </c>
      <c r="E96" s="125" t="s">
        <v>83</v>
      </c>
      <c r="F96" s="125" t="s">
        <v>140</v>
      </c>
      <c r="I96" s="118"/>
      <c r="J96" s="126">
        <f>BK96</f>
        <v>0</v>
      </c>
      <c r="L96" s="115"/>
      <c r="M96" s="120"/>
      <c r="P96" s="121">
        <f>SUM(P97:P105)</f>
        <v>0</v>
      </c>
      <c r="R96" s="121">
        <f>SUM(R97:R105)</f>
        <v>4.6989000000000001</v>
      </c>
      <c r="T96" s="122">
        <f>SUM(T97:T105)</f>
        <v>0</v>
      </c>
      <c r="AR96" s="116" t="s">
        <v>81</v>
      </c>
      <c r="AT96" s="123" t="s">
        <v>72</v>
      </c>
      <c r="AU96" s="123" t="s">
        <v>81</v>
      </c>
      <c r="AY96" s="116" t="s">
        <v>125</v>
      </c>
      <c r="BK96" s="124">
        <f>SUM(BK97:BK105)</f>
        <v>0</v>
      </c>
    </row>
    <row r="97" spans="2:65" s="1" customFormat="1" ht="16.5" customHeight="1">
      <c r="B97" s="32"/>
      <c r="C97" s="127" t="s">
        <v>83</v>
      </c>
      <c r="D97" s="127" t="s">
        <v>127</v>
      </c>
      <c r="E97" s="128" t="s">
        <v>141</v>
      </c>
      <c r="F97" s="129" t="s">
        <v>142</v>
      </c>
      <c r="G97" s="130" t="s">
        <v>143</v>
      </c>
      <c r="H97" s="131">
        <v>18</v>
      </c>
      <c r="I97" s="132"/>
      <c r="J97" s="133">
        <f>ROUND(I97*H97,2)</f>
        <v>0</v>
      </c>
      <c r="K97" s="129" t="s">
        <v>131</v>
      </c>
      <c r="L97" s="32"/>
      <c r="M97" s="134" t="s">
        <v>21</v>
      </c>
      <c r="N97" s="135" t="s">
        <v>44</v>
      </c>
      <c r="P97" s="136">
        <f>O97*H97</f>
        <v>0</v>
      </c>
      <c r="Q97" s="136">
        <v>1.8500000000000001E-3</v>
      </c>
      <c r="R97" s="136">
        <f>Q97*H97</f>
        <v>3.3300000000000003E-2</v>
      </c>
      <c r="S97" s="136">
        <v>0</v>
      </c>
      <c r="T97" s="137">
        <f>S97*H97</f>
        <v>0</v>
      </c>
      <c r="AR97" s="138" t="s">
        <v>132</v>
      </c>
      <c r="AT97" s="138" t="s">
        <v>127</v>
      </c>
      <c r="AU97" s="138" t="s">
        <v>83</v>
      </c>
      <c r="AY97" s="17" t="s">
        <v>125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81</v>
      </c>
      <c r="BK97" s="139">
        <f>ROUND(I97*H97,2)</f>
        <v>0</v>
      </c>
      <c r="BL97" s="17" t="s">
        <v>132</v>
      </c>
      <c r="BM97" s="138" t="s">
        <v>144</v>
      </c>
    </row>
    <row r="98" spans="2:65" s="1" customFormat="1">
      <c r="B98" s="32"/>
      <c r="D98" s="140" t="s">
        <v>134</v>
      </c>
      <c r="F98" s="141" t="s">
        <v>145</v>
      </c>
      <c r="I98" s="142"/>
      <c r="L98" s="32"/>
      <c r="M98" s="143"/>
      <c r="T98" s="53"/>
      <c r="AT98" s="17" t="s">
        <v>134</v>
      </c>
      <c r="AU98" s="17" t="s">
        <v>83</v>
      </c>
    </row>
    <row r="99" spans="2:65" s="1" customFormat="1" ht="21.75" customHeight="1">
      <c r="B99" s="32"/>
      <c r="C99" s="127" t="s">
        <v>146</v>
      </c>
      <c r="D99" s="127" t="s">
        <v>127</v>
      </c>
      <c r="E99" s="128" t="s">
        <v>147</v>
      </c>
      <c r="F99" s="129" t="s">
        <v>148</v>
      </c>
      <c r="G99" s="130" t="s">
        <v>130</v>
      </c>
      <c r="H99" s="131">
        <v>2.16</v>
      </c>
      <c r="I99" s="132"/>
      <c r="J99" s="133">
        <f>ROUND(I99*H99,2)</f>
        <v>0</v>
      </c>
      <c r="K99" s="129" t="s">
        <v>131</v>
      </c>
      <c r="L99" s="32"/>
      <c r="M99" s="134" t="s">
        <v>21</v>
      </c>
      <c r="N99" s="135" t="s">
        <v>44</v>
      </c>
      <c r="P99" s="136">
        <f>O99*H99</f>
        <v>0</v>
      </c>
      <c r="Q99" s="136">
        <v>2.16</v>
      </c>
      <c r="R99" s="136">
        <f>Q99*H99</f>
        <v>4.6656000000000004</v>
      </c>
      <c r="S99" s="136">
        <v>0</v>
      </c>
      <c r="T99" s="137">
        <f>S99*H99</f>
        <v>0</v>
      </c>
      <c r="AR99" s="138" t="s">
        <v>132</v>
      </c>
      <c r="AT99" s="138" t="s">
        <v>127</v>
      </c>
      <c r="AU99" s="138" t="s">
        <v>83</v>
      </c>
      <c r="AY99" s="17" t="s">
        <v>125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81</v>
      </c>
      <c r="BK99" s="139">
        <f>ROUND(I99*H99,2)</f>
        <v>0</v>
      </c>
      <c r="BL99" s="17" t="s">
        <v>132</v>
      </c>
      <c r="BM99" s="138" t="s">
        <v>149</v>
      </c>
    </row>
    <row r="100" spans="2:65" s="1" customFormat="1">
      <c r="B100" s="32"/>
      <c r="D100" s="140" t="s">
        <v>134</v>
      </c>
      <c r="F100" s="141" t="s">
        <v>150</v>
      </c>
      <c r="I100" s="142"/>
      <c r="L100" s="32"/>
      <c r="M100" s="143"/>
      <c r="T100" s="53"/>
      <c r="AT100" s="17" t="s">
        <v>134</v>
      </c>
      <c r="AU100" s="17" t="s">
        <v>83</v>
      </c>
    </row>
    <row r="101" spans="2:65" s="1" customFormat="1" ht="19.5">
      <c r="B101" s="32"/>
      <c r="D101" s="144" t="s">
        <v>136</v>
      </c>
      <c r="F101" s="145" t="s">
        <v>151</v>
      </c>
      <c r="I101" s="142"/>
      <c r="L101" s="32"/>
      <c r="M101" s="143"/>
      <c r="T101" s="53"/>
      <c r="AT101" s="17" t="s">
        <v>136</v>
      </c>
      <c r="AU101" s="17" t="s">
        <v>83</v>
      </c>
    </row>
    <row r="102" spans="2:65" s="12" customFormat="1">
      <c r="B102" s="146"/>
      <c r="D102" s="144" t="s">
        <v>138</v>
      </c>
      <c r="E102" s="147" t="s">
        <v>21</v>
      </c>
      <c r="F102" s="148" t="s">
        <v>152</v>
      </c>
      <c r="H102" s="149">
        <v>0.97199999999999998</v>
      </c>
      <c r="I102" s="150"/>
      <c r="L102" s="146"/>
      <c r="M102" s="151"/>
      <c r="T102" s="152"/>
      <c r="AT102" s="147" t="s">
        <v>138</v>
      </c>
      <c r="AU102" s="147" t="s">
        <v>83</v>
      </c>
      <c r="AV102" s="12" t="s">
        <v>83</v>
      </c>
      <c r="AW102" s="12" t="s">
        <v>34</v>
      </c>
      <c r="AX102" s="12" t="s">
        <v>73</v>
      </c>
      <c r="AY102" s="147" t="s">
        <v>125</v>
      </c>
    </row>
    <row r="103" spans="2:65" s="12" customFormat="1">
      <c r="B103" s="146"/>
      <c r="D103" s="144" t="s">
        <v>138</v>
      </c>
      <c r="E103" s="147" t="s">
        <v>21</v>
      </c>
      <c r="F103" s="148" t="s">
        <v>153</v>
      </c>
      <c r="H103" s="149">
        <v>0.83499999999999996</v>
      </c>
      <c r="I103" s="150"/>
      <c r="L103" s="146"/>
      <c r="M103" s="151"/>
      <c r="T103" s="152"/>
      <c r="AT103" s="147" t="s">
        <v>138</v>
      </c>
      <c r="AU103" s="147" t="s">
        <v>83</v>
      </c>
      <c r="AV103" s="12" t="s">
        <v>83</v>
      </c>
      <c r="AW103" s="12" t="s">
        <v>34</v>
      </c>
      <c r="AX103" s="12" t="s">
        <v>73</v>
      </c>
      <c r="AY103" s="147" t="s">
        <v>125</v>
      </c>
    </row>
    <row r="104" spans="2:65" s="12" customFormat="1">
      <c r="B104" s="146"/>
      <c r="D104" s="144" t="s">
        <v>138</v>
      </c>
      <c r="E104" s="147" t="s">
        <v>21</v>
      </c>
      <c r="F104" s="148" t="s">
        <v>154</v>
      </c>
      <c r="H104" s="149">
        <v>0.35299999999999998</v>
      </c>
      <c r="I104" s="150"/>
      <c r="L104" s="146"/>
      <c r="M104" s="151"/>
      <c r="T104" s="152"/>
      <c r="AT104" s="147" t="s">
        <v>138</v>
      </c>
      <c r="AU104" s="147" t="s">
        <v>83</v>
      </c>
      <c r="AV104" s="12" t="s">
        <v>83</v>
      </c>
      <c r="AW104" s="12" t="s">
        <v>34</v>
      </c>
      <c r="AX104" s="12" t="s">
        <v>73</v>
      </c>
      <c r="AY104" s="147" t="s">
        <v>125</v>
      </c>
    </row>
    <row r="105" spans="2:65" s="13" customFormat="1">
      <c r="B105" s="153"/>
      <c r="D105" s="144" t="s">
        <v>138</v>
      </c>
      <c r="E105" s="154" t="s">
        <v>21</v>
      </c>
      <c r="F105" s="155" t="s">
        <v>155</v>
      </c>
      <c r="H105" s="156">
        <v>2.16</v>
      </c>
      <c r="I105" s="157"/>
      <c r="L105" s="153"/>
      <c r="M105" s="158"/>
      <c r="T105" s="159"/>
      <c r="AT105" s="154" t="s">
        <v>138</v>
      </c>
      <c r="AU105" s="154" t="s">
        <v>83</v>
      </c>
      <c r="AV105" s="13" t="s">
        <v>132</v>
      </c>
      <c r="AW105" s="13" t="s">
        <v>34</v>
      </c>
      <c r="AX105" s="13" t="s">
        <v>81</v>
      </c>
      <c r="AY105" s="154" t="s">
        <v>125</v>
      </c>
    </row>
    <row r="106" spans="2:65" s="11" customFormat="1" ht="22.9" customHeight="1">
      <c r="B106" s="115"/>
      <c r="D106" s="116" t="s">
        <v>72</v>
      </c>
      <c r="E106" s="125" t="s">
        <v>146</v>
      </c>
      <c r="F106" s="125" t="s">
        <v>156</v>
      </c>
      <c r="I106" s="118"/>
      <c r="J106" s="126">
        <f>BK106</f>
        <v>0</v>
      </c>
      <c r="L106" s="115"/>
      <c r="M106" s="120"/>
      <c r="P106" s="121">
        <f>SUM(P107:P161)</f>
        <v>0</v>
      </c>
      <c r="R106" s="121">
        <f>SUM(R107:R161)</f>
        <v>28.197185999999995</v>
      </c>
      <c r="T106" s="122">
        <f>SUM(T107:T161)</f>
        <v>0</v>
      </c>
      <c r="AR106" s="116" t="s">
        <v>81</v>
      </c>
      <c r="AT106" s="123" t="s">
        <v>72</v>
      </c>
      <c r="AU106" s="123" t="s">
        <v>81</v>
      </c>
      <c r="AY106" s="116" t="s">
        <v>125</v>
      </c>
      <c r="BK106" s="124">
        <f>SUM(BK107:BK161)</f>
        <v>0</v>
      </c>
    </row>
    <row r="107" spans="2:65" s="1" customFormat="1" ht="16.5" customHeight="1">
      <c r="B107" s="32"/>
      <c r="C107" s="127" t="s">
        <v>132</v>
      </c>
      <c r="D107" s="127" t="s">
        <v>127</v>
      </c>
      <c r="E107" s="128" t="s">
        <v>157</v>
      </c>
      <c r="F107" s="129" t="s">
        <v>158</v>
      </c>
      <c r="G107" s="130" t="s">
        <v>143</v>
      </c>
      <c r="H107" s="131">
        <v>54</v>
      </c>
      <c r="I107" s="132"/>
      <c r="J107" s="133">
        <f>ROUND(I107*H107,2)</f>
        <v>0</v>
      </c>
      <c r="K107" s="129" t="s">
        <v>21</v>
      </c>
      <c r="L107" s="32"/>
      <c r="M107" s="134" t="s">
        <v>21</v>
      </c>
      <c r="N107" s="135" t="s">
        <v>44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132</v>
      </c>
      <c r="AT107" s="138" t="s">
        <v>127</v>
      </c>
      <c r="AU107" s="138" t="s">
        <v>83</v>
      </c>
      <c r="AY107" s="17" t="s">
        <v>125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81</v>
      </c>
      <c r="BK107" s="139">
        <f>ROUND(I107*H107,2)</f>
        <v>0</v>
      </c>
      <c r="BL107" s="17" t="s">
        <v>132</v>
      </c>
      <c r="BM107" s="138" t="s">
        <v>159</v>
      </c>
    </row>
    <row r="108" spans="2:65" s="1" customFormat="1" ht="19.5">
      <c r="B108" s="32"/>
      <c r="D108" s="144" t="s">
        <v>136</v>
      </c>
      <c r="F108" s="145" t="s">
        <v>151</v>
      </c>
      <c r="I108" s="142"/>
      <c r="L108" s="32"/>
      <c r="M108" s="143"/>
      <c r="T108" s="53"/>
      <c r="AT108" s="17" t="s">
        <v>136</v>
      </c>
      <c r="AU108" s="17" t="s">
        <v>83</v>
      </c>
    </row>
    <row r="109" spans="2:65" s="1" customFormat="1" ht="24.2" customHeight="1">
      <c r="B109" s="32"/>
      <c r="C109" s="127" t="s">
        <v>160</v>
      </c>
      <c r="D109" s="127" t="s">
        <v>127</v>
      </c>
      <c r="E109" s="128" t="s">
        <v>161</v>
      </c>
      <c r="F109" s="129" t="s">
        <v>162</v>
      </c>
      <c r="G109" s="130" t="s">
        <v>143</v>
      </c>
      <c r="H109" s="131">
        <v>36</v>
      </c>
      <c r="I109" s="132"/>
      <c r="J109" s="133">
        <f>ROUND(I109*H109,2)</f>
        <v>0</v>
      </c>
      <c r="K109" s="129" t="s">
        <v>131</v>
      </c>
      <c r="L109" s="32"/>
      <c r="M109" s="134" t="s">
        <v>21</v>
      </c>
      <c r="N109" s="135" t="s">
        <v>44</v>
      </c>
      <c r="P109" s="136">
        <f>O109*H109</f>
        <v>0</v>
      </c>
      <c r="Q109" s="136">
        <v>0.17488799999999999</v>
      </c>
      <c r="R109" s="136">
        <f>Q109*H109</f>
        <v>6.2959679999999993</v>
      </c>
      <c r="S109" s="136">
        <v>0</v>
      </c>
      <c r="T109" s="137">
        <f>S109*H109</f>
        <v>0</v>
      </c>
      <c r="AR109" s="138" t="s">
        <v>132</v>
      </c>
      <c r="AT109" s="138" t="s">
        <v>127</v>
      </c>
      <c r="AU109" s="138" t="s">
        <v>83</v>
      </c>
      <c r="AY109" s="17" t="s">
        <v>125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7" t="s">
        <v>81</v>
      </c>
      <c r="BK109" s="139">
        <f>ROUND(I109*H109,2)</f>
        <v>0</v>
      </c>
      <c r="BL109" s="17" t="s">
        <v>132</v>
      </c>
      <c r="BM109" s="138" t="s">
        <v>163</v>
      </c>
    </row>
    <row r="110" spans="2:65" s="1" customFormat="1">
      <c r="B110" s="32"/>
      <c r="D110" s="140" t="s">
        <v>134</v>
      </c>
      <c r="F110" s="141" t="s">
        <v>164</v>
      </c>
      <c r="I110" s="142"/>
      <c r="L110" s="32"/>
      <c r="M110" s="143"/>
      <c r="T110" s="53"/>
      <c r="AT110" s="17" t="s">
        <v>134</v>
      </c>
      <c r="AU110" s="17" t="s">
        <v>83</v>
      </c>
    </row>
    <row r="111" spans="2:65" s="1" customFormat="1" ht="19.5">
      <c r="B111" s="32"/>
      <c r="D111" s="144" t="s">
        <v>136</v>
      </c>
      <c r="F111" s="145" t="s">
        <v>151</v>
      </c>
      <c r="I111" s="142"/>
      <c r="L111" s="32"/>
      <c r="M111" s="143"/>
      <c r="T111" s="53"/>
      <c r="AT111" s="17" t="s">
        <v>136</v>
      </c>
      <c r="AU111" s="17" t="s">
        <v>83</v>
      </c>
    </row>
    <row r="112" spans="2:65" s="1" customFormat="1" ht="16.5" customHeight="1">
      <c r="B112" s="32"/>
      <c r="C112" s="160" t="s">
        <v>165</v>
      </c>
      <c r="D112" s="160" t="s">
        <v>166</v>
      </c>
      <c r="E112" s="161" t="s">
        <v>167</v>
      </c>
      <c r="F112" s="162" t="s">
        <v>168</v>
      </c>
      <c r="G112" s="163" t="s">
        <v>143</v>
      </c>
      <c r="H112" s="164">
        <v>36</v>
      </c>
      <c r="I112" s="165"/>
      <c r="J112" s="166">
        <f>ROUND(I112*H112,2)</f>
        <v>0</v>
      </c>
      <c r="K112" s="162" t="s">
        <v>21</v>
      </c>
      <c r="L112" s="167"/>
      <c r="M112" s="168" t="s">
        <v>21</v>
      </c>
      <c r="N112" s="169" t="s">
        <v>44</v>
      </c>
      <c r="P112" s="136">
        <f>O112*H112</f>
        <v>0</v>
      </c>
      <c r="Q112" s="136">
        <v>3.3999999999999998E-3</v>
      </c>
      <c r="R112" s="136">
        <f>Q112*H112</f>
        <v>0.12239999999999999</v>
      </c>
      <c r="S112" s="136">
        <v>0</v>
      </c>
      <c r="T112" s="137">
        <f>S112*H112</f>
        <v>0</v>
      </c>
      <c r="AR112" s="138" t="s">
        <v>169</v>
      </c>
      <c r="AT112" s="138" t="s">
        <v>166</v>
      </c>
      <c r="AU112" s="138" t="s">
        <v>83</v>
      </c>
      <c r="AY112" s="17" t="s">
        <v>125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81</v>
      </c>
      <c r="BK112" s="139">
        <f>ROUND(I112*H112,2)</f>
        <v>0</v>
      </c>
      <c r="BL112" s="17" t="s">
        <v>132</v>
      </c>
      <c r="BM112" s="138" t="s">
        <v>170</v>
      </c>
    </row>
    <row r="113" spans="2:65" s="1" customFormat="1" ht="19.5">
      <c r="B113" s="32"/>
      <c r="D113" s="144" t="s">
        <v>136</v>
      </c>
      <c r="F113" s="145" t="s">
        <v>151</v>
      </c>
      <c r="I113" s="142"/>
      <c r="L113" s="32"/>
      <c r="M113" s="143"/>
      <c r="T113" s="53"/>
      <c r="AT113" s="17" t="s">
        <v>136</v>
      </c>
      <c r="AU113" s="17" t="s">
        <v>83</v>
      </c>
    </row>
    <row r="114" spans="2:65" s="1" customFormat="1" ht="21.75" customHeight="1">
      <c r="B114" s="32"/>
      <c r="C114" s="127" t="s">
        <v>171</v>
      </c>
      <c r="D114" s="127" t="s">
        <v>127</v>
      </c>
      <c r="E114" s="128" t="s">
        <v>172</v>
      </c>
      <c r="F114" s="129" t="s">
        <v>173</v>
      </c>
      <c r="G114" s="130" t="s">
        <v>143</v>
      </c>
      <c r="H114" s="131">
        <v>18</v>
      </c>
      <c r="I114" s="132"/>
      <c r="J114" s="133">
        <f>ROUND(I114*H114,2)</f>
        <v>0</v>
      </c>
      <c r="K114" s="129" t="s">
        <v>131</v>
      </c>
      <c r="L114" s="32"/>
      <c r="M114" s="134" t="s">
        <v>21</v>
      </c>
      <c r="N114" s="135" t="s">
        <v>44</v>
      </c>
      <c r="P114" s="136">
        <f>O114*H114</f>
        <v>0</v>
      </c>
      <c r="Q114" s="136">
        <v>1E-3</v>
      </c>
      <c r="R114" s="136">
        <f>Q114*H114</f>
        <v>1.8000000000000002E-2</v>
      </c>
      <c r="S114" s="136">
        <v>0</v>
      </c>
      <c r="T114" s="137">
        <f>S114*H114</f>
        <v>0</v>
      </c>
      <c r="AR114" s="138" t="s">
        <v>132</v>
      </c>
      <c r="AT114" s="138" t="s">
        <v>127</v>
      </c>
      <c r="AU114" s="138" t="s">
        <v>83</v>
      </c>
      <c r="AY114" s="17" t="s">
        <v>125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81</v>
      </c>
      <c r="BK114" s="139">
        <f>ROUND(I114*H114,2)</f>
        <v>0</v>
      </c>
      <c r="BL114" s="17" t="s">
        <v>132</v>
      </c>
      <c r="BM114" s="138" t="s">
        <v>174</v>
      </c>
    </row>
    <row r="115" spans="2:65" s="1" customFormat="1">
      <c r="B115" s="32"/>
      <c r="D115" s="140" t="s">
        <v>134</v>
      </c>
      <c r="F115" s="141" t="s">
        <v>175</v>
      </c>
      <c r="I115" s="142"/>
      <c r="L115" s="32"/>
      <c r="M115" s="143"/>
      <c r="T115" s="53"/>
      <c r="AT115" s="17" t="s">
        <v>134</v>
      </c>
      <c r="AU115" s="17" t="s">
        <v>83</v>
      </c>
    </row>
    <row r="116" spans="2:65" s="1" customFormat="1" ht="19.5">
      <c r="B116" s="32"/>
      <c r="D116" s="144" t="s">
        <v>136</v>
      </c>
      <c r="F116" s="145" t="s">
        <v>151</v>
      </c>
      <c r="I116" s="142"/>
      <c r="L116" s="32"/>
      <c r="M116" s="143"/>
      <c r="T116" s="53"/>
      <c r="AT116" s="17" t="s">
        <v>136</v>
      </c>
      <c r="AU116" s="17" t="s">
        <v>83</v>
      </c>
    </row>
    <row r="117" spans="2:65" s="1" customFormat="1" ht="16.5" customHeight="1">
      <c r="B117" s="32"/>
      <c r="C117" s="160" t="s">
        <v>169</v>
      </c>
      <c r="D117" s="160" t="s">
        <v>166</v>
      </c>
      <c r="E117" s="161" t="s">
        <v>176</v>
      </c>
      <c r="F117" s="162" t="s">
        <v>177</v>
      </c>
      <c r="G117" s="163" t="s">
        <v>143</v>
      </c>
      <c r="H117" s="164">
        <v>18</v>
      </c>
      <c r="I117" s="165"/>
      <c r="J117" s="166">
        <f>ROUND(I117*H117,2)</f>
        <v>0</v>
      </c>
      <c r="K117" s="162" t="s">
        <v>21</v>
      </c>
      <c r="L117" s="167"/>
      <c r="M117" s="168" t="s">
        <v>21</v>
      </c>
      <c r="N117" s="169" t="s">
        <v>44</v>
      </c>
      <c r="P117" s="136">
        <f>O117*H117</f>
        <v>0</v>
      </c>
      <c r="Q117" s="136">
        <v>3.3999999999999998E-3</v>
      </c>
      <c r="R117" s="136">
        <f>Q117*H117</f>
        <v>6.1199999999999997E-2</v>
      </c>
      <c r="S117" s="136">
        <v>0</v>
      </c>
      <c r="T117" s="137">
        <f>S117*H117</f>
        <v>0</v>
      </c>
      <c r="AR117" s="138" t="s">
        <v>169</v>
      </c>
      <c r="AT117" s="138" t="s">
        <v>166</v>
      </c>
      <c r="AU117" s="138" t="s">
        <v>83</v>
      </c>
      <c r="AY117" s="17" t="s">
        <v>125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7" t="s">
        <v>81</v>
      </c>
      <c r="BK117" s="139">
        <f>ROUND(I117*H117,2)</f>
        <v>0</v>
      </c>
      <c r="BL117" s="17" t="s">
        <v>132</v>
      </c>
      <c r="BM117" s="138" t="s">
        <v>178</v>
      </c>
    </row>
    <row r="118" spans="2:65" s="1" customFormat="1" ht="19.5">
      <c r="B118" s="32"/>
      <c r="D118" s="144" t="s">
        <v>136</v>
      </c>
      <c r="F118" s="145" t="s">
        <v>151</v>
      </c>
      <c r="I118" s="142"/>
      <c r="L118" s="32"/>
      <c r="M118" s="143"/>
      <c r="T118" s="53"/>
      <c r="AT118" s="17" t="s">
        <v>136</v>
      </c>
      <c r="AU118" s="17" t="s">
        <v>83</v>
      </c>
    </row>
    <row r="119" spans="2:65" s="1" customFormat="1" ht="16.5" customHeight="1">
      <c r="B119" s="32"/>
      <c r="C119" s="127" t="s">
        <v>179</v>
      </c>
      <c r="D119" s="127" t="s">
        <v>127</v>
      </c>
      <c r="E119" s="128" t="s">
        <v>180</v>
      </c>
      <c r="F119" s="129" t="s">
        <v>181</v>
      </c>
      <c r="G119" s="130" t="s">
        <v>143</v>
      </c>
      <c r="H119" s="131">
        <v>150</v>
      </c>
      <c r="I119" s="132"/>
      <c r="J119" s="133">
        <f>ROUND(I119*H119,2)</f>
        <v>0</v>
      </c>
      <c r="K119" s="129" t="s">
        <v>131</v>
      </c>
      <c r="L119" s="32"/>
      <c r="M119" s="134" t="s">
        <v>21</v>
      </c>
      <c r="N119" s="135" t="s">
        <v>44</v>
      </c>
      <c r="P119" s="136">
        <f>O119*H119</f>
        <v>0</v>
      </c>
      <c r="Q119" s="136">
        <v>3.3509999999999998E-2</v>
      </c>
      <c r="R119" s="136">
        <f>Q119*H119</f>
        <v>5.0264999999999995</v>
      </c>
      <c r="S119" s="136">
        <v>0</v>
      </c>
      <c r="T119" s="137">
        <f>S119*H119</f>
        <v>0</v>
      </c>
      <c r="AR119" s="138" t="s">
        <v>132</v>
      </c>
      <c r="AT119" s="138" t="s">
        <v>127</v>
      </c>
      <c r="AU119" s="138" t="s">
        <v>83</v>
      </c>
      <c r="AY119" s="17" t="s">
        <v>125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81</v>
      </c>
      <c r="BK119" s="139">
        <f>ROUND(I119*H119,2)</f>
        <v>0</v>
      </c>
      <c r="BL119" s="17" t="s">
        <v>132</v>
      </c>
      <c r="BM119" s="138" t="s">
        <v>182</v>
      </c>
    </row>
    <row r="120" spans="2:65" s="1" customFormat="1">
      <c r="B120" s="32"/>
      <c r="D120" s="140" t="s">
        <v>134</v>
      </c>
      <c r="F120" s="141" t="s">
        <v>183</v>
      </c>
      <c r="I120" s="142"/>
      <c r="L120" s="32"/>
      <c r="M120" s="143"/>
      <c r="T120" s="53"/>
      <c r="AT120" s="17" t="s">
        <v>134</v>
      </c>
      <c r="AU120" s="17" t="s">
        <v>83</v>
      </c>
    </row>
    <row r="121" spans="2:65" s="1" customFormat="1" ht="19.5">
      <c r="B121" s="32"/>
      <c r="D121" s="144" t="s">
        <v>136</v>
      </c>
      <c r="F121" s="145" t="s">
        <v>151</v>
      </c>
      <c r="I121" s="142"/>
      <c r="L121" s="32"/>
      <c r="M121" s="143"/>
      <c r="T121" s="53"/>
      <c r="AT121" s="17" t="s">
        <v>136</v>
      </c>
      <c r="AU121" s="17" t="s">
        <v>83</v>
      </c>
    </row>
    <row r="122" spans="2:65" s="12" customFormat="1">
      <c r="B122" s="146"/>
      <c r="D122" s="144" t="s">
        <v>138</v>
      </c>
      <c r="E122" s="147" t="s">
        <v>21</v>
      </c>
      <c r="F122" s="148" t="s">
        <v>184</v>
      </c>
      <c r="H122" s="149">
        <v>150</v>
      </c>
      <c r="I122" s="150"/>
      <c r="L122" s="146"/>
      <c r="M122" s="151"/>
      <c r="T122" s="152"/>
      <c r="AT122" s="147" t="s">
        <v>138</v>
      </c>
      <c r="AU122" s="147" t="s">
        <v>83</v>
      </c>
      <c r="AV122" s="12" t="s">
        <v>83</v>
      </c>
      <c r="AW122" s="12" t="s">
        <v>34</v>
      </c>
      <c r="AX122" s="12" t="s">
        <v>81</v>
      </c>
      <c r="AY122" s="147" t="s">
        <v>125</v>
      </c>
    </row>
    <row r="123" spans="2:65" s="1" customFormat="1" ht="16.5" customHeight="1">
      <c r="B123" s="32"/>
      <c r="C123" s="160" t="s">
        <v>185</v>
      </c>
      <c r="D123" s="160" t="s">
        <v>166</v>
      </c>
      <c r="E123" s="161" t="s">
        <v>186</v>
      </c>
      <c r="F123" s="162" t="s">
        <v>187</v>
      </c>
      <c r="G123" s="163" t="s">
        <v>143</v>
      </c>
      <c r="H123" s="164">
        <v>129</v>
      </c>
      <c r="I123" s="165"/>
      <c r="J123" s="166">
        <f>ROUND(I123*H123,2)</f>
        <v>0</v>
      </c>
      <c r="K123" s="162" t="s">
        <v>21</v>
      </c>
      <c r="L123" s="167"/>
      <c r="M123" s="168" t="s">
        <v>21</v>
      </c>
      <c r="N123" s="169" t="s">
        <v>44</v>
      </c>
      <c r="P123" s="136">
        <f>O123*H123</f>
        <v>0</v>
      </c>
      <c r="Q123" s="136">
        <v>1.15E-2</v>
      </c>
      <c r="R123" s="136">
        <f>Q123*H123</f>
        <v>1.4835</v>
      </c>
      <c r="S123" s="136">
        <v>0</v>
      </c>
      <c r="T123" s="137">
        <f>S123*H123</f>
        <v>0</v>
      </c>
      <c r="AR123" s="138" t="s">
        <v>169</v>
      </c>
      <c r="AT123" s="138" t="s">
        <v>166</v>
      </c>
      <c r="AU123" s="138" t="s">
        <v>83</v>
      </c>
      <c r="AY123" s="17" t="s">
        <v>125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81</v>
      </c>
      <c r="BK123" s="139">
        <f>ROUND(I123*H123,2)</f>
        <v>0</v>
      </c>
      <c r="BL123" s="17" t="s">
        <v>132</v>
      </c>
      <c r="BM123" s="138" t="s">
        <v>188</v>
      </c>
    </row>
    <row r="124" spans="2:65" s="1" customFormat="1" ht="29.25">
      <c r="B124" s="32"/>
      <c r="D124" s="144" t="s">
        <v>136</v>
      </c>
      <c r="F124" s="145" t="s">
        <v>189</v>
      </c>
      <c r="I124" s="142"/>
      <c r="L124" s="32"/>
      <c r="M124" s="143"/>
      <c r="T124" s="53"/>
      <c r="AT124" s="17" t="s">
        <v>136</v>
      </c>
      <c r="AU124" s="17" t="s">
        <v>83</v>
      </c>
    </row>
    <row r="125" spans="2:65" s="12" customFormat="1">
      <c r="B125" s="146"/>
      <c r="D125" s="144" t="s">
        <v>138</v>
      </c>
      <c r="E125" s="147" t="s">
        <v>21</v>
      </c>
      <c r="F125" s="148" t="s">
        <v>190</v>
      </c>
      <c r="H125" s="149">
        <v>129</v>
      </c>
      <c r="I125" s="150"/>
      <c r="L125" s="146"/>
      <c r="M125" s="151"/>
      <c r="T125" s="152"/>
      <c r="AT125" s="147" t="s">
        <v>138</v>
      </c>
      <c r="AU125" s="147" t="s">
        <v>83</v>
      </c>
      <c r="AV125" s="12" t="s">
        <v>83</v>
      </c>
      <c r="AW125" s="12" t="s">
        <v>34</v>
      </c>
      <c r="AX125" s="12" t="s">
        <v>81</v>
      </c>
      <c r="AY125" s="147" t="s">
        <v>125</v>
      </c>
    </row>
    <row r="126" spans="2:65" s="1" customFormat="1" ht="21.75" customHeight="1">
      <c r="B126" s="32"/>
      <c r="C126" s="127" t="s">
        <v>191</v>
      </c>
      <c r="D126" s="127" t="s">
        <v>127</v>
      </c>
      <c r="E126" s="128" t="s">
        <v>192</v>
      </c>
      <c r="F126" s="129" t="s">
        <v>193</v>
      </c>
      <c r="G126" s="130" t="s">
        <v>143</v>
      </c>
      <c r="H126" s="131">
        <v>183</v>
      </c>
      <c r="I126" s="132"/>
      <c r="J126" s="133">
        <f>ROUND(I126*H126,2)</f>
        <v>0</v>
      </c>
      <c r="K126" s="129" t="s">
        <v>131</v>
      </c>
      <c r="L126" s="32"/>
      <c r="M126" s="134" t="s">
        <v>21</v>
      </c>
      <c r="N126" s="135" t="s">
        <v>44</v>
      </c>
      <c r="P126" s="136">
        <f>O126*H126</f>
        <v>0</v>
      </c>
      <c r="Q126" s="136">
        <v>6.7019999999999996E-2</v>
      </c>
      <c r="R126" s="136">
        <f>Q126*H126</f>
        <v>12.264659999999999</v>
      </c>
      <c r="S126" s="136">
        <v>0</v>
      </c>
      <c r="T126" s="137">
        <f>S126*H126</f>
        <v>0</v>
      </c>
      <c r="AR126" s="138" t="s">
        <v>132</v>
      </c>
      <c r="AT126" s="138" t="s">
        <v>127</v>
      </c>
      <c r="AU126" s="138" t="s">
        <v>83</v>
      </c>
      <c r="AY126" s="17" t="s">
        <v>125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81</v>
      </c>
      <c r="BK126" s="139">
        <f>ROUND(I126*H126,2)</f>
        <v>0</v>
      </c>
      <c r="BL126" s="17" t="s">
        <v>132</v>
      </c>
      <c r="BM126" s="138" t="s">
        <v>194</v>
      </c>
    </row>
    <row r="127" spans="2:65" s="1" customFormat="1">
      <c r="B127" s="32"/>
      <c r="D127" s="140" t="s">
        <v>134</v>
      </c>
      <c r="F127" s="141" t="s">
        <v>195</v>
      </c>
      <c r="I127" s="142"/>
      <c r="L127" s="32"/>
      <c r="M127" s="143"/>
      <c r="T127" s="53"/>
      <c r="AT127" s="17" t="s">
        <v>134</v>
      </c>
      <c r="AU127" s="17" t="s">
        <v>83</v>
      </c>
    </row>
    <row r="128" spans="2:65" s="1" customFormat="1" ht="19.5">
      <c r="B128" s="32"/>
      <c r="D128" s="144" t="s">
        <v>136</v>
      </c>
      <c r="F128" s="145" t="s">
        <v>151</v>
      </c>
      <c r="I128" s="142"/>
      <c r="L128" s="32"/>
      <c r="M128" s="143"/>
      <c r="T128" s="53"/>
      <c r="AT128" s="17" t="s">
        <v>136</v>
      </c>
      <c r="AU128" s="17" t="s">
        <v>83</v>
      </c>
    </row>
    <row r="129" spans="2:65" s="12" customFormat="1">
      <c r="B129" s="146"/>
      <c r="D129" s="144" t="s">
        <v>138</v>
      </c>
      <c r="E129" s="147" t="s">
        <v>21</v>
      </c>
      <c r="F129" s="148" t="s">
        <v>196</v>
      </c>
      <c r="H129" s="149">
        <v>129</v>
      </c>
      <c r="I129" s="150"/>
      <c r="L129" s="146"/>
      <c r="M129" s="151"/>
      <c r="T129" s="152"/>
      <c r="AT129" s="147" t="s">
        <v>138</v>
      </c>
      <c r="AU129" s="147" t="s">
        <v>83</v>
      </c>
      <c r="AV129" s="12" t="s">
        <v>83</v>
      </c>
      <c r="AW129" s="12" t="s">
        <v>34</v>
      </c>
      <c r="AX129" s="12" t="s">
        <v>73</v>
      </c>
      <c r="AY129" s="147" t="s">
        <v>125</v>
      </c>
    </row>
    <row r="130" spans="2:65" s="12" customFormat="1">
      <c r="B130" s="146"/>
      <c r="D130" s="144" t="s">
        <v>138</v>
      </c>
      <c r="E130" s="147" t="s">
        <v>21</v>
      </c>
      <c r="F130" s="148" t="s">
        <v>197</v>
      </c>
      <c r="H130" s="149">
        <v>54</v>
      </c>
      <c r="I130" s="150"/>
      <c r="L130" s="146"/>
      <c r="M130" s="151"/>
      <c r="T130" s="152"/>
      <c r="AT130" s="147" t="s">
        <v>138</v>
      </c>
      <c r="AU130" s="147" t="s">
        <v>83</v>
      </c>
      <c r="AV130" s="12" t="s">
        <v>83</v>
      </c>
      <c r="AW130" s="12" t="s">
        <v>34</v>
      </c>
      <c r="AX130" s="12" t="s">
        <v>73</v>
      </c>
      <c r="AY130" s="147" t="s">
        <v>125</v>
      </c>
    </row>
    <row r="131" spans="2:65" s="13" customFormat="1">
      <c r="B131" s="153"/>
      <c r="D131" s="144" t="s">
        <v>138</v>
      </c>
      <c r="E131" s="154" t="s">
        <v>21</v>
      </c>
      <c r="F131" s="155" t="s">
        <v>155</v>
      </c>
      <c r="H131" s="156">
        <v>183</v>
      </c>
      <c r="I131" s="157"/>
      <c r="L131" s="153"/>
      <c r="M131" s="158"/>
      <c r="T131" s="159"/>
      <c r="AT131" s="154" t="s">
        <v>138</v>
      </c>
      <c r="AU131" s="154" t="s">
        <v>83</v>
      </c>
      <c r="AV131" s="13" t="s">
        <v>132</v>
      </c>
      <c r="AW131" s="13" t="s">
        <v>34</v>
      </c>
      <c r="AX131" s="13" t="s">
        <v>81</v>
      </c>
      <c r="AY131" s="154" t="s">
        <v>125</v>
      </c>
    </row>
    <row r="132" spans="2:65" s="1" customFormat="1" ht="16.5" customHeight="1">
      <c r="B132" s="32"/>
      <c r="C132" s="160" t="s">
        <v>198</v>
      </c>
      <c r="D132" s="160" t="s">
        <v>166</v>
      </c>
      <c r="E132" s="161" t="s">
        <v>199</v>
      </c>
      <c r="F132" s="162" t="s">
        <v>200</v>
      </c>
      <c r="G132" s="163" t="s">
        <v>143</v>
      </c>
      <c r="H132" s="164">
        <v>129</v>
      </c>
      <c r="I132" s="165"/>
      <c r="J132" s="166">
        <f>ROUND(I132*H132,2)</f>
        <v>0</v>
      </c>
      <c r="K132" s="162" t="s">
        <v>21</v>
      </c>
      <c r="L132" s="167"/>
      <c r="M132" s="168" t="s">
        <v>21</v>
      </c>
      <c r="N132" s="169" t="s">
        <v>44</v>
      </c>
      <c r="P132" s="136">
        <f>O132*H132</f>
        <v>0</v>
      </c>
      <c r="Q132" s="136">
        <v>1.15E-2</v>
      </c>
      <c r="R132" s="136">
        <f>Q132*H132</f>
        <v>1.4835</v>
      </c>
      <c r="S132" s="136">
        <v>0</v>
      </c>
      <c r="T132" s="137">
        <f>S132*H132</f>
        <v>0</v>
      </c>
      <c r="AR132" s="138" t="s">
        <v>169</v>
      </c>
      <c r="AT132" s="138" t="s">
        <v>166</v>
      </c>
      <c r="AU132" s="138" t="s">
        <v>83</v>
      </c>
      <c r="AY132" s="17" t="s">
        <v>125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81</v>
      </c>
      <c r="BK132" s="139">
        <f>ROUND(I132*H132,2)</f>
        <v>0</v>
      </c>
      <c r="BL132" s="17" t="s">
        <v>132</v>
      </c>
      <c r="BM132" s="138" t="s">
        <v>201</v>
      </c>
    </row>
    <row r="133" spans="2:65" s="1" customFormat="1" ht="29.25">
      <c r="B133" s="32"/>
      <c r="D133" s="144" t="s">
        <v>136</v>
      </c>
      <c r="F133" s="145" t="s">
        <v>202</v>
      </c>
      <c r="I133" s="142"/>
      <c r="L133" s="32"/>
      <c r="M133" s="143"/>
      <c r="T133" s="53"/>
      <c r="AT133" s="17" t="s">
        <v>136</v>
      </c>
      <c r="AU133" s="17" t="s">
        <v>83</v>
      </c>
    </row>
    <row r="134" spans="2:65" s="12" customFormat="1">
      <c r="B134" s="146"/>
      <c r="D134" s="144" t="s">
        <v>138</v>
      </c>
      <c r="E134" s="147" t="s">
        <v>21</v>
      </c>
      <c r="F134" s="148" t="s">
        <v>203</v>
      </c>
      <c r="H134" s="149">
        <v>129</v>
      </c>
      <c r="I134" s="150"/>
      <c r="L134" s="146"/>
      <c r="M134" s="151"/>
      <c r="T134" s="152"/>
      <c r="AT134" s="147" t="s">
        <v>138</v>
      </c>
      <c r="AU134" s="147" t="s">
        <v>83</v>
      </c>
      <c r="AV134" s="12" t="s">
        <v>83</v>
      </c>
      <c r="AW134" s="12" t="s">
        <v>34</v>
      </c>
      <c r="AX134" s="12" t="s">
        <v>81</v>
      </c>
      <c r="AY134" s="147" t="s">
        <v>125</v>
      </c>
    </row>
    <row r="135" spans="2:65" s="1" customFormat="1" ht="16.5" customHeight="1">
      <c r="B135" s="32"/>
      <c r="C135" s="160" t="s">
        <v>204</v>
      </c>
      <c r="D135" s="160" t="s">
        <v>166</v>
      </c>
      <c r="E135" s="161" t="s">
        <v>205</v>
      </c>
      <c r="F135" s="162" t="s">
        <v>206</v>
      </c>
      <c r="G135" s="163" t="s">
        <v>143</v>
      </c>
      <c r="H135" s="164">
        <v>54</v>
      </c>
      <c r="I135" s="165"/>
      <c r="J135" s="166">
        <f>ROUND(I135*H135,2)</f>
        <v>0</v>
      </c>
      <c r="K135" s="162" t="s">
        <v>21</v>
      </c>
      <c r="L135" s="167"/>
      <c r="M135" s="168" t="s">
        <v>21</v>
      </c>
      <c r="N135" s="169" t="s">
        <v>44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169</v>
      </c>
      <c r="AT135" s="138" t="s">
        <v>166</v>
      </c>
      <c r="AU135" s="138" t="s">
        <v>83</v>
      </c>
      <c r="AY135" s="17" t="s">
        <v>125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81</v>
      </c>
      <c r="BK135" s="139">
        <f>ROUND(I135*H135,2)</f>
        <v>0</v>
      </c>
      <c r="BL135" s="17" t="s">
        <v>132</v>
      </c>
      <c r="BM135" s="138" t="s">
        <v>207</v>
      </c>
    </row>
    <row r="136" spans="2:65" s="1" customFormat="1" ht="29.25">
      <c r="B136" s="32"/>
      <c r="D136" s="144" t="s">
        <v>136</v>
      </c>
      <c r="F136" s="145" t="s">
        <v>208</v>
      </c>
      <c r="I136" s="142"/>
      <c r="L136" s="32"/>
      <c r="M136" s="143"/>
      <c r="T136" s="53"/>
      <c r="AT136" s="17" t="s">
        <v>136</v>
      </c>
      <c r="AU136" s="17" t="s">
        <v>83</v>
      </c>
    </row>
    <row r="137" spans="2:65" s="12" customFormat="1">
      <c r="B137" s="146"/>
      <c r="D137" s="144" t="s">
        <v>138</v>
      </c>
      <c r="E137" s="147" t="s">
        <v>21</v>
      </c>
      <c r="F137" s="148" t="s">
        <v>197</v>
      </c>
      <c r="H137" s="149">
        <v>54</v>
      </c>
      <c r="I137" s="150"/>
      <c r="L137" s="146"/>
      <c r="M137" s="151"/>
      <c r="T137" s="152"/>
      <c r="AT137" s="147" t="s">
        <v>138</v>
      </c>
      <c r="AU137" s="147" t="s">
        <v>83</v>
      </c>
      <c r="AV137" s="12" t="s">
        <v>83</v>
      </c>
      <c r="AW137" s="12" t="s">
        <v>34</v>
      </c>
      <c r="AX137" s="12" t="s">
        <v>81</v>
      </c>
      <c r="AY137" s="147" t="s">
        <v>125</v>
      </c>
    </row>
    <row r="138" spans="2:65" s="1" customFormat="1" ht="16.5" customHeight="1">
      <c r="B138" s="32"/>
      <c r="C138" s="127" t="s">
        <v>209</v>
      </c>
      <c r="D138" s="127" t="s">
        <v>127</v>
      </c>
      <c r="E138" s="128" t="s">
        <v>210</v>
      </c>
      <c r="F138" s="129" t="s">
        <v>211</v>
      </c>
      <c r="G138" s="130" t="s">
        <v>143</v>
      </c>
      <c r="H138" s="131">
        <v>2</v>
      </c>
      <c r="I138" s="132"/>
      <c r="J138" s="133">
        <f>ROUND(I138*H138,2)</f>
        <v>0</v>
      </c>
      <c r="K138" s="129" t="s">
        <v>131</v>
      </c>
      <c r="L138" s="32"/>
      <c r="M138" s="134" t="s">
        <v>21</v>
      </c>
      <c r="N138" s="135" t="s">
        <v>44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132</v>
      </c>
      <c r="AT138" s="138" t="s">
        <v>127</v>
      </c>
      <c r="AU138" s="138" t="s">
        <v>83</v>
      </c>
      <c r="AY138" s="17" t="s">
        <v>125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81</v>
      </c>
      <c r="BK138" s="139">
        <f>ROUND(I138*H138,2)</f>
        <v>0</v>
      </c>
      <c r="BL138" s="17" t="s">
        <v>132</v>
      </c>
      <c r="BM138" s="138" t="s">
        <v>212</v>
      </c>
    </row>
    <row r="139" spans="2:65" s="1" customFormat="1">
      <c r="B139" s="32"/>
      <c r="D139" s="140" t="s">
        <v>134</v>
      </c>
      <c r="F139" s="141" t="s">
        <v>213</v>
      </c>
      <c r="I139" s="142"/>
      <c r="L139" s="32"/>
      <c r="M139" s="143"/>
      <c r="T139" s="53"/>
      <c r="AT139" s="17" t="s">
        <v>134</v>
      </c>
      <c r="AU139" s="17" t="s">
        <v>83</v>
      </c>
    </row>
    <row r="140" spans="2:65" s="1" customFormat="1" ht="19.5">
      <c r="B140" s="32"/>
      <c r="D140" s="144" t="s">
        <v>136</v>
      </c>
      <c r="F140" s="145" t="s">
        <v>151</v>
      </c>
      <c r="I140" s="142"/>
      <c r="L140" s="32"/>
      <c r="M140" s="143"/>
      <c r="T140" s="53"/>
      <c r="AT140" s="17" t="s">
        <v>136</v>
      </c>
      <c r="AU140" s="17" t="s">
        <v>83</v>
      </c>
    </row>
    <row r="141" spans="2:65" s="1" customFormat="1" ht="24.2" customHeight="1">
      <c r="B141" s="32"/>
      <c r="C141" s="160" t="s">
        <v>8</v>
      </c>
      <c r="D141" s="160" t="s">
        <v>166</v>
      </c>
      <c r="E141" s="161" t="s">
        <v>214</v>
      </c>
      <c r="F141" s="162" t="s">
        <v>215</v>
      </c>
      <c r="G141" s="163" t="s">
        <v>143</v>
      </c>
      <c r="H141" s="164">
        <v>2</v>
      </c>
      <c r="I141" s="165"/>
      <c r="J141" s="166">
        <f>ROUND(I141*H141,2)</f>
        <v>0</v>
      </c>
      <c r="K141" s="162" t="s">
        <v>21</v>
      </c>
      <c r="L141" s="167"/>
      <c r="M141" s="168" t="s">
        <v>21</v>
      </c>
      <c r="N141" s="169" t="s">
        <v>44</v>
      </c>
      <c r="P141" s="136">
        <f>O141*H141</f>
        <v>0</v>
      </c>
      <c r="Q141" s="136">
        <v>3.6810000000000002E-2</v>
      </c>
      <c r="R141" s="136">
        <f>Q141*H141</f>
        <v>7.3620000000000005E-2</v>
      </c>
      <c r="S141" s="136">
        <v>0</v>
      </c>
      <c r="T141" s="137">
        <f>S141*H141</f>
        <v>0</v>
      </c>
      <c r="AR141" s="138" t="s">
        <v>169</v>
      </c>
      <c r="AT141" s="138" t="s">
        <v>166</v>
      </c>
      <c r="AU141" s="138" t="s">
        <v>83</v>
      </c>
      <c r="AY141" s="17" t="s">
        <v>125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81</v>
      </c>
      <c r="BK141" s="139">
        <f>ROUND(I141*H141,2)</f>
        <v>0</v>
      </c>
      <c r="BL141" s="17" t="s">
        <v>132</v>
      </c>
      <c r="BM141" s="138" t="s">
        <v>216</v>
      </c>
    </row>
    <row r="142" spans="2:65" s="1" customFormat="1" ht="19.5">
      <c r="B142" s="32"/>
      <c r="D142" s="144" t="s">
        <v>136</v>
      </c>
      <c r="F142" s="145" t="s">
        <v>151</v>
      </c>
      <c r="I142" s="142"/>
      <c r="L142" s="32"/>
      <c r="M142" s="143"/>
      <c r="T142" s="53"/>
      <c r="AT142" s="17" t="s">
        <v>136</v>
      </c>
      <c r="AU142" s="17" t="s">
        <v>83</v>
      </c>
    </row>
    <row r="143" spans="2:65" s="1" customFormat="1" ht="16.5" customHeight="1">
      <c r="B143" s="32"/>
      <c r="C143" s="127" t="s">
        <v>217</v>
      </c>
      <c r="D143" s="127" t="s">
        <v>127</v>
      </c>
      <c r="E143" s="128" t="s">
        <v>218</v>
      </c>
      <c r="F143" s="129" t="s">
        <v>219</v>
      </c>
      <c r="G143" s="130" t="s">
        <v>220</v>
      </c>
      <c r="H143" s="131">
        <v>80.8</v>
      </c>
      <c r="I143" s="132"/>
      <c r="J143" s="133">
        <f>ROUND(I143*H143,2)</f>
        <v>0</v>
      </c>
      <c r="K143" s="129" t="s">
        <v>131</v>
      </c>
      <c r="L143" s="32"/>
      <c r="M143" s="134" t="s">
        <v>21</v>
      </c>
      <c r="N143" s="135" t="s">
        <v>44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132</v>
      </c>
      <c r="AT143" s="138" t="s">
        <v>127</v>
      </c>
      <c r="AU143" s="138" t="s">
        <v>83</v>
      </c>
      <c r="AY143" s="17" t="s">
        <v>125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81</v>
      </c>
      <c r="BK143" s="139">
        <f>ROUND(I143*H143,2)</f>
        <v>0</v>
      </c>
      <c r="BL143" s="17" t="s">
        <v>132</v>
      </c>
      <c r="BM143" s="138" t="s">
        <v>221</v>
      </c>
    </row>
    <row r="144" spans="2:65" s="1" customFormat="1">
      <c r="B144" s="32"/>
      <c r="D144" s="140" t="s">
        <v>134</v>
      </c>
      <c r="F144" s="141" t="s">
        <v>222</v>
      </c>
      <c r="I144" s="142"/>
      <c r="L144" s="32"/>
      <c r="M144" s="143"/>
      <c r="T144" s="53"/>
      <c r="AT144" s="17" t="s">
        <v>134</v>
      </c>
      <c r="AU144" s="17" t="s">
        <v>83</v>
      </c>
    </row>
    <row r="145" spans="2:65" s="1" customFormat="1" ht="19.5">
      <c r="B145" s="32"/>
      <c r="D145" s="144" t="s">
        <v>136</v>
      </c>
      <c r="F145" s="145" t="s">
        <v>151</v>
      </c>
      <c r="I145" s="142"/>
      <c r="L145" s="32"/>
      <c r="M145" s="143"/>
      <c r="T145" s="53"/>
      <c r="AT145" s="17" t="s">
        <v>136</v>
      </c>
      <c r="AU145" s="17" t="s">
        <v>83</v>
      </c>
    </row>
    <row r="146" spans="2:65" s="1" customFormat="1" ht="16.5" customHeight="1">
      <c r="B146" s="32"/>
      <c r="C146" s="160" t="s">
        <v>223</v>
      </c>
      <c r="D146" s="160" t="s">
        <v>166</v>
      </c>
      <c r="E146" s="161" t="s">
        <v>224</v>
      </c>
      <c r="F146" s="162" t="s">
        <v>225</v>
      </c>
      <c r="G146" s="163" t="s">
        <v>226</v>
      </c>
      <c r="H146" s="164">
        <v>75.991</v>
      </c>
      <c r="I146" s="165"/>
      <c r="J146" s="166">
        <f>ROUND(I146*H146,2)</f>
        <v>0</v>
      </c>
      <c r="K146" s="162" t="s">
        <v>21</v>
      </c>
      <c r="L146" s="167"/>
      <c r="M146" s="168" t="s">
        <v>21</v>
      </c>
      <c r="N146" s="169" t="s">
        <v>44</v>
      </c>
      <c r="P146" s="136">
        <f>O146*H146</f>
        <v>0</v>
      </c>
      <c r="Q146" s="136">
        <v>1.7999999999999999E-2</v>
      </c>
      <c r="R146" s="136">
        <f>Q146*H146</f>
        <v>1.3678379999999999</v>
      </c>
      <c r="S146" s="136">
        <v>0</v>
      </c>
      <c r="T146" s="137">
        <f>S146*H146</f>
        <v>0</v>
      </c>
      <c r="AR146" s="138" t="s">
        <v>169</v>
      </c>
      <c r="AT146" s="138" t="s">
        <v>166</v>
      </c>
      <c r="AU146" s="138" t="s">
        <v>83</v>
      </c>
      <c r="AY146" s="17" t="s">
        <v>125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7" t="s">
        <v>81</v>
      </c>
      <c r="BK146" s="139">
        <f>ROUND(I146*H146,2)</f>
        <v>0</v>
      </c>
      <c r="BL146" s="17" t="s">
        <v>132</v>
      </c>
      <c r="BM146" s="138" t="s">
        <v>227</v>
      </c>
    </row>
    <row r="147" spans="2:65" s="1" customFormat="1" ht="19.5">
      <c r="B147" s="32"/>
      <c r="D147" s="144" t="s">
        <v>136</v>
      </c>
      <c r="F147" s="145" t="s">
        <v>151</v>
      </c>
      <c r="I147" s="142"/>
      <c r="L147" s="32"/>
      <c r="M147" s="143"/>
      <c r="T147" s="53"/>
      <c r="AT147" s="17" t="s">
        <v>136</v>
      </c>
      <c r="AU147" s="17" t="s">
        <v>83</v>
      </c>
    </row>
    <row r="148" spans="2:65" s="12" customFormat="1">
      <c r="B148" s="146"/>
      <c r="D148" s="144" t="s">
        <v>138</v>
      </c>
      <c r="E148" s="147" t="s">
        <v>21</v>
      </c>
      <c r="F148" s="148" t="s">
        <v>228</v>
      </c>
      <c r="H148" s="149">
        <v>1.0449999999999999</v>
      </c>
      <c r="I148" s="150"/>
      <c r="L148" s="146"/>
      <c r="M148" s="151"/>
      <c r="T148" s="152"/>
      <c r="AT148" s="147" t="s">
        <v>138</v>
      </c>
      <c r="AU148" s="147" t="s">
        <v>83</v>
      </c>
      <c r="AV148" s="12" t="s">
        <v>83</v>
      </c>
      <c r="AW148" s="12" t="s">
        <v>34</v>
      </c>
      <c r="AX148" s="12" t="s">
        <v>73</v>
      </c>
      <c r="AY148" s="147" t="s">
        <v>125</v>
      </c>
    </row>
    <row r="149" spans="2:65" s="12" customFormat="1">
      <c r="B149" s="146"/>
      <c r="D149" s="144" t="s">
        <v>138</v>
      </c>
      <c r="E149" s="147" t="s">
        <v>21</v>
      </c>
      <c r="F149" s="148" t="s">
        <v>229</v>
      </c>
      <c r="H149" s="149">
        <v>20.510999999999999</v>
      </c>
      <c r="I149" s="150"/>
      <c r="L149" s="146"/>
      <c r="M149" s="151"/>
      <c r="T149" s="152"/>
      <c r="AT149" s="147" t="s">
        <v>138</v>
      </c>
      <c r="AU149" s="147" t="s">
        <v>83</v>
      </c>
      <c r="AV149" s="12" t="s">
        <v>83</v>
      </c>
      <c r="AW149" s="12" t="s">
        <v>34</v>
      </c>
      <c r="AX149" s="12" t="s">
        <v>73</v>
      </c>
      <c r="AY149" s="147" t="s">
        <v>125</v>
      </c>
    </row>
    <row r="150" spans="2:65" s="12" customFormat="1">
      <c r="B150" s="146"/>
      <c r="D150" s="144" t="s">
        <v>138</v>
      </c>
      <c r="E150" s="147" t="s">
        <v>21</v>
      </c>
      <c r="F150" s="148" t="s">
        <v>230</v>
      </c>
      <c r="H150" s="149">
        <v>8.5500000000000007</v>
      </c>
      <c r="I150" s="150"/>
      <c r="L150" s="146"/>
      <c r="M150" s="151"/>
      <c r="T150" s="152"/>
      <c r="AT150" s="147" t="s">
        <v>138</v>
      </c>
      <c r="AU150" s="147" t="s">
        <v>83</v>
      </c>
      <c r="AV150" s="12" t="s">
        <v>83</v>
      </c>
      <c r="AW150" s="12" t="s">
        <v>34</v>
      </c>
      <c r="AX150" s="12" t="s">
        <v>73</v>
      </c>
      <c r="AY150" s="147" t="s">
        <v>125</v>
      </c>
    </row>
    <row r="151" spans="2:65" s="12" customFormat="1">
      <c r="B151" s="146"/>
      <c r="D151" s="144" t="s">
        <v>138</v>
      </c>
      <c r="E151" s="147" t="s">
        <v>21</v>
      </c>
      <c r="F151" s="148" t="s">
        <v>231</v>
      </c>
      <c r="H151" s="149">
        <v>43.225000000000001</v>
      </c>
      <c r="I151" s="150"/>
      <c r="L151" s="146"/>
      <c r="M151" s="151"/>
      <c r="T151" s="152"/>
      <c r="AT151" s="147" t="s">
        <v>138</v>
      </c>
      <c r="AU151" s="147" t="s">
        <v>83</v>
      </c>
      <c r="AV151" s="12" t="s">
        <v>83</v>
      </c>
      <c r="AW151" s="12" t="s">
        <v>34</v>
      </c>
      <c r="AX151" s="12" t="s">
        <v>73</v>
      </c>
      <c r="AY151" s="147" t="s">
        <v>125</v>
      </c>
    </row>
    <row r="152" spans="2:65" s="12" customFormat="1">
      <c r="B152" s="146"/>
      <c r="D152" s="144" t="s">
        <v>138</v>
      </c>
      <c r="E152" s="147" t="s">
        <v>21</v>
      </c>
      <c r="F152" s="148" t="s">
        <v>232</v>
      </c>
      <c r="H152" s="149">
        <v>2.66</v>
      </c>
      <c r="I152" s="150"/>
      <c r="L152" s="146"/>
      <c r="M152" s="151"/>
      <c r="T152" s="152"/>
      <c r="AT152" s="147" t="s">
        <v>138</v>
      </c>
      <c r="AU152" s="147" t="s">
        <v>83</v>
      </c>
      <c r="AV152" s="12" t="s">
        <v>83</v>
      </c>
      <c r="AW152" s="12" t="s">
        <v>34</v>
      </c>
      <c r="AX152" s="12" t="s">
        <v>73</v>
      </c>
      <c r="AY152" s="147" t="s">
        <v>125</v>
      </c>
    </row>
    <row r="153" spans="2:65" s="13" customFormat="1">
      <c r="B153" s="153"/>
      <c r="D153" s="144" t="s">
        <v>138</v>
      </c>
      <c r="E153" s="154" t="s">
        <v>21</v>
      </c>
      <c r="F153" s="155" t="s">
        <v>155</v>
      </c>
      <c r="H153" s="156">
        <v>75.991</v>
      </c>
      <c r="I153" s="157"/>
      <c r="L153" s="153"/>
      <c r="M153" s="158"/>
      <c r="T153" s="159"/>
      <c r="AT153" s="154" t="s">
        <v>138</v>
      </c>
      <c r="AU153" s="154" t="s">
        <v>83</v>
      </c>
      <c r="AV153" s="13" t="s">
        <v>132</v>
      </c>
      <c r="AW153" s="13" t="s">
        <v>34</v>
      </c>
      <c r="AX153" s="13" t="s">
        <v>81</v>
      </c>
      <c r="AY153" s="154" t="s">
        <v>125</v>
      </c>
    </row>
    <row r="154" spans="2:65" s="1" customFormat="1" ht="16.5" customHeight="1">
      <c r="B154" s="32"/>
      <c r="C154" s="160" t="s">
        <v>233</v>
      </c>
      <c r="D154" s="160" t="s">
        <v>166</v>
      </c>
      <c r="E154" s="161" t="s">
        <v>234</v>
      </c>
      <c r="F154" s="162" t="s">
        <v>235</v>
      </c>
      <c r="G154" s="163" t="s">
        <v>143</v>
      </c>
      <c r="H154" s="164">
        <v>1</v>
      </c>
      <c r="I154" s="165"/>
      <c r="J154" s="166">
        <f>ROUND(I154*H154,2)</f>
        <v>0</v>
      </c>
      <c r="K154" s="162" t="s">
        <v>21</v>
      </c>
      <c r="L154" s="167"/>
      <c r="M154" s="168" t="s">
        <v>21</v>
      </c>
      <c r="N154" s="169" t="s">
        <v>44</v>
      </c>
      <c r="P154" s="136">
        <f>O154*H154</f>
        <v>0</v>
      </c>
      <c r="Q154" s="136">
        <v>0</v>
      </c>
      <c r="R154" s="136">
        <f>Q154*H154</f>
        <v>0</v>
      </c>
      <c r="S154" s="136">
        <v>0</v>
      </c>
      <c r="T154" s="137">
        <f>S154*H154</f>
        <v>0</v>
      </c>
      <c r="AR154" s="138" t="s">
        <v>169</v>
      </c>
      <c r="AT154" s="138" t="s">
        <v>166</v>
      </c>
      <c r="AU154" s="138" t="s">
        <v>83</v>
      </c>
      <c r="AY154" s="17" t="s">
        <v>125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81</v>
      </c>
      <c r="BK154" s="139">
        <f>ROUND(I154*H154,2)</f>
        <v>0</v>
      </c>
      <c r="BL154" s="17" t="s">
        <v>132</v>
      </c>
      <c r="BM154" s="138" t="s">
        <v>236</v>
      </c>
    </row>
    <row r="155" spans="2:65" s="1" customFormat="1" ht="39">
      <c r="B155" s="32"/>
      <c r="D155" s="144" t="s">
        <v>136</v>
      </c>
      <c r="F155" s="145" t="s">
        <v>237</v>
      </c>
      <c r="I155" s="142"/>
      <c r="L155" s="32"/>
      <c r="M155" s="143"/>
      <c r="T155" s="53"/>
      <c r="AT155" s="17" t="s">
        <v>136</v>
      </c>
      <c r="AU155" s="17" t="s">
        <v>83</v>
      </c>
    </row>
    <row r="156" spans="2:65" s="1" customFormat="1" ht="16.5" customHeight="1">
      <c r="B156" s="32"/>
      <c r="C156" s="127" t="s">
        <v>238</v>
      </c>
      <c r="D156" s="127" t="s">
        <v>127</v>
      </c>
      <c r="E156" s="128" t="s">
        <v>239</v>
      </c>
      <c r="F156" s="129" t="s">
        <v>240</v>
      </c>
      <c r="G156" s="130" t="s">
        <v>226</v>
      </c>
      <c r="H156" s="131">
        <v>135</v>
      </c>
      <c r="I156" s="132"/>
      <c r="J156" s="133">
        <f>ROUND(I156*H156,2)</f>
        <v>0</v>
      </c>
      <c r="K156" s="129" t="s">
        <v>21</v>
      </c>
      <c r="L156" s="32"/>
      <c r="M156" s="134" t="s">
        <v>21</v>
      </c>
      <c r="N156" s="135" t="s">
        <v>44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132</v>
      </c>
      <c r="AT156" s="138" t="s">
        <v>127</v>
      </c>
      <c r="AU156" s="138" t="s">
        <v>83</v>
      </c>
      <c r="AY156" s="17" t="s">
        <v>125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81</v>
      </c>
      <c r="BK156" s="139">
        <f>ROUND(I156*H156,2)</f>
        <v>0</v>
      </c>
      <c r="BL156" s="17" t="s">
        <v>132</v>
      </c>
      <c r="BM156" s="138" t="s">
        <v>241</v>
      </c>
    </row>
    <row r="157" spans="2:65" s="1" customFormat="1" ht="19.5">
      <c r="B157" s="32"/>
      <c r="D157" s="144" t="s">
        <v>136</v>
      </c>
      <c r="F157" s="145" t="s">
        <v>151</v>
      </c>
      <c r="I157" s="142"/>
      <c r="L157" s="32"/>
      <c r="M157" s="143"/>
      <c r="T157" s="53"/>
      <c r="AT157" s="17" t="s">
        <v>136</v>
      </c>
      <c r="AU157" s="17" t="s">
        <v>83</v>
      </c>
    </row>
    <row r="158" spans="2:65" s="1" customFormat="1" ht="16.5" customHeight="1">
      <c r="B158" s="32"/>
      <c r="C158" s="160" t="s">
        <v>242</v>
      </c>
      <c r="D158" s="160" t="s">
        <v>166</v>
      </c>
      <c r="E158" s="161" t="s">
        <v>243</v>
      </c>
      <c r="F158" s="162" t="s">
        <v>244</v>
      </c>
      <c r="G158" s="163" t="s">
        <v>245</v>
      </c>
      <c r="H158" s="164">
        <v>15</v>
      </c>
      <c r="I158" s="165"/>
      <c r="J158" s="166">
        <f>ROUND(I158*H158,2)</f>
        <v>0</v>
      </c>
      <c r="K158" s="162" t="s">
        <v>21</v>
      </c>
      <c r="L158" s="167"/>
      <c r="M158" s="168" t="s">
        <v>21</v>
      </c>
      <c r="N158" s="169" t="s">
        <v>44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169</v>
      </c>
      <c r="AT158" s="138" t="s">
        <v>166</v>
      </c>
      <c r="AU158" s="138" t="s">
        <v>83</v>
      </c>
      <c r="AY158" s="17" t="s">
        <v>125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81</v>
      </c>
      <c r="BK158" s="139">
        <f>ROUND(I158*H158,2)</f>
        <v>0</v>
      </c>
      <c r="BL158" s="17" t="s">
        <v>132</v>
      </c>
      <c r="BM158" s="138" t="s">
        <v>246</v>
      </c>
    </row>
    <row r="159" spans="2:65" s="1" customFormat="1" ht="19.5">
      <c r="B159" s="32"/>
      <c r="D159" s="144" t="s">
        <v>136</v>
      </c>
      <c r="F159" s="145" t="s">
        <v>151</v>
      </c>
      <c r="I159" s="142"/>
      <c r="L159" s="32"/>
      <c r="M159" s="143"/>
      <c r="T159" s="53"/>
      <c r="AT159" s="17" t="s">
        <v>136</v>
      </c>
      <c r="AU159" s="17" t="s">
        <v>83</v>
      </c>
    </row>
    <row r="160" spans="2:65" s="14" customFormat="1">
      <c r="B160" s="170"/>
      <c r="D160" s="144" t="s">
        <v>138</v>
      </c>
      <c r="E160" s="171" t="s">
        <v>21</v>
      </c>
      <c r="F160" s="172" t="s">
        <v>247</v>
      </c>
      <c r="H160" s="171" t="s">
        <v>21</v>
      </c>
      <c r="I160" s="173"/>
      <c r="L160" s="170"/>
      <c r="M160" s="174"/>
      <c r="T160" s="175"/>
      <c r="AT160" s="171" t="s">
        <v>138</v>
      </c>
      <c r="AU160" s="171" t="s">
        <v>83</v>
      </c>
      <c r="AV160" s="14" t="s">
        <v>81</v>
      </c>
      <c r="AW160" s="14" t="s">
        <v>34</v>
      </c>
      <c r="AX160" s="14" t="s">
        <v>73</v>
      </c>
      <c r="AY160" s="171" t="s">
        <v>125</v>
      </c>
    </row>
    <row r="161" spans="2:65" s="12" customFormat="1">
      <c r="B161" s="146"/>
      <c r="D161" s="144" t="s">
        <v>138</v>
      </c>
      <c r="E161" s="147" t="s">
        <v>21</v>
      </c>
      <c r="F161" s="148" t="s">
        <v>248</v>
      </c>
      <c r="H161" s="149">
        <v>15</v>
      </c>
      <c r="I161" s="150"/>
      <c r="L161" s="146"/>
      <c r="M161" s="151"/>
      <c r="T161" s="152"/>
      <c r="AT161" s="147" t="s">
        <v>138</v>
      </c>
      <c r="AU161" s="147" t="s">
        <v>83</v>
      </c>
      <c r="AV161" s="12" t="s">
        <v>83</v>
      </c>
      <c r="AW161" s="12" t="s">
        <v>34</v>
      </c>
      <c r="AX161" s="12" t="s">
        <v>81</v>
      </c>
      <c r="AY161" s="147" t="s">
        <v>125</v>
      </c>
    </row>
    <row r="162" spans="2:65" s="11" customFormat="1" ht="22.9" customHeight="1">
      <c r="B162" s="115"/>
      <c r="D162" s="116" t="s">
        <v>72</v>
      </c>
      <c r="E162" s="125" t="s">
        <v>165</v>
      </c>
      <c r="F162" s="125" t="s">
        <v>249</v>
      </c>
      <c r="I162" s="118"/>
      <c r="J162" s="126">
        <f>BK162</f>
        <v>0</v>
      </c>
      <c r="L162" s="115"/>
      <c r="M162" s="120"/>
      <c r="P162" s="121">
        <f>SUM(P163:P172)</f>
        <v>0</v>
      </c>
      <c r="R162" s="121">
        <f>SUM(R163:R172)</f>
        <v>1.9674699999999998</v>
      </c>
      <c r="T162" s="122">
        <f>SUM(T163:T172)</f>
        <v>0</v>
      </c>
      <c r="AR162" s="116" t="s">
        <v>81</v>
      </c>
      <c r="AT162" s="123" t="s">
        <v>72</v>
      </c>
      <c r="AU162" s="123" t="s">
        <v>81</v>
      </c>
      <c r="AY162" s="116" t="s">
        <v>125</v>
      </c>
      <c r="BK162" s="124">
        <f>SUM(BK163:BK172)</f>
        <v>0</v>
      </c>
    </row>
    <row r="163" spans="2:65" s="1" customFormat="1" ht="16.5" customHeight="1">
      <c r="B163" s="32"/>
      <c r="C163" s="127" t="s">
        <v>7</v>
      </c>
      <c r="D163" s="127" t="s">
        <v>127</v>
      </c>
      <c r="E163" s="128" t="s">
        <v>250</v>
      </c>
      <c r="F163" s="129" t="s">
        <v>251</v>
      </c>
      <c r="G163" s="130" t="s">
        <v>226</v>
      </c>
      <c r="H163" s="131">
        <v>10.6</v>
      </c>
      <c r="I163" s="132"/>
      <c r="J163" s="133">
        <f>ROUND(I163*H163,2)</f>
        <v>0</v>
      </c>
      <c r="K163" s="129" t="s">
        <v>21</v>
      </c>
      <c r="L163" s="32"/>
      <c r="M163" s="134" t="s">
        <v>21</v>
      </c>
      <c r="N163" s="135" t="s">
        <v>44</v>
      </c>
      <c r="P163" s="136">
        <f>O163*H163</f>
        <v>0</v>
      </c>
      <c r="Q163" s="136">
        <v>0.1837</v>
      </c>
      <c r="R163" s="136">
        <f>Q163*H163</f>
        <v>1.94722</v>
      </c>
      <c r="S163" s="136">
        <v>0</v>
      </c>
      <c r="T163" s="137">
        <f>S163*H163</f>
        <v>0</v>
      </c>
      <c r="AR163" s="138" t="s">
        <v>132</v>
      </c>
      <c r="AT163" s="138" t="s">
        <v>127</v>
      </c>
      <c r="AU163" s="138" t="s">
        <v>83</v>
      </c>
      <c r="AY163" s="17" t="s">
        <v>125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81</v>
      </c>
      <c r="BK163" s="139">
        <f>ROUND(I163*H163,2)</f>
        <v>0</v>
      </c>
      <c r="BL163" s="17" t="s">
        <v>132</v>
      </c>
      <c r="BM163" s="138" t="s">
        <v>252</v>
      </c>
    </row>
    <row r="164" spans="2:65" s="1" customFormat="1" ht="19.5">
      <c r="B164" s="32"/>
      <c r="D164" s="144" t="s">
        <v>136</v>
      </c>
      <c r="F164" s="145" t="s">
        <v>151</v>
      </c>
      <c r="I164" s="142"/>
      <c r="L164" s="32"/>
      <c r="M164" s="143"/>
      <c r="T164" s="53"/>
      <c r="AT164" s="17" t="s">
        <v>136</v>
      </c>
      <c r="AU164" s="17" t="s">
        <v>83</v>
      </c>
    </row>
    <row r="165" spans="2:65" s="12" customFormat="1">
      <c r="B165" s="146"/>
      <c r="D165" s="144" t="s">
        <v>138</v>
      </c>
      <c r="E165" s="147" t="s">
        <v>21</v>
      </c>
      <c r="F165" s="148" t="s">
        <v>253</v>
      </c>
      <c r="H165" s="149">
        <v>10.6</v>
      </c>
      <c r="I165" s="150"/>
      <c r="L165" s="146"/>
      <c r="M165" s="151"/>
      <c r="T165" s="152"/>
      <c r="AT165" s="147" t="s">
        <v>138</v>
      </c>
      <c r="AU165" s="147" t="s">
        <v>83</v>
      </c>
      <c r="AV165" s="12" t="s">
        <v>83</v>
      </c>
      <c r="AW165" s="12" t="s">
        <v>34</v>
      </c>
      <c r="AX165" s="12" t="s">
        <v>81</v>
      </c>
      <c r="AY165" s="147" t="s">
        <v>125</v>
      </c>
    </row>
    <row r="166" spans="2:65" s="1" customFormat="1" ht="16.5" customHeight="1">
      <c r="B166" s="32"/>
      <c r="C166" s="160" t="s">
        <v>254</v>
      </c>
      <c r="D166" s="160" t="s">
        <v>166</v>
      </c>
      <c r="E166" s="161" t="s">
        <v>255</v>
      </c>
      <c r="F166" s="162" t="s">
        <v>256</v>
      </c>
      <c r="G166" s="163" t="s">
        <v>130</v>
      </c>
      <c r="H166" s="164">
        <v>3.5000000000000003E-2</v>
      </c>
      <c r="I166" s="165"/>
      <c r="J166" s="166">
        <f>ROUND(I166*H166,2)</f>
        <v>0</v>
      </c>
      <c r="K166" s="162" t="s">
        <v>21</v>
      </c>
      <c r="L166" s="167"/>
      <c r="M166" s="168" t="s">
        <v>21</v>
      </c>
      <c r="N166" s="169" t="s">
        <v>44</v>
      </c>
      <c r="P166" s="136">
        <f>O166*H166</f>
        <v>0</v>
      </c>
      <c r="Q166" s="136">
        <v>0.55000000000000004</v>
      </c>
      <c r="R166" s="136">
        <f>Q166*H166</f>
        <v>1.9250000000000003E-2</v>
      </c>
      <c r="S166" s="136">
        <v>0</v>
      </c>
      <c r="T166" s="137">
        <f>S166*H166</f>
        <v>0</v>
      </c>
      <c r="AR166" s="138" t="s">
        <v>169</v>
      </c>
      <c r="AT166" s="138" t="s">
        <v>166</v>
      </c>
      <c r="AU166" s="138" t="s">
        <v>83</v>
      </c>
      <c r="AY166" s="17" t="s">
        <v>125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81</v>
      </c>
      <c r="BK166" s="139">
        <f>ROUND(I166*H166,2)</f>
        <v>0</v>
      </c>
      <c r="BL166" s="17" t="s">
        <v>132</v>
      </c>
      <c r="BM166" s="138" t="s">
        <v>257</v>
      </c>
    </row>
    <row r="167" spans="2:65" s="1" customFormat="1" ht="19.5">
      <c r="B167" s="32"/>
      <c r="D167" s="144" t="s">
        <v>136</v>
      </c>
      <c r="F167" s="145" t="s">
        <v>151</v>
      </c>
      <c r="I167" s="142"/>
      <c r="L167" s="32"/>
      <c r="M167" s="143"/>
      <c r="T167" s="53"/>
      <c r="AT167" s="17" t="s">
        <v>136</v>
      </c>
      <c r="AU167" s="17" t="s">
        <v>83</v>
      </c>
    </row>
    <row r="168" spans="2:65" s="12" customFormat="1">
      <c r="B168" s="146"/>
      <c r="D168" s="144" t="s">
        <v>138</v>
      </c>
      <c r="E168" s="147" t="s">
        <v>21</v>
      </c>
      <c r="F168" s="148" t="s">
        <v>258</v>
      </c>
      <c r="H168" s="149">
        <v>3.5000000000000003E-2</v>
      </c>
      <c r="I168" s="150"/>
      <c r="L168" s="146"/>
      <c r="M168" s="151"/>
      <c r="T168" s="152"/>
      <c r="AT168" s="147" t="s">
        <v>138</v>
      </c>
      <c r="AU168" s="147" t="s">
        <v>83</v>
      </c>
      <c r="AV168" s="12" t="s">
        <v>83</v>
      </c>
      <c r="AW168" s="12" t="s">
        <v>34</v>
      </c>
      <c r="AX168" s="12" t="s">
        <v>81</v>
      </c>
      <c r="AY168" s="147" t="s">
        <v>125</v>
      </c>
    </row>
    <row r="169" spans="2:65" s="1" customFormat="1" ht="16.5" customHeight="1">
      <c r="B169" s="32"/>
      <c r="C169" s="160" t="s">
        <v>259</v>
      </c>
      <c r="D169" s="160" t="s">
        <v>166</v>
      </c>
      <c r="E169" s="161" t="s">
        <v>260</v>
      </c>
      <c r="F169" s="162" t="s">
        <v>261</v>
      </c>
      <c r="G169" s="163" t="s">
        <v>262</v>
      </c>
      <c r="H169" s="164">
        <v>1E-3</v>
      </c>
      <c r="I169" s="165"/>
      <c r="J169" s="166">
        <f>ROUND(I169*H169,2)</f>
        <v>0</v>
      </c>
      <c r="K169" s="162" t="s">
        <v>131</v>
      </c>
      <c r="L169" s="167"/>
      <c r="M169" s="168" t="s">
        <v>21</v>
      </c>
      <c r="N169" s="169" t="s">
        <v>44</v>
      </c>
      <c r="P169" s="136">
        <f>O169*H169</f>
        <v>0</v>
      </c>
      <c r="Q169" s="136">
        <v>1</v>
      </c>
      <c r="R169" s="136">
        <f>Q169*H169</f>
        <v>1E-3</v>
      </c>
      <c r="S169" s="136">
        <v>0</v>
      </c>
      <c r="T169" s="137">
        <f>S169*H169</f>
        <v>0</v>
      </c>
      <c r="AR169" s="138" t="s">
        <v>169</v>
      </c>
      <c r="AT169" s="138" t="s">
        <v>166</v>
      </c>
      <c r="AU169" s="138" t="s">
        <v>83</v>
      </c>
      <c r="AY169" s="17" t="s">
        <v>125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81</v>
      </c>
      <c r="BK169" s="139">
        <f>ROUND(I169*H169,2)</f>
        <v>0</v>
      </c>
      <c r="BL169" s="17" t="s">
        <v>132</v>
      </c>
      <c r="BM169" s="138" t="s">
        <v>263</v>
      </c>
    </row>
    <row r="170" spans="2:65" s="1" customFormat="1" ht="19.5">
      <c r="B170" s="32"/>
      <c r="D170" s="144" t="s">
        <v>136</v>
      </c>
      <c r="F170" s="145" t="s">
        <v>151</v>
      </c>
      <c r="I170" s="142"/>
      <c r="L170" s="32"/>
      <c r="M170" s="143"/>
      <c r="T170" s="53"/>
      <c r="AT170" s="17" t="s">
        <v>136</v>
      </c>
      <c r="AU170" s="17" t="s">
        <v>83</v>
      </c>
    </row>
    <row r="171" spans="2:65" s="12" customFormat="1">
      <c r="B171" s="146"/>
      <c r="D171" s="144" t="s">
        <v>138</v>
      </c>
      <c r="E171" s="147" t="s">
        <v>21</v>
      </c>
      <c r="F171" s="148" t="s">
        <v>264</v>
      </c>
      <c r="H171" s="149">
        <v>3.75</v>
      </c>
      <c r="I171" s="150"/>
      <c r="L171" s="146"/>
      <c r="M171" s="151"/>
      <c r="T171" s="152"/>
      <c r="AT171" s="147" t="s">
        <v>138</v>
      </c>
      <c r="AU171" s="147" t="s">
        <v>83</v>
      </c>
      <c r="AV171" s="12" t="s">
        <v>83</v>
      </c>
      <c r="AW171" s="12" t="s">
        <v>34</v>
      </c>
      <c r="AX171" s="12" t="s">
        <v>73</v>
      </c>
      <c r="AY171" s="147" t="s">
        <v>125</v>
      </c>
    </row>
    <row r="172" spans="2:65" s="12" customFormat="1">
      <c r="B172" s="146"/>
      <c r="D172" s="144" t="s">
        <v>138</v>
      </c>
      <c r="E172" s="147" t="s">
        <v>21</v>
      </c>
      <c r="F172" s="148" t="s">
        <v>265</v>
      </c>
      <c r="H172" s="149">
        <v>1E-3</v>
      </c>
      <c r="I172" s="150"/>
      <c r="L172" s="146"/>
      <c r="M172" s="151"/>
      <c r="T172" s="152"/>
      <c r="AT172" s="147" t="s">
        <v>138</v>
      </c>
      <c r="AU172" s="147" t="s">
        <v>83</v>
      </c>
      <c r="AV172" s="12" t="s">
        <v>83</v>
      </c>
      <c r="AW172" s="12" t="s">
        <v>34</v>
      </c>
      <c r="AX172" s="12" t="s">
        <v>81</v>
      </c>
      <c r="AY172" s="147" t="s">
        <v>125</v>
      </c>
    </row>
    <row r="173" spans="2:65" s="11" customFormat="1" ht="22.9" customHeight="1">
      <c r="B173" s="115"/>
      <c r="D173" s="116" t="s">
        <v>72</v>
      </c>
      <c r="E173" s="125" t="s">
        <v>179</v>
      </c>
      <c r="F173" s="125" t="s">
        <v>266</v>
      </c>
      <c r="I173" s="118"/>
      <c r="J173" s="126">
        <f>BK173</f>
        <v>0</v>
      </c>
      <c r="L173" s="115"/>
      <c r="M173" s="120"/>
      <c r="P173" s="121">
        <f>SUM(P174:P188)</f>
        <v>0</v>
      </c>
      <c r="R173" s="121">
        <f>SUM(R174:R188)</f>
        <v>0.86455199999999999</v>
      </c>
      <c r="T173" s="122">
        <f>SUM(T174:T188)</f>
        <v>13.886400000000002</v>
      </c>
      <c r="AR173" s="116" t="s">
        <v>81</v>
      </c>
      <c r="AT173" s="123" t="s">
        <v>72</v>
      </c>
      <c r="AU173" s="123" t="s">
        <v>81</v>
      </c>
      <c r="AY173" s="116" t="s">
        <v>125</v>
      </c>
      <c r="BK173" s="124">
        <f>SUM(BK174:BK188)</f>
        <v>0</v>
      </c>
    </row>
    <row r="174" spans="2:65" s="1" customFormat="1" ht="16.5" customHeight="1">
      <c r="B174" s="32"/>
      <c r="C174" s="127" t="s">
        <v>267</v>
      </c>
      <c r="D174" s="127" t="s">
        <v>127</v>
      </c>
      <c r="E174" s="128" t="s">
        <v>268</v>
      </c>
      <c r="F174" s="129" t="s">
        <v>269</v>
      </c>
      <c r="G174" s="130" t="s">
        <v>220</v>
      </c>
      <c r="H174" s="131">
        <v>5.2</v>
      </c>
      <c r="I174" s="132"/>
      <c r="J174" s="133">
        <f>ROUND(I174*H174,2)</f>
        <v>0</v>
      </c>
      <c r="K174" s="129" t="s">
        <v>21</v>
      </c>
      <c r="L174" s="32"/>
      <c r="M174" s="134" t="s">
        <v>21</v>
      </c>
      <c r="N174" s="135" t="s">
        <v>44</v>
      </c>
      <c r="P174" s="136">
        <f>O174*H174</f>
        <v>0</v>
      </c>
      <c r="Q174" s="136">
        <v>0.11934</v>
      </c>
      <c r="R174" s="136">
        <f>Q174*H174</f>
        <v>0.62056800000000001</v>
      </c>
      <c r="S174" s="136">
        <v>0</v>
      </c>
      <c r="T174" s="137">
        <f>S174*H174</f>
        <v>0</v>
      </c>
      <c r="AR174" s="138" t="s">
        <v>132</v>
      </c>
      <c r="AT174" s="138" t="s">
        <v>127</v>
      </c>
      <c r="AU174" s="138" t="s">
        <v>83</v>
      </c>
      <c r="AY174" s="17" t="s">
        <v>125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81</v>
      </c>
      <c r="BK174" s="139">
        <f>ROUND(I174*H174,2)</f>
        <v>0</v>
      </c>
      <c r="BL174" s="17" t="s">
        <v>132</v>
      </c>
      <c r="BM174" s="138" t="s">
        <v>270</v>
      </c>
    </row>
    <row r="175" spans="2:65" s="1" customFormat="1" ht="19.5">
      <c r="B175" s="32"/>
      <c r="D175" s="144" t="s">
        <v>136</v>
      </c>
      <c r="F175" s="145" t="s">
        <v>151</v>
      </c>
      <c r="I175" s="142"/>
      <c r="L175" s="32"/>
      <c r="M175" s="143"/>
      <c r="T175" s="53"/>
      <c r="AT175" s="17" t="s">
        <v>136</v>
      </c>
      <c r="AU175" s="17" t="s">
        <v>83</v>
      </c>
    </row>
    <row r="176" spans="2:65" s="1" customFormat="1" ht="16.5" customHeight="1">
      <c r="B176" s="32"/>
      <c r="C176" s="160" t="s">
        <v>271</v>
      </c>
      <c r="D176" s="160" t="s">
        <v>166</v>
      </c>
      <c r="E176" s="161" t="s">
        <v>272</v>
      </c>
      <c r="F176" s="162" t="s">
        <v>273</v>
      </c>
      <c r="G176" s="163" t="s">
        <v>220</v>
      </c>
      <c r="H176" s="164">
        <v>5.3040000000000003</v>
      </c>
      <c r="I176" s="165"/>
      <c r="J176" s="166">
        <f>ROUND(I176*H176,2)</f>
        <v>0</v>
      </c>
      <c r="K176" s="162" t="s">
        <v>21</v>
      </c>
      <c r="L176" s="167"/>
      <c r="M176" s="168" t="s">
        <v>21</v>
      </c>
      <c r="N176" s="169" t="s">
        <v>44</v>
      </c>
      <c r="P176" s="136">
        <f>O176*H176</f>
        <v>0</v>
      </c>
      <c r="Q176" s="136">
        <v>4.5999999999999999E-2</v>
      </c>
      <c r="R176" s="136">
        <f>Q176*H176</f>
        <v>0.24398400000000001</v>
      </c>
      <c r="S176" s="136">
        <v>0</v>
      </c>
      <c r="T176" s="137">
        <f>S176*H176</f>
        <v>0</v>
      </c>
      <c r="AR176" s="138" t="s">
        <v>169</v>
      </c>
      <c r="AT176" s="138" t="s">
        <v>166</v>
      </c>
      <c r="AU176" s="138" t="s">
        <v>83</v>
      </c>
      <c r="AY176" s="17" t="s">
        <v>125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81</v>
      </c>
      <c r="BK176" s="139">
        <f>ROUND(I176*H176,2)</f>
        <v>0</v>
      </c>
      <c r="BL176" s="17" t="s">
        <v>132</v>
      </c>
      <c r="BM176" s="138" t="s">
        <v>274</v>
      </c>
    </row>
    <row r="177" spans="2:65" s="1" customFormat="1" ht="19.5">
      <c r="B177" s="32"/>
      <c r="D177" s="144" t="s">
        <v>136</v>
      </c>
      <c r="F177" s="145" t="s">
        <v>151</v>
      </c>
      <c r="I177" s="142"/>
      <c r="L177" s="32"/>
      <c r="M177" s="143"/>
      <c r="T177" s="53"/>
      <c r="AT177" s="17" t="s">
        <v>136</v>
      </c>
      <c r="AU177" s="17" t="s">
        <v>83</v>
      </c>
    </row>
    <row r="178" spans="2:65" s="12" customFormat="1">
      <c r="B178" s="146"/>
      <c r="D178" s="144" t="s">
        <v>138</v>
      </c>
      <c r="F178" s="148" t="s">
        <v>275</v>
      </c>
      <c r="H178" s="149">
        <v>5.3040000000000003</v>
      </c>
      <c r="I178" s="150"/>
      <c r="L178" s="146"/>
      <c r="M178" s="151"/>
      <c r="T178" s="152"/>
      <c r="AT178" s="147" t="s">
        <v>138</v>
      </c>
      <c r="AU178" s="147" t="s">
        <v>83</v>
      </c>
      <c r="AV178" s="12" t="s">
        <v>83</v>
      </c>
      <c r="AW178" s="12" t="s">
        <v>4</v>
      </c>
      <c r="AX178" s="12" t="s">
        <v>81</v>
      </c>
      <c r="AY178" s="147" t="s">
        <v>125</v>
      </c>
    </row>
    <row r="179" spans="2:65" s="1" customFormat="1" ht="24.2" customHeight="1">
      <c r="B179" s="32"/>
      <c r="C179" s="127" t="s">
        <v>276</v>
      </c>
      <c r="D179" s="127" t="s">
        <v>127</v>
      </c>
      <c r="E179" s="128" t="s">
        <v>277</v>
      </c>
      <c r="F179" s="129" t="s">
        <v>278</v>
      </c>
      <c r="G179" s="130" t="s">
        <v>220</v>
      </c>
      <c r="H179" s="131">
        <v>72</v>
      </c>
      <c r="I179" s="132"/>
      <c r="J179" s="133">
        <f>ROUND(I179*H179,2)</f>
        <v>0</v>
      </c>
      <c r="K179" s="129" t="s">
        <v>131</v>
      </c>
      <c r="L179" s="32"/>
      <c r="M179" s="134" t="s">
        <v>21</v>
      </c>
      <c r="N179" s="135" t="s">
        <v>44</v>
      </c>
      <c r="P179" s="136">
        <f>O179*H179</f>
        <v>0</v>
      </c>
      <c r="Q179" s="136">
        <v>0</v>
      </c>
      <c r="R179" s="136">
        <f>Q179*H179</f>
        <v>0</v>
      </c>
      <c r="S179" s="136">
        <v>5.5E-2</v>
      </c>
      <c r="T179" s="137">
        <f>S179*H179</f>
        <v>3.96</v>
      </c>
      <c r="AR179" s="138" t="s">
        <v>132</v>
      </c>
      <c r="AT179" s="138" t="s">
        <v>127</v>
      </c>
      <c r="AU179" s="138" t="s">
        <v>83</v>
      </c>
      <c r="AY179" s="17" t="s">
        <v>125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81</v>
      </c>
      <c r="BK179" s="139">
        <f>ROUND(I179*H179,2)</f>
        <v>0</v>
      </c>
      <c r="BL179" s="17" t="s">
        <v>132</v>
      </c>
      <c r="BM179" s="138" t="s">
        <v>279</v>
      </c>
    </row>
    <row r="180" spans="2:65" s="1" customFormat="1">
      <c r="B180" s="32"/>
      <c r="D180" s="140" t="s">
        <v>134</v>
      </c>
      <c r="F180" s="141" t="s">
        <v>280</v>
      </c>
      <c r="I180" s="142"/>
      <c r="L180" s="32"/>
      <c r="M180" s="143"/>
      <c r="T180" s="53"/>
      <c r="AT180" s="17" t="s">
        <v>134</v>
      </c>
      <c r="AU180" s="17" t="s">
        <v>83</v>
      </c>
    </row>
    <row r="181" spans="2:65" s="1" customFormat="1" ht="19.5">
      <c r="B181" s="32"/>
      <c r="D181" s="144" t="s">
        <v>136</v>
      </c>
      <c r="F181" s="145" t="s">
        <v>151</v>
      </c>
      <c r="I181" s="142"/>
      <c r="L181" s="32"/>
      <c r="M181" s="143"/>
      <c r="T181" s="53"/>
      <c r="AT181" s="17" t="s">
        <v>136</v>
      </c>
      <c r="AU181" s="17" t="s">
        <v>83</v>
      </c>
    </row>
    <row r="182" spans="2:65" s="1" customFormat="1" ht="16.5" customHeight="1">
      <c r="B182" s="32"/>
      <c r="C182" s="127" t="s">
        <v>281</v>
      </c>
      <c r="D182" s="127" t="s">
        <v>127</v>
      </c>
      <c r="E182" s="128" t="s">
        <v>282</v>
      </c>
      <c r="F182" s="129" t="s">
        <v>283</v>
      </c>
      <c r="G182" s="130" t="s">
        <v>130</v>
      </c>
      <c r="H182" s="131">
        <v>3.7440000000000002</v>
      </c>
      <c r="I182" s="132"/>
      <c r="J182" s="133">
        <f>ROUND(I182*H182,2)</f>
        <v>0</v>
      </c>
      <c r="K182" s="129" t="s">
        <v>131</v>
      </c>
      <c r="L182" s="32"/>
      <c r="M182" s="134" t="s">
        <v>21</v>
      </c>
      <c r="N182" s="135" t="s">
        <v>44</v>
      </c>
      <c r="P182" s="136">
        <f>O182*H182</f>
        <v>0</v>
      </c>
      <c r="Q182" s="136">
        <v>0</v>
      </c>
      <c r="R182" s="136">
        <f>Q182*H182</f>
        <v>0</v>
      </c>
      <c r="S182" s="136">
        <v>2.6</v>
      </c>
      <c r="T182" s="137">
        <f>S182*H182</f>
        <v>9.7344000000000008</v>
      </c>
      <c r="AR182" s="138" t="s">
        <v>132</v>
      </c>
      <c r="AT182" s="138" t="s">
        <v>127</v>
      </c>
      <c r="AU182" s="138" t="s">
        <v>83</v>
      </c>
      <c r="AY182" s="17" t="s">
        <v>125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81</v>
      </c>
      <c r="BK182" s="139">
        <f>ROUND(I182*H182,2)</f>
        <v>0</v>
      </c>
      <c r="BL182" s="17" t="s">
        <v>132</v>
      </c>
      <c r="BM182" s="138" t="s">
        <v>284</v>
      </c>
    </row>
    <row r="183" spans="2:65" s="1" customFormat="1">
      <c r="B183" s="32"/>
      <c r="D183" s="140" t="s">
        <v>134</v>
      </c>
      <c r="F183" s="141" t="s">
        <v>285</v>
      </c>
      <c r="I183" s="142"/>
      <c r="L183" s="32"/>
      <c r="M183" s="143"/>
      <c r="T183" s="53"/>
      <c r="AT183" s="17" t="s">
        <v>134</v>
      </c>
      <c r="AU183" s="17" t="s">
        <v>83</v>
      </c>
    </row>
    <row r="184" spans="2:65" s="1" customFormat="1" ht="19.5">
      <c r="B184" s="32"/>
      <c r="D184" s="144" t="s">
        <v>136</v>
      </c>
      <c r="F184" s="145" t="s">
        <v>151</v>
      </c>
      <c r="I184" s="142"/>
      <c r="L184" s="32"/>
      <c r="M184" s="143"/>
      <c r="T184" s="53"/>
      <c r="AT184" s="17" t="s">
        <v>136</v>
      </c>
      <c r="AU184" s="17" t="s">
        <v>83</v>
      </c>
    </row>
    <row r="185" spans="2:65" s="12" customFormat="1">
      <c r="B185" s="146"/>
      <c r="D185" s="144" t="s">
        <v>138</v>
      </c>
      <c r="E185" s="147" t="s">
        <v>21</v>
      </c>
      <c r="F185" s="148" t="s">
        <v>286</v>
      </c>
      <c r="H185" s="149">
        <v>3.7440000000000002</v>
      </c>
      <c r="I185" s="150"/>
      <c r="L185" s="146"/>
      <c r="M185" s="151"/>
      <c r="T185" s="152"/>
      <c r="AT185" s="147" t="s">
        <v>138</v>
      </c>
      <c r="AU185" s="147" t="s">
        <v>83</v>
      </c>
      <c r="AV185" s="12" t="s">
        <v>83</v>
      </c>
      <c r="AW185" s="12" t="s">
        <v>34</v>
      </c>
      <c r="AX185" s="12" t="s">
        <v>81</v>
      </c>
      <c r="AY185" s="147" t="s">
        <v>125</v>
      </c>
    </row>
    <row r="186" spans="2:65" s="1" customFormat="1" ht="16.5" customHeight="1">
      <c r="B186" s="32"/>
      <c r="C186" s="127" t="s">
        <v>287</v>
      </c>
      <c r="D186" s="127" t="s">
        <v>127</v>
      </c>
      <c r="E186" s="128" t="s">
        <v>288</v>
      </c>
      <c r="F186" s="129" t="s">
        <v>289</v>
      </c>
      <c r="G186" s="130" t="s">
        <v>143</v>
      </c>
      <c r="H186" s="131">
        <v>1</v>
      </c>
      <c r="I186" s="132"/>
      <c r="J186" s="133">
        <f>ROUND(I186*H186,2)</f>
        <v>0</v>
      </c>
      <c r="K186" s="129" t="s">
        <v>131</v>
      </c>
      <c r="L186" s="32"/>
      <c r="M186" s="134" t="s">
        <v>21</v>
      </c>
      <c r="N186" s="135" t="s">
        <v>44</v>
      </c>
      <c r="P186" s="136">
        <f>O186*H186</f>
        <v>0</v>
      </c>
      <c r="Q186" s="136">
        <v>0</v>
      </c>
      <c r="R186" s="136">
        <f>Q186*H186</f>
        <v>0</v>
      </c>
      <c r="S186" s="136">
        <v>0.192</v>
      </c>
      <c r="T186" s="137">
        <f>S186*H186</f>
        <v>0.192</v>
      </c>
      <c r="AR186" s="138" t="s">
        <v>132</v>
      </c>
      <c r="AT186" s="138" t="s">
        <v>127</v>
      </c>
      <c r="AU186" s="138" t="s">
        <v>83</v>
      </c>
      <c r="AY186" s="17" t="s">
        <v>125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81</v>
      </c>
      <c r="BK186" s="139">
        <f>ROUND(I186*H186,2)</f>
        <v>0</v>
      </c>
      <c r="BL186" s="17" t="s">
        <v>132</v>
      </c>
      <c r="BM186" s="138" t="s">
        <v>290</v>
      </c>
    </row>
    <row r="187" spans="2:65" s="1" customFormat="1">
      <c r="B187" s="32"/>
      <c r="D187" s="140" t="s">
        <v>134</v>
      </c>
      <c r="F187" s="141" t="s">
        <v>291</v>
      </c>
      <c r="I187" s="142"/>
      <c r="L187" s="32"/>
      <c r="M187" s="143"/>
      <c r="T187" s="53"/>
      <c r="AT187" s="17" t="s">
        <v>134</v>
      </c>
      <c r="AU187" s="17" t="s">
        <v>83</v>
      </c>
    </row>
    <row r="188" spans="2:65" s="1" customFormat="1" ht="19.5">
      <c r="B188" s="32"/>
      <c r="D188" s="144" t="s">
        <v>136</v>
      </c>
      <c r="F188" s="145" t="s">
        <v>151</v>
      </c>
      <c r="I188" s="142"/>
      <c r="L188" s="32"/>
      <c r="M188" s="143"/>
      <c r="T188" s="53"/>
      <c r="AT188" s="17" t="s">
        <v>136</v>
      </c>
      <c r="AU188" s="17" t="s">
        <v>83</v>
      </c>
    </row>
    <row r="189" spans="2:65" s="11" customFormat="1" ht="22.9" customHeight="1">
      <c r="B189" s="115"/>
      <c r="D189" s="116" t="s">
        <v>72</v>
      </c>
      <c r="E189" s="125" t="s">
        <v>292</v>
      </c>
      <c r="F189" s="125" t="s">
        <v>293</v>
      </c>
      <c r="I189" s="118"/>
      <c r="J189" s="126">
        <f>BK189</f>
        <v>0</v>
      </c>
      <c r="L189" s="115"/>
      <c r="M189" s="120"/>
      <c r="P189" s="121">
        <f>SUM(P190:P202)</f>
        <v>0</v>
      </c>
      <c r="R189" s="121">
        <f>SUM(R190:R202)</f>
        <v>0</v>
      </c>
      <c r="T189" s="122">
        <f>SUM(T190:T202)</f>
        <v>0</v>
      </c>
      <c r="AR189" s="116" t="s">
        <v>81</v>
      </c>
      <c r="AT189" s="123" t="s">
        <v>72</v>
      </c>
      <c r="AU189" s="123" t="s">
        <v>81</v>
      </c>
      <c r="AY189" s="116" t="s">
        <v>125</v>
      </c>
      <c r="BK189" s="124">
        <f>SUM(BK190:BK202)</f>
        <v>0</v>
      </c>
    </row>
    <row r="190" spans="2:65" s="1" customFormat="1" ht="21.75" customHeight="1">
      <c r="B190" s="32"/>
      <c r="C190" s="127" t="s">
        <v>294</v>
      </c>
      <c r="D190" s="127" t="s">
        <v>127</v>
      </c>
      <c r="E190" s="128" t="s">
        <v>295</v>
      </c>
      <c r="F190" s="129" t="s">
        <v>296</v>
      </c>
      <c r="G190" s="130" t="s">
        <v>262</v>
      </c>
      <c r="H190" s="131">
        <v>13.885999999999999</v>
      </c>
      <c r="I190" s="132"/>
      <c r="J190" s="133">
        <f>ROUND(I190*H190,2)</f>
        <v>0</v>
      </c>
      <c r="K190" s="129" t="s">
        <v>131</v>
      </c>
      <c r="L190" s="32"/>
      <c r="M190" s="134" t="s">
        <v>21</v>
      </c>
      <c r="N190" s="135" t="s">
        <v>44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132</v>
      </c>
      <c r="AT190" s="138" t="s">
        <v>127</v>
      </c>
      <c r="AU190" s="138" t="s">
        <v>83</v>
      </c>
      <c r="AY190" s="17" t="s">
        <v>125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81</v>
      </c>
      <c r="BK190" s="139">
        <f>ROUND(I190*H190,2)</f>
        <v>0</v>
      </c>
      <c r="BL190" s="17" t="s">
        <v>132</v>
      </c>
      <c r="BM190" s="138" t="s">
        <v>297</v>
      </c>
    </row>
    <row r="191" spans="2:65" s="1" customFormat="1">
      <c r="B191" s="32"/>
      <c r="D191" s="140" t="s">
        <v>134</v>
      </c>
      <c r="F191" s="141" t="s">
        <v>298</v>
      </c>
      <c r="I191" s="142"/>
      <c r="L191" s="32"/>
      <c r="M191" s="143"/>
      <c r="T191" s="53"/>
      <c r="AT191" s="17" t="s">
        <v>134</v>
      </c>
      <c r="AU191" s="17" t="s">
        <v>83</v>
      </c>
    </row>
    <row r="192" spans="2:65" s="1" customFormat="1" ht="19.5">
      <c r="B192" s="32"/>
      <c r="D192" s="144" t="s">
        <v>136</v>
      </c>
      <c r="F192" s="145" t="s">
        <v>151</v>
      </c>
      <c r="I192" s="142"/>
      <c r="L192" s="32"/>
      <c r="M192" s="143"/>
      <c r="T192" s="53"/>
      <c r="AT192" s="17" t="s">
        <v>136</v>
      </c>
      <c r="AU192" s="17" t="s">
        <v>83</v>
      </c>
    </row>
    <row r="193" spans="2:65" s="1" customFormat="1" ht="24.2" customHeight="1">
      <c r="B193" s="32"/>
      <c r="C193" s="127" t="s">
        <v>299</v>
      </c>
      <c r="D193" s="127" t="s">
        <v>127</v>
      </c>
      <c r="E193" s="128" t="s">
        <v>300</v>
      </c>
      <c r="F193" s="129" t="s">
        <v>301</v>
      </c>
      <c r="G193" s="130" t="s">
        <v>262</v>
      </c>
      <c r="H193" s="131">
        <v>83.316000000000003</v>
      </c>
      <c r="I193" s="132"/>
      <c r="J193" s="133">
        <f>ROUND(I193*H193,2)</f>
        <v>0</v>
      </c>
      <c r="K193" s="129" t="s">
        <v>131</v>
      </c>
      <c r="L193" s="32"/>
      <c r="M193" s="134" t="s">
        <v>21</v>
      </c>
      <c r="N193" s="135" t="s">
        <v>44</v>
      </c>
      <c r="P193" s="136">
        <f>O193*H193</f>
        <v>0</v>
      </c>
      <c r="Q193" s="136">
        <v>0</v>
      </c>
      <c r="R193" s="136">
        <f>Q193*H193</f>
        <v>0</v>
      </c>
      <c r="S193" s="136">
        <v>0</v>
      </c>
      <c r="T193" s="137">
        <f>S193*H193</f>
        <v>0</v>
      </c>
      <c r="AR193" s="138" t="s">
        <v>132</v>
      </c>
      <c r="AT193" s="138" t="s">
        <v>127</v>
      </c>
      <c r="AU193" s="138" t="s">
        <v>83</v>
      </c>
      <c r="AY193" s="17" t="s">
        <v>125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81</v>
      </c>
      <c r="BK193" s="139">
        <f>ROUND(I193*H193,2)</f>
        <v>0</v>
      </c>
      <c r="BL193" s="17" t="s">
        <v>132</v>
      </c>
      <c r="BM193" s="138" t="s">
        <v>302</v>
      </c>
    </row>
    <row r="194" spans="2:65" s="1" customFormat="1">
      <c r="B194" s="32"/>
      <c r="D194" s="140" t="s">
        <v>134</v>
      </c>
      <c r="F194" s="141" t="s">
        <v>303</v>
      </c>
      <c r="I194" s="142"/>
      <c r="L194" s="32"/>
      <c r="M194" s="143"/>
      <c r="T194" s="53"/>
      <c r="AT194" s="17" t="s">
        <v>134</v>
      </c>
      <c r="AU194" s="17" t="s">
        <v>83</v>
      </c>
    </row>
    <row r="195" spans="2:65" s="1" customFormat="1" ht="19.5">
      <c r="B195" s="32"/>
      <c r="D195" s="144" t="s">
        <v>136</v>
      </c>
      <c r="F195" s="145" t="s">
        <v>151</v>
      </c>
      <c r="I195" s="142"/>
      <c r="L195" s="32"/>
      <c r="M195" s="143"/>
      <c r="T195" s="53"/>
      <c r="AT195" s="17" t="s">
        <v>136</v>
      </c>
      <c r="AU195" s="17" t="s">
        <v>83</v>
      </c>
    </row>
    <row r="196" spans="2:65" s="12" customFormat="1">
      <c r="B196" s="146"/>
      <c r="D196" s="144" t="s">
        <v>138</v>
      </c>
      <c r="F196" s="148" t="s">
        <v>304</v>
      </c>
      <c r="H196" s="149">
        <v>83.316000000000003</v>
      </c>
      <c r="I196" s="150"/>
      <c r="L196" s="146"/>
      <c r="M196" s="151"/>
      <c r="T196" s="152"/>
      <c r="AT196" s="147" t="s">
        <v>138</v>
      </c>
      <c r="AU196" s="147" t="s">
        <v>83</v>
      </c>
      <c r="AV196" s="12" t="s">
        <v>83</v>
      </c>
      <c r="AW196" s="12" t="s">
        <v>4</v>
      </c>
      <c r="AX196" s="12" t="s">
        <v>81</v>
      </c>
      <c r="AY196" s="147" t="s">
        <v>125</v>
      </c>
    </row>
    <row r="197" spans="2:65" s="1" customFormat="1" ht="24.2" customHeight="1">
      <c r="B197" s="32"/>
      <c r="C197" s="127" t="s">
        <v>305</v>
      </c>
      <c r="D197" s="127" t="s">
        <v>127</v>
      </c>
      <c r="E197" s="128" t="s">
        <v>306</v>
      </c>
      <c r="F197" s="129" t="s">
        <v>307</v>
      </c>
      <c r="G197" s="130" t="s">
        <v>262</v>
      </c>
      <c r="H197" s="131">
        <v>9.734</v>
      </c>
      <c r="I197" s="132"/>
      <c r="J197" s="133">
        <f>ROUND(I197*H197,2)</f>
        <v>0</v>
      </c>
      <c r="K197" s="129" t="s">
        <v>131</v>
      </c>
      <c r="L197" s="32"/>
      <c r="M197" s="134" t="s">
        <v>21</v>
      </c>
      <c r="N197" s="135" t="s">
        <v>44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132</v>
      </c>
      <c r="AT197" s="138" t="s">
        <v>127</v>
      </c>
      <c r="AU197" s="138" t="s">
        <v>83</v>
      </c>
      <c r="AY197" s="17" t="s">
        <v>125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81</v>
      </c>
      <c r="BK197" s="139">
        <f>ROUND(I197*H197,2)</f>
        <v>0</v>
      </c>
      <c r="BL197" s="17" t="s">
        <v>132</v>
      </c>
      <c r="BM197" s="138" t="s">
        <v>308</v>
      </c>
    </row>
    <row r="198" spans="2:65" s="1" customFormat="1">
      <c r="B198" s="32"/>
      <c r="D198" s="140" t="s">
        <v>134</v>
      </c>
      <c r="F198" s="141" t="s">
        <v>309</v>
      </c>
      <c r="I198" s="142"/>
      <c r="L198" s="32"/>
      <c r="M198" s="143"/>
      <c r="T198" s="53"/>
      <c r="AT198" s="17" t="s">
        <v>134</v>
      </c>
      <c r="AU198" s="17" t="s">
        <v>83</v>
      </c>
    </row>
    <row r="199" spans="2:65" s="1" customFormat="1" ht="19.5">
      <c r="B199" s="32"/>
      <c r="D199" s="144" t="s">
        <v>136</v>
      </c>
      <c r="F199" s="145" t="s">
        <v>151</v>
      </c>
      <c r="I199" s="142"/>
      <c r="L199" s="32"/>
      <c r="M199" s="143"/>
      <c r="T199" s="53"/>
      <c r="AT199" s="17" t="s">
        <v>136</v>
      </c>
      <c r="AU199" s="17" t="s">
        <v>83</v>
      </c>
    </row>
    <row r="200" spans="2:65" s="1" customFormat="1" ht="24.2" customHeight="1">
      <c r="B200" s="32"/>
      <c r="C200" s="127" t="s">
        <v>310</v>
      </c>
      <c r="D200" s="127" t="s">
        <v>127</v>
      </c>
      <c r="E200" s="128" t="s">
        <v>311</v>
      </c>
      <c r="F200" s="129" t="s">
        <v>312</v>
      </c>
      <c r="G200" s="130" t="s">
        <v>262</v>
      </c>
      <c r="H200" s="131">
        <v>3.96</v>
      </c>
      <c r="I200" s="132"/>
      <c r="J200" s="133">
        <f>ROUND(I200*H200,2)</f>
        <v>0</v>
      </c>
      <c r="K200" s="129" t="s">
        <v>131</v>
      </c>
      <c r="L200" s="32"/>
      <c r="M200" s="134" t="s">
        <v>21</v>
      </c>
      <c r="N200" s="135" t="s">
        <v>44</v>
      </c>
      <c r="P200" s="136">
        <f>O200*H200</f>
        <v>0</v>
      </c>
      <c r="Q200" s="136">
        <v>0</v>
      </c>
      <c r="R200" s="136">
        <f>Q200*H200</f>
        <v>0</v>
      </c>
      <c r="S200" s="136">
        <v>0</v>
      </c>
      <c r="T200" s="137">
        <f>S200*H200</f>
        <v>0</v>
      </c>
      <c r="AR200" s="138" t="s">
        <v>132</v>
      </c>
      <c r="AT200" s="138" t="s">
        <v>127</v>
      </c>
      <c r="AU200" s="138" t="s">
        <v>83</v>
      </c>
      <c r="AY200" s="17" t="s">
        <v>125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7" t="s">
        <v>81</v>
      </c>
      <c r="BK200" s="139">
        <f>ROUND(I200*H200,2)</f>
        <v>0</v>
      </c>
      <c r="BL200" s="17" t="s">
        <v>132</v>
      </c>
      <c r="BM200" s="138" t="s">
        <v>313</v>
      </c>
    </row>
    <row r="201" spans="2:65" s="1" customFormat="1">
      <c r="B201" s="32"/>
      <c r="D201" s="140" t="s">
        <v>134</v>
      </c>
      <c r="F201" s="141" t="s">
        <v>314</v>
      </c>
      <c r="I201" s="142"/>
      <c r="L201" s="32"/>
      <c r="M201" s="143"/>
      <c r="T201" s="53"/>
      <c r="AT201" s="17" t="s">
        <v>134</v>
      </c>
      <c r="AU201" s="17" t="s">
        <v>83</v>
      </c>
    </row>
    <row r="202" spans="2:65" s="1" customFormat="1" ht="19.5">
      <c r="B202" s="32"/>
      <c r="D202" s="144" t="s">
        <v>136</v>
      </c>
      <c r="F202" s="145" t="s">
        <v>151</v>
      </c>
      <c r="I202" s="142"/>
      <c r="L202" s="32"/>
      <c r="M202" s="143"/>
      <c r="T202" s="53"/>
      <c r="AT202" s="17" t="s">
        <v>136</v>
      </c>
      <c r="AU202" s="17" t="s">
        <v>83</v>
      </c>
    </row>
    <row r="203" spans="2:65" s="11" customFormat="1" ht="22.9" customHeight="1">
      <c r="B203" s="115"/>
      <c r="D203" s="116" t="s">
        <v>72</v>
      </c>
      <c r="E203" s="125" t="s">
        <v>315</v>
      </c>
      <c r="F203" s="125" t="s">
        <v>316</v>
      </c>
      <c r="I203" s="118"/>
      <c r="J203" s="126">
        <f>BK203</f>
        <v>0</v>
      </c>
      <c r="L203" s="115"/>
      <c r="M203" s="120"/>
      <c r="P203" s="121">
        <f>SUM(P204:P205)</f>
        <v>0</v>
      </c>
      <c r="R203" s="121">
        <f>SUM(R204:R205)</f>
        <v>0</v>
      </c>
      <c r="T203" s="122">
        <f>SUM(T204:T205)</f>
        <v>0</v>
      </c>
      <c r="AR203" s="116" t="s">
        <v>81</v>
      </c>
      <c r="AT203" s="123" t="s">
        <v>72</v>
      </c>
      <c r="AU203" s="123" t="s">
        <v>81</v>
      </c>
      <c r="AY203" s="116" t="s">
        <v>125</v>
      </c>
      <c r="BK203" s="124">
        <f>SUM(BK204:BK205)</f>
        <v>0</v>
      </c>
    </row>
    <row r="204" spans="2:65" s="1" customFormat="1" ht="24.2" customHeight="1">
      <c r="B204" s="32"/>
      <c r="C204" s="127" t="s">
        <v>317</v>
      </c>
      <c r="D204" s="127" t="s">
        <v>127</v>
      </c>
      <c r="E204" s="128" t="s">
        <v>318</v>
      </c>
      <c r="F204" s="129" t="s">
        <v>319</v>
      </c>
      <c r="G204" s="130" t="s">
        <v>262</v>
      </c>
      <c r="H204" s="131">
        <v>35.728000000000002</v>
      </c>
      <c r="I204" s="132"/>
      <c r="J204" s="133">
        <f>ROUND(I204*H204,2)</f>
        <v>0</v>
      </c>
      <c r="K204" s="129" t="s">
        <v>131</v>
      </c>
      <c r="L204" s="32"/>
      <c r="M204" s="134" t="s">
        <v>21</v>
      </c>
      <c r="N204" s="135" t="s">
        <v>44</v>
      </c>
      <c r="P204" s="136">
        <f>O204*H204</f>
        <v>0</v>
      </c>
      <c r="Q204" s="136">
        <v>0</v>
      </c>
      <c r="R204" s="136">
        <f>Q204*H204</f>
        <v>0</v>
      </c>
      <c r="S204" s="136">
        <v>0</v>
      </c>
      <c r="T204" s="137">
        <f>S204*H204</f>
        <v>0</v>
      </c>
      <c r="AR204" s="138" t="s">
        <v>132</v>
      </c>
      <c r="AT204" s="138" t="s">
        <v>127</v>
      </c>
      <c r="AU204" s="138" t="s">
        <v>83</v>
      </c>
      <c r="AY204" s="17" t="s">
        <v>125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7" t="s">
        <v>81</v>
      </c>
      <c r="BK204" s="139">
        <f>ROUND(I204*H204,2)</f>
        <v>0</v>
      </c>
      <c r="BL204" s="17" t="s">
        <v>132</v>
      </c>
      <c r="BM204" s="138" t="s">
        <v>320</v>
      </c>
    </row>
    <row r="205" spans="2:65" s="1" customFormat="1">
      <c r="B205" s="32"/>
      <c r="D205" s="140" t="s">
        <v>134</v>
      </c>
      <c r="F205" s="141" t="s">
        <v>321</v>
      </c>
      <c r="I205" s="142"/>
      <c r="L205" s="32"/>
      <c r="M205" s="143"/>
      <c r="T205" s="53"/>
      <c r="AT205" s="17" t="s">
        <v>134</v>
      </c>
      <c r="AU205" s="17" t="s">
        <v>83</v>
      </c>
    </row>
    <row r="206" spans="2:65" s="11" customFormat="1" ht="25.9" customHeight="1">
      <c r="B206" s="115"/>
      <c r="D206" s="116" t="s">
        <v>72</v>
      </c>
      <c r="E206" s="117" t="s">
        <v>322</v>
      </c>
      <c r="F206" s="117" t="s">
        <v>323</v>
      </c>
      <c r="I206" s="118"/>
      <c r="J206" s="119">
        <f>BK206</f>
        <v>0</v>
      </c>
      <c r="L206" s="115"/>
      <c r="M206" s="120"/>
      <c r="P206" s="121">
        <f>P207</f>
        <v>0</v>
      </c>
      <c r="R206" s="121">
        <f>R207</f>
        <v>2.9979611999999996E-3</v>
      </c>
      <c r="T206" s="122">
        <f>T207</f>
        <v>0</v>
      </c>
      <c r="AR206" s="116" t="s">
        <v>83</v>
      </c>
      <c r="AT206" s="123" t="s">
        <v>72</v>
      </c>
      <c r="AU206" s="123" t="s">
        <v>73</v>
      </c>
      <c r="AY206" s="116" t="s">
        <v>125</v>
      </c>
      <c r="BK206" s="124">
        <f>BK207</f>
        <v>0</v>
      </c>
    </row>
    <row r="207" spans="2:65" s="11" customFormat="1" ht="22.9" customHeight="1">
      <c r="B207" s="115"/>
      <c r="D207" s="116" t="s">
        <v>72</v>
      </c>
      <c r="E207" s="125" t="s">
        <v>324</v>
      </c>
      <c r="F207" s="125" t="s">
        <v>325</v>
      </c>
      <c r="I207" s="118"/>
      <c r="J207" s="126">
        <f>BK207</f>
        <v>0</v>
      </c>
      <c r="L207" s="115"/>
      <c r="M207" s="120"/>
      <c r="P207" s="121">
        <f>SUM(P208:P213)</f>
        <v>0</v>
      </c>
      <c r="R207" s="121">
        <f>SUM(R208:R213)</f>
        <v>2.9979611999999996E-3</v>
      </c>
      <c r="T207" s="122">
        <f>SUM(T208:T213)</f>
        <v>0</v>
      </c>
      <c r="AR207" s="116" t="s">
        <v>83</v>
      </c>
      <c r="AT207" s="123" t="s">
        <v>72</v>
      </c>
      <c r="AU207" s="123" t="s">
        <v>81</v>
      </c>
      <c r="AY207" s="116" t="s">
        <v>125</v>
      </c>
      <c r="BK207" s="124">
        <f>SUM(BK208:BK213)</f>
        <v>0</v>
      </c>
    </row>
    <row r="208" spans="2:65" s="1" customFormat="1" ht="16.5" customHeight="1">
      <c r="B208" s="32"/>
      <c r="C208" s="127" t="s">
        <v>326</v>
      </c>
      <c r="D208" s="127" t="s">
        <v>127</v>
      </c>
      <c r="E208" s="128" t="s">
        <v>327</v>
      </c>
      <c r="F208" s="129" t="s">
        <v>328</v>
      </c>
      <c r="G208" s="130" t="s">
        <v>226</v>
      </c>
      <c r="H208" s="131">
        <v>14.04</v>
      </c>
      <c r="I208" s="132"/>
      <c r="J208" s="133">
        <f>ROUND(I208*H208,2)</f>
        <v>0</v>
      </c>
      <c r="K208" s="129" t="s">
        <v>131</v>
      </c>
      <c r="L208" s="32"/>
      <c r="M208" s="134" t="s">
        <v>21</v>
      </c>
      <c r="N208" s="135" t="s">
        <v>44</v>
      </c>
      <c r="P208" s="136">
        <f>O208*H208</f>
        <v>0</v>
      </c>
      <c r="Q208" s="136">
        <v>1.2765000000000001E-4</v>
      </c>
      <c r="R208" s="136">
        <f>Q208*H208</f>
        <v>1.792206E-3</v>
      </c>
      <c r="S208" s="136">
        <v>0</v>
      </c>
      <c r="T208" s="137">
        <f>S208*H208</f>
        <v>0</v>
      </c>
      <c r="AR208" s="138" t="s">
        <v>217</v>
      </c>
      <c r="AT208" s="138" t="s">
        <v>127</v>
      </c>
      <c r="AU208" s="138" t="s">
        <v>83</v>
      </c>
      <c r="AY208" s="17" t="s">
        <v>125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7" t="s">
        <v>81</v>
      </c>
      <c r="BK208" s="139">
        <f>ROUND(I208*H208,2)</f>
        <v>0</v>
      </c>
      <c r="BL208" s="17" t="s">
        <v>217</v>
      </c>
      <c r="BM208" s="138" t="s">
        <v>329</v>
      </c>
    </row>
    <row r="209" spans="2:65" s="1" customFormat="1">
      <c r="B209" s="32"/>
      <c r="D209" s="140" t="s">
        <v>134</v>
      </c>
      <c r="F209" s="141" t="s">
        <v>330</v>
      </c>
      <c r="I209" s="142"/>
      <c r="L209" s="32"/>
      <c r="M209" s="143"/>
      <c r="T209" s="53"/>
      <c r="AT209" s="17" t="s">
        <v>134</v>
      </c>
      <c r="AU209" s="17" t="s">
        <v>83</v>
      </c>
    </row>
    <row r="210" spans="2:65" s="1" customFormat="1" ht="19.5">
      <c r="B210" s="32"/>
      <c r="D210" s="144" t="s">
        <v>136</v>
      </c>
      <c r="F210" s="145" t="s">
        <v>151</v>
      </c>
      <c r="I210" s="142"/>
      <c r="L210" s="32"/>
      <c r="M210" s="143"/>
      <c r="T210" s="53"/>
      <c r="AT210" s="17" t="s">
        <v>136</v>
      </c>
      <c r="AU210" s="17" t="s">
        <v>83</v>
      </c>
    </row>
    <row r="211" spans="2:65" s="1" customFormat="1" ht="16.5" customHeight="1">
      <c r="B211" s="32"/>
      <c r="C211" s="127" t="s">
        <v>331</v>
      </c>
      <c r="D211" s="127" t="s">
        <v>127</v>
      </c>
      <c r="E211" s="128" t="s">
        <v>332</v>
      </c>
      <c r="F211" s="129" t="s">
        <v>333</v>
      </c>
      <c r="G211" s="130" t="s">
        <v>226</v>
      </c>
      <c r="H211" s="131">
        <v>14.04</v>
      </c>
      <c r="I211" s="132"/>
      <c r="J211" s="133">
        <f>ROUND(I211*H211,2)</f>
        <v>0</v>
      </c>
      <c r="K211" s="129" t="s">
        <v>131</v>
      </c>
      <c r="L211" s="32"/>
      <c r="M211" s="134" t="s">
        <v>21</v>
      </c>
      <c r="N211" s="135" t="s">
        <v>44</v>
      </c>
      <c r="P211" s="136">
        <f>O211*H211</f>
        <v>0</v>
      </c>
      <c r="Q211" s="136">
        <v>8.5879999999999998E-5</v>
      </c>
      <c r="R211" s="136">
        <f>Q211*H211</f>
        <v>1.2057551999999998E-3</v>
      </c>
      <c r="S211" s="136">
        <v>0</v>
      </c>
      <c r="T211" s="137">
        <f>S211*H211</f>
        <v>0</v>
      </c>
      <c r="AR211" s="138" t="s">
        <v>217</v>
      </c>
      <c r="AT211" s="138" t="s">
        <v>127</v>
      </c>
      <c r="AU211" s="138" t="s">
        <v>83</v>
      </c>
      <c r="AY211" s="17" t="s">
        <v>125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81</v>
      </c>
      <c r="BK211" s="139">
        <f>ROUND(I211*H211,2)</f>
        <v>0</v>
      </c>
      <c r="BL211" s="17" t="s">
        <v>217</v>
      </c>
      <c r="BM211" s="138" t="s">
        <v>334</v>
      </c>
    </row>
    <row r="212" spans="2:65" s="1" customFormat="1">
      <c r="B212" s="32"/>
      <c r="D212" s="140" t="s">
        <v>134</v>
      </c>
      <c r="F212" s="141" t="s">
        <v>335</v>
      </c>
      <c r="I212" s="142"/>
      <c r="L212" s="32"/>
      <c r="M212" s="143"/>
      <c r="T212" s="53"/>
      <c r="AT212" s="17" t="s">
        <v>134</v>
      </c>
      <c r="AU212" s="17" t="s">
        <v>83</v>
      </c>
    </row>
    <row r="213" spans="2:65" s="1" customFormat="1" ht="19.5">
      <c r="B213" s="32"/>
      <c r="D213" s="144" t="s">
        <v>136</v>
      </c>
      <c r="F213" s="145" t="s">
        <v>151</v>
      </c>
      <c r="I213" s="142"/>
      <c r="L213" s="32"/>
      <c r="M213" s="176"/>
      <c r="N213" s="177"/>
      <c r="O213" s="177"/>
      <c r="P213" s="177"/>
      <c r="Q213" s="177"/>
      <c r="R213" s="177"/>
      <c r="S213" s="177"/>
      <c r="T213" s="178"/>
      <c r="AT213" s="17" t="s">
        <v>136</v>
      </c>
      <c r="AU213" s="17" t="s">
        <v>83</v>
      </c>
    </row>
    <row r="214" spans="2:65" s="1" customFormat="1" ht="6.95" customHeight="1">
      <c r="B214" s="41"/>
      <c r="C214" s="42"/>
      <c r="D214" s="42"/>
      <c r="E214" s="42"/>
      <c r="F214" s="42"/>
      <c r="G214" s="42"/>
      <c r="H214" s="42"/>
      <c r="I214" s="42"/>
      <c r="J214" s="42"/>
      <c r="K214" s="42"/>
      <c r="L214" s="32"/>
    </row>
  </sheetData>
  <sheetProtection algorithmName="SHA-512" hashValue="bkNW5DHnUiNW3btxkHdnyxurfLGtryB7zH27A/lvxquYSPCeRAj9sShG9ChuVq4A10e04eJ0EoqAErKt3lDJyg==" saltValue="HrLluAa3JN2adSIt7zojZlPFUel0g6E9RgwKSTnNLdihwCtcK6iabWnE2iqE/i956fetCELor4Qv5WxBNEbXwQ==" spinCount="100000" sheet="1" objects="1" scenarios="1" formatColumns="0" formatRows="0" autoFilter="0"/>
  <autoFilter ref="C88:K213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100-000000000000}"/>
    <hyperlink ref="F98" r:id="rId2" xr:uid="{00000000-0004-0000-0100-000001000000}"/>
    <hyperlink ref="F100" r:id="rId3" xr:uid="{00000000-0004-0000-0100-000002000000}"/>
    <hyperlink ref="F110" r:id="rId4" xr:uid="{00000000-0004-0000-0100-000003000000}"/>
    <hyperlink ref="F115" r:id="rId5" xr:uid="{00000000-0004-0000-0100-000004000000}"/>
    <hyperlink ref="F120" r:id="rId6" xr:uid="{00000000-0004-0000-0100-000005000000}"/>
    <hyperlink ref="F127" r:id="rId7" xr:uid="{00000000-0004-0000-0100-000006000000}"/>
    <hyperlink ref="F139" r:id="rId8" xr:uid="{00000000-0004-0000-0100-000007000000}"/>
    <hyperlink ref="F144" r:id="rId9" xr:uid="{00000000-0004-0000-0100-000008000000}"/>
    <hyperlink ref="F180" r:id="rId10" xr:uid="{00000000-0004-0000-0100-000009000000}"/>
    <hyperlink ref="F183" r:id="rId11" xr:uid="{00000000-0004-0000-0100-00000A000000}"/>
    <hyperlink ref="F187" r:id="rId12" xr:uid="{00000000-0004-0000-0100-00000B000000}"/>
    <hyperlink ref="F191" r:id="rId13" xr:uid="{00000000-0004-0000-0100-00000C000000}"/>
    <hyperlink ref="F194" r:id="rId14" xr:uid="{00000000-0004-0000-0100-00000D000000}"/>
    <hyperlink ref="F198" r:id="rId15" xr:uid="{00000000-0004-0000-0100-00000E000000}"/>
    <hyperlink ref="F201" r:id="rId16" xr:uid="{00000000-0004-0000-0100-00000F000000}"/>
    <hyperlink ref="F205" r:id="rId17" xr:uid="{00000000-0004-0000-0100-000010000000}"/>
    <hyperlink ref="F209" r:id="rId18" xr:uid="{00000000-0004-0000-0100-000011000000}"/>
    <hyperlink ref="F212" r:id="rId19" xr:uid="{00000000-0004-0000-0100-00001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0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7" t="s">
        <v>86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93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7" t="str">
        <f>'Rekapitulace stavby'!K6</f>
        <v>Lupáčova - Dětské hřiště-2</v>
      </c>
      <c r="F7" s="298"/>
      <c r="G7" s="298"/>
      <c r="H7" s="298"/>
      <c r="L7" s="20"/>
    </row>
    <row r="8" spans="2:46" s="1" customFormat="1" ht="12" customHeight="1">
      <c r="B8" s="32"/>
      <c r="D8" s="27" t="s">
        <v>94</v>
      </c>
      <c r="L8" s="32"/>
    </row>
    <row r="9" spans="2:46" s="1" customFormat="1" ht="16.5" customHeight="1">
      <c r="B9" s="32"/>
      <c r="E9" s="277" t="s">
        <v>336</v>
      </c>
      <c r="F9" s="296"/>
      <c r="G9" s="296"/>
      <c r="H9" s="29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21</v>
      </c>
      <c r="I11" s="27" t="s">
        <v>20</v>
      </c>
      <c r="J11" s="25" t="s">
        <v>21</v>
      </c>
      <c r="L11" s="32"/>
    </row>
    <row r="12" spans="2:46" s="1" customFormat="1" ht="12" customHeight="1">
      <c r="B12" s="32"/>
      <c r="D12" s="27" t="s">
        <v>22</v>
      </c>
      <c r="F12" s="25" t="s">
        <v>23</v>
      </c>
      <c r="I12" s="27" t="s">
        <v>24</v>
      </c>
      <c r="J12" s="49" t="str">
        <f>'Rekapitulace stavby'!AN8</f>
        <v>7. 2. 2024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26</v>
      </c>
      <c r="I14" s="27" t="s">
        <v>27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99" t="str">
        <f>'Rekapitulace stavby'!E14</f>
        <v>Vyplň údaj</v>
      </c>
      <c r="F18" s="291"/>
      <c r="G18" s="291"/>
      <c r="H18" s="291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27</v>
      </c>
      <c r="J20" s="25" t="s">
        <v>21</v>
      </c>
      <c r="L20" s="32"/>
    </row>
    <row r="21" spans="2:12" s="1" customFormat="1" ht="18" customHeight="1">
      <c r="B21" s="32"/>
      <c r="E21" s="25" t="s">
        <v>33</v>
      </c>
      <c r="I21" s="27" t="s">
        <v>29</v>
      </c>
      <c r="J21" s="25" t="s">
        <v>21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27</v>
      </c>
      <c r="J23" s="25" t="s">
        <v>21</v>
      </c>
      <c r="L23" s="32"/>
    </row>
    <row r="24" spans="2:12" s="1" customFormat="1" ht="18" customHeight="1">
      <c r="B24" s="32"/>
      <c r="E24" s="25" t="s">
        <v>36</v>
      </c>
      <c r="I24" s="27" t="s">
        <v>29</v>
      </c>
      <c r="J24" s="25" t="s">
        <v>21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6"/>
      <c r="E27" s="295" t="s">
        <v>21</v>
      </c>
      <c r="F27" s="295"/>
      <c r="G27" s="295"/>
      <c r="H27" s="295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39</v>
      </c>
      <c r="J30" s="63">
        <f>ROUND(J90,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8">
        <f>ROUND((SUM(BE90:BE401)),  2)</f>
        <v>0</v>
      </c>
      <c r="I33" s="89">
        <v>0.21</v>
      </c>
      <c r="J33" s="88">
        <f>ROUND(((SUM(BE90:BE401))*I33),  2)</f>
        <v>0</v>
      </c>
      <c r="L33" s="32"/>
    </row>
    <row r="34" spans="2:12" s="1" customFormat="1" ht="14.45" customHeight="1">
      <c r="B34" s="32"/>
      <c r="E34" s="27" t="s">
        <v>45</v>
      </c>
      <c r="F34" s="88">
        <f>ROUND((SUM(BF90:BF401)),  2)</f>
        <v>0</v>
      </c>
      <c r="I34" s="89">
        <v>0.15</v>
      </c>
      <c r="J34" s="88">
        <f>ROUND(((SUM(BF90:BF401))*I34),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8">
        <f>ROUND((SUM(BG90:BG401)),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8">
        <f>ROUND((SUM(BH90:BH401)),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8">
        <f>ROUND((SUM(BI90:BI401)),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96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7" t="str">
        <f>E7</f>
        <v>Lupáčova - Dětské hřiště-2</v>
      </c>
      <c r="F48" s="298"/>
      <c r="G48" s="298"/>
      <c r="H48" s="298"/>
      <c r="L48" s="32"/>
    </row>
    <row r="49" spans="2:47" s="1" customFormat="1" ht="12" customHeight="1">
      <c r="B49" s="32"/>
      <c r="C49" s="27" t="s">
        <v>94</v>
      </c>
      <c r="L49" s="32"/>
    </row>
    <row r="50" spans="2:47" s="1" customFormat="1" ht="16.5" customHeight="1">
      <c r="B50" s="32"/>
      <c r="E50" s="277" t="str">
        <f>E9</f>
        <v>SO 02 - Krajinářské úpravy</v>
      </c>
      <c r="F50" s="296"/>
      <c r="G50" s="296"/>
      <c r="H50" s="296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22</v>
      </c>
      <c r="F52" s="25" t="str">
        <f>F12</f>
        <v>Praha</v>
      </c>
      <c r="I52" s="27" t="s">
        <v>24</v>
      </c>
      <c r="J52" s="49" t="str">
        <f>IF(J12="","",J12)</f>
        <v>7. 2. 2024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26</v>
      </c>
      <c r="F54" s="25" t="str">
        <f>E15</f>
        <v xml:space="preserve"> </v>
      </c>
      <c r="I54" s="27" t="s">
        <v>32</v>
      </c>
      <c r="J54" s="30" t="str">
        <f>E21</f>
        <v>Land05</v>
      </c>
      <c r="L54" s="32"/>
    </row>
    <row r="55" spans="2:47" s="1" customFormat="1" ht="15.2" customHeight="1">
      <c r="B55" s="32"/>
      <c r="C55" s="27" t="s">
        <v>30</v>
      </c>
      <c r="F55" s="25" t="str">
        <f>IF(E18="","",E18)</f>
        <v>Vyplň údaj</v>
      </c>
      <c r="I55" s="27" t="s">
        <v>35</v>
      </c>
      <c r="J55" s="30" t="str">
        <f>E24</f>
        <v>Soloreal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97</v>
      </c>
      <c r="D57" s="90"/>
      <c r="E57" s="90"/>
      <c r="F57" s="90"/>
      <c r="G57" s="90"/>
      <c r="H57" s="90"/>
      <c r="I57" s="90"/>
      <c r="J57" s="97" t="s">
        <v>98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71</v>
      </c>
      <c r="J59" s="63">
        <f>J90</f>
        <v>0</v>
      </c>
      <c r="L59" s="32"/>
      <c r="AU59" s="17" t="s">
        <v>99</v>
      </c>
    </row>
    <row r="60" spans="2:47" s="8" customFormat="1" ht="24.95" customHeight="1">
      <c r="B60" s="99"/>
      <c r="D60" s="100" t="s">
        <v>100</v>
      </c>
      <c r="E60" s="101"/>
      <c r="F60" s="101"/>
      <c r="G60" s="101"/>
      <c r="H60" s="101"/>
      <c r="I60" s="101"/>
      <c r="J60" s="102">
        <f>J91</f>
        <v>0</v>
      </c>
      <c r="L60" s="99"/>
    </row>
    <row r="61" spans="2:47" s="9" customFormat="1" ht="19.899999999999999" customHeight="1">
      <c r="B61" s="103"/>
      <c r="D61" s="104" t="s">
        <v>101</v>
      </c>
      <c r="E61" s="105"/>
      <c r="F61" s="105"/>
      <c r="G61" s="105"/>
      <c r="H61" s="105"/>
      <c r="I61" s="105"/>
      <c r="J61" s="106">
        <f>J92</f>
        <v>0</v>
      </c>
      <c r="L61" s="103"/>
    </row>
    <row r="62" spans="2:47" s="9" customFormat="1" ht="19.899999999999999" customHeight="1">
      <c r="B62" s="103"/>
      <c r="D62" s="104" t="s">
        <v>102</v>
      </c>
      <c r="E62" s="105"/>
      <c r="F62" s="105"/>
      <c r="G62" s="105"/>
      <c r="H62" s="105"/>
      <c r="I62" s="105"/>
      <c r="J62" s="106">
        <f>J239</f>
        <v>0</v>
      </c>
      <c r="L62" s="103"/>
    </row>
    <row r="63" spans="2:47" s="9" customFormat="1" ht="19.899999999999999" customHeight="1">
      <c r="B63" s="103"/>
      <c r="D63" s="104" t="s">
        <v>337</v>
      </c>
      <c r="E63" s="105"/>
      <c r="F63" s="105"/>
      <c r="G63" s="105"/>
      <c r="H63" s="105"/>
      <c r="I63" s="105"/>
      <c r="J63" s="106">
        <f>J244</f>
        <v>0</v>
      </c>
      <c r="L63" s="103"/>
    </row>
    <row r="64" spans="2:47" s="9" customFormat="1" ht="19.899999999999999" customHeight="1">
      <c r="B64" s="103"/>
      <c r="D64" s="104" t="s">
        <v>104</v>
      </c>
      <c r="E64" s="105"/>
      <c r="F64" s="105"/>
      <c r="G64" s="105"/>
      <c r="H64" s="105"/>
      <c r="I64" s="105"/>
      <c r="J64" s="106">
        <f>J263</f>
        <v>0</v>
      </c>
      <c r="L64" s="103"/>
    </row>
    <row r="65" spans="2:12" s="9" customFormat="1" ht="19.899999999999999" customHeight="1">
      <c r="B65" s="103"/>
      <c r="D65" s="104" t="s">
        <v>338</v>
      </c>
      <c r="E65" s="105"/>
      <c r="F65" s="105"/>
      <c r="G65" s="105"/>
      <c r="H65" s="105"/>
      <c r="I65" s="105"/>
      <c r="J65" s="106">
        <f>J266</f>
        <v>0</v>
      </c>
      <c r="L65" s="103"/>
    </row>
    <row r="66" spans="2:12" s="9" customFormat="1" ht="19.899999999999999" customHeight="1">
      <c r="B66" s="103"/>
      <c r="D66" s="104" t="s">
        <v>105</v>
      </c>
      <c r="E66" s="105"/>
      <c r="F66" s="105"/>
      <c r="G66" s="105"/>
      <c r="H66" s="105"/>
      <c r="I66" s="105"/>
      <c r="J66" s="106">
        <f>J272</f>
        <v>0</v>
      </c>
      <c r="L66" s="103"/>
    </row>
    <row r="67" spans="2:12" s="9" customFormat="1" ht="19.899999999999999" customHeight="1">
      <c r="B67" s="103"/>
      <c r="D67" s="104" t="s">
        <v>106</v>
      </c>
      <c r="E67" s="105"/>
      <c r="F67" s="105"/>
      <c r="G67" s="105"/>
      <c r="H67" s="105"/>
      <c r="I67" s="105"/>
      <c r="J67" s="106">
        <f>J344</f>
        <v>0</v>
      </c>
      <c r="L67" s="103"/>
    </row>
    <row r="68" spans="2:12" s="9" customFormat="1" ht="19.899999999999999" customHeight="1">
      <c r="B68" s="103"/>
      <c r="D68" s="104" t="s">
        <v>107</v>
      </c>
      <c r="E68" s="105"/>
      <c r="F68" s="105"/>
      <c r="G68" s="105"/>
      <c r="H68" s="105"/>
      <c r="I68" s="105"/>
      <c r="J68" s="106">
        <f>J367</f>
        <v>0</v>
      </c>
      <c r="L68" s="103"/>
    </row>
    <row r="69" spans="2:12" s="8" customFormat="1" ht="24.95" customHeight="1">
      <c r="B69" s="99"/>
      <c r="D69" s="100" t="s">
        <v>108</v>
      </c>
      <c r="E69" s="101"/>
      <c r="F69" s="101"/>
      <c r="G69" s="101"/>
      <c r="H69" s="101"/>
      <c r="I69" s="101"/>
      <c r="J69" s="102">
        <f>J371</f>
        <v>0</v>
      </c>
      <c r="L69" s="99"/>
    </row>
    <row r="70" spans="2:12" s="9" customFormat="1" ht="19.899999999999999" customHeight="1">
      <c r="B70" s="103"/>
      <c r="D70" s="104" t="s">
        <v>339</v>
      </c>
      <c r="E70" s="105"/>
      <c r="F70" s="105"/>
      <c r="G70" s="105"/>
      <c r="H70" s="105"/>
      <c r="I70" s="105"/>
      <c r="J70" s="106">
        <f>J372</f>
        <v>0</v>
      </c>
      <c r="L70" s="103"/>
    </row>
    <row r="71" spans="2:12" s="1" customFormat="1" ht="21.75" customHeight="1">
      <c r="B71" s="32"/>
      <c r="L71" s="32"/>
    </row>
    <row r="72" spans="2:12" s="1" customFormat="1" ht="6.95" customHeight="1"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32"/>
    </row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2"/>
    </row>
    <row r="77" spans="2:12" s="1" customFormat="1" ht="24.95" customHeight="1">
      <c r="B77" s="32"/>
      <c r="C77" s="21" t="s">
        <v>110</v>
      </c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16</v>
      </c>
      <c r="L79" s="32"/>
    </row>
    <row r="80" spans="2:12" s="1" customFormat="1" ht="16.5" customHeight="1">
      <c r="B80" s="32"/>
      <c r="E80" s="297" t="str">
        <f>E7</f>
        <v>Lupáčova - Dětské hřiště-2</v>
      </c>
      <c r="F80" s="298"/>
      <c r="G80" s="298"/>
      <c r="H80" s="298"/>
      <c r="L80" s="32"/>
    </row>
    <row r="81" spans="2:65" s="1" customFormat="1" ht="12" customHeight="1">
      <c r="B81" s="32"/>
      <c r="C81" s="27" t="s">
        <v>94</v>
      </c>
      <c r="L81" s="32"/>
    </row>
    <row r="82" spans="2:65" s="1" customFormat="1" ht="16.5" customHeight="1">
      <c r="B82" s="32"/>
      <c r="E82" s="277" t="str">
        <f>E9</f>
        <v>SO 02 - Krajinářské úpravy</v>
      </c>
      <c r="F82" s="296"/>
      <c r="G82" s="296"/>
      <c r="H82" s="296"/>
      <c r="L82" s="32"/>
    </row>
    <row r="83" spans="2:65" s="1" customFormat="1" ht="6.95" customHeight="1">
      <c r="B83" s="32"/>
      <c r="L83" s="32"/>
    </row>
    <row r="84" spans="2:65" s="1" customFormat="1" ht="12" customHeight="1">
      <c r="B84" s="32"/>
      <c r="C84" s="27" t="s">
        <v>22</v>
      </c>
      <c r="F84" s="25" t="str">
        <f>F12</f>
        <v>Praha</v>
      </c>
      <c r="I84" s="27" t="s">
        <v>24</v>
      </c>
      <c r="J84" s="49" t="str">
        <f>IF(J12="","",J12)</f>
        <v>7. 2. 2024</v>
      </c>
      <c r="L84" s="32"/>
    </row>
    <row r="85" spans="2:65" s="1" customFormat="1" ht="6.95" customHeight="1">
      <c r="B85" s="32"/>
      <c r="L85" s="32"/>
    </row>
    <row r="86" spans="2:65" s="1" customFormat="1" ht="15.2" customHeight="1">
      <c r="B86" s="32"/>
      <c r="C86" s="27" t="s">
        <v>26</v>
      </c>
      <c r="F86" s="25" t="str">
        <f>E15</f>
        <v xml:space="preserve"> </v>
      </c>
      <c r="I86" s="27" t="s">
        <v>32</v>
      </c>
      <c r="J86" s="30" t="str">
        <f>E21</f>
        <v>Land05</v>
      </c>
      <c r="L86" s="32"/>
    </row>
    <row r="87" spans="2:65" s="1" customFormat="1" ht="15.2" customHeight="1">
      <c r="B87" s="32"/>
      <c r="C87" s="27" t="s">
        <v>30</v>
      </c>
      <c r="F87" s="25" t="str">
        <f>IF(E18="","",E18)</f>
        <v>Vyplň údaj</v>
      </c>
      <c r="I87" s="27" t="s">
        <v>35</v>
      </c>
      <c r="J87" s="30" t="str">
        <f>E24</f>
        <v>Soloreal</v>
      </c>
      <c r="L87" s="32"/>
    </row>
    <row r="88" spans="2:65" s="1" customFormat="1" ht="10.35" customHeight="1">
      <c r="B88" s="32"/>
      <c r="L88" s="32"/>
    </row>
    <row r="89" spans="2:65" s="10" customFormat="1" ht="29.25" customHeight="1">
      <c r="B89" s="107"/>
      <c r="C89" s="108" t="s">
        <v>111</v>
      </c>
      <c r="D89" s="109" t="s">
        <v>58</v>
      </c>
      <c r="E89" s="109" t="s">
        <v>54</v>
      </c>
      <c r="F89" s="109" t="s">
        <v>55</v>
      </c>
      <c r="G89" s="109" t="s">
        <v>112</v>
      </c>
      <c r="H89" s="109" t="s">
        <v>113</v>
      </c>
      <c r="I89" s="109" t="s">
        <v>114</v>
      </c>
      <c r="J89" s="109" t="s">
        <v>98</v>
      </c>
      <c r="K89" s="110" t="s">
        <v>115</v>
      </c>
      <c r="L89" s="107"/>
      <c r="M89" s="56" t="s">
        <v>21</v>
      </c>
      <c r="N89" s="57" t="s">
        <v>43</v>
      </c>
      <c r="O89" s="57" t="s">
        <v>116</v>
      </c>
      <c r="P89" s="57" t="s">
        <v>117</v>
      </c>
      <c r="Q89" s="57" t="s">
        <v>118</v>
      </c>
      <c r="R89" s="57" t="s">
        <v>119</v>
      </c>
      <c r="S89" s="57" t="s">
        <v>120</v>
      </c>
      <c r="T89" s="58" t="s">
        <v>121</v>
      </c>
    </row>
    <row r="90" spans="2:65" s="1" customFormat="1" ht="22.9" customHeight="1">
      <c r="B90" s="32"/>
      <c r="C90" s="61" t="s">
        <v>122</v>
      </c>
      <c r="J90" s="111">
        <f>BK90</f>
        <v>0</v>
      </c>
      <c r="L90" s="32"/>
      <c r="M90" s="59"/>
      <c r="N90" s="50"/>
      <c r="O90" s="50"/>
      <c r="P90" s="112">
        <f>P91+P371</f>
        <v>0</v>
      </c>
      <c r="Q90" s="50"/>
      <c r="R90" s="112">
        <f>R91+R371</f>
        <v>159.70219174000002</v>
      </c>
      <c r="S90" s="50"/>
      <c r="T90" s="113">
        <f>T91+T371</f>
        <v>16.061919999999997</v>
      </c>
      <c r="AT90" s="17" t="s">
        <v>72</v>
      </c>
      <c r="AU90" s="17" t="s">
        <v>99</v>
      </c>
      <c r="BK90" s="114">
        <f>BK91+BK371</f>
        <v>0</v>
      </c>
    </row>
    <row r="91" spans="2:65" s="11" customFormat="1" ht="25.9" customHeight="1">
      <c r="B91" s="115"/>
      <c r="D91" s="116" t="s">
        <v>72</v>
      </c>
      <c r="E91" s="117" t="s">
        <v>123</v>
      </c>
      <c r="F91" s="117" t="s">
        <v>124</v>
      </c>
      <c r="I91" s="118"/>
      <c r="J91" s="119">
        <f>BK91</f>
        <v>0</v>
      </c>
      <c r="L91" s="115"/>
      <c r="M91" s="120"/>
      <c r="P91" s="121">
        <f>P92+P239+P244+P263+P266+P272+P344+P367</f>
        <v>0</v>
      </c>
      <c r="R91" s="121">
        <f>R92+R239+R244+R263+R266+R272+R344+R367</f>
        <v>159.70219174000002</v>
      </c>
      <c r="T91" s="122">
        <f>T92+T239+T244+T263+T266+T272+T344+T367</f>
        <v>16.061919999999997</v>
      </c>
      <c r="AR91" s="116" t="s">
        <v>81</v>
      </c>
      <c r="AT91" s="123" t="s">
        <v>72</v>
      </c>
      <c r="AU91" s="123" t="s">
        <v>73</v>
      </c>
      <c r="AY91" s="116" t="s">
        <v>125</v>
      </c>
      <c r="BK91" s="124">
        <f>BK92+BK239+BK244+BK263+BK266+BK272+BK344+BK367</f>
        <v>0</v>
      </c>
    </row>
    <row r="92" spans="2:65" s="11" customFormat="1" ht="22.9" customHeight="1">
      <c r="B92" s="115"/>
      <c r="D92" s="116" t="s">
        <v>72</v>
      </c>
      <c r="E92" s="125" t="s">
        <v>81</v>
      </c>
      <c r="F92" s="125" t="s">
        <v>126</v>
      </c>
      <c r="I92" s="118"/>
      <c r="J92" s="126">
        <f>BK92</f>
        <v>0</v>
      </c>
      <c r="L92" s="115"/>
      <c r="M92" s="120"/>
      <c r="P92" s="121">
        <f>SUM(P93:P238)</f>
        <v>0</v>
      </c>
      <c r="R92" s="121">
        <f>SUM(R93:R238)</f>
        <v>7.4692792000000008</v>
      </c>
      <c r="T92" s="122">
        <f>SUM(T93:T238)</f>
        <v>4.1299199999999994</v>
      </c>
      <c r="AR92" s="116" t="s">
        <v>81</v>
      </c>
      <c r="AT92" s="123" t="s">
        <v>72</v>
      </c>
      <c r="AU92" s="123" t="s">
        <v>81</v>
      </c>
      <c r="AY92" s="116" t="s">
        <v>125</v>
      </c>
      <c r="BK92" s="124">
        <f>SUM(BK93:BK238)</f>
        <v>0</v>
      </c>
    </row>
    <row r="93" spans="2:65" s="1" customFormat="1" ht="24.2" customHeight="1">
      <c r="B93" s="32"/>
      <c r="C93" s="127" t="s">
        <v>81</v>
      </c>
      <c r="D93" s="127" t="s">
        <v>127</v>
      </c>
      <c r="E93" s="128" t="s">
        <v>340</v>
      </c>
      <c r="F93" s="129" t="s">
        <v>341</v>
      </c>
      <c r="G93" s="130" t="s">
        <v>226</v>
      </c>
      <c r="H93" s="131">
        <v>51</v>
      </c>
      <c r="I93" s="132"/>
      <c r="J93" s="133">
        <f>ROUND(I93*H93,2)</f>
        <v>0</v>
      </c>
      <c r="K93" s="129" t="s">
        <v>131</v>
      </c>
      <c r="L93" s="32"/>
      <c r="M93" s="134" t="s">
        <v>21</v>
      </c>
      <c r="N93" s="135" t="s">
        <v>44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132</v>
      </c>
      <c r="AT93" s="138" t="s">
        <v>127</v>
      </c>
      <c r="AU93" s="138" t="s">
        <v>83</v>
      </c>
      <c r="AY93" s="17" t="s">
        <v>125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81</v>
      </c>
      <c r="BK93" s="139">
        <f>ROUND(I93*H93,2)</f>
        <v>0</v>
      </c>
      <c r="BL93" s="17" t="s">
        <v>132</v>
      </c>
      <c r="BM93" s="138" t="s">
        <v>342</v>
      </c>
    </row>
    <row r="94" spans="2:65" s="1" customFormat="1">
      <c r="B94" s="32"/>
      <c r="D94" s="140" t="s">
        <v>134</v>
      </c>
      <c r="F94" s="141" t="s">
        <v>343</v>
      </c>
      <c r="I94" s="142"/>
      <c r="L94" s="32"/>
      <c r="M94" s="143"/>
      <c r="T94" s="53"/>
      <c r="AT94" s="17" t="s">
        <v>134</v>
      </c>
      <c r="AU94" s="17" t="s">
        <v>83</v>
      </c>
    </row>
    <row r="95" spans="2:65" s="1" customFormat="1" ht="19.5">
      <c r="B95" s="32"/>
      <c r="D95" s="144" t="s">
        <v>136</v>
      </c>
      <c r="F95" s="145" t="s">
        <v>344</v>
      </c>
      <c r="I95" s="142"/>
      <c r="L95" s="32"/>
      <c r="M95" s="143"/>
      <c r="T95" s="53"/>
      <c r="AT95" s="17" t="s">
        <v>136</v>
      </c>
      <c r="AU95" s="17" t="s">
        <v>83</v>
      </c>
    </row>
    <row r="96" spans="2:65" s="1" customFormat="1" ht="16.5" customHeight="1">
      <c r="B96" s="32"/>
      <c r="C96" s="127" t="s">
        <v>83</v>
      </c>
      <c r="D96" s="127" t="s">
        <v>127</v>
      </c>
      <c r="E96" s="128" t="s">
        <v>345</v>
      </c>
      <c r="F96" s="129" t="s">
        <v>346</v>
      </c>
      <c r="G96" s="130" t="s">
        <v>226</v>
      </c>
      <c r="H96" s="131">
        <v>104.3</v>
      </c>
      <c r="I96" s="132"/>
      <c r="J96" s="133">
        <f>ROUND(I96*H96,2)</f>
        <v>0</v>
      </c>
      <c r="K96" s="129" t="s">
        <v>131</v>
      </c>
      <c r="L96" s="32"/>
      <c r="M96" s="134" t="s">
        <v>21</v>
      </c>
      <c r="N96" s="135" t="s">
        <v>44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132</v>
      </c>
      <c r="AT96" s="138" t="s">
        <v>127</v>
      </c>
      <c r="AU96" s="138" t="s">
        <v>83</v>
      </c>
      <c r="AY96" s="17" t="s">
        <v>125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81</v>
      </c>
      <c r="BK96" s="139">
        <f>ROUND(I96*H96,2)</f>
        <v>0</v>
      </c>
      <c r="BL96" s="17" t="s">
        <v>132</v>
      </c>
      <c r="BM96" s="138" t="s">
        <v>347</v>
      </c>
    </row>
    <row r="97" spans="2:65" s="1" customFormat="1">
      <c r="B97" s="32"/>
      <c r="D97" s="140" t="s">
        <v>134</v>
      </c>
      <c r="F97" s="141" t="s">
        <v>348</v>
      </c>
      <c r="I97" s="142"/>
      <c r="L97" s="32"/>
      <c r="M97" s="143"/>
      <c r="T97" s="53"/>
      <c r="AT97" s="17" t="s">
        <v>134</v>
      </c>
      <c r="AU97" s="17" t="s">
        <v>83</v>
      </c>
    </row>
    <row r="98" spans="2:65" s="1" customFormat="1" ht="19.5">
      <c r="B98" s="32"/>
      <c r="D98" s="144" t="s">
        <v>136</v>
      </c>
      <c r="F98" s="145" t="s">
        <v>344</v>
      </c>
      <c r="I98" s="142"/>
      <c r="L98" s="32"/>
      <c r="M98" s="143"/>
      <c r="T98" s="53"/>
      <c r="AT98" s="17" t="s">
        <v>136</v>
      </c>
      <c r="AU98" s="17" t="s">
        <v>83</v>
      </c>
    </row>
    <row r="99" spans="2:65" s="1" customFormat="1" ht="24.2" customHeight="1">
      <c r="B99" s="32"/>
      <c r="C99" s="127" t="s">
        <v>146</v>
      </c>
      <c r="D99" s="127" t="s">
        <v>127</v>
      </c>
      <c r="E99" s="128" t="s">
        <v>349</v>
      </c>
      <c r="F99" s="129" t="s">
        <v>350</v>
      </c>
      <c r="G99" s="130" t="s">
        <v>143</v>
      </c>
      <c r="H99" s="131">
        <v>5</v>
      </c>
      <c r="I99" s="132"/>
      <c r="J99" s="133">
        <f>ROUND(I99*H99,2)</f>
        <v>0</v>
      </c>
      <c r="K99" s="129" t="s">
        <v>131</v>
      </c>
      <c r="L99" s="32"/>
      <c r="M99" s="134" t="s">
        <v>21</v>
      </c>
      <c r="N99" s="135" t="s">
        <v>44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132</v>
      </c>
      <c r="AT99" s="138" t="s">
        <v>127</v>
      </c>
      <c r="AU99" s="138" t="s">
        <v>83</v>
      </c>
      <c r="AY99" s="17" t="s">
        <v>125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81</v>
      </c>
      <c r="BK99" s="139">
        <f>ROUND(I99*H99,2)</f>
        <v>0</v>
      </c>
      <c r="BL99" s="17" t="s">
        <v>132</v>
      </c>
      <c r="BM99" s="138" t="s">
        <v>351</v>
      </c>
    </row>
    <row r="100" spans="2:65" s="1" customFormat="1">
      <c r="B100" s="32"/>
      <c r="D100" s="140" t="s">
        <v>134</v>
      </c>
      <c r="F100" s="141" t="s">
        <v>352</v>
      </c>
      <c r="I100" s="142"/>
      <c r="L100" s="32"/>
      <c r="M100" s="143"/>
      <c r="T100" s="53"/>
      <c r="AT100" s="17" t="s">
        <v>134</v>
      </c>
      <c r="AU100" s="17" t="s">
        <v>83</v>
      </c>
    </row>
    <row r="101" spans="2:65" s="1" customFormat="1" ht="19.5">
      <c r="B101" s="32"/>
      <c r="D101" s="144" t="s">
        <v>136</v>
      </c>
      <c r="F101" s="145" t="s">
        <v>344</v>
      </c>
      <c r="I101" s="142"/>
      <c r="L101" s="32"/>
      <c r="M101" s="143"/>
      <c r="T101" s="53"/>
      <c r="AT101" s="17" t="s">
        <v>136</v>
      </c>
      <c r="AU101" s="17" t="s">
        <v>83</v>
      </c>
    </row>
    <row r="102" spans="2:65" s="1" customFormat="1" ht="21.75" customHeight="1">
      <c r="B102" s="32"/>
      <c r="C102" s="127" t="s">
        <v>132</v>
      </c>
      <c r="D102" s="127" t="s">
        <v>127</v>
      </c>
      <c r="E102" s="128" t="s">
        <v>353</v>
      </c>
      <c r="F102" s="129" t="s">
        <v>354</v>
      </c>
      <c r="G102" s="130" t="s">
        <v>226</v>
      </c>
      <c r="H102" s="131">
        <v>51</v>
      </c>
      <c r="I102" s="132"/>
      <c r="J102" s="133">
        <f>ROUND(I102*H102,2)</f>
        <v>0</v>
      </c>
      <c r="K102" s="129" t="s">
        <v>131</v>
      </c>
      <c r="L102" s="32"/>
      <c r="M102" s="134" t="s">
        <v>21</v>
      </c>
      <c r="N102" s="135" t="s">
        <v>44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132</v>
      </c>
      <c r="AT102" s="138" t="s">
        <v>127</v>
      </c>
      <c r="AU102" s="138" t="s">
        <v>83</v>
      </c>
      <c r="AY102" s="17" t="s">
        <v>125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81</v>
      </c>
      <c r="BK102" s="139">
        <f>ROUND(I102*H102,2)</f>
        <v>0</v>
      </c>
      <c r="BL102" s="17" t="s">
        <v>132</v>
      </c>
      <c r="BM102" s="138" t="s">
        <v>355</v>
      </c>
    </row>
    <row r="103" spans="2:65" s="1" customFormat="1">
      <c r="B103" s="32"/>
      <c r="D103" s="140" t="s">
        <v>134</v>
      </c>
      <c r="F103" s="141" t="s">
        <v>356</v>
      </c>
      <c r="I103" s="142"/>
      <c r="L103" s="32"/>
      <c r="M103" s="143"/>
      <c r="T103" s="53"/>
      <c r="AT103" s="17" t="s">
        <v>134</v>
      </c>
      <c r="AU103" s="17" t="s">
        <v>83</v>
      </c>
    </row>
    <row r="104" spans="2:65" s="1" customFormat="1" ht="19.5">
      <c r="B104" s="32"/>
      <c r="D104" s="144" t="s">
        <v>136</v>
      </c>
      <c r="F104" s="145" t="s">
        <v>344</v>
      </c>
      <c r="I104" s="142"/>
      <c r="L104" s="32"/>
      <c r="M104" s="143"/>
      <c r="T104" s="53"/>
      <c r="AT104" s="17" t="s">
        <v>136</v>
      </c>
      <c r="AU104" s="17" t="s">
        <v>83</v>
      </c>
    </row>
    <row r="105" spans="2:65" s="12" customFormat="1">
      <c r="B105" s="146"/>
      <c r="D105" s="144" t="s">
        <v>138</v>
      </c>
      <c r="E105" s="147" t="s">
        <v>21</v>
      </c>
      <c r="F105" s="148" t="s">
        <v>357</v>
      </c>
      <c r="H105" s="149">
        <v>51</v>
      </c>
      <c r="I105" s="150"/>
      <c r="L105" s="146"/>
      <c r="M105" s="151"/>
      <c r="T105" s="152"/>
      <c r="AT105" s="147" t="s">
        <v>138</v>
      </c>
      <c r="AU105" s="147" t="s">
        <v>83</v>
      </c>
      <c r="AV105" s="12" t="s">
        <v>83</v>
      </c>
      <c r="AW105" s="12" t="s">
        <v>34</v>
      </c>
      <c r="AX105" s="12" t="s">
        <v>81</v>
      </c>
      <c r="AY105" s="147" t="s">
        <v>125</v>
      </c>
    </row>
    <row r="106" spans="2:65" s="1" customFormat="1" ht="37.9" customHeight="1">
      <c r="B106" s="32"/>
      <c r="C106" s="127" t="s">
        <v>160</v>
      </c>
      <c r="D106" s="127" t="s">
        <v>127</v>
      </c>
      <c r="E106" s="128" t="s">
        <v>358</v>
      </c>
      <c r="F106" s="129" t="s">
        <v>359</v>
      </c>
      <c r="G106" s="130" t="s">
        <v>226</v>
      </c>
      <c r="H106" s="131">
        <v>19.600000000000001</v>
      </c>
      <c r="I106" s="132"/>
      <c r="J106" s="133">
        <f>ROUND(I106*H106,2)</f>
        <v>0</v>
      </c>
      <c r="K106" s="129" t="s">
        <v>131</v>
      </c>
      <c r="L106" s="32"/>
      <c r="M106" s="134" t="s">
        <v>21</v>
      </c>
      <c r="N106" s="135" t="s">
        <v>44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132</v>
      </c>
      <c r="AT106" s="138" t="s">
        <v>127</v>
      </c>
      <c r="AU106" s="138" t="s">
        <v>83</v>
      </c>
      <c r="AY106" s="17" t="s">
        <v>125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81</v>
      </c>
      <c r="BK106" s="139">
        <f>ROUND(I106*H106,2)</f>
        <v>0</v>
      </c>
      <c r="BL106" s="17" t="s">
        <v>132</v>
      </c>
      <c r="BM106" s="138" t="s">
        <v>360</v>
      </c>
    </row>
    <row r="107" spans="2:65" s="1" customFormat="1">
      <c r="B107" s="32"/>
      <c r="D107" s="140" t="s">
        <v>134</v>
      </c>
      <c r="F107" s="141" t="s">
        <v>361</v>
      </c>
      <c r="I107" s="142"/>
      <c r="L107" s="32"/>
      <c r="M107" s="143"/>
      <c r="T107" s="53"/>
      <c r="AT107" s="17" t="s">
        <v>134</v>
      </c>
      <c r="AU107" s="17" t="s">
        <v>83</v>
      </c>
    </row>
    <row r="108" spans="2:65" s="1" customFormat="1" ht="19.5">
      <c r="B108" s="32"/>
      <c r="D108" s="144" t="s">
        <v>136</v>
      </c>
      <c r="F108" s="145" t="s">
        <v>344</v>
      </c>
      <c r="I108" s="142"/>
      <c r="L108" s="32"/>
      <c r="M108" s="143"/>
      <c r="T108" s="53"/>
      <c r="AT108" s="17" t="s">
        <v>136</v>
      </c>
      <c r="AU108" s="17" t="s">
        <v>83</v>
      </c>
    </row>
    <row r="109" spans="2:65" s="12" customFormat="1">
      <c r="B109" s="146"/>
      <c r="D109" s="144" t="s">
        <v>138</v>
      </c>
      <c r="E109" s="147" t="s">
        <v>21</v>
      </c>
      <c r="F109" s="148" t="s">
        <v>362</v>
      </c>
      <c r="H109" s="149">
        <v>19.600000000000001</v>
      </c>
      <c r="I109" s="150"/>
      <c r="L109" s="146"/>
      <c r="M109" s="151"/>
      <c r="T109" s="152"/>
      <c r="AT109" s="147" t="s">
        <v>138</v>
      </c>
      <c r="AU109" s="147" t="s">
        <v>83</v>
      </c>
      <c r="AV109" s="12" t="s">
        <v>83</v>
      </c>
      <c r="AW109" s="12" t="s">
        <v>34</v>
      </c>
      <c r="AX109" s="12" t="s">
        <v>81</v>
      </c>
      <c r="AY109" s="147" t="s">
        <v>125</v>
      </c>
    </row>
    <row r="110" spans="2:65" s="1" customFormat="1" ht="24.2" customHeight="1">
      <c r="B110" s="32"/>
      <c r="C110" s="127" t="s">
        <v>165</v>
      </c>
      <c r="D110" s="127" t="s">
        <v>127</v>
      </c>
      <c r="E110" s="128" t="s">
        <v>363</v>
      </c>
      <c r="F110" s="129" t="s">
        <v>364</v>
      </c>
      <c r="G110" s="130" t="s">
        <v>220</v>
      </c>
      <c r="H110" s="131">
        <v>20</v>
      </c>
      <c r="I110" s="132"/>
      <c r="J110" s="133">
        <f>ROUND(I110*H110,2)</f>
        <v>0</v>
      </c>
      <c r="K110" s="129" t="s">
        <v>131</v>
      </c>
      <c r="L110" s="32"/>
      <c r="M110" s="134" t="s">
        <v>21</v>
      </c>
      <c r="N110" s="135" t="s">
        <v>44</v>
      </c>
      <c r="P110" s="136">
        <f>O110*H110</f>
        <v>0</v>
      </c>
      <c r="Q110" s="136">
        <v>0</v>
      </c>
      <c r="R110" s="136">
        <f>Q110*H110</f>
        <v>0</v>
      </c>
      <c r="S110" s="136">
        <v>0.20499999999999999</v>
      </c>
      <c r="T110" s="137">
        <f>S110*H110</f>
        <v>4.0999999999999996</v>
      </c>
      <c r="AR110" s="138" t="s">
        <v>132</v>
      </c>
      <c r="AT110" s="138" t="s">
        <v>127</v>
      </c>
      <c r="AU110" s="138" t="s">
        <v>83</v>
      </c>
      <c r="AY110" s="17" t="s">
        <v>125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81</v>
      </c>
      <c r="BK110" s="139">
        <f>ROUND(I110*H110,2)</f>
        <v>0</v>
      </c>
      <c r="BL110" s="17" t="s">
        <v>132</v>
      </c>
      <c r="BM110" s="138" t="s">
        <v>365</v>
      </c>
    </row>
    <row r="111" spans="2:65" s="1" customFormat="1">
      <c r="B111" s="32"/>
      <c r="D111" s="140" t="s">
        <v>134</v>
      </c>
      <c r="F111" s="141" t="s">
        <v>366</v>
      </c>
      <c r="I111" s="142"/>
      <c r="L111" s="32"/>
      <c r="M111" s="143"/>
      <c r="T111" s="53"/>
      <c r="AT111" s="17" t="s">
        <v>134</v>
      </c>
      <c r="AU111" s="17" t="s">
        <v>83</v>
      </c>
    </row>
    <row r="112" spans="2:65" s="1" customFormat="1" ht="19.5">
      <c r="B112" s="32"/>
      <c r="D112" s="144" t="s">
        <v>136</v>
      </c>
      <c r="F112" s="145" t="s">
        <v>344</v>
      </c>
      <c r="I112" s="142"/>
      <c r="L112" s="32"/>
      <c r="M112" s="143"/>
      <c r="T112" s="53"/>
      <c r="AT112" s="17" t="s">
        <v>136</v>
      </c>
      <c r="AU112" s="17" t="s">
        <v>83</v>
      </c>
    </row>
    <row r="113" spans="2:65" s="1" customFormat="1" ht="21.75" customHeight="1">
      <c r="B113" s="32"/>
      <c r="C113" s="127" t="s">
        <v>171</v>
      </c>
      <c r="D113" s="127" t="s">
        <v>127</v>
      </c>
      <c r="E113" s="128" t="s">
        <v>367</v>
      </c>
      <c r="F113" s="129" t="s">
        <v>368</v>
      </c>
      <c r="G113" s="130" t="s">
        <v>226</v>
      </c>
      <c r="H113" s="131">
        <v>37.4</v>
      </c>
      <c r="I113" s="132"/>
      <c r="J113" s="133">
        <f>ROUND(I113*H113,2)</f>
        <v>0</v>
      </c>
      <c r="K113" s="129" t="s">
        <v>131</v>
      </c>
      <c r="L113" s="32"/>
      <c r="M113" s="134" t="s">
        <v>21</v>
      </c>
      <c r="N113" s="135" t="s">
        <v>44</v>
      </c>
      <c r="P113" s="136">
        <f>O113*H113</f>
        <v>0</v>
      </c>
      <c r="Q113" s="136">
        <v>0</v>
      </c>
      <c r="R113" s="136">
        <f>Q113*H113</f>
        <v>0</v>
      </c>
      <c r="S113" s="136">
        <v>8.0000000000000004E-4</v>
      </c>
      <c r="T113" s="137">
        <f>S113*H113</f>
        <v>2.9919999999999999E-2</v>
      </c>
      <c r="AR113" s="138" t="s">
        <v>132</v>
      </c>
      <c r="AT113" s="138" t="s">
        <v>127</v>
      </c>
      <c r="AU113" s="138" t="s">
        <v>83</v>
      </c>
      <c r="AY113" s="17" t="s">
        <v>125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81</v>
      </c>
      <c r="BK113" s="139">
        <f>ROUND(I113*H113,2)</f>
        <v>0</v>
      </c>
      <c r="BL113" s="17" t="s">
        <v>132</v>
      </c>
      <c r="BM113" s="138" t="s">
        <v>369</v>
      </c>
    </row>
    <row r="114" spans="2:65" s="1" customFormat="1">
      <c r="B114" s="32"/>
      <c r="D114" s="140" t="s">
        <v>134</v>
      </c>
      <c r="F114" s="141" t="s">
        <v>370</v>
      </c>
      <c r="I114" s="142"/>
      <c r="L114" s="32"/>
      <c r="M114" s="143"/>
      <c r="T114" s="53"/>
      <c r="AT114" s="17" t="s">
        <v>134</v>
      </c>
      <c r="AU114" s="17" t="s">
        <v>83</v>
      </c>
    </row>
    <row r="115" spans="2:65" s="1" customFormat="1" ht="19.5">
      <c r="B115" s="32"/>
      <c r="D115" s="144" t="s">
        <v>136</v>
      </c>
      <c r="F115" s="145" t="s">
        <v>344</v>
      </c>
      <c r="I115" s="142"/>
      <c r="L115" s="32"/>
      <c r="M115" s="143"/>
      <c r="T115" s="53"/>
      <c r="AT115" s="17" t="s">
        <v>136</v>
      </c>
      <c r="AU115" s="17" t="s">
        <v>83</v>
      </c>
    </row>
    <row r="116" spans="2:65" s="1" customFormat="1" ht="24.2" customHeight="1">
      <c r="B116" s="32"/>
      <c r="C116" s="127" t="s">
        <v>169</v>
      </c>
      <c r="D116" s="127" t="s">
        <v>127</v>
      </c>
      <c r="E116" s="128" t="s">
        <v>371</v>
      </c>
      <c r="F116" s="129" t="s">
        <v>372</v>
      </c>
      <c r="G116" s="130" t="s">
        <v>130</v>
      </c>
      <c r="H116" s="131">
        <v>96</v>
      </c>
      <c r="I116" s="132"/>
      <c r="J116" s="133">
        <f>ROUND(I116*H116,2)</f>
        <v>0</v>
      </c>
      <c r="K116" s="129" t="s">
        <v>21</v>
      </c>
      <c r="L116" s="32"/>
      <c r="M116" s="134" t="s">
        <v>21</v>
      </c>
      <c r="N116" s="135" t="s">
        <v>44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132</v>
      </c>
      <c r="AT116" s="138" t="s">
        <v>127</v>
      </c>
      <c r="AU116" s="138" t="s">
        <v>83</v>
      </c>
      <c r="AY116" s="17" t="s">
        <v>125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81</v>
      </c>
      <c r="BK116" s="139">
        <f>ROUND(I116*H116,2)</f>
        <v>0</v>
      </c>
      <c r="BL116" s="17" t="s">
        <v>132</v>
      </c>
      <c r="BM116" s="138" t="s">
        <v>373</v>
      </c>
    </row>
    <row r="117" spans="2:65" s="1" customFormat="1" ht="19.5">
      <c r="B117" s="32"/>
      <c r="D117" s="144" t="s">
        <v>136</v>
      </c>
      <c r="F117" s="145" t="s">
        <v>344</v>
      </c>
      <c r="I117" s="142"/>
      <c r="L117" s="32"/>
      <c r="M117" s="143"/>
      <c r="T117" s="53"/>
      <c r="AT117" s="17" t="s">
        <v>136</v>
      </c>
      <c r="AU117" s="17" t="s">
        <v>83</v>
      </c>
    </row>
    <row r="118" spans="2:65" s="12" customFormat="1">
      <c r="B118" s="146"/>
      <c r="D118" s="144" t="s">
        <v>138</v>
      </c>
      <c r="E118" s="147" t="s">
        <v>21</v>
      </c>
      <c r="F118" s="148" t="s">
        <v>374</v>
      </c>
      <c r="H118" s="149">
        <v>96</v>
      </c>
      <c r="I118" s="150"/>
      <c r="L118" s="146"/>
      <c r="M118" s="151"/>
      <c r="T118" s="152"/>
      <c r="AT118" s="147" t="s">
        <v>138</v>
      </c>
      <c r="AU118" s="147" t="s">
        <v>83</v>
      </c>
      <c r="AV118" s="12" t="s">
        <v>83</v>
      </c>
      <c r="AW118" s="12" t="s">
        <v>34</v>
      </c>
      <c r="AX118" s="12" t="s">
        <v>81</v>
      </c>
      <c r="AY118" s="147" t="s">
        <v>125</v>
      </c>
    </row>
    <row r="119" spans="2:65" s="1" customFormat="1" ht="24.2" customHeight="1">
      <c r="B119" s="32"/>
      <c r="C119" s="127" t="s">
        <v>179</v>
      </c>
      <c r="D119" s="127" t="s">
        <v>127</v>
      </c>
      <c r="E119" s="128" t="s">
        <v>375</v>
      </c>
      <c r="F119" s="129" t="s">
        <v>376</v>
      </c>
      <c r="G119" s="130" t="s">
        <v>130</v>
      </c>
      <c r="H119" s="131">
        <v>54.36</v>
      </c>
      <c r="I119" s="132"/>
      <c r="J119" s="133">
        <f>ROUND(I119*H119,2)</f>
        <v>0</v>
      </c>
      <c r="K119" s="129" t="s">
        <v>131</v>
      </c>
      <c r="L119" s="32"/>
      <c r="M119" s="134" t="s">
        <v>21</v>
      </c>
      <c r="N119" s="135" t="s">
        <v>44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132</v>
      </c>
      <c r="AT119" s="138" t="s">
        <v>127</v>
      </c>
      <c r="AU119" s="138" t="s">
        <v>83</v>
      </c>
      <c r="AY119" s="17" t="s">
        <v>125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81</v>
      </c>
      <c r="BK119" s="139">
        <f>ROUND(I119*H119,2)</f>
        <v>0</v>
      </c>
      <c r="BL119" s="17" t="s">
        <v>132</v>
      </c>
      <c r="BM119" s="138" t="s">
        <v>377</v>
      </c>
    </row>
    <row r="120" spans="2:65" s="1" customFormat="1">
      <c r="B120" s="32"/>
      <c r="D120" s="140" t="s">
        <v>134</v>
      </c>
      <c r="F120" s="141" t="s">
        <v>378</v>
      </c>
      <c r="I120" s="142"/>
      <c r="L120" s="32"/>
      <c r="M120" s="143"/>
      <c r="T120" s="53"/>
      <c r="AT120" s="17" t="s">
        <v>134</v>
      </c>
      <c r="AU120" s="17" t="s">
        <v>83</v>
      </c>
    </row>
    <row r="121" spans="2:65" s="1" customFormat="1" ht="19.5">
      <c r="B121" s="32"/>
      <c r="D121" s="144" t="s">
        <v>136</v>
      </c>
      <c r="F121" s="145" t="s">
        <v>344</v>
      </c>
      <c r="I121" s="142"/>
      <c r="L121" s="32"/>
      <c r="M121" s="143"/>
      <c r="T121" s="53"/>
      <c r="AT121" s="17" t="s">
        <v>136</v>
      </c>
      <c r="AU121" s="17" t="s">
        <v>83</v>
      </c>
    </row>
    <row r="122" spans="2:65" s="12" customFormat="1">
      <c r="B122" s="146"/>
      <c r="D122" s="144" t="s">
        <v>138</v>
      </c>
      <c r="E122" s="147" t="s">
        <v>21</v>
      </c>
      <c r="F122" s="148" t="s">
        <v>379</v>
      </c>
      <c r="H122" s="149">
        <v>54.36</v>
      </c>
      <c r="I122" s="150"/>
      <c r="L122" s="146"/>
      <c r="M122" s="151"/>
      <c r="T122" s="152"/>
      <c r="AT122" s="147" t="s">
        <v>138</v>
      </c>
      <c r="AU122" s="147" t="s">
        <v>83</v>
      </c>
      <c r="AV122" s="12" t="s">
        <v>83</v>
      </c>
      <c r="AW122" s="12" t="s">
        <v>34</v>
      </c>
      <c r="AX122" s="12" t="s">
        <v>73</v>
      </c>
      <c r="AY122" s="147" t="s">
        <v>125</v>
      </c>
    </row>
    <row r="123" spans="2:65" s="13" customFormat="1">
      <c r="B123" s="153"/>
      <c r="D123" s="144" t="s">
        <v>138</v>
      </c>
      <c r="E123" s="154" t="s">
        <v>21</v>
      </c>
      <c r="F123" s="155" t="s">
        <v>155</v>
      </c>
      <c r="H123" s="156">
        <v>54.36</v>
      </c>
      <c r="I123" s="157"/>
      <c r="L123" s="153"/>
      <c r="M123" s="158"/>
      <c r="T123" s="159"/>
      <c r="AT123" s="154" t="s">
        <v>138</v>
      </c>
      <c r="AU123" s="154" t="s">
        <v>83</v>
      </c>
      <c r="AV123" s="13" t="s">
        <v>132</v>
      </c>
      <c r="AW123" s="13" t="s">
        <v>34</v>
      </c>
      <c r="AX123" s="13" t="s">
        <v>81</v>
      </c>
      <c r="AY123" s="154" t="s">
        <v>125</v>
      </c>
    </row>
    <row r="124" spans="2:65" s="1" customFormat="1" ht="24.2" customHeight="1">
      <c r="B124" s="32"/>
      <c r="C124" s="127" t="s">
        <v>185</v>
      </c>
      <c r="D124" s="127" t="s">
        <v>127</v>
      </c>
      <c r="E124" s="128" t="s">
        <v>380</v>
      </c>
      <c r="F124" s="129" t="s">
        <v>381</v>
      </c>
      <c r="G124" s="130" t="s">
        <v>130</v>
      </c>
      <c r="H124" s="131">
        <v>27.18</v>
      </c>
      <c r="I124" s="132"/>
      <c r="J124" s="133">
        <f>ROUND(I124*H124,2)</f>
        <v>0</v>
      </c>
      <c r="K124" s="129" t="s">
        <v>131</v>
      </c>
      <c r="L124" s="32"/>
      <c r="M124" s="134" t="s">
        <v>21</v>
      </c>
      <c r="N124" s="135" t="s">
        <v>44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132</v>
      </c>
      <c r="AT124" s="138" t="s">
        <v>127</v>
      </c>
      <c r="AU124" s="138" t="s">
        <v>83</v>
      </c>
      <c r="AY124" s="17" t="s">
        <v>125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81</v>
      </c>
      <c r="BK124" s="139">
        <f>ROUND(I124*H124,2)</f>
        <v>0</v>
      </c>
      <c r="BL124" s="17" t="s">
        <v>132</v>
      </c>
      <c r="BM124" s="138" t="s">
        <v>382</v>
      </c>
    </row>
    <row r="125" spans="2:65" s="1" customFormat="1">
      <c r="B125" s="32"/>
      <c r="D125" s="140" t="s">
        <v>134</v>
      </c>
      <c r="F125" s="141" t="s">
        <v>383</v>
      </c>
      <c r="I125" s="142"/>
      <c r="L125" s="32"/>
      <c r="M125" s="143"/>
      <c r="T125" s="53"/>
      <c r="AT125" s="17" t="s">
        <v>134</v>
      </c>
      <c r="AU125" s="17" t="s">
        <v>83</v>
      </c>
    </row>
    <row r="126" spans="2:65" s="1" customFormat="1" ht="19.5">
      <c r="B126" s="32"/>
      <c r="D126" s="144" t="s">
        <v>136</v>
      </c>
      <c r="F126" s="145" t="s">
        <v>344</v>
      </c>
      <c r="I126" s="142"/>
      <c r="L126" s="32"/>
      <c r="M126" s="143"/>
      <c r="T126" s="53"/>
      <c r="AT126" s="17" t="s">
        <v>136</v>
      </c>
      <c r="AU126" s="17" t="s">
        <v>83</v>
      </c>
    </row>
    <row r="127" spans="2:65" s="12" customFormat="1">
      <c r="B127" s="146"/>
      <c r="D127" s="144" t="s">
        <v>138</v>
      </c>
      <c r="E127" s="147" t="s">
        <v>21</v>
      </c>
      <c r="F127" s="148" t="s">
        <v>384</v>
      </c>
      <c r="H127" s="149">
        <v>27.18</v>
      </c>
      <c r="I127" s="150"/>
      <c r="L127" s="146"/>
      <c r="M127" s="151"/>
      <c r="T127" s="152"/>
      <c r="AT127" s="147" t="s">
        <v>138</v>
      </c>
      <c r="AU127" s="147" t="s">
        <v>83</v>
      </c>
      <c r="AV127" s="12" t="s">
        <v>83</v>
      </c>
      <c r="AW127" s="12" t="s">
        <v>34</v>
      </c>
      <c r="AX127" s="12" t="s">
        <v>73</v>
      </c>
      <c r="AY127" s="147" t="s">
        <v>125</v>
      </c>
    </row>
    <row r="128" spans="2:65" s="13" customFormat="1">
      <c r="B128" s="153"/>
      <c r="D128" s="144" t="s">
        <v>138</v>
      </c>
      <c r="E128" s="154" t="s">
        <v>21</v>
      </c>
      <c r="F128" s="155" t="s">
        <v>155</v>
      </c>
      <c r="H128" s="156">
        <v>27.18</v>
      </c>
      <c r="I128" s="157"/>
      <c r="L128" s="153"/>
      <c r="M128" s="158"/>
      <c r="T128" s="159"/>
      <c r="AT128" s="154" t="s">
        <v>138</v>
      </c>
      <c r="AU128" s="154" t="s">
        <v>83</v>
      </c>
      <c r="AV128" s="13" t="s">
        <v>132</v>
      </c>
      <c r="AW128" s="13" t="s">
        <v>34</v>
      </c>
      <c r="AX128" s="13" t="s">
        <v>81</v>
      </c>
      <c r="AY128" s="154" t="s">
        <v>125</v>
      </c>
    </row>
    <row r="129" spans="2:65" s="1" customFormat="1" ht="24.2" customHeight="1">
      <c r="B129" s="32"/>
      <c r="C129" s="127" t="s">
        <v>191</v>
      </c>
      <c r="D129" s="127" t="s">
        <v>127</v>
      </c>
      <c r="E129" s="128" t="s">
        <v>385</v>
      </c>
      <c r="F129" s="129" t="s">
        <v>386</v>
      </c>
      <c r="G129" s="130" t="s">
        <v>226</v>
      </c>
      <c r="H129" s="131">
        <v>109</v>
      </c>
      <c r="I129" s="132"/>
      <c r="J129" s="133">
        <f>ROUND(I129*H129,2)</f>
        <v>0</v>
      </c>
      <c r="K129" s="129" t="s">
        <v>131</v>
      </c>
      <c r="L129" s="32"/>
      <c r="M129" s="134" t="s">
        <v>21</v>
      </c>
      <c r="N129" s="135" t="s">
        <v>44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132</v>
      </c>
      <c r="AT129" s="138" t="s">
        <v>127</v>
      </c>
      <c r="AU129" s="138" t="s">
        <v>83</v>
      </c>
      <c r="AY129" s="17" t="s">
        <v>125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81</v>
      </c>
      <c r="BK129" s="139">
        <f>ROUND(I129*H129,2)</f>
        <v>0</v>
      </c>
      <c r="BL129" s="17" t="s">
        <v>132</v>
      </c>
      <c r="BM129" s="138" t="s">
        <v>387</v>
      </c>
    </row>
    <row r="130" spans="2:65" s="1" customFormat="1">
      <c r="B130" s="32"/>
      <c r="D130" s="140" t="s">
        <v>134</v>
      </c>
      <c r="F130" s="141" t="s">
        <v>388</v>
      </c>
      <c r="I130" s="142"/>
      <c r="L130" s="32"/>
      <c r="M130" s="143"/>
      <c r="T130" s="53"/>
      <c r="AT130" s="17" t="s">
        <v>134</v>
      </c>
      <c r="AU130" s="17" t="s">
        <v>83</v>
      </c>
    </row>
    <row r="131" spans="2:65" s="1" customFormat="1" ht="19.5">
      <c r="B131" s="32"/>
      <c r="D131" s="144" t="s">
        <v>136</v>
      </c>
      <c r="F131" s="145" t="s">
        <v>344</v>
      </c>
      <c r="I131" s="142"/>
      <c r="L131" s="32"/>
      <c r="M131" s="143"/>
      <c r="T131" s="53"/>
      <c r="AT131" s="17" t="s">
        <v>136</v>
      </c>
      <c r="AU131" s="17" t="s">
        <v>83</v>
      </c>
    </row>
    <row r="132" spans="2:65" s="1" customFormat="1" ht="16.5" customHeight="1">
      <c r="B132" s="32"/>
      <c r="C132" s="160" t="s">
        <v>198</v>
      </c>
      <c r="D132" s="160" t="s">
        <v>166</v>
      </c>
      <c r="E132" s="161" t="s">
        <v>389</v>
      </c>
      <c r="F132" s="162" t="s">
        <v>390</v>
      </c>
      <c r="G132" s="163" t="s">
        <v>130</v>
      </c>
      <c r="H132" s="164">
        <v>10.9</v>
      </c>
      <c r="I132" s="165"/>
      <c r="J132" s="166">
        <f>ROUND(I132*H132,2)</f>
        <v>0</v>
      </c>
      <c r="K132" s="162" t="s">
        <v>21</v>
      </c>
      <c r="L132" s="167"/>
      <c r="M132" s="168" t="s">
        <v>21</v>
      </c>
      <c r="N132" s="169" t="s">
        <v>44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169</v>
      </c>
      <c r="AT132" s="138" t="s">
        <v>166</v>
      </c>
      <c r="AU132" s="138" t="s">
        <v>83</v>
      </c>
      <c r="AY132" s="17" t="s">
        <v>125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81</v>
      </c>
      <c r="BK132" s="139">
        <f>ROUND(I132*H132,2)</f>
        <v>0</v>
      </c>
      <c r="BL132" s="17" t="s">
        <v>132</v>
      </c>
      <c r="BM132" s="138" t="s">
        <v>391</v>
      </c>
    </row>
    <row r="133" spans="2:65" s="1" customFormat="1" ht="29.25">
      <c r="B133" s="32"/>
      <c r="D133" s="144" t="s">
        <v>136</v>
      </c>
      <c r="F133" s="145" t="s">
        <v>392</v>
      </c>
      <c r="I133" s="142"/>
      <c r="L133" s="32"/>
      <c r="M133" s="143"/>
      <c r="T133" s="53"/>
      <c r="AT133" s="17" t="s">
        <v>136</v>
      </c>
      <c r="AU133" s="17" t="s">
        <v>83</v>
      </c>
    </row>
    <row r="134" spans="2:65" s="12" customFormat="1">
      <c r="B134" s="146"/>
      <c r="D134" s="144" t="s">
        <v>138</v>
      </c>
      <c r="E134" s="147" t="s">
        <v>21</v>
      </c>
      <c r="F134" s="148" t="s">
        <v>393</v>
      </c>
      <c r="H134" s="149">
        <v>10.9</v>
      </c>
      <c r="I134" s="150"/>
      <c r="L134" s="146"/>
      <c r="M134" s="151"/>
      <c r="T134" s="152"/>
      <c r="AT134" s="147" t="s">
        <v>138</v>
      </c>
      <c r="AU134" s="147" t="s">
        <v>83</v>
      </c>
      <c r="AV134" s="12" t="s">
        <v>83</v>
      </c>
      <c r="AW134" s="12" t="s">
        <v>34</v>
      </c>
      <c r="AX134" s="12" t="s">
        <v>81</v>
      </c>
      <c r="AY134" s="147" t="s">
        <v>125</v>
      </c>
    </row>
    <row r="135" spans="2:65" s="1" customFormat="1" ht="16.5" customHeight="1">
      <c r="B135" s="32"/>
      <c r="C135" s="160" t="s">
        <v>204</v>
      </c>
      <c r="D135" s="160" t="s">
        <v>166</v>
      </c>
      <c r="E135" s="161" t="s">
        <v>255</v>
      </c>
      <c r="F135" s="162" t="s">
        <v>394</v>
      </c>
      <c r="G135" s="163" t="s">
        <v>130</v>
      </c>
      <c r="H135" s="164">
        <v>0.35199999999999998</v>
      </c>
      <c r="I135" s="165"/>
      <c r="J135" s="166">
        <f>ROUND(I135*H135,2)</f>
        <v>0</v>
      </c>
      <c r="K135" s="162" t="s">
        <v>21</v>
      </c>
      <c r="L135" s="167"/>
      <c r="M135" s="168" t="s">
        <v>21</v>
      </c>
      <c r="N135" s="169" t="s">
        <v>44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169</v>
      </c>
      <c r="AT135" s="138" t="s">
        <v>166</v>
      </c>
      <c r="AU135" s="138" t="s">
        <v>83</v>
      </c>
      <c r="AY135" s="17" t="s">
        <v>125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81</v>
      </c>
      <c r="BK135" s="139">
        <f>ROUND(I135*H135,2)</f>
        <v>0</v>
      </c>
      <c r="BL135" s="17" t="s">
        <v>132</v>
      </c>
      <c r="BM135" s="138" t="s">
        <v>395</v>
      </c>
    </row>
    <row r="136" spans="2:65" s="1" customFormat="1" ht="19.5">
      <c r="B136" s="32"/>
      <c r="D136" s="144" t="s">
        <v>136</v>
      </c>
      <c r="F136" s="145" t="s">
        <v>344</v>
      </c>
      <c r="I136" s="142"/>
      <c r="L136" s="32"/>
      <c r="M136" s="143"/>
      <c r="T136" s="53"/>
      <c r="AT136" s="17" t="s">
        <v>136</v>
      </c>
      <c r="AU136" s="17" t="s">
        <v>83</v>
      </c>
    </row>
    <row r="137" spans="2:65" s="12" customFormat="1">
      <c r="B137" s="146"/>
      <c r="D137" s="144" t="s">
        <v>138</v>
      </c>
      <c r="E137" s="147" t="s">
        <v>21</v>
      </c>
      <c r="F137" s="148" t="s">
        <v>396</v>
      </c>
      <c r="H137" s="149">
        <v>0.35199999999999998</v>
      </c>
      <c r="I137" s="150"/>
      <c r="L137" s="146"/>
      <c r="M137" s="151"/>
      <c r="T137" s="152"/>
      <c r="AT137" s="147" t="s">
        <v>138</v>
      </c>
      <c r="AU137" s="147" t="s">
        <v>83</v>
      </c>
      <c r="AV137" s="12" t="s">
        <v>83</v>
      </c>
      <c r="AW137" s="12" t="s">
        <v>34</v>
      </c>
      <c r="AX137" s="12" t="s">
        <v>73</v>
      </c>
      <c r="AY137" s="147" t="s">
        <v>125</v>
      </c>
    </row>
    <row r="138" spans="2:65" s="13" customFormat="1">
      <c r="B138" s="153"/>
      <c r="D138" s="144" t="s">
        <v>138</v>
      </c>
      <c r="E138" s="154" t="s">
        <v>21</v>
      </c>
      <c r="F138" s="155" t="s">
        <v>155</v>
      </c>
      <c r="H138" s="156">
        <v>0.35199999999999998</v>
      </c>
      <c r="I138" s="157"/>
      <c r="L138" s="153"/>
      <c r="M138" s="158"/>
      <c r="T138" s="159"/>
      <c r="AT138" s="154" t="s">
        <v>138</v>
      </c>
      <c r="AU138" s="154" t="s">
        <v>83</v>
      </c>
      <c r="AV138" s="13" t="s">
        <v>132</v>
      </c>
      <c r="AW138" s="13" t="s">
        <v>34</v>
      </c>
      <c r="AX138" s="13" t="s">
        <v>81</v>
      </c>
      <c r="AY138" s="154" t="s">
        <v>125</v>
      </c>
    </row>
    <row r="139" spans="2:65" s="1" customFormat="1" ht="16.5" customHeight="1">
      <c r="B139" s="32"/>
      <c r="C139" s="160" t="s">
        <v>209</v>
      </c>
      <c r="D139" s="160" t="s">
        <v>166</v>
      </c>
      <c r="E139" s="161" t="s">
        <v>260</v>
      </c>
      <c r="F139" s="162" t="s">
        <v>261</v>
      </c>
      <c r="G139" s="163" t="s">
        <v>262</v>
      </c>
      <c r="H139" s="164">
        <v>3.0000000000000001E-3</v>
      </c>
      <c r="I139" s="165"/>
      <c r="J139" s="166">
        <f>ROUND(I139*H139,2)</f>
        <v>0</v>
      </c>
      <c r="K139" s="162" t="s">
        <v>131</v>
      </c>
      <c r="L139" s="167"/>
      <c r="M139" s="168" t="s">
        <v>21</v>
      </c>
      <c r="N139" s="169" t="s">
        <v>44</v>
      </c>
      <c r="P139" s="136">
        <f>O139*H139</f>
        <v>0</v>
      </c>
      <c r="Q139" s="136">
        <v>1</v>
      </c>
      <c r="R139" s="136">
        <f>Q139*H139</f>
        <v>3.0000000000000001E-3</v>
      </c>
      <c r="S139" s="136">
        <v>0</v>
      </c>
      <c r="T139" s="137">
        <f>S139*H139</f>
        <v>0</v>
      </c>
      <c r="AR139" s="138" t="s">
        <v>169</v>
      </c>
      <c r="AT139" s="138" t="s">
        <v>166</v>
      </c>
      <c r="AU139" s="138" t="s">
        <v>83</v>
      </c>
      <c r="AY139" s="17" t="s">
        <v>125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81</v>
      </c>
      <c r="BK139" s="139">
        <f>ROUND(I139*H139,2)</f>
        <v>0</v>
      </c>
      <c r="BL139" s="17" t="s">
        <v>132</v>
      </c>
      <c r="BM139" s="138" t="s">
        <v>397</v>
      </c>
    </row>
    <row r="140" spans="2:65" s="1" customFormat="1" ht="19.5">
      <c r="B140" s="32"/>
      <c r="D140" s="144" t="s">
        <v>136</v>
      </c>
      <c r="F140" s="145" t="s">
        <v>344</v>
      </c>
      <c r="I140" s="142"/>
      <c r="L140" s="32"/>
      <c r="M140" s="143"/>
      <c r="T140" s="53"/>
      <c r="AT140" s="17" t="s">
        <v>136</v>
      </c>
      <c r="AU140" s="17" t="s">
        <v>83</v>
      </c>
    </row>
    <row r="141" spans="2:65" s="14" customFormat="1">
      <c r="B141" s="170"/>
      <c r="D141" s="144" t="s">
        <v>138</v>
      </c>
      <c r="E141" s="171" t="s">
        <v>21</v>
      </c>
      <c r="F141" s="172" t="s">
        <v>398</v>
      </c>
      <c r="H141" s="171" t="s">
        <v>21</v>
      </c>
      <c r="I141" s="173"/>
      <c r="L141" s="170"/>
      <c r="M141" s="174"/>
      <c r="T141" s="175"/>
      <c r="AT141" s="171" t="s">
        <v>138</v>
      </c>
      <c r="AU141" s="171" t="s">
        <v>83</v>
      </c>
      <c r="AV141" s="14" t="s">
        <v>81</v>
      </c>
      <c r="AW141" s="14" t="s">
        <v>34</v>
      </c>
      <c r="AX141" s="14" t="s">
        <v>73</v>
      </c>
      <c r="AY141" s="171" t="s">
        <v>125</v>
      </c>
    </row>
    <row r="142" spans="2:65" s="14" customFormat="1">
      <c r="B142" s="170"/>
      <c r="D142" s="144" t="s">
        <v>138</v>
      </c>
      <c r="E142" s="171" t="s">
        <v>21</v>
      </c>
      <c r="F142" s="172" t="s">
        <v>399</v>
      </c>
      <c r="H142" s="171" t="s">
        <v>21</v>
      </c>
      <c r="I142" s="173"/>
      <c r="L142" s="170"/>
      <c r="M142" s="174"/>
      <c r="T142" s="175"/>
      <c r="AT142" s="171" t="s">
        <v>138</v>
      </c>
      <c r="AU142" s="171" t="s">
        <v>83</v>
      </c>
      <c r="AV142" s="14" t="s">
        <v>81</v>
      </c>
      <c r="AW142" s="14" t="s">
        <v>34</v>
      </c>
      <c r="AX142" s="14" t="s">
        <v>73</v>
      </c>
      <c r="AY142" s="171" t="s">
        <v>125</v>
      </c>
    </row>
    <row r="143" spans="2:65" s="12" customFormat="1">
      <c r="B143" s="146"/>
      <c r="D143" s="144" t="s">
        <v>138</v>
      </c>
      <c r="E143" s="147" t="s">
        <v>21</v>
      </c>
      <c r="F143" s="148" t="s">
        <v>400</v>
      </c>
      <c r="H143" s="149">
        <v>3.0000000000000001E-3</v>
      </c>
      <c r="I143" s="150"/>
      <c r="L143" s="146"/>
      <c r="M143" s="151"/>
      <c r="T143" s="152"/>
      <c r="AT143" s="147" t="s">
        <v>138</v>
      </c>
      <c r="AU143" s="147" t="s">
        <v>83</v>
      </c>
      <c r="AV143" s="12" t="s">
        <v>83</v>
      </c>
      <c r="AW143" s="12" t="s">
        <v>34</v>
      </c>
      <c r="AX143" s="12" t="s">
        <v>81</v>
      </c>
      <c r="AY143" s="147" t="s">
        <v>125</v>
      </c>
    </row>
    <row r="144" spans="2:65" s="1" customFormat="1" ht="16.5" customHeight="1">
      <c r="B144" s="32"/>
      <c r="C144" s="160" t="s">
        <v>8</v>
      </c>
      <c r="D144" s="160" t="s">
        <v>166</v>
      </c>
      <c r="E144" s="161" t="s">
        <v>401</v>
      </c>
      <c r="F144" s="162" t="s">
        <v>402</v>
      </c>
      <c r="G144" s="163" t="s">
        <v>403</v>
      </c>
      <c r="H144" s="164">
        <v>2.1800000000000002</v>
      </c>
      <c r="I144" s="165"/>
      <c r="J144" s="166">
        <f>ROUND(I144*H144,2)</f>
        <v>0</v>
      </c>
      <c r="K144" s="162" t="s">
        <v>21</v>
      </c>
      <c r="L144" s="167"/>
      <c r="M144" s="168" t="s">
        <v>21</v>
      </c>
      <c r="N144" s="169" t="s">
        <v>44</v>
      </c>
      <c r="P144" s="136">
        <f>O144*H144</f>
        <v>0</v>
      </c>
      <c r="Q144" s="136">
        <v>1E-3</v>
      </c>
      <c r="R144" s="136">
        <f>Q144*H144</f>
        <v>2.1800000000000001E-3</v>
      </c>
      <c r="S144" s="136">
        <v>0</v>
      </c>
      <c r="T144" s="137">
        <f>S144*H144</f>
        <v>0</v>
      </c>
      <c r="AR144" s="138" t="s">
        <v>169</v>
      </c>
      <c r="AT144" s="138" t="s">
        <v>166</v>
      </c>
      <c r="AU144" s="138" t="s">
        <v>83</v>
      </c>
      <c r="AY144" s="17" t="s">
        <v>125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81</v>
      </c>
      <c r="BK144" s="139">
        <f>ROUND(I144*H144,2)</f>
        <v>0</v>
      </c>
      <c r="BL144" s="17" t="s">
        <v>132</v>
      </c>
      <c r="BM144" s="138" t="s">
        <v>404</v>
      </c>
    </row>
    <row r="145" spans="2:65" s="1" customFormat="1" ht="19.5">
      <c r="B145" s="32"/>
      <c r="D145" s="144" t="s">
        <v>136</v>
      </c>
      <c r="F145" s="145" t="s">
        <v>344</v>
      </c>
      <c r="I145" s="142"/>
      <c r="L145" s="32"/>
      <c r="M145" s="143"/>
      <c r="T145" s="53"/>
      <c r="AT145" s="17" t="s">
        <v>136</v>
      </c>
      <c r="AU145" s="17" t="s">
        <v>83</v>
      </c>
    </row>
    <row r="146" spans="2:65" s="12" customFormat="1">
      <c r="B146" s="146"/>
      <c r="D146" s="144" t="s">
        <v>138</v>
      </c>
      <c r="F146" s="148" t="s">
        <v>405</v>
      </c>
      <c r="H146" s="149">
        <v>2.1800000000000002</v>
      </c>
      <c r="I146" s="150"/>
      <c r="L146" s="146"/>
      <c r="M146" s="151"/>
      <c r="T146" s="152"/>
      <c r="AT146" s="147" t="s">
        <v>138</v>
      </c>
      <c r="AU146" s="147" t="s">
        <v>83</v>
      </c>
      <c r="AV146" s="12" t="s">
        <v>83</v>
      </c>
      <c r="AW146" s="12" t="s">
        <v>4</v>
      </c>
      <c r="AX146" s="12" t="s">
        <v>81</v>
      </c>
      <c r="AY146" s="147" t="s">
        <v>125</v>
      </c>
    </row>
    <row r="147" spans="2:65" s="1" customFormat="1" ht="24.2" customHeight="1">
      <c r="B147" s="32"/>
      <c r="C147" s="127" t="s">
        <v>217</v>
      </c>
      <c r="D147" s="127" t="s">
        <v>127</v>
      </c>
      <c r="E147" s="128" t="s">
        <v>406</v>
      </c>
      <c r="F147" s="129" t="s">
        <v>407</v>
      </c>
      <c r="G147" s="130" t="s">
        <v>226</v>
      </c>
      <c r="H147" s="131">
        <v>21.8</v>
      </c>
      <c r="I147" s="132"/>
      <c r="J147" s="133">
        <f>ROUND(I147*H147,2)</f>
        <v>0</v>
      </c>
      <c r="K147" s="129" t="s">
        <v>131</v>
      </c>
      <c r="L147" s="32"/>
      <c r="M147" s="134" t="s">
        <v>21</v>
      </c>
      <c r="N147" s="135" t="s">
        <v>44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AR147" s="138" t="s">
        <v>132</v>
      </c>
      <c r="AT147" s="138" t="s">
        <v>127</v>
      </c>
      <c r="AU147" s="138" t="s">
        <v>83</v>
      </c>
      <c r="AY147" s="17" t="s">
        <v>125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81</v>
      </c>
      <c r="BK147" s="139">
        <f>ROUND(I147*H147,2)</f>
        <v>0</v>
      </c>
      <c r="BL147" s="17" t="s">
        <v>132</v>
      </c>
      <c r="BM147" s="138" t="s">
        <v>408</v>
      </c>
    </row>
    <row r="148" spans="2:65" s="1" customFormat="1">
      <c r="B148" s="32"/>
      <c r="D148" s="140" t="s">
        <v>134</v>
      </c>
      <c r="F148" s="141" t="s">
        <v>409</v>
      </c>
      <c r="I148" s="142"/>
      <c r="L148" s="32"/>
      <c r="M148" s="143"/>
      <c r="T148" s="53"/>
      <c r="AT148" s="17" t="s">
        <v>134</v>
      </c>
      <c r="AU148" s="17" t="s">
        <v>83</v>
      </c>
    </row>
    <row r="149" spans="2:65" s="1" customFormat="1" ht="19.5">
      <c r="B149" s="32"/>
      <c r="D149" s="144" t="s">
        <v>136</v>
      </c>
      <c r="F149" s="145" t="s">
        <v>344</v>
      </c>
      <c r="I149" s="142"/>
      <c r="L149" s="32"/>
      <c r="M149" s="143"/>
      <c r="T149" s="53"/>
      <c r="AT149" s="17" t="s">
        <v>136</v>
      </c>
      <c r="AU149" s="17" t="s">
        <v>83</v>
      </c>
    </row>
    <row r="150" spans="2:65" s="12" customFormat="1">
      <c r="B150" s="146"/>
      <c r="D150" s="144" t="s">
        <v>138</v>
      </c>
      <c r="E150" s="147" t="s">
        <v>21</v>
      </c>
      <c r="F150" s="148" t="s">
        <v>410</v>
      </c>
      <c r="H150" s="149">
        <v>14</v>
      </c>
      <c r="I150" s="150"/>
      <c r="L150" s="146"/>
      <c r="M150" s="151"/>
      <c r="T150" s="152"/>
      <c r="AT150" s="147" t="s">
        <v>138</v>
      </c>
      <c r="AU150" s="147" t="s">
        <v>83</v>
      </c>
      <c r="AV150" s="12" t="s">
        <v>83</v>
      </c>
      <c r="AW150" s="12" t="s">
        <v>34</v>
      </c>
      <c r="AX150" s="12" t="s">
        <v>73</v>
      </c>
      <c r="AY150" s="147" t="s">
        <v>125</v>
      </c>
    </row>
    <row r="151" spans="2:65" s="12" customFormat="1">
      <c r="B151" s="146"/>
      <c r="D151" s="144" t="s">
        <v>138</v>
      </c>
      <c r="E151" s="147" t="s">
        <v>21</v>
      </c>
      <c r="F151" s="148" t="s">
        <v>411</v>
      </c>
      <c r="H151" s="149">
        <v>5.4</v>
      </c>
      <c r="I151" s="150"/>
      <c r="L151" s="146"/>
      <c r="M151" s="151"/>
      <c r="T151" s="152"/>
      <c r="AT151" s="147" t="s">
        <v>138</v>
      </c>
      <c r="AU151" s="147" t="s">
        <v>83</v>
      </c>
      <c r="AV151" s="12" t="s">
        <v>83</v>
      </c>
      <c r="AW151" s="12" t="s">
        <v>34</v>
      </c>
      <c r="AX151" s="12" t="s">
        <v>73</v>
      </c>
      <c r="AY151" s="147" t="s">
        <v>125</v>
      </c>
    </row>
    <row r="152" spans="2:65" s="12" customFormat="1">
      <c r="B152" s="146"/>
      <c r="D152" s="144" t="s">
        <v>138</v>
      </c>
      <c r="E152" s="147" t="s">
        <v>21</v>
      </c>
      <c r="F152" s="148" t="s">
        <v>412</v>
      </c>
      <c r="H152" s="149">
        <v>2.4</v>
      </c>
      <c r="I152" s="150"/>
      <c r="L152" s="146"/>
      <c r="M152" s="151"/>
      <c r="T152" s="152"/>
      <c r="AT152" s="147" t="s">
        <v>138</v>
      </c>
      <c r="AU152" s="147" t="s">
        <v>83</v>
      </c>
      <c r="AV152" s="12" t="s">
        <v>83</v>
      </c>
      <c r="AW152" s="12" t="s">
        <v>34</v>
      </c>
      <c r="AX152" s="12" t="s">
        <v>73</v>
      </c>
      <c r="AY152" s="147" t="s">
        <v>125</v>
      </c>
    </row>
    <row r="153" spans="2:65" s="13" customFormat="1">
      <c r="B153" s="153"/>
      <c r="D153" s="144" t="s">
        <v>138</v>
      </c>
      <c r="E153" s="154" t="s">
        <v>21</v>
      </c>
      <c r="F153" s="155" t="s">
        <v>155</v>
      </c>
      <c r="H153" s="156">
        <v>21.799999999999997</v>
      </c>
      <c r="I153" s="157"/>
      <c r="L153" s="153"/>
      <c r="M153" s="158"/>
      <c r="T153" s="159"/>
      <c r="AT153" s="154" t="s">
        <v>138</v>
      </c>
      <c r="AU153" s="154" t="s">
        <v>83</v>
      </c>
      <c r="AV153" s="13" t="s">
        <v>132</v>
      </c>
      <c r="AW153" s="13" t="s">
        <v>34</v>
      </c>
      <c r="AX153" s="13" t="s">
        <v>81</v>
      </c>
      <c r="AY153" s="154" t="s">
        <v>125</v>
      </c>
    </row>
    <row r="154" spans="2:65" s="1" customFormat="1" ht="24.2" customHeight="1">
      <c r="B154" s="32"/>
      <c r="C154" s="127" t="s">
        <v>223</v>
      </c>
      <c r="D154" s="127" t="s">
        <v>127</v>
      </c>
      <c r="E154" s="128" t="s">
        <v>413</v>
      </c>
      <c r="F154" s="129" t="s">
        <v>414</v>
      </c>
      <c r="G154" s="130" t="s">
        <v>226</v>
      </c>
      <c r="H154" s="131">
        <v>10.199999999999999</v>
      </c>
      <c r="I154" s="132"/>
      <c r="J154" s="133">
        <f>ROUND(I154*H154,2)</f>
        <v>0</v>
      </c>
      <c r="K154" s="129" t="s">
        <v>131</v>
      </c>
      <c r="L154" s="32"/>
      <c r="M154" s="134" t="s">
        <v>21</v>
      </c>
      <c r="N154" s="135" t="s">
        <v>44</v>
      </c>
      <c r="P154" s="136">
        <f>O154*H154</f>
        <v>0</v>
      </c>
      <c r="Q154" s="136">
        <v>0</v>
      </c>
      <c r="R154" s="136">
        <f>Q154*H154</f>
        <v>0</v>
      </c>
      <c r="S154" s="136">
        <v>0</v>
      </c>
      <c r="T154" s="137">
        <f>S154*H154</f>
        <v>0</v>
      </c>
      <c r="AR154" s="138" t="s">
        <v>132</v>
      </c>
      <c r="AT154" s="138" t="s">
        <v>127</v>
      </c>
      <c r="AU154" s="138" t="s">
        <v>83</v>
      </c>
      <c r="AY154" s="17" t="s">
        <v>125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81</v>
      </c>
      <c r="BK154" s="139">
        <f>ROUND(I154*H154,2)</f>
        <v>0</v>
      </c>
      <c r="BL154" s="17" t="s">
        <v>132</v>
      </c>
      <c r="BM154" s="138" t="s">
        <v>415</v>
      </c>
    </row>
    <row r="155" spans="2:65" s="1" customFormat="1">
      <c r="B155" s="32"/>
      <c r="D155" s="140" t="s">
        <v>134</v>
      </c>
      <c r="F155" s="141" t="s">
        <v>416</v>
      </c>
      <c r="I155" s="142"/>
      <c r="L155" s="32"/>
      <c r="M155" s="143"/>
      <c r="T155" s="53"/>
      <c r="AT155" s="17" t="s">
        <v>134</v>
      </c>
      <c r="AU155" s="17" t="s">
        <v>83</v>
      </c>
    </row>
    <row r="156" spans="2:65" s="1" customFormat="1" ht="19.5">
      <c r="B156" s="32"/>
      <c r="D156" s="144" t="s">
        <v>136</v>
      </c>
      <c r="F156" s="145" t="s">
        <v>344</v>
      </c>
      <c r="I156" s="142"/>
      <c r="L156" s="32"/>
      <c r="M156" s="143"/>
      <c r="T156" s="53"/>
      <c r="AT156" s="17" t="s">
        <v>136</v>
      </c>
      <c r="AU156" s="17" t="s">
        <v>83</v>
      </c>
    </row>
    <row r="157" spans="2:65" s="12" customFormat="1">
      <c r="B157" s="146"/>
      <c r="D157" s="144" t="s">
        <v>138</v>
      </c>
      <c r="E157" s="147" t="s">
        <v>21</v>
      </c>
      <c r="F157" s="148" t="s">
        <v>417</v>
      </c>
      <c r="H157" s="149">
        <v>10.199999999999999</v>
      </c>
      <c r="I157" s="150"/>
      <c r="L157" s="146"/>
      <c r="M157" s="151"/>
      <c r="T157" s="152"/>
      <c r="AT157" s="147" t="s">
        <v>138</v>
      </c>
      <c r="AU157" s="147" t="s">
        <v>83</v>
      </c>
      <c r="AV157" s="12" t="s">
        <v>83</v>
      </c>
      <c r="AW157" s="12" t="s">
        <v>34</v>
      </c>
      <c r="AX157" s="12" t="s">
        <v>81</v>
      </c>
      <c r="AY157" s="147" t="s">
        <v>125</v>
      </c>
    </row>
    <row r="158" spans="2:65" s="1" customFormat="1" ht="24.2" customHeight="1">
      <c r="B158" s="32"/>
      <c r="C158" s="127" t="s">
        <v>233</v>
      </c>
      <c r="D158" s="127" t="s">
        <v>127</v>
      </c>
      <c r="E158" s="128" t="s">
        <v>418</v>
      </c>
      <c r="F158" s="129" t="s">
        <v>419</v>
      </c>
      <c r="G158" s="130" t="s">
        <v>143</v>
      </c>
      <c r="H158" s="131">
        <v>3</v>
      </c>
      <c r="I158" s="132"/>
      <c r="J158" s="133">
        <f>ROUND(I158*H158,2)</f>
        <v>0</v>
      </c>
      <c r="K158" s="129" t="s">
        <v>131</v>
      </c>
      <c r="L158" s="32"/>
      <c r="M158" s="134" t="s">
        <v>21</v>
      </c>
      <c r="N158" s="135" t="s">
        <v>44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132</v>
      </c>
      <c r="AT158" s="138" t="s">
        <v>127</v>
      </c>
      <c r="AU158" s="138" t="s">
        <v>83</v>
      </c>
      <c r="AY158" s="17" t="s">
        <v>125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81</v>
      </c>
      <c r="BK158" s="139">
        <f>ROUND(I158*H158,2)</f>
        <v>0</v>
      </c>
      <c r="BL158" s="17" t="s">
        <v>132</v>
      </c>
      <c r="BM158" s="138" t="s">
        <v>420</v>
      </c>
    </row>
    <row r="159" spans="2:65" s="1" customFormat="1">
      <c r="B159" s="32"/>
      <c r="D159" s="140" t="s">
        <v>134</v>
      </c>
      <c r="F159" s="141" t="s">
        <v>421</v>
      </c>
      <c r="I159" s="142"/>
      <c r="L159" s="32"/>
      <c r="M159" s="143"/>
      <c r="T159" s="53"/>
      <c r="AT159" s="17" t="s">
        <v>134</v>
      </c>
      <c r="AU159" s="17" t="s">
        <v>83</v>
      </c>
    </row>
    <row r="160" spans="2:65" s="1" customFormat="1" ht="19.5">
      <c r="B160" s="32"/>
      <c r="D160" s="144" t="s">
        <v>136</v>
      </c>
      <c r="F160" s="145" t="s">
        <v>344</v>
      </c>
      <c r="I160" s="142"/>
      <c r="L160" s="32"/>
      <c r="M160" s="143"/>
      <c r="T160" s="53"/>
      <c r="AT160" s="17" t="s">
        <v>136</v>
      </c>
      <c r="AU160" s="17" t="s">
        <v>83</v>
      </c>
    </row>
    <row r="161" spans="2:65" s="1" customFormat="1" ht="16.5" customHeight="1">
      <c r="B161" s="32"/>
      <c r="C161" s="160" t="s">
        <v>238</v>
      </c>
      <c r="D161" s="160" t="s">
        <v>166</v>
      </c>
      <c r="E161" s="161" t="s">
        <v>422</v>
      </c>
      <c r="F161" s="162" t="s">
        <v>423</v>
      </c>
      <c r="G161" s="163" t="s">
        <v>130</v>
      </c>
      <c r="H161" s="164">
        <v>3</v>
      </c>
      <c r="I161" s="165"/>
      <c r="J161" s="166">
        <f>ROUND(I161*H161,2)</f>
        <v>0</v>
      </c>
      <c r="K161" s="162" t="s">
        <v>131</v>
      </c>
      <c r="L161" s="167"/>
      <c r="M161" s="168" t="s">
        <v>21</v>
      </c>
      <c r="N161" s="169" t="s">
        <v>44</v>
      </c>
      <c r="P161" s="136">
        <f>O161*H161</f>
        <v>0</v>
      </c>
      <c r="Q161" s="136">
        <v>0.22</v>
      </c>
      <c r="R161" s="136">
        <f>Q161*H161</f>
        <v>0.66</v>
      </c>
      <c r="S161" s="136">
        <v>0</v>
      </c>
      <c r="T161" s="137">
        <f>S161*H161</f>
        <v>0</v>
      </c>
      <c r="AR161" s="138" t="s">
        <v>169</v>
      </c>
      <c r="AT161" s="138" t="s">
        <v>166</v>
      </c>
      <c r="AU161" s="138" t="s">
        <v>83</v>
      </c>
      <c r="AY161" s="17" t="s">
        <v>125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7" t="s">
        <v>81</v>
      </c>
      <c r="BK161" s="139">
        <f>ROUND(I161*H161,2)</f>
        <v>0</v>
      </c>
      <c r="BL161" s="17" t="s">
        <v>132</v>
      </c>
      <c r="BM161" s="138" t="s">
        <v>424</v>
      </c>
    </row>
    <row r="162" spans="2:65" s="1" customFormat="1" ht="19.5">
      <c r="B162" s="32"/>
      <c r="D162" s="144" t="s">
        <v>136</v>
      </c>
      <c r="F162" s="145" t="s">
        <v>344</v>
      </c>
      <c r="I162" s="142"/>
      <c r="L162" s="32"/>
      <c r="M162" s="143"/>
      <c r="T162" s="53"/>
      <c r="AT162" s="17" t="s">
        <v>136</v>
      </c>
      <c r="AU162" s="17" t="s">
        <v>83</v>
      </c>
    </row>
    <row r="163" spans="2:65" s="1" customFormat="1" ht="24.95" customHeight="1">
      <c r="B163" s="32"/>
      <c r="C163" s="160" t="s">
        <v>242</v>
      </c>
      <c r="D163" s="160" t="s">
        <v>166</v>
      </c>
      <c r="E163" s="161" t="s">
        <v>425</v>
      </c>
      <c r="F163" s="162" t="s">
        <v>426</v>
      </c>
      <c r="G163" s="163" t="s">
        <v>403</v>
      </c>
      <c r="H163" s="164">
        <v>3</v>
      </c>
      <c r="I163" s="165"/>
      <c r="J163" s="166">
        <f>ROUND(I163*H163,2)</f>
        <v>0</v>
      </c>
      <c r="K163" s="162" t="s">
        <v>21</v>
      </c>
      <c r="L163" s="167"/>
      <c r="M163" s="168" t="s">
        <v>21</v>
      </c>
      <c r="N163" s="169" t="s">
        <v>44</v>
      </c>
      <c r="P163" s="136">
        <f>O163*H163</f>
        <v>0</v>
      </c>
      <c r="Q163" s="136">
        <v>1E-3</v>
      </c>
      <c r="R163" s="136">
        <f>Q163*H163</f>
        <v>3.0000000000000001E-3</v>
      </c>
      <c r="S163" s="136">
        <v>0</v>
      </c>
      <c r="T163" s="137">
        <f>S163*H163</f>
        <v>0</v>
      </c>
      <c r="AR163" s="138" t="s">
        <v>169</v>
      </c>
      <c r="AT163" s="138" t="s">
        <v>166</v>
      </c>
      <c r="AU163" s="138" t="s">
        <v>83</v>
      </c>
      <c r="AY163" s="17" t="s">
        <v>125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81</v>
      </c>
      <c r="BK163" s="139">
        <f>ROUND(I163*H163,2)</f>
        <v>0</v>
      </c>
      <c r="BL163" s="17" t="s">
        <v>132</v>
      </c>
      <c r="BM163" s="138" t="s">
        <v>427</v>
      </c>
    </row>
    <row r="164" spans="2:65" s="1" customFormat="1" ht="29.25">
      <c r="B164" s="32"/>
      <c r="D164" s="144" t="s">
        <v>136</v>
      </c>
      <c r="F164" s="145" t="s">
        <v>428</v>
      </c>
      <c r="I164" s="142"/>
      <c r="L164" s="32"/>
      <c r="M164" s="143"/>
      <c r="T164" s="53"/>
      <c r="AT164" s="17" t="s">
        <v>136</v>
      </c>
      <c r="AU164" s="17" t="s">
        <v>83</v>
      </c>
    </row>
    <row r="165" spans="2:65" s="1" customFormat="1" ht="24.2" customHeight="1">
      <c r="B165" s="32"/>
      <c r="C165" s="127" t="s">
        <v>7</v>
      </c>
      <c r="D165" s="127" t="s">
        <v>127</v>
      </c>
      <c r="E165" s="128" t="s">
        <v>429</v>
      </c>
      <c r="F165" s="129" t="s">
        <v>430</v>
      </c>
      <c r="G165" s="130" t="s">
        <v>143</v>
      </c>
      <c r="H165" s="131">
        <v>3</v>
      </c>
      <c r="I165" s="132"/>
      <c r="J165" s="133">
        <f>ROUND(I165*H165,2)</f>
        <v>0</v>
      </c>
      <c r="K165" s="129" t="s">
        <v>131</v>
      </c>
      <c r="L165" s="32"/>
      <c r="M165" s="134" t="s">
        <v>21</v>
      </c>
      <c r="N165" s="135" t="s">
        <v>44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132</v>
      </c>
      <c r="AT165" s="138" t="s">
        <v>127</v>
      </c>
      <c r="AU165" s="138" t="s">
        <v>83</v>
      </c>
      <c r="AY165" s="17" t="s">
        <v>125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81</v>
      </c>
      <c r="BK165" s="139">
        <f>ROUND(I165*H165,2)</f>
        <v>0</v>
      </c>
      <c r="BL165" s="17" t="s">
        <v>132</v>
      </c>
      <c r="BM165" s="138" t="s">
        <v>431</v>
      </c>
    </row>
    <row r="166" spans="2:65" s="1" customFormat="1">
      <c r="B166" s="32"/>
      <c r="D166" s="140" t="s">
        <v>134</v>
      </c>
      <c r="F166" s="141" t="s">
        <v>432</v>
      </c>
      <c r="I166" s="142"/>
      <c r="L166" s="32"/>
      <c r="M166" s="143"/>
      <c r="T166" s="53"/>
      <c r="AT166" s="17" t="s">
        <v>134</v>
      </c>
      <c r="AU166" s="17" t="s">
        <v>83</v>
      </c>
    </row>
    <row r="167" spans="2:65" s="1" customFormat="1" ht="19.5">
      <c r="B167" s="32"/>
      <c r="D167" s="144" t="s">
        <v>136</v>
      </c>
      <c r="F167" s="145" t="s">
        <v>344</v>
      </c>
      <c r="I167" s="142"/>
      <c r="L167" s="32"/>
      <c r="M167" s="143"/>
      <c r="T167" s="53"/>
      <c r="AT167" s="17" t="s">
        <v>136</v>
      </c>
      <c r="AU167" s="17" t="s">
        <v>83</v>
      </c>
    </row>
    <row r="168" spans="2:65" s="1" customFormat="1" ht="21.75" customHeight="1">
      <c r="B168" s="32"/>
      <c r="C168" s="160" t="s">
        <v>254</v>
      </c>
      <c r="D168" s="160" t="s">
        <v>166</v>
      </c>
      <c r="E168" s="161" t="s">
        <v>433</v>
      </c>
      <c r="F168" s="162" t="s">
        <v>434</v>
      </c>
      <c r="G168" s="163" t="s">
        <v>143</v>
      </c>
      <c r="H168" s="164">
        <v>2</v>
      </c>
      <c r="I168" s="165"/>
      <c r="J168" s="166">
        <f>ROUND(I168*H168,2)</f>
        <v>0</v>
      </c>
      <c r="K168" s="162" t="s">
        <v>21</v>
      </c>
      <c r="L168" s="167"/>
      <c r="M168" s="168" t="s">
        <v>21</v>
      </c>
      <c r="N168" s="169" t="s">
        <v>44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169</v>
      </c>
      <c r="AT168" s="138" t="s">
        <v>166</v>
      </c>
      <c r="AU168" s="138" t="s">
        <v>83</v>
      </c>
      <c r="AY168" s="17" t="s">
        <v>125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81</v>
      </c>
      <c r="BK168" s="139">
        <f>ROUND(I168*H168,2)</f>
        <v>0</v>
      </c>
      <c r="BL168" s="17" t="s">
        <v>132</v>
      </c>
      <c r="BM168" s="138" t="s">
        <v>435</v>
      </c>
    </row>
    <row r="169" spans="2:65" s="1" customFormat="1" ht="19.5">
      <c r="B169" s="32"/>
      <c r="D169" s="144" t="s">
        <v>136</v>
      </c>
      <c r="F169" s="145" t="s">
        <v>344</v>
      </c>
      <c r="I169" s="142"/>
      <c r="L169" s="32"/>
      <c r="M169" s="143"/>
      <c r="T169" s="53"/>
      <c r="AT169" s="17" t="s">
        <v>136</v>
      </c>
      <c r="AU169" s="17" t="s">
        <v>83</v>
      </c>
    </row>
    <row r="170" spans="2:65" s="1" customFormat="1" ht="16.5" customHeight="1">
      <c r="B170" s="32"/>
      <c r="C170" s="160" t="s">
        <v>259</v>
      </c>
      <c r="D170" s="160" t="s">
        <v>166</v>
      </c>
      <c r="E170" s="161" t="s">
        <v>436</v>
      </c>
      <c r="F170" s="162" t="s">
        <v>437</v>
      </c>
      <c r="G170" s="163" t="s">
        <v>143</v>
      </c>
      <c r="H170" s="164">
        <v>1</v>
      </c>
      <c r="I170" s="165"/>
      <c r="J170" s="166">
        <f>ROUND(I170*H170,2)</f>
        <v>0</v>
      </c>
      <c r="K170" s="162" t="s">
        <v>21</v>
      </c>
      <c r="L170" s="167"/>
      <c r="M170" s="168" t="s">
        <v>21</v>
      </c>
      <c r="N170" s="169" t="s">
        <v>44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169</v>
      </c>
      <c r="AT170" s="138" t="s">
        <v>166</v>
      </c>
      <c r="AU170" s="138" t="s">
        <v>83</v>
      </c>
      <c r="AY170" s="17" t="s">
        <v>125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81</v>
      </c>
      <c r="BK170" s="139">
        <f>ROUND(I170*H170,2)</f>
        <v>0</v>
      </c>
      <c r="BL170" s="17" t="s">
        <v>132</v>
      </c>
      <c r="BM170" s="138" t="s">
        <v>438</v>
      </c>
    </row>
    <row r="171" spans="2:65" s="1" customFormat="1" ht="19.5">
      <c r="B171" s="32"/>
      <c r="D171" s="144" t="s">
        <v>136</v>
      </c>
      <c r="F171" s="145" t="s">
        <v>344</v>
      </c>
      <c r="I171" s="142"/>
      <c r="L171" s="32"/>
      <c r="M171" s="143"/>
      <c r="T171" s="53"/>
      <c r="AT171" s="17" t="s">
        <v>136</v>
      </c>
      <c r="AU171" s="17" t="s">
        <v>83</v>
      </c>
    </row>
    <row r="172" spans="2:65" s="1" customFormat="1" ht="24.2" customHeight="1">
      <c r="B172" s="32"/>
      <c r="C172" s="127" t="s">
        <v>267</v>
      </c>
      <c r="D172" s="127" t="s">
        <v>127</v>
      </c>
      <c r="E172" s="128" t="s">
        <v>439</v>
      </c>
      <c r="F172" s="129" t="s">
        <v>440</v>
      </c>
      <c r="G172" s="130" t="s">
        <v>226</v>
      </c>
      <c r="H172" s="131">
        <v>47</v>
      </c>
      <c r="I172" s="132"/>
      <c r="J172" s="133">
        <f>ROUND(I172*H172,2)</f>
        <v>0</v>
      </c>
      <c r="K172" s="129" t="s">
        <v>131</v>
      </c>
      <c r="L172" s="32"/>
      <c r="M172" s="134" t="s">
        <v>21</v>
      </c>
      <c r="N172" s="135" t="s">
        <v>44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132</v>
      </c>
      <c r="AT172" s="138" t="s">
        <v>127</v>
      </c>
      <c r="AU172" s="138" t="s">
        <v>83</v>
      </c>
      <c r="AY172" s="17" t="s">
        <v>125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81</v>
      </c>
      <c r="BK172" s="139">
        <f>ROUND(I172*H172,2)</f>
        <v>0</v>
      </c>
      <c r="BL172" s="17" t="s">
        <v>132</v>
      </c>
      <c r="BM172" s="138" t="s">
        <v>441</v>
      </c>
    </row>
    <row r="173" spans="2:65" s="1" customFormat="1">
      <c r="B173" s="32"/>
      <c r="D173" s="140" t="s">
        <v>134</v>
      </c>
      <c r="F173" s="141" t="s">
        <v>442</v>
      </c>
      <c r="I173" s="142"/>
      <c r="L173" s="32"/>
      <c r="M173" s="143"/>
      <c r="T173" s="53"/>
      <c r="AT173" s="17" t="s">
        <v>134</v>
      </c>
      <c r="AU173" s="17" t="s">
        <v>83</v>
      </c>
    </row>
    <row r="174" spans="2:65" s="1" customFormat="1" ht="19.5">
      <c r="B174" s="32"/>
      <c r="D174" s="144" t="s">
        <v>136</v>
      </c>
      <c r="F174" s="145" t="s">
        <v>344</v>
      </c>
      <c r="I174" s="142"/>
      <c r="L174" s="32"/>
      <c r="M174" s="143"/>
      <c r="T174" s="53"/>
      <c r="AT174" s="17" t="s">
        <v>136</v>
      </c>
      <c r="AU174" s="17" t="s">
        <v>83</v>
      </c>
    </row>
    <row r="175" spans="2:65" s="12" customFormat="1">
      <c r="B175" s="146"/>
      <c r="D175" s="144" t="s">
        <v>138</v>
      </c>
      <c r="E175" s="147" t="s">
        <v>21</v>
      </c>
      <c r="F175" s="148" t="s">
        <v>443</v>
      </c>
      <c r="H175" s="149">
        <v>47</v>
      </c>
      <c r="I175" s="150"/>
      <c r="L175" s="146"/>
      <c r="M175" s="151"/>
      <c r="T175" s="152"/>
      <c r="AT175" s="147" t="s">
        <v>138</v>
      </c>
      <c r="AU175" s="147" t="s">
        <v>83</v>
      </c>
      <c r="AV175" s="12" t="s">
        <v>83</v>
      </c>
      <c r="AW175" s="12" t="s">
        <v>34</v>
      </c>
      <c r="AX175" s="12" t="s">
        <v>81</v>
      </c>
      <c r="AY175" s="147" t="s">
        <v>125</v>
      </c>
    </row>
    <row r="176" spans="2:65" s="1" customFormat="1" ht="21.75" customHeight="1">
      <c r="B176" s="32"/>
      <c r="C176" s="127" t="s">
        <v>271</v>
      </c>
      <c r="D176" s="127" t="s">
        <v>127</v>
      </c>
      <c r="E176" s="128" t="s">
        <v>444</v>
      </c>
      <c r="F176" s="129" t="s">
        <v>445</v>
      </c>
      <c r="G176" s="130" t="s">
        <v>143</v>
      </c>
      <c r="H176" s="131">
        <v>2</v>
      </c>
      <c r="I176" s="132"/>
      <c r="J176" s="133">
        <f>ROUND(I176*H176,2)</f>
        <v>0</v>
      </c>
      <c r="K176" s="129" t="s">
        <v>21</v>
      </c>
      <c r="L176" s="32"/>
      <c r="M176" s="134" t="s">
        <v>21</v>
      </c>
      <c r="N176" s="135" t="s">
        <v>44</v>
      </c>
      <c r="P176" s="136">
        <f>O176*H176</f>
        <v>0</v>
      </c>
      <c r="Q176" s="136">
        <v>5.0000000000000002E-5</v>
      </c>
      <c r="R176" s="136">
        <f>Q176*H176</f>
        <v>1E-4</v>
      </c>
      <c r="S176" s="136">
        <v>0</v>
      </c>
      <c r="T176" s="137">
        <f>S176*H176</f>
        <v>0</v>
      </c>
      <c r="AR176" s="138" t="s">
        <v>132</v>
      </c>
      <c r="AT176" s="138" t="s">
        <v>127</v>
      </c>
      <c r="AU176" s="138" t="s">
        <v>83</v>
      </c>
      <c r="AY176" s="17" t="s">
        <v>125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81</v>
      </c>
      <c r="BK176" s="139">
        <f>ROUND(I176*H176,2)</f>
        <v>0</v>
      </c>
      <c r="BL176" s="17" t="s">
        <v>132</v>
      </c>
      <c r="BM176" s="138" t="s">
        <v>446</v>
      </c>
    </row>
    <row r="177" spans="2:65" s="1" customFormat="1" ht="19.5">
      <c r="B177" s="32"/>
      <c r="D177" s="144" t="s">
        <v>136</v>
      </c>
      <c r="F177" s="145" t="s">
        <v>344</v>
      </c>
      <c r="I177" s="142"/>
      <c r="L177" s="32"/>
      <c r="M177" s="143"/>
      <c r="T177" s="53"/>
      <c r="AT177" s="17" t="s">
        <v>136</v>
      </c>
      <c r="AU177" s="17" t="s">
        <v>83</v>
      </c>
    </row>
    <row r="178" spans="2:65" s="1" customFormat="1" ht="16.5" customHeight="1">
      <c r="B178" s="32"/>
      <c r="C178" s="160" t="s">
        <v>276</v>
      </c>
      <c r="D178" s="160" t="s">
        <v>166</v>
      </c>
      <c r="E178" s="161" t="s">
        <v>447</v>
      </c>
      <c r="F178" s="162" t="s">
        <v>448</v>
      </c>
      <c r="G178" s="163" t="s">
        <v>143</v>
      </c>
      <c r="H178" s="164">
        <v>6</v>
      </c>
      <c r="I178" s="165"/>
      <c r="J178" s="166">
        <f>ROUND(I178*H178,2)</f>
        <v>0</v>
      </c>
      <c r="K178" s="162" t="s">
        <v>131</v>
      </c>
      <c r="L178" s="167"/>
      <c r="M178" s="168" t="s">
        <v>21</v>
      </c>
      <c r="N178" s="169" t="s">
        <v>44</v>
      </c>
      <c r="P178" s="136">
        <f>O178*H178</f>
        <v>0</v>
      </c>
      <c r="Q178" s="136">
        <v>3.5400000000000002E-3</v>
      </c>
      <c r="R178" s="136">
        <f>Q178*H178</f>
        <v>2.1240000000000002E-2</v>
      </c>
      <c r="S178" s="136">
        <v>0</v>
      </c>
      <c r="T178" s="137">
        <f>S178*H178</f>
        <v>0</v>
      </c>
      <c r="AR178" s="138" t="s">
        <v>169</v>
      </c>
      <c r="AT178" s="138" t="s">
        <v>166</v>
      </c>
      <c r="AU178" s="138" t="s">
        <v>83</v>
      </c>
      <c r="AY178" s="17" t="s">
        <v>125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81</v>
      </c>
      <c r="BK178" s="139">
        <f>ROUND(I178*H178,2)</f>
        <v>0</v>
      </c>
      <c r="BL178" s="17" t="s">
        <v>132</v>
      </c>
      <c r="BM178" s="138" t="s">
        <v>449</v>
      </c>
    </row>
    <row r="179" spans="2:65" s="1" customFormat="1" ht="19.5">
      <c r="B179" s="32"/>
      <c r="D179" s="144" t="s">
        <v>136</v>
      </c>
      <c r="F179" s="145" t="s">
        <v>344</v>
      </c>
      <c r="I179" s="142"/>
      <c r="L179" s="32"/>
      <c r="M179" s="143"/>
      <c r="T179" s="53"/>
      <c r="AT179" s="17" t="s">
        <v>136</v>
      </c>
      <c r="AU179" s="17" t="s">
        <v>83</v>
      </c>
    </row>
    <row r="180" spans="2:65" s="12" customFormat="1">
      <c r="B180" s="146"/>
      <c r="D180" s="144" t="s">
        <v>138</v>
      </c>
      <c r="F180" s="148" t="s">
        <v>450</v>
      </c>
      <c r="H180" s="149">
        <v>6</v>
      </c>
      <c r="I180" s="150"/>
      <c r="L180" s="146"/>
      <c r="M180" s="151"/>
      <c r="T180" s="152"/>
      <c r="AT180" s="147" t="s">
        <v>138</v>
      </c>
      <c r="AU180" s="147" t="s">
        <v>83</v>
      </c>
      <c r="AV180" s="12" t="s">
        <v>83</v>
      </c>
      <c r="AW180" s="12" t="s">
        <v>4</v>
      </c>
      <c r="AX180" s="12" t="s">
        <v>81</v>
      </c>
      <c r="AY180" s="147" t="s">
        <v>125</v>
      </c>
    </row>
    <row r="181" spans="2:65" s="1" customFormat="1" ht="16.5" customHeight="1">
      <c r="B181" s="32"/>
      <c r="C181" s="160" t="s">
        <v>281</v>
      </c>
      <c r="D181" s="160" t="s">
        <v>166</v>
      </c>
      <c r="E181" s="161" t="s">
        <v>451</v>
      </c>
      <c r="F181" s="162" t="s">
        <v>452</v>
      </c>
      <c r="G181" s="163" t="s">
        <v>453</v>
      </c>
      <c r="H181" s="164">
        <v>24</v>
      </c>
      <c r="I181" s="165"/>
      <c r="J181" s="166">
        <f>ROUND(I181*H181,2)</f>
        <v>0</v>
      </c>
      <c r="K181" s="162" t="s">
        <v>21</v>
      </c>
      <c r="L181" s="167"/>
      <c r="M181" s="168" t="s">
        <v>21</v>
      </c>
      <c r="N181" s="169" t="s">
        <v>44</v>
      </c>
      <c r="P181" s="136">
        <f>O181*H181</f>
        <v>0</v>
      </c>
      <c r="Q181" s="136">
        <v>0</v>
      </c>
      <c r="R181" s="136">
        <f>Q181*H181</f>
        <v>0</v>
      </c>
      <c r="S181" s="136">
        <v>0</v>
      </c>
      <c r="T181" s="137">
        <f>S181*H181</f>
        <v>0</v>
      </c>
      <c r="AR181" s="138" t="s">
        <v>169</v>
      </c>
      <c r="AT181" s="138" t="s">
        <v>166</v>
      </c>
      <c r="AU181" s="138" t="s">
        <v>83</v>
      </c>
      <c r="AY181" s="17" t="s">
        <v>125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81</v>
      </c>
      <c r="BK181" s="139">
        <f>ROUND(I181*H181,2)</f>
        <v>0</v>
      </c>
      <c r="BL181" s="17" t="s">
        <v>132</v>
      </c>
      <c r="BM181" s="138" t="s">
        <v>454</v>
      </c>
    </row>
    <row r="182" spans="2:65" s="1" customFormat="1" ht="19.5">
      <c r="B182" s="32"/>
      <c r="D182" s="144" t="s">
        <v>136</v>
      </c>
      <c r="F182" s="145" t="s">
        <v>344</v>
      </c>
      <c r="I182" s="142"/>
      <c r="L182" s="32"/>
      <c r="M182" s="143"/>
      <c r="T182" s="53"/>
      <c r="AT182" s="17" t="s">
        <v>136</v>
      </c>
      <c r="AU182" s="17" t="s">
        <v>83</v>
      </c>
    </row>
    <row r="183" spans="2:65" s="1" customFormat="1" ht="16.5" customHeight="1">
      <c r="B183" s="32"/>
      <c r="C183" s="127" t="s">
        <v>287</v>
      </c>
      <c r="D183" s="127" t="s">
        <v>127</v>
      </c>
      <c r="E183" s="128" t="s">
        <v>455</v>
      </c>
      <c r="F183" s="129" t="s">
        <v>456</v>
      </c>
      <c r="G183" s="130" t="s">
        <v>143</v>
      </c>
      <c r="H183" s="131">
        <v>1</v>
      </c>
      <c r="I183" s="132"/>
      <c r="J183" s="133">
        <f>ROUND(I183*H183,2)</f>
        <v>0</v>
      </c>
      <c r="K183" s="129" t="s">
        <v>131</v>
      </c>
      <c r="L183" s="32"/>
      <c r="M183" s="134" t="s">
        <v>21</v>
      </c>
      <c r="N183" s="135" t="s">
        <v>44</v>
      </c>
      <c r="P183" s="136">
        <f>O183*H183</f>
        <v>0</v>
      </c>
      <c r="Q183" s="136">
        <v>5.8E-5</v>
      </c>
      <c r="R183" s="136">
        <f>Q183*H183</f>
        <v>5.8E-5</v>
      </c>
      <c r="S183" s="136">
        <v>0</v>
      </c>
      <c r="T183" s="137">
        <f>S183*H183</f>
        <v>0</v>
      </c>
      <c r="AR183" s="138" t="s">
        <v>132</v>
      </c>
      <c r="AT183" s="138" t="s">
        <v>127</v>
      </c>
      <c r="AU183" s="138" t="s">
        <v>83</v>
      </c>
      <c r="AY183" s="17" t="s">
        <v>125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7" t="s">
        <v>81</v>
      </c>
      <c r="BK183" s="139">
        <f>ROUND(I183*H183,2)</f>
        <v>0</v>
      </c>
      <c r="BL183" s="17" t="s">
        <v>132</v>
      </c>
      <c r="BM183" s="138" t="s">
        <v>457</v>
      </c>
    </row>
    <row r="184" spans="2:65" s="1" customFormat="1">
      <c r="B184" s="32"/>
      <c r="D184" s="140" t="s">
        <v>134</v>
      </c>
      <c r="F184" s="141" t="s">
        <v>458</v>
      </c>
      <c r="I184" s="142"/>
      <c r="L184" s="32"/>
      <c r="M184" s="143"/>
      <c r="T184" s="53"/>
      <c r="AT184" s="17" t="s">
        <v>134</v>
      </c>
      <c r="AU184" s="17" t="s">
        <v>83</v>
      </c>
    </row>
    <row r="185" spans="2:65" s="1" customFormat="1" ht="29.25">
      <c r="B185" s="32"/>
      <c r="D185" s="144" t="s">
        <v>136</v>
      </c>
      <c r="F185" s="145" t="s">
        <v>459</v>
      </c>
      <c r="I185" s="142"/>
      <c r="L185" s="32"/>
      <c r="M185" s="143"/>
      <c r="T185" s="53"/>
      <c r="AT185" s="17" t="s">
        <v>136</v>
      </c>
      <c r="AU185" s="17" t="s">
        <v>83</v>
      </c>
    </row>
    <row r="186" spans="2:65" s="1" customFormat="1" ht="16.5" customHeight="1">
      <c r="B186" s="32"/>
      <c r="C186" s="160" t="s">
        <v>294</v>
      </c>
      <c r="D186" s="160" t="s">
        <v>166</v>
      </c>
      <c r="E186" s="161" t="s">
        <v>460</v>
      </c>
      <c r="F186" s="162" t="s">
        <v>461</v>
      </c>
      <c r="G186" s="163" t="s">
        <v>143</v>
      </c>
      <c r="H186" s="164">
        <v>3</v>
      </c>
      <c r="I186" s="165"/>
      <c r="J186" s="166">
        <f>ROUND(I186*H186,2)</f>
        <v>0</v>
      </c>
      <c r="K186" s="162" t="s">
        <v>131</v>
      </c>
      <c r="L186" s="167"/>
      <c r="M186" s="168" t="s">
        <v>21</v>
      </c>
      <c r="N186" s="169" t="s">
        <v>44</v>
      </c>
      <c r="P186" s="136">
        <f>O186*H186</f>
        <v>0</v>
      </c>
      <c r="Q186" s="136">
        <v>7.0899999999999999E-3</v>
      </c>
      <c r="R186" s="136">
        <f>Q186*H186</f>
        <v>2.1270000000000001E-2</v>
      </c>
      <c r="S186" s="136">
        <v>0</v>
      </c>
      <c r="T186" s="137">
        <f>S186*H186</f>
        <v>0</v>
      </c>
      <c r="AR186" s="138" t="s">
        <v>169</v>
      </c>
      <c r="AT186" s="138" t="s">
        <v>166</v>
      </c>
      <c r="AU186" s="138" t="s">
        <v>83</v>
      </c>
      <c r="AY186" s="17" t="s">
        <v>125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81</v>
      </c>
      <c r="BK186" s="139">
        <f>ROUND(I186*H186,2)</f>
        <v>0</v>
      </c>
      <c r="BL186" s="17" t="s">
        <v>132</v>
      </c>
      <c r="BM186" s="138" t="s">
        <v>462</v>
      </c>
    </row>
    <row r="187" spans="2:65" s="1" customFormat="1" ht="19.5">
      <c r="B187" s="32"/>
      <c r="D187" s="144" t="s">
        <v>136</v>
      </c>
      <c r="F187" s="145" t="s">
        <v>344</v>
      </c>
      <c r="I187" s="142"/>
      <c r="L187" s="32"/>
      <c r="M187" s="143"/>
      <c r="T187" s="53"/>
      <c r="AT187" s="17" t="s">
        <v>136</v>
      </c>
      <c r="AU187" s="17" t="s">
        <v>83</v>
      </c>
    </row>
    <row r="188" spans="2:65" s="12" customFormat="1">
      <c r="B188" s="146"/>
      <c r="D188" s="144" t="s">
        <v>138</v>
      </c>
      <c r="F188" s="148" t="s">
        <v>463</v>
      </c>
      <c r="H188" s="149">
        <v>3</v>
      </c>
      <c r="I188" s="150"/>
      <c r="L188" s="146"/>
      <c r="M188" s="151"/>
      <c r="T188" s="152"/>
      <c r="AT188" s="147" t="s">
        <v>138</v>
      </c>
      <c r="AU188" s="147" t="s">
        <v>83</v>
      </c>
      <c r="AV188" s="12" t="s">
        <v>83</v>
      </c>
      <c r="AW188" s="12" t="s">
        <v>4</v>
      </c>
      <c r="AX188" s="12" t="s">
        <v>81</v>
      </c>
      <c r="AY188" s="147" t="s">
        <v>125</v>
      </c>
    </row>
    <row r="189" spans="2:65" s="1" customFormat="1" ht="21.75" customHeight="1">
      <c r="B189" s="32"/>
      <c r="C189" s="127" t="s">
        <v>299</v>
      </c>
      <c r="D189" s="127" t="s">
        <v>127</v>
      </c>
      <c r="E189" s="128" t="s">
        <v>464</v>
      </c>
      <c r="F189" s="129" t="s">
        <v>465</v>
      </c>
      <c r="G189" s="130" t="s">
        <v>143</v>
      </c>
      <c r="H189" s="131">
        <v>3</v>
      </c>
      <c r="I189" s="132"/>
      <c r="J189" s="133">
        <f>ROUND(I189*H189,2)</f>
        <v>0</v>
      </c>
      <c r="K189" s="129" t="s">
        <v>131</v>
      </c>
      <c r="L189" s="32"/>
      <c r="M189" s="134" t="s">
        <v>21</v>
      </c>
      <c r="N189" s="135" t="s">
        <v>44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132</v>
      </c>
      <c r="AT189" s="138" t="s">
        <v>127</v>
      </c>
      <c r="AU189" s="138" t="s">
        <v>83</v>
      </c>
      <c r="AY189" s="17" t="s">
        <v>125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7" t="s">
        <v>81</v>
      </c>
      <c r="BK189" s="139">
        <f>ROUND(I189*H189,2)</f>
        <v>0</v>
      </c>
      <c r="BL189" s="17" t="s">
        <v>132</v>
      </c>
      <c r="BM189" s="138" t="s">
        <v>466</v>
      </c>
    </row>
    <row r="190" spans="2:65" s="1" customFormat="1">
      <c r="B190" s="32"/>
      <c r="D190" s="140" t="s">
        <v>134</v>
      </c>
      <c r="F190" s="141" t="s">
        <v>467</v>
      </c>
      <c r="I190" s="142"/>
      <c r="L190" s="32"/>
      <c r="M190" s="143"/>
      <c r="T190" s="53"/>
      <c r="AT190" s="17" t="s">
        <v>134</v>
      </c>
      <c r="AU190" s="17" t="s">
        <v>83</v>
      </c>
    </row>
    <row r="191" spans="2:65" s="1" customFormat="1" ht="19.5">
      <c r="B191" s="32"/>
      <c r="D191" s="144" t="s">
        <v>136</v>
      </c>
      <c r="F191" s="145" t="s">
        <v>344</v>
      </c>
      <c r="I191" s="142"/>
      <c r="L191" s="32"/>
      <c r="M191" s="143"/>
      <c r="T191" s="53"/>
      <c r="AT191" s="17" t="s">
        <v>136</v>
      </c>
      <c r="AU191" s="17" t="s">
        <v>83</v>
      </c>
    </row>
    <row r="192" spans="2:65" s="1" customFormat="1" ht="16.5" customHeight="1">
      <c r="B192" s="32"/>
      <c r="C192" s="160" t="s">
        <v>305</v>
      </c>
      <c r="D192" s="160" t="s">
        <v>166</v>
      </c>
      <c r="E192" s="161" t="s">
        <v>468</v>
      </c>
      <c r="F192" s="162" t="s">
        <v>469</v>
      </c>
      <c r="G192" s="163" t="s">
        <v>262</v>
      </c>
      <c r="H192" s="164">
        <v>6.0000000000000001E-3</v>
      </c>
      <c r="I192" s="165"/>
      <c r="J192" s="166">
        <f>ROUND(I192*H192,2)</f>
        <v>0</v>
      </c>
      <c r="K192" s="162" t="s">
        <v>131</v>
      </c>
      <c r="L192" s="167"/>
      <c r="M192" s="168" t="s">
        <v>21</v>
      </c>
      <c r="N192" s="169" t="s">
        <v>44</v>
      </c>
      <c r="P192" s="136">
        <f>O192*H192</f>
        <v>0</v>
      </c>
      <c r="Q192" s="136">
        <v>1</v>
      </c>
      <c r="R192" s="136">
        <f>Q192*H192</f>
        <v>6.0000000000000001E-3</v>
      </c>
      <c r="S192" s="136">
        <v>0</v>
      </c>
      <c r="T192" s="137">
        <f>S192*H192</f>
        <v>0</v>
      </c>
      <c r="AR192" s="138" t="s">
        <v>169</v>
      </c>
      <c r="AT192" s="138" t="s">
        <v>166</v>
      </c>
      <c r="AU192" s="138" t="s">
        <v>83</v>
      </c>
      <c r="AY192" s="17" t="s">
        <v>125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81</v>
      </c>
      <c r="BK192" s="139">
        <f>ROUND(I192*H192,2)</f>
        <v>0</v>
      </c>
      <c r="BL192" s="17" t="s">
        <v>132</v>
      </c>
      <c r="BM192" s="138" t="s">
        <v>470</v>
      </c>
    </row>
    <row r="193" spans="2:65" s="1" customFormat="1" ht="19.5">
      <c r="B193" s="32"/>
      <c r="D193" s="144" t="s">
        <v>136</v>
      </c>
      <c r="F193" s="145" t="s">
        <v>344</v>
      </c>
      <c r="I193" s="142"/>
      <c r="L193" s="32"/>
      <c r="M193" s="143"/>
      <c r="T193" s="53"/>
      <c r="AT193" s="17" t="s">
        <v>136</v>
      </c>
      <c r="AU193" s="17" t="s">
        <v>83</v>
      </c>
    </row>
    <row r="194" spans="2:65" s="12" customFormat="1">
      <c r="B194" s="146"/>
      <c r="D194" s="144" t="s">
        <v>138</v>
      </c>
      <c r="F194" s="148" t="s">
        <v>471</v>
      </c>
      <c r="H194" s="149">
        <v>6.0000000000000001E-3</v>
      </c>
      <c r="I194" s="150"/>
      <c r="L194" s="146"/>
      <c r="M194" s="151"/>
      <c r="T194" s="152"/>
      <c r="AT194" s="147" t="s">
        <v>138</v>
      </c>
      <c r="AU194" s="147" t="s">
        <v>83</v>
      </c>
      <c r="AV194" s="12" t="s">
        <v>83</v>
      </c>
      <c r="AW194" s="12" t="s">
        <v>4</v>
      </c>
      <c r="AX194" s="12" t="s">
        <v>81</v>
      </c>
      <c r="AY194" s="147" t="s">
        <v>125</v>
      </c>
    </row>
    <row r="195" spans="2:65" s="1" customFormat="1" ht="16.5" customHeight="1">
      <c r="B195" s="32"/>
      <c r="C195" s="127" t="s">
        <v>310</v>
      </c>
      <c r="D195" s="127" t="s">
        <v>127</v>
      </c>
      <c r="E195" s="128" t="s">
        <v>472</v>
      </c>
      <c r="F195" s="129" t="s">
        <v>473</v>
      </c>
      <c r="G195" s="130" t="s">
        <v>143</v>
      </c>
      <c r="H195" s="131">
        <v>3</v>
      </c>
      <c r="I195" s="132"/>
      <c r="J195" s="133">
        <f>ROUND(I195*H195,2)</f>
        <v>0</v>
      </c>
      <c r="K195" s="129" t="s">
        <v>131</v>
      </c>
      <c r="L195" s="32"/>
      <c r="M195" s="134" t="s">
        <v>21</v>
      </c>
      <c r="N195" s="135" t="s">
        <v>44</v>
      </c>
      <c r="P195" s="136">
        <f>O195*H195</f>
        <v>0</v>
      </c>
      <c r="Q195" s="136">
        <v>0</v>
      </c>
      <c r="R195" s="136">
        <f>Q195*H195</f>
        <v>0</v>
      </c>
      <c r="S195" s="136">
        <v>0</v>
      </c>
      <c r="T195" s="137">
        <f>S195*H195</f>
        <v>0</v>
      </c>
      <c r="AR195" s="138" t="s">
        <v>132</v>
      </c>
      <c r="AT195" s="138" t="s">
        <v>127</v>
      </c>
      <c r="AU195" s="138" t="s">
        <v>83</v>
      </c>
      <c r="AY195" s="17" t="s">
        <v>125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7" t="s">
        <v>81</v>
      </c>
      <c r="BK195" s="139">
        <f>ROUND(I195*H195,2)</f>
        <v>0</v>
      </c>
      <c r="BL195" s="17" t="s">
        <v>132</v>
      </c>
      <c r="BM195" s="138" t="s">
        <v>474</v>
      </c>
    </row>
    <row r="196" spans="2:65" s="1" customFormat="1">
      <c r="B196" s="32"/>
      <c r="D196" s="140" t="s">
        <v>134</v>
      </c>
      <c r="F196" s="141" t="s">
        <v>475</v>
      </c>
      <c r="I196" s="142"/>
      <c r="L196" s="32"/>
      <c r="M196" s="143"/>
      <c r="T196" s="53"/>
      <c r="AT196" s="17" t="s">
        <v>134</v>
      </c>
      <c r="AU196" s="17" t="s">
        <v>83</v>
      </c>
    </row>
    <row r="197" spans="2:65" s="1" customFormat="1" ht="19.5">
      <c r="B197" s="32"/>
      <c r="D197" s="144" t="s">
        <v>136</v>
      </c>
      <c r="F197" s="145" t="s">
        <v>344</v>
      </c>
      <c r="I197" s="142"/>
      <c r="L197" s="32"/>
      <c r="M197" s="143"/>
      <c r="T197" s="53"/>
      <c r="AT197" s="17" t="s">
        <v>136</v>
      </c>
      <c r="AU197" s="17" t="s">
        <v>83</v>
      </c>
    </row>
    <row r="198" spans="2:65" s="1" customFormat="1" ht="16.5" customHeight="1">
      <c r="B198" s="32"/>
      <c r="C198" s="160" t="s">
        <v>317</v>
      </c>
      <c r="D198" s="160" t="s">
        <v>166</v>
      </c>
      <c r="E198" s="161" t="s">
        <v>476</v>
      </c>
      <c r="F198" s="162" t="s">
        <v>477</v>
      </c>
      <c r="G198" s="163" t="s">
        <v>403</v>
      </c>
      <c r="H198" s="164">
        <v>2</v>
      </c>
      <c r="I198" s="165"/>
      <c r="J198" s="166">
        <f>ROUND(I198*H198,2)</f>
        <v>0</v>
      </c>
      <c r="K198" s="162" t="s">
        <v>21</v>
      </c>
      <c r="L198" s="167"/>
      <c r="M198" s="168" t="s">
        <v>21</v>
      </c>
      <c r="N198" s="169" t="s">
        <v>44</v>
      </c>
      <c r="P198" s="136">
        <f>O198*H198</f>
        <v>0</v>
      </c>
      <c r="Q198" s="136">
        <v>1</v>
      </c>
      <c r="R198" s="136">
        <f>Q198*H198</f>
        <v>2</v>
      </c>
      <c r="S198" s="136">
        <v>0</v>
      </c>
      <c r="T198" s="137">
        <f>S198*H198</f>
        <v>0</v>
      </c>
      <c r="AR198" s="138" t="s">
        <v>169</v>
      </c>
      <c r="AT198" s="138" t="s">
        <v>166</v>
      </c>
      <c r="AU198" s="138" t="s">
        <v>83</v>
      </c>
      <c r="AY198" s="17" t="s">
        <v>125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7" t="s">
        <v>81</v>
      </c>
      <c r="BK198" s="139">
        <f>ROUND(I198*H198,2)</f>
        <v>0</v>
      </c>
      <c r="BL198" s="17" t="s">
        <v>132</v>
      </c>
      <c r="BM198" s="138" t="s">
        <v>478</v>
      </c>
    </row>
    <row r="199" spans="2:65" s="1" customFormat="1" ht="19.5">
      <c r="B199" s="32"/>
      <c r="D199" s="144" t="s">
        <v>136</v>
      </c>
      <c r="F199" s="145" t="s">
        <v>344</v>
      </c>
      <c r="I199" s="142"/>
      <c r="L199" s="32"/>
      <c r="M199" s="143"/>
      <c r="T199" s="53"/>
      <c r="AT199" s="17" t="s">
        <v>136</v>
      </c>
      <c r="AU199" s="17" t="s">
        <v>83</v>
      </c>
    </row>
    <row r="200" spans="2:65" s="12" customFormat="1">
      <c r="B200" s="146"/>
      <c r="D200" s="144" t="s">
        <v>138</v>
      </c>
      <c r="F200" s="148" t="s">
        <v>479</v>
      </c>
      <c r="H200" s="149">
        <v>2</v>
      </c>
      <c r="I200" s="150"/>
      <c r="L200" s="146"/>
      <c r="M200" s="151"/>
      <c r="T200" s="152"/>
      <c r="AT200" s="147" t="s">
        <v>138</v>
      </c>
      <c r="AU200" s="147" t="s">
        <v>83</v>
      </c>
      <c r="AV200" s="12" t="s">
        <v>83</v>
      </c>
      <c r="AW200" s="12" t="s">
        <v>4</v>
      </c>
      <c r="AX200" s="12" t="s">
        <v>81</v>
      </c>
      <c r="AY200" s="147" t="s">
        <v>125</v>
      </c>
    </row>
    <row r="201" spans="2:65" s="1" customFormat="1" ht="16.5" customHeight="1">
      <c r="B201" s="32"/>
      <c r="C201" s="127" t="s">
        <v>326</v>
      </c>
      <c r="D201" s="127" t="s">
        <v>127</v>
      </c>
      <c r="E201" s="128" t="s">
        <v>480</v>
      </c>
      <c r="F201" s="129" t="s">
        <v>481</v>
      </c>
      <c r="G201" s="130" t="s">
        <v>143</v>
      </c>
      <c r="H201" s="131">
        <v>3</v>
      </c>
      <c r="I201" s="132"/>
      <c r="J201" s="133">
        <f>ROUND(I201*H201,2)</f>
        <v>0</v>
      </c>
      <c r="K201" s="129" t="s">
        <v>131</v>
      </c>
      <c r="L201" s="32"/>
      <c r="M201" s="134" t="s">
        <v>21</v>
      </c>
      <c r="N201" s="135" t="s">
        <v>44</v>
      </c>
      <c r="P201" s="136">
        <f>O201*H201</f>
        <v>0</v>
      </c>
      <c r="Q201" s="136">
        <v>0</v>
      </c>
      <c r="R201" s="136">
        <f>Q201*H201</f>
        <v>0</v>
      </c>
      <c r="S201" s="136">
        <v>0</v>
      </c>
      <c r="T201" s="137">
        <f>S201*H201</f>
        <v>0</v>
      </c>
      <c r="AR201" s="138" t="s">
        <v>132</v>
      </c>
      <c r="AT201" s="138" t="s">
        <v>127</v>
      </c>
      <c r="AU201" s="138" t="s">
        <v>83</v>
      </c>
      <c r="AY201" s="17" t="s">
        <v>125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7" t="s">
        <v>81</v>
      </c>
      <c r="BK201" s="139">
        <f>ROUND(I201*H201,2)</f>
        <v>0</v>
      </c>
      <c r="BL201" s="17" t="s">
        <v>132</v>
      </c>
      <c r="BM201" s="138" t="s">
        <v>482</v>
      </c>
    </row>
    <row r="202" spans="2:65" s="1" customFormat="1">
      <c r="B202" s="32"/>
      <c r="D202" s="140" t="s">
        <v>134</v>
      </c>
      <c r="F202" s="141" t="s">
        <v>483</v>
      </c>
      <c r="I202" s="142"/>
      <c r="L202" s="32"/>
      <c r="M202" s="143"/>
      <c r="T202" s="53"/>
      <c r="AT202" s="17" t="s">
        <v>134</v>
      </c>
      <c r="AU202" s="17" t="s">
        <v>83</v>
      </c>
    </row>
    <row r="203" spans="2:65" s="1" customFormat="1" ht="19.5">
      <c r="B203" s="32"/>
      <c r="D203" s="144" t="s">
        <v>136</v>
      </c>
      <c r="F203" s="145" t="s">
        <v>344</v>
      </c>
      <c r="I203" s="142"/>
      <c r="L203" s="32"/>
      <c r="M203" s="143"/>
      <c r="T203" s="53"/>
      <c r="AT203" s="17" t="s">
        <v>136</v>
      </c>
      <c r="AU203" s="17" t="s">
        <v>83</v>
      </c>
    </row>
    <row r="204" spans="2:65" s="1" customFormat="1" ht="16.5" customHeight="1">
      <c r="B204" s="32"/>
      <c r="C204" s="160" t="s">
        <v>331</v>
      </c>
      <c r="D204" s="160" t="s">
        <v>166</v>
      </c>
      <c r="E204" s="161" t="s">
        <v>484</v>
      </c>
      <c r="F204" s="162" t="s">
        <v>485</v>
      </c>
      <c r="G204" s="163" t="s">
        <v>143</v>
      </c>
      <c r="H204" s="164">
        <v>3</v>
      </c>
      <c r="I204" s="165"/>
      <c r="J204" s="166">
        <f>ROUND(I204*H204,2)</f>
        <v>0</v>
      </c>
      <c r="K204" s="162" t="s">
        <v>131</v>
      </c>
      <c r="L204" s="167"/>
      <c r="M204" s="168" t="s">
        <v>21</v>
      </c>
      <c r="N204" s="169" t="s">
        <v>44</v>
      </c>
      <c r="P204" s="136">
        <f>O204*H204</f>
        <v>0</v>
      </c>
      <c r="Q204" s="136">
        <v>6.9999999999999999E-4</v>
      </c>
      <c r="R204" s="136">
        <f>Q204*H204</f>
        <v>2.0999999999999999E-3</v>
      </c>
      <c r="S204" s="136">
        <v>0</v>
      </c>
      <c r="T204" s="137">
        <f>S204*H204</f>
        <v>0</v>
      </c>
      <c r="AR204" s="138" t="s">
        <v>169</v>
      </c>
      <c r="AT204" s="138" t="s">
        <v>166</v>
      </c>
      <c r="AU204" s="138" t="s">
        <v>83</v>
      </c>
      <c r="AY204" s="17" t="s">
        <v>125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7" t="s">
        <v>81</v>
      </c>
      <c r="BK204" s="139">
        <f>ROUND(I204*H204,2)</f>
        <v>0</v>
      </c>
      <c r="BL204" s="17" t="s">
        <v>132</v>
      </c>
      <c r="BM204" s="138" t="s">
        <v>486</v>
      </c>
    </row>
    <row r="205" spans="2:65" s="1" customFormat="1" ht="19.5">
      <c r="B205" s="32"/>
      <c r="D205" s="144" t="s">
        <v>136</v>
      </c>
      <c r="F205" s="145" t="s">
        <v>344</v>
      </c>
      <c r="I205" s="142"/>
      <c r="L205" s="32"/>
      <c r="M205" s="143"/>
      <c r="T205" s="53"/>
      <c r="AT205" s="17" t="s">
        <v>136</v>
      </c>
      <c r="AU205" s="17" t="s">
        <v>83</v>
      </c>
    </row>
    <row r="206" spans="2:65" s="1" customFormat="1" ht="16.5" customHeight="1">
      <c r="B206" s="32"/>
      <c r="C206" s="160" t="s">
        <v>487</v>
      </c>
      <c r="D206" s="160" t="s">
        <v>166</v>
      </c>
      <c r="E206" s="161" t="s">
        <v>488</v>
      </c>
      <c r="F206" s="162" t="s">
        <v>489</v>
      </c>
      <c r="G206" s="163" t="s">
        <v>220</v>
      </c>
      <c r="H206" s="164">
        <v>33</v>
      </c>
      <c r="I206" s="165"/>
      <c r="J206" s="166">
        <f>ROUND(I206*H206,2)</f>
        <v>0</v>
      </c>
      <c r="K206" s="162" t="s">
        <v>21</v>
      </c>
      <c r="L206" s="167"/>
      <c r="M206" s="168" t="s">
        <v>21</v>
      </c>
      <c r="N206" s="169" t="s">
        <v>44</v>
      </c>
      <c r="P206" s="136">
        <f>O206*H206</f>
        <v>0</v>
      </c>
      <c r="Q206" s="136">
        <v>2.7E-4</v>
      </c>
      <c r="R206" s="136">
        <f>Q206*H206</f>
        <v>8.9099999999999995E-3</v>
      </c>
      <c r="S206" s="136">
        <v>0</v>
      </c>
      <c r="T206" s="137">
        <f>S206*H206</f>
        <v>0</v>
      </c>
      <c r="AR206" s="138" t="s">
        <v>169</v>
      </c>
      <c r="AT206" s="138" t="s">
        <v>166</v>
      </c>
      <c r="AU206" s="138" t="s">
        <v>83</v>
      </c>
      <c r="AY206" s="17" t="s">
        <v>125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7" t="s">
        <v>81</v>
      </c>
      <c r="BK206" s="139">
        <f>ROUND(I206*H206,2)</f>
        <v>0</v>
      </c>
      <c r="BL206" s="17" t="s">
        <v>132</v>
      </c>
      <c r="BM206" s="138" t="s">
        <v>490</v>
      </c>
    </row>
    <row r="207" spans="2:65" s="1" customFormat="1" ht="19.5">
      <c r="B207" s="32"/>
      <c r="D207" s="144" t="s">
        <v>136</v>
      </c>
      <c r="F207" s="145" t="s">
        <v>344</v>
      </c>
      <c r="I207" s="142"/>
      <c r="L207" s="32"/>
      <c r="M207" s="143"/>
      <c r="T207" s="53"/>
      <c r="AT207" s="17" t="s">
        <v>136</v>
      </c>
      <c r="AU207" s="17" t="s">
        <v>83</v>
      </c>
    </row>
    <row r="208" spans="2:65" s="12" customFormat="1">
      <c r="B208" s="146"/>
      <c r="D208" s="144" t="s">
        <v>138</v>
      </c>
      <c r="E208" s="147" t="s">
        <v>21</v>
      </c>
      <c r="F208" s="148" t="s">
        <v>491</v>
      </c>
      <c r="H208" s="149">
        <v>28</v>
      </c>
      <c r="I208" s="150"/>
      <c r="L208" s="146"/>
      <c r="M208" s="151"/>
      <c r="T208" s="152"/>
      <c r="AT208" s="147" t="s">
        <v>138</v>
      </c>
      <c r="AU208" s="147" t="s">
        <v>83</v>
      </c>
      <c r="AV208" s="12" t="s">
        <v>83</v>
      </c>
      <c r="AW208" s="12" t="s">
        <v>34</v>
      </c>
      <c r="AX208" s="12" t="s">
        <v>73</v>
      </c>
      <c r="AY208" s="147" t="s">
        <v>125</v>
      </c>
    </row>
    <row r="209" spans="2:65" s="12" customFormat="1">
      <c r="B209" s="146"/>
      <c r="D209" s="144" t="s">
        <v>138</v>
      </c>
      <c r="E209" s="147" t="s">
        <v>21</v>
      </c>
      <c r="F209" s="148" t="s">
        <v>492</v>
      </c>
      <c r="H209" s="149">
        <v>5</v>
      </c>
      <c r="I209" s="150"/>
      <c r="L209" s="146"/>
      <c r="M209" s="151"/>
      <c r="T209" s="152"/>
      <c r="AT209" s="147" t="s">
        <v>138</v>
      </c>
      <c r="AU209" s="147" t="s">
        <v>83</v>
      </c>
      <c r="AV209" s="12" t="s">
        <v>83</v>
      </c>
      <c r="AW209" s="12" t="s">
        <v>34</v>
      </c>
      <c r="AX209" s="12" t="s">
        <v>73</v>
      </c>
      <c r="AY209" s="147" t="s">
        <v>125</v>
      </c>
    </row>
    <row r="210" spans="2:65" s="13" customFormat="1">
      <c r="B210" s="153"/>
      <c r="D210" s="144" t="s">
        <v>138</v>
      </c>
      <c r="E210" s="154" t="s">
        <v>21</v>
      </c>
      <c r="F210" s="155" t="s">
        <v>155</v>
      </c>
      <c r="H210" s="156">
        <v>33</v>
      </c>
      <c r="I210" s="157"/>
      <c r="L210" s="153"/>
      <c r="M210" s="158"/>
      <c r="T210" s="159"/>
      <c r="AT210" s="154" t="s">
        <v>138</v>
      </c>
      <c r="AU210" s="154" t="s">
        <v>83</v>
      </c>
      <c r="AV210" s="13" t="s">
        <v>132</v>
      </c>
      <c r="AW210" s="13" t="s">
        <v>34</v>
      </c>
      <c r="AX210" s="13" t="s">
        <v>81</v>
      </c>
      <c r="AY210" s="154" t="s">
        <v>125</v>
      </c>
    </row>
    <row r="211" spans="2:65" s="1" customFormat="1" ht="24.2" customHeight="1">
      <c r="B211" s="32"/>
      <c r="C211" s="127" t="s">
        <v>493</v>
      </c>
      <c r="D211" s="127" t="s">
        <v>127</v>
      </c>
      <c r="E211" s="128" t="s">
        <v>494</v>
      </c>
      <c r="F211" s="129" t="s">
        <v>495</v>
      </c>
      <c r="G211" s="130" t="s">
        <v>226</v>
      </c>
      <c r="H211" s="131">
        <v>109</v>
      </c>
      <c r="I211" s="132"/>
      <c r="J211" s="133">
        <f>ROUND(I211*H211,2)</f>
        <v>0</v>
      </c>
      <c r="K211" s="129" t="s">
        <v>131</v>
      </c>
      <c r="L211" s="32"/>
      <c r="M211" s="134" t="s">
        <v>21</v>
      </c>
      <c r="N211" s="135" t="s">
        <v>44</v>
      </c>
      <c r="P211" s="136">
        <f>O211*H211</f>
        <v>0</v>
      </c>
      <c r="Q211" s="136">
        <v>3.3000000000000002E-6</v>
      </c>
      <c r="R211" s="136">
        <f>Q211*H211</f>
        <v>3.5970000000000002E-4</v>
      </c>
      <c r="S211" s="136">
        <v>0</v>
      </c>
      <c r="T211" s="137">
        <f>S211*H211</f>
        <v>0</v>
      </c>
      <c r="AR211" s="138" t="s">
        <v>132</v>
      </c>
      <c r="AT211" s="138" t="s">
        <v>127</v>
      </c>
      <c r="AU211" s="138" t="s">
        <v>83</v>
      </c>
      <c r="AY211" s="17" t="s">
        <v>125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81</v>
      </c>
      <c r="BK211" s="139">
        <f>ROUND(I211*H211,2)</f>
        <v>0</v>
      </c>
      <c r="BL211" s="17" t="s">
        <v>132</v>
      </c>
      <c r="BM211" s="138" t="s">
        <v>496</v>
      </c>
    </row>
    <row r="212" spans="2:65" s="1" customFormat="1">
      <c r="B212" s="32"/>
      <c r="D212" s="140" t="s">
        <v>134</v>
      </c>
      <c r="F212" s="141" t="s">
        <v>497</v>
      </c>
      <c r="I212" s="142"/>
      <c r="L212" s="32"/>
      <c r="M212" s="143"/>
      <c r="T212" s="53"/>
      <c r="AT212" s="17" t="s">
        <v>134</v>
      </c>
      <c r="AU212" s="17" t="s">
        <v>83</v>
      </c>
    </row>
    <row r="213" spans="2:65" s="1" customFormat="1" ht="19.5">
      <c r="B213" s="32"/>
      <c r="D213" s="144" t="s">
        <v>136</v>
      </c>
      <c r="F213" s="145" t="s">
        <v>344</v>
      </c>
      <c r="I213" s="142"/>
      <c r="L213" s="32"/>
      <c r="M213" s="143"/>
      <c r="T213" s="53"/>
      <c r="AT213" s="17" t="s">
        <v>136</v>
      </c>
      <c r="AU213" s="17" t="s">
        <v>83</v>
      </c>
    </row>
    <row r="214" spans="2:65" s="12" customFormat="1">
      <c r="B214" s="146"/>
      <c r="D214" s="144" t="s">
        <v>138</v>
      </c>
      <c r="E214" s="147" t="s">
        <v>21</v>
      </c>
      <c r="F214" s="148" t="s">
        <v>498</v>
      </c>
      <c r="H214" s="149">
        <v>109</v>
      </c>
      <c r="I214" s="150"/>
      <c r="L214" s="146"/>
      <c r="M214" s="151"/>
      <c r="T214" s="152"/>
      <c r="AT214" s="147" t="s">
        <v>138</v>
      </c>
      <c r="AU214" s="147" t="s">
        <v>83</v>
      </c>
      <c r="AV214" s="12" t="s">
        <v>83</v>
      </c>
      <c r="AW214" s="12" t="s">
        <v>34</v>
      </c>
      <c r="AX214" s="12" t="s">
        <v>81</v>
      </c>
      <c r="AY214" s="147" t="s">
        <v>125</v>
      </c>
    </row>
    <row r="215" spans="2:65" s="1" customFormat="1" ht="16.5" customHeight="1">
      <c r="B215" s="32"/>
      <c r="C215" s="160" t="s">
        <v>499</v>
      </c>
      <c r="D215" s="160" t="s">
        <v>166</v>
      </c>
      <c r="E215" s="161" t="s">
        <v>500</v>
      </c>
      <c r="F215" s="162" t="s">
        <v>501</v>
      </c>
      <c r="G215" s="163" t="s">
        <v>502</v>
      </c>
      <c r="H215" s="164">
        <v>2</v>
      </c>
      <c r="I215" s="165"/>
      <c r="J215" s="166">
        <f>ROUND(I215*H215,2)</f>
        <v>0</v>
      </c>
      <c r="K215" s="162" t="s">
        <v>131</v>
      </c>
      <c r="L215" s="167"/>
      <c r="M215" s="168" t="s">
        <v>21</v>
      </c>
      <c r="N215" s="169" t="s">
        <v>44</v>
      </c>
      <c r="P215" s="136">
        <f>O215*H215</f>
        <v>0</v>
      </c>
      <c r="Q215" s="136">
        <v>1E-3</v>
      </c>
      <c r="R215" s="136">
        <f>Q215*H215</f>
        <v>2E-3</v>
      </c>
      <c r="S215" s="136">
        <v>0</v>
      </c>
      <c r="T215" s="137">
        <f>S215*H215</f>
        <v>0</v>
      </c>
      <c r="AR215" s="138" t="s">
        <v>169</v>
      </c>
      <c r="AT215" s="138" t="s">
        <v>166</v>
      </c>
      <c r="AU215" s="138" t="s">
        <v>83</v>
      </c>
      <c r="AY215" s="17" t="s">
        <v>125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7" t="s">
        <v>81</v>
      </c>
      <c r="BK215" s="139">
        <f>ROUND(I215*H215,2)</f>
        <v>0</v>
      </c>
      <c r="BL215" s="17" t="s">
        <v>132</v>
      </c>
      <c r="BM215" s="138" t="s">
        <v>503</v>
      </c>
    </row>
    <row r="216" spans="2:65" s="1" customFormat="1" ht="19.5">
      <c r="B216" s="32"/>
      <c r="D216" s="144" t="s">
        <v>136</v>
      </c>
      <c r="F216" s="145" t="s">
        <v>344</v>
      </c>
      <c r="I216" s="142"/>
      <c r="L216" s="32"/>
      <c r="M216" s="143"/>
      <c r="T216" s="53"/>
      <c r="AT216" s="17" t="s">
        <v>136</v>
      </c>
      <c r="AU216" s="17" t="s">
        <v>83</v>
      </c>
    </row>
    <row r="217" spans="2:65" s="1" customFormat="1" ht="24.2" customHeight="1">
      <c r="B217" s="32"/>
      <c r="C217" s="127" t="s">
        <v>504</v>
      </c>
      <c r="D217" s="127" t="s">
        <v>127</v>
      </c>
      <c r="E217" s="128" t="s">
        <v>505</v>
      </c>
      <c r="F217" s="129" t="s">
        <v>506</v>
      </c>
      <c r="G217" s="130" t="s">
        <v>143</v>
      </c>
      <c r="H217" s="131">
        <v>5</v>
      </c>
      <c r="I217" s="132"/>
      <c r="J217" s="133">
        <f>ROUND(I217*H217,2)</f>
        <v>0</v>
      </c>
      <c r="K217" s="129" t="s">
        <v>131</v>
      </c>
      <c r="L217" s="32"/>
      <c r="M217" s="134" t="s">
        <v>21</v>
      </c>
      <c r="N217" s="135" t="s">
        <v>44</v>
      </c>
      <c r="P217" s="136">
        <f>O217*H217</f>
        <v>0</v>
      </c>
      <c r="Q217" s="136">
        <v>1.28123E-2</v>
      </c>
      <c r="R217" s="136">
        <f>Q217*H217</f>
        <v>6.4061500000000007E-2</v>
      </c>
      <c r="S217" s="136">
        <v>0</v>
      </c>
      <c r="T217" s="137">
        <f>S217*H217</f>
        <v>0</v>
      </c>
      <c r="AR217" s="138" t="s">
        <v>132</v>
      </c>
      <c r="AT217" s="138" t="s">
        <v>127</v>
      </c>
      <c r="AU217" s="138" t="s">
        <v>83</v>
      </c>
      <c r="AY217" s="17" t="s">
        <v>125</v>
      </c>
      <c r="BE217" s="139">
        <f>IF(N217="základní",J217,0)</f>
        <v>0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7" t="s">
        <v>81</v>
      </c>
      <c r="BK217" s="139">
        <f>ROUND(I217*H217,2)</f>
        <v>0</v>
      </c>
      <c r="BL217" s="17" t="s">
        <v>132</v>
      </c>
      <c r="BM217" s="138" t="s">
        <v>507</v>
      </c>
    </row>
    <row r="218" spans="2:65" s="1" customFormat="1">
      <c r="B218" s="32"/>
      <c r="D218" s="140" t="s">
        <v>134</v>
      </c>
      <c r="F218" s="141" t="s">
        <v>508</v>
      </c>
      <c r="I218" s="142"/>
      <c r="L218" s="32"/>
      <c r="M218" s="143"/>
      <c r="T218" s="53"/>
      <c r="AT218" s="17" t="s">
        <v>134</v>
      </c>
      <c r="AU218" s="17" t="s">
        <v>83</v>
      </c>
    </row>
    <row r="219" spans="2:65" s="1" customFormat="1" ht="19.5">
      <c r="B219" s="32"/>
      <c r="D219" s="144" t="s">
        <v>136</v>
      </c>
      <c r="F219" s="145" t="s">
        <v>344</v>
      </c>
      <c r="I219" s="142"/>
      <c r="L219" s="32"/>
      <c r="M219" s="143"/>
      <c r="T219" s="53"/>
      <c r="AT219" s="17" t="s">
        <v>136</v>
      </c>
      <c r="AU219" s="17" t="s">
        <v>83</v>
      </c>
    </row>
    <row r="220" spans="2:65" s="1" customFormat="1" ht="16.5" customHeight="1">
      <c r="B220" s="32"/>
      <c r="C220" s="127" t="s">
        <v>509</v>
      </c>
      <c r="D220" s="127" t="s">
        <v>127</v>
      </c>
      <c r="E220" s="128" t="s">
        <v>510</v>
      </c>
      <c r="F220" s="129" t="s">
        <v>511</v>
      </c>
      <c r="G220" s="130" t="s">
        <v>512</v>
      </c>
      <c r="H220" s="131">
        <v>1</v>
      </c>
      <c r="I220" s="132"/>
      <c r="J220" s="133">
        <f>ROUND(I220*H220,2)</f>
        <v>0</v>
      </c>
      <c r="K220" s="129" t="s">
        <v>21</v>
      </c>
      <c r="L220" s="32"/>
      <c r="M220" s="134" t="s">
        <v>21</v>
      </c>
      <c r="N220" s="135" t="s">
        <v>44</v>
      </c>
      <c r="P220" s="136">
        <f>O220*H220</f>
        <v>0</v>
      </c>
      <c r="Q220" s="136">
        <v>0</v>
      </c>
      <c r="R220" s="136">
        <f>Q220*H220</f>
        <v>0</v>
      </c>
      <c r="S220" s="136">
        <v>0</v>
      </c>
      <c r="T220" s="137">
        <f>S220*H220</f>
        <v>0</v>
      </c>
      <c r="AR220" s="138" t="s">
        <v>132</v>
      </c>
      <c r="AT220" s="138" t="s">
        <v>127</v>
      </c>
      <c r="AU220" s="138" t="s">
        <v>83</v>
      </c>
      <c r="AY220" s="17" t="s">
        <v>125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7" t="s">
        <v>81</v>
      </c>
      <c r="BK220" s="139">
        <f>ROUND(I220*H220,2)</f>
        <v>0</v>
      </c>
      <c r="BL220" s="17" t="s">
        <v>132</v>
      </c>
      <c r="BM220" s="138" t="s">
        <v>513</v>
      </c>
    </row>
    <row r="221" spans="2:65" s="1" customFormat="1" ht="19.5">
      <c r="B221" s="32"/>
      <c r="D221" s="144" t="s">
        <v>136</v>
      </c>
      <c r="F221" s="145" t="s">
        <v>344</v>
      </c>
      <c r="I221" s="142"/>
      <c r="L221" s="32"/>
      <c r="M221" s="143"/>
      <c r="T221" s="53"/>
      <c r="AT221" s="17" t="s">
        <v>136</v>
      </c>
      <c r="AU221" s="17" t="s">
        <v>83</v>
      </c>
    </row>
    <row r="222" spans="2:65" s="12" customFormat="1">
      <c r="B222" s="146"/>
      <c r="D222" s="144" t="s">
        <v>138</v>
      </c>
      <c r="E222" s="147" t="s">
        <v>21</v>
      </c>
      <c r="F222" s="148" t="s">
        <v>514</v>
      </c>
      <c r="H222" s="149">
        <v>1</v>
      </c>
      <c r="I222" s="150"/>
      <c r="L222" s="146"/>
      <c r="M222" s="151"/>
      <c r="T222" s="152"/>
      <c r="AT222" s="147" t="s">
        <v>138</v>
      </c>
      <c r="AU222" s="147" t="s">
        <v>83</v>
      </c>
      <c r="AV222" s="12" t="s">
        <v>83</v>
      </c>
      <c r="AW222" s="12" t="s">
        <v>34</v>
      </c>
      <c r="AX222" s="12" t="s">
        <v>81</v>
      </c>
      <c r="AY222" s="147" t="s">
        <v>125</v>
      </c>
    </row>
    <row r="223" spans="2:65" s="1" customFormat="1" ht="16.5" customHeight="1">
      <c r="B223" s="32"/>
      <c r="C223" s="127" t="s">
        <v>515</v>
      </c>
      <c r="D223" s="127" t="s">
        <v>127</v>
      </c>
      <c r="E223" s="128" t="s">
        <v>516</v>
      </c>
      <c r="F223" s="129" t="s">
        <v>517</v>
      </c>
      <c r="G223" s="130" t="s">
        <v>143</v>
      </c>
      <c r="H223" s="131">
        <v>1</v>
      </c>
      <c r="I223" s="132"/>
      <c r="J223" s="133">
        <f>ROUND(I223*H223,2)</f>
        <v>0</v>
      </c>
      <c r="K223" s="129" t="s">
        <v>131</v>
      </c>
      <c r="L223" s="32"/>
      <c r="M223" s="134" t="s">
        <v>21</v>
      </c>
      <c r="N223" s="135" t="s">
        <v>44</v>
      </c>
      <c r="P223" s="136">
        <f>O223*H223</f>
        <v>0</v>
      </c>
      <c r="Q223" s="136">
        <v>0</v>
      </c>
      <c r="R223" s="136">
        <f>Q223*H223</f>
        <v>0</v>
      </c>
      <c r="S223" s="136">
        <v>0</v>
      </c>
      <c r="T223" s="137">
        <f>S223*H223</f>
        <v>0</v>
      </c>
      <c r="AR223" s="138" t="s">
        <v>132</v>
      </c>
      <c r="AT223" s="138" t="s">
        <v>127</v>
      </c>
      <c r="AU223" s="138" t="s">
        <v>83</v>
      </c>
      <c r="AY223" s="17" t="s">
        <v>125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7" t="s">
        <v>81</v>
      </c>
      <c r="BK223" s="139">
        <f>ROUND(I223*H223,2)</f>
        <v>0</v>
      </c>
      <c r="BL223" s="17" t="s">
        <v>132</v>
      </c>
      <c r="BM223" s="138" t="s">
        <v>518</v>
      </c>
    </row>
    <row r="224" spans="2:65" s="1" customFormat="1">
      <c r="B224" s="32"/>
      <c r="D224" s="140" t="s">
        <v>134</v>
      </c>
      <c r="F224" s="141" t="s">
        <v>519</v>
      </c>
      <c r="I224" s="142"/>
      <c r="L224" s="32"/>
      <c r="M224" s="143"/>
      <c r="T224" s="53"/>
      <c r="AT224" s="17" t="s">
        <v>134</v>
      </c>
      <c r="AU224" s="17" t="s">
        <v>83</v>
      </c>
    </row>
    <row r="225" spans="2:65" s="1" customFormat="1" ht="19.5">
      <c r="B225" s="32"/>
      <c r="D225" s="144" t="s">
        <v>136</v>
      </c>
      <c r="F225" s="145" t="s">
        <v>344</v>
      </c>
      <c r="I225" s="142"/>
      <c r="L225" s="32"/>
      <c r="M225" s="143"/>
      <c r="T225" s="53"/>
      <c r="AT225" s="17" t="s">
        <v>136</v>
      </c>
      <c r="AU225" s="17" t="s">
        <v>83</v>
      </c>
    </row>
    <row r="226" spans="2:65" s="1" customFormat="1" ht="21.75" customHeight="1">
      <c r="B226" s="32"/>
      <c r="C226" s="127" t="s">
        <v>520</v>
      </c>
      <c r="D226" s="127" t="s">
        <v>127</v>
      </c>
      <c r="E226" s="128" t="s">
        <v>521</v>
      </c>
      <c r="F226" s="129" t="s">
        <v>522</v>
      </c>
      <c r="G226" s="130" t="s">
        <v>143</v>
      </c>
      <c r="H226" s="131">
        <v>4</v>
      </c>
      <c r="I226" s="132"/>
      <c r="J226" s="133">
        <f>ROUND(I226*H226,2)</f>
        <v>0</v>
      </c>
      <c r="K226" s="129" t="s">
        <v>131</v>
      </c>
      <c r="L226" s="32"/>
      <c r="M226" s="134" t="s">
        <v>21</v>
      </c>
      <c r="N226" s="135" t="s">
        <v>44</v>
      </c>
      <c r="P226" s="136">
        <f>O226*H226</f>
        <v>0</v>
      </c>
      <c r="Q226" s="136">
        <v>0</v>
      </c>
      <c r="R226" s="136">
        <f>Q226*H226</f>
        <v>0</v>
      </c>
      <c r="S226" s="136">
        <v>0</v>
      </c>
      <c r="T226" s="137">
        <f>S226*H226</f>
        <v>0</v>
      </c>
      <c r="AR226" s="138" t="s">
        <v>132</v>
      </c>
      <c r="AT226" s="138" t="s">
        <v>127</v>
      </c>
      <c r="AU226" s="138" t="s">
        <v>83</v>
      </c>
      <c r="AY226" s="17" t="s">
        <v>125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7" t="s">
        <v>81</v>
      </c>
      <c r="BK226" s="139">
        <f>ROUND(I226*H226,2)</f>
        <v>0</v>
      </c>
      <c r="BL226" s="17" t="s">
        <v>132</v>
      </c>
      <c r="BM226" s="138" t="s">
        <v>523</v>
      </c>
    </row>
    <row r="227" spans="2:65" s="1" customFormat="1">
      <c r="B227" s="32"/>
      <c r="D227" s="140" t="s">
        <v>134</v>
      </c>
      <c r="F227" s="141" t="s">
        <v>524</v>
      </c>
      <c r="I227" s="142"/>
      <c r="L227" s="32"/>
      <c r="M227" s="143"/>
      <c r="T227" s="53"/>
      <c r="AT227" s="17" t="s">
        <v>134</v>
      </c>
      <c r="AU227" s="17" t="s">
        <v>83</v>
      </c>
    </row>
    <row r="228" spans="2:65" s="1" customFormat="1" ht="19.5">
      <c r="B228" s="32"/>
      <c r="D228" s="144" t="s">
        <v>136</v>
      </c>
      <c r="F228" s="145" t="s">
        <v>344</v>
      </c>
      <c r="I228" s="142"/>
      <c r="L228" s="32"/>
      <c r="M228" s="143"/>
      <c r="T228" s="53"/>
      <c r="AT228" s="17" t="s">
        <v>136</v>
      </c>
      <c r="AU228" s="17" t="s">
        <v>83</v>
      </c>
    </row>
    <row r="229" spans="2:65" s="1" customFormat="1" ht="21.75" customHeight="1">
      <c r="B229" s="32"/>
      <c r="C229" s="127" t="s">
        <v>525</v>
      </c>
      <c r="D229" s="127" t="s">
        <v>127</v>
      </c>
      <c r="E229" s="128" t="s">
        <v>526</v>
      </c>
      <c r="F229" s="129" t="s">
        <v>527</v>
      </c>
      <c r="G229" s="130" t="s">
        <v>143</v>
      </c>
      <c r="H229" s="131">
        <v>1</v>
      </c>
      <c r="I229" s="132"/>
      <c r="J229" s="133">
        <f>ROUND(I229*H229,2)</f>
        <v>0</v>
      </c>
      <c r="K229" s="129" t="s">
        <v>21</v>
      </c>
      <c r="L229" s="32"/>
      <c r="M229" s="134" t="s">
        <v>21</v>
      </c>
      <c r="N229" s="135" t="s">
        <v>44</v>
      </c>
      <c r="P229" s="136">
        <f>O229*H229</f>
        <v>0</v>
      </c>
      <c r="Q229" s="136">
        <v>0</v>
      </c>
      <c r="R229" s="136">
        <f>Q229*H229</f>
        <v>0</v>
      </c>
      <c r="S229" s="136">
        <v>0</v>
      </c>
      <c r="T229" s="137">
        <f>S229*H229</f>
        <v>0</v>
      </c>
      <c r="AR229" s="138" t="s">
        <v>132</v>
      </c>
      <c r="AT229" s="138" t="s">
        <v>127</v>
      </c>
      <c r="AU229" s="138" t="s">
        <v>83</v>
      </c>
      <c r="AY229" s="17" t="s">
        <v>125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81</v>
      </c>
      <c r="BK229" s="139">
        <f>ROUND(I229*H229,2)</f>
        <v>0</v>
      </c>
      <c r="BL229" s="17" t="s">
        <v>132</v>
      </c>
      <c r="BM229" s="138" t="s">
        <v>528</v>
      </c>
    </row>
    <row r="230" spans="2:65" s="1" customFormat="1" ht="19.5">
      <c r="B230" s="32"/>
      <c r="D230" s="144" t="s">
        <v>136</v>
      </c>
      <c r="F230" s="145" t="s">
        <v>344</v>
      </c>
      <c r="I230" s="142"/>
      <c r="L230" s="32"/>
      <c r="M230" s="143"/>
      <c r="T230" s="53"/>
      <c r="AT230" s="17" t="s">
        <v>136</v>
      </c>
      <c r="AU230" s="17" t="s">
        <v>83</v>
      </c>
    </row>
    <row r="231" spans="2:65" s="1" customFormat="1" ht="16.5" customHeight="1">
      <c r="B231" s="32"/>
      <c r="C231" s="127" t="s">
        <v>529</v>
      </c>
      <c r="D231" s="127" t="s">
        <v>127</v>
      </c>
      <c r="E231" s="128" t="s">
        <v>530</v>
      </c>
      <c r="F231" s="129" t="s">
        <v>531</v>
      </c>
      <c r="G231" s="130" t="s">
        <v>143</v>
      </c>
      <c r="H231" s="131">
        <v>2</v>
      </c>
      <c r="I231" s="132"/>
      <c r="J231" s="133">
        <f>ROUND(I231*H231,2)</f>
        <v>0</v>
      </c>
      <c r="K231" s="129" t="s">
        <v>21</v>
      </c>
      <c r="L231" s="32"/>
      <c r="M231" s="134" t="s">
        <v>21</v>
      </c>
      <c r="N231" s="135" t="s">
        <v>44</v>
      </c>
      <c r="P231" s="136">
        <f>O231*H231</f>
        <v>0</v>
      </c>
      <c r="Q231" s="136">
        <v>0</v>
      </c>
      <c r="R231" s="136">
        <f>Q231*H231</f>
        <v>0</v>
      </c>
      <c r="S231" s="136">
        <v>0</v>
      </c>
      <c r="T231" s="137">
        <f>S231*H231</f>
        <v>0</v>
      </c>
      <c r="AR231" s="138" t="s">
        <v>132</v>
      </c>
      <c r="AT231" s="138" t="s">
        <v>127</v>
      </c>
      <c r="AU231" s="138" t="s">
        <v>83</v>
      </c>
      <c r="AY231" s="17" t="s">
        <v>125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7" t="s">
        <v>81</v>
      </c>
      <c r="BK231" s="139">
        <f>ROUND(I231*H231,2)</f>
        <v>0</v>
      </c>
      <c r="BL231" s="17" t="s">
        <v>132</v>
      </c>
      <c r="BM231" s="138" t="s">
        <v>532</v>
      </c>
    </row>
    <row r="232" spans="2:65" s="1" customFormat="1" ht="19.5">
      <c r="B232" s="32"/>
      <c r="D232" s="144" t="s">
        <v>136</v>
      </c>
      <c r="F232" s="145" t="s">
        <v>344</v>
      </c>
      <c r="I232" s="142"/>
      <c r="L232" s="32"/>
      <c r="M232" s="143"/>
      <c r="T232" s="53"/>
      <c r="AT232" s="17" t="s">
        <v>136</v>
      </c>
      <c r="AU232" s="17" t="s">
        <v>83</v>
      </c>
    </row>
    <row r="233" spans="2:65" s="1" customFormat="1" ht="24.2" customHeight="1">
      <c r="B233" s="32"/>
      <c r="C233" s="127" t="s">
        <v>533</v>
      </c>
      <c r="D233" s="127" t="s">
        <v>127</v>
      </c>
      <c r="E233" s="128" t="s">
        <v>534</v>
      </c>
      <c r="F233" s="129" t="s">
        <v>535</v>
      </c>
      <c r="G233" s="130" t="s">
        <v>226</v>
      </c>
      <c r="H233" s="131">
        <v>37.4</v>
      </c>
      <c r="I233" s="132"/>
      <c r="J233" s="133">
        <f>ROUND(I233*H233,2)</f>
        <v>0</v>
      </c>
      <c r="K233" s="129" t="s">
        <v>131</v>
      </c>
      <c r="L233" s="32"/>
      <c r="M233" s="134" t="s">
        <v>21</v>
      </c>
      <c r="N233" s="135" t="s">
        <v>44</v>
      </c>
      <c r="P233" s="136">
        <f>O233*H233</f>
        <v>0</v>
      </c>
      <c r="Q233" s="136">
        <v>0</v>
      </c>
      <c r="R233" s="136">
        <f>Q233*H233</f>
        <v>0</v>
      </c>
      <c r="S233" s="136">
        <v>0</v>
      </c>
      <c r="T233" s="137">
        <f>S233*H233</f>
        <v>0</v>
      </c>
      <c r="AR233" s="138" t="s">
        <v>132</v>
      </c>
      <c r="AT233" s="138" t="s">
        <v>127</v>
      </c>
      <c r="AU233" s="138" t="s">
        <v>83</v>
      </c>
      <c r="AY233" s="17" t="s">
        <v>125</v>
      </c>
      <c r="BE233" s="139">
        <f>IF(N233="základní",J233,0)</f>
        <v>0</v>
      </c>
      <c r="BF233" s="139">
        <f>IF(N233="snížená",J233,0)</f>
        <v>0</v>
      </c>
      <c r="BG233" s="139">
        <f>IF(N233="zákl. přenesená",J233,0)</f>
        <v>0</v>
      </c>
      <c r="BH233" s="139">
        <f>IF(N233="sníž. přenesená",J233,0)</f>
        <v>0</v>
      </c>
      <c r="BI233" s="139">
        <f>IF(N233="nulová",J233,0)</f>
        <v>0</v>
      </c>
      <c r="BJ233" s="17" t="s">
        <v>81</v>
      </c>
      <c r="BK233" s="139">
        <f>ROUND(I233*H233,2)</f>
        <v>0</v>
      </c>
      <c r="BL233" s="17" t="s">
        <v>132</v>
      </c>
      <c r="BM233" s="138" t="s">
        <v>536</v>
      </c>
    </row>
    <row r="234" spans="2:65" s="1" customFormat="1">
      <c r="B234" s="32"/>
      <c r="D234" s="140" t="s">
        <v>134</v>
      </c>
      <c r="F234" s="141" t="s">
        <v>537</v>
      </c>
      <c r="I234" s="142"/>
      <c r="L234" s="32"/>
      <c r="M234" s="143"/>
      <c r="T234" s="53"/>
      <c r="AT234" s="17" t="s">
        <v>134</v>
      </c>
      <c r="AU234" s="17" t="s">
        <v>83</v>
      </c>
    </row>
    <row r="235" spans="2:65" s="1" customFormat="1" ht="19.5">
      <c r="B235" s="32"/>
      <c r="D235" s="144" t="s">
        <v>136</v>
      </c>
      <c r="F235" s="145" t="s">
        <v>344</v>
      </c>
      <c r="I235" s="142"/>
      <c r="L235" s="32"/>
      <c r="M235" s="143"/>
      <c r="T235" s="53"/>
      <c r="AT235" s="17" t="s">
        <v>136</v>
      </c>
      <c r="AU235" s="17" t="s">
        <v>83</v>
      </c>
    </row>
    <row r="236" spans="2:65" s="1" customFormat="1" ht="16.5" customHeight="1">
      <c r="B236" s="32"/>
      <c r="C236" s="160" t="s">
        <v>538</v>
      </c>
      <c r="D236" s="160" t="s">
        <v>166</v>
      </c>
      <c r="E236" s="161" t="s">
        <v>539</v>
      </c>
      <c r="F236" s="162" t="s">
        <v>540</v>
      </c>
      <c r="G236" s="163" t="s">
        <v>262</v>
      </c>
      <c r="H236" s="164">
        <v>4.6749999999999998</v>
      </c>
      <c r="I236" s="165"/>
      <c r="J236" s="166">
        <f>ROUND(I236*H236,2)</f>
        <v>0</v>
      </c>
      <c r="K236" s="162" t="s">
        <v>21</v>
      </c>
      <c r="L236" s="167"/>
      <c r="M236" s="168" t="s">
        <v>21</v>
      </c>
      <c r="N236" s="169" t="s">
        <v>44</v>
      </c>
      <c r="P236" s="136">
        <f>O236*H236</f>
        <v>0</v>
      </c>
      <c r="Q236" s="136">
        <v>1</v>
      </c>
      <c r="R236" s="136">
        <f>Q236*H236</f>
        <v>4.6749999999999998</v>
      </c>
      <c r="S236" s="136">
        <v>0</v>
      </c>
      <c r="T236" s="137">
        <f>S236*H236</f>
        <v>0</v>
      </c>
      <c r="AR236" s="138" t="s">
        <v>169</v>
      </c>
      <c r="AT236" s="138" t="s">
        <v>166</v>
      </c>
      <c r="AU236" s="138" t="s">
        <v>83</v>
      </c>
      <c r="AY236" s="17" t="s">
        <v>125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7" t="s">
        <v>81</v>
      </c>
      <c r="BK236" s="139">
        <f>ROUND(I236*H236,2)</f>
        <v>0</v>
      </c>
      <c r="BL236" s="17" t="s">
        <v>132</v>
      </c>
      <c r="BM236" s="138" t="s">
        <v>541</v>
      </c>
    </row>
    <row r="237" spans="2:65" s="1" customFormat="1" ht="19.5">
      <c r="B237" s="32"/>
      <c r="D237" s="144" t="s">
        <v>136</v>
      </c>
      <c r="F237" s="145" t="s">
        <v>344</v>
      </c>
      <c r="I237" s="142"/>
      <c r="L237" s="32"/>
      <c r="M237" s="143"/>
      <c r="T237" s="53"/>
      <c r="AT237" s="17" t="s">
        <v>136</v>
      </c>
      <c r="AU237" s="17" t="s">
        <v>83</v>
      </c>
    </row>
    <row r="238" spans="2:65" s="12" customFormat="1">
      <c r="B238" s="146"/>
      <c r="D238" s="144" t="s">
        <v>138</v>
      </c>
      <c r="F238" s="148" t="s">
        <v>542</v>
      </c>
      <c r="H238" s="149">
        <v>4.6749999999999998</v>
      </c>
      <c r="I238" s="150"/>
      <c r="L238" s="146"/>
      <c r="M238" s="151"/>
      <c r="T238" s="152"/>
      <c r="AT238" s="147" t="s">
        <v>138</v>
      </c>
      <c r="AU238" s="147" t="s">
        <v>83</v>
      </c>
      <c r="AV238" s="12" t="s">
        <v>83</v>
      </c>
      <c r="AW238" s="12" t="s">
        <v>4</v>
      </c>
      <c r="AX238" s="12" t="s">
        <v>81</v>
      </c>
      <c r="AY238" s="147" t="s">
        <v>125</v>
      </c>
    </row>
    <row r="239" spans="2:65" s="11" customFormat="1" ht="22.9" customHeight="1">
      <c r="B239" s="115"/>
      <c r="D239" s="116" t="s">
        <v>72</v>
      </c>
      <c r="E239" s="125" t="s">
        <v>83</v>
      </c>
      <c r="F239" s="125" t="s">
        <v>140</v>
      </c>
      <c r="I239" s="118"/>
      <c r="J239" s="126">
        <f>BK239</f>
        <v>0</v>
      </c>
      <c r="L239" s="115"/>
      <c r="M239" s="120"/>
      <c r="P239" s="121">
        <f>SUM(P240:P243)</f>
        <v>0</v>
      </c>
      <c r="R239" s="121">
        <f>SUM(R240:R243)</f>
        <v>3.8750399999999997E-3</v>
      </c>
      <c r="T239" s="122">
        <f>SUM(T240:T243)</f>
        <v>0</v>
      </c>
      <c r="AR239" s="116" t="s">
        <v>81</v>
      </c>
      <c r="AT239" s="123" t="s">
        <v>72</v>
      </c>
      <c r="AU239" s="123" t="s">
        <v>81</v>
      </c>
      <c r="AY239" s="116" t="s">
        <v>125</v>
      </c>
      <c r="BK239" s="124">
        <f>SUM(BK240:BK243)</f>
        <v>0</v>
      </c>
    </row>
    <row r="240" spans="2:65" s="1" customFormat="1" ht="24.2" customHeight="1">
      <c r="B240" s="32"/>
      <c r="C240" s="127" t="s">
        <v>543</v>
      </c>
      <c r="D240" s="127" t="s">
        <v>127</v>
      </c>
      <c r="E240" s="128" t="s">
        <v>544</v>
      </c>
      <c r="F240" s="129" t="s">
        <v>545</v>
      </c>
      <c r="G240" s="130" t="s">
        <v>220</v>
      </c>
      <c r="H240" s="131">
        <v>12</v>
      </c>
      <c r="I240" s="132"/>
      <c r="J240" s="133">
        <f>ROUND(I240*H240,2)</f>
        <v>0</v>
      </c>
      <c r="K240" s="129" t="s">
        <v>131</v>
      </c>
      <c r="L240" s="32"/>
      <c r="M240" s="134" t="s">
        <v>21</v>
      </c>
      <c r="N240" s="135" t="s">
        <v>44</v>
      </c>
      <c r="P240" s="136">
        <f>O240*H240</f>
        <v>0</v>
      </c>
      <c r="Q240" s="136">
        <v>3.2291999999999998E-4</v>
      </c>
      <c r="R240" s="136">
        <f>Q240*H240</f>
        <v>3.8750399999999997E-3</v>
      </c>
      <c r="S240" s="136">
        <v>0</v>
      </c>
      <c r="T240" s="137">
        <f>S240*H240</f>
        <v>0</v>
      </c>
      <c r="AR240" s="138" t="s">
        <v>132</v>
      </c>
      <c r="AT240" s="138" t="s">
        <v>127</v>
      </c>
      <c r="AU240" s="138" t="s">
        <v>83</v>
      </c>
      <c r="AY240" s="17" t="s">
        <v>125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7" t="s">
        <v>81</v>
      </c>
      <c r="BK240" s="139">
        <f>ROUND(I240*H240,2)</f>
        <v>0</v>
      </c>
      <c r="BL240" s="17" t="s">
        <v>132</v>
      </c>
      <c r="BM240" s="138" t="s">
        <v>546</v>
      </c>
    </row>
    <row r="241" spans="2:65" s="1" customFormat="1">
      <c r="B241" s="32"/>
      <c r="D241" s="140" t="s">
        <v>134</v>
      </c>
      <c r="F241" s="141" t="s">
        <v>547</v>
      </c>
      <c r="I241" s="142"/>
      <c r="L241" s="32"/>
      <c r="M241" s="143"/>
      <c r="T241" s="53"/>
      <c r="AT241" s="17" t="s">
        <v>134</v>
      </c>
      <c r="AU241" s="17" t="s">
        <v>83</v>
      </c>
    </row>
    <row r="242" spans="2:65" s="1" customFormat="1" ht="19.5">
      <c r="B242" s="32"/>
      <c r="D242" s="144" t="s">
        <v>136</v>
      </c>
      <c r="F242" s="145" t="s">
        <v>344</v>
      </c>
      <c r="I242" s="142"/>
      <c r="L242" s="32"/>
      <c r="M242" s="143"/>
      <c r="T242" s="53"/>
      <c r="AT242" s="17" t="s">
        <v>136</v>
      </c>
      <c r="AU242" s="17" t="s">
        <v>83</v>
      </c>
    </row>
    <row r="243" spans="2:65" s="12" customFormat="1">
      <c r="B243" s="146"/>
      <c r="D243" s="144" t="s">
        <v>138</v>
      </c>
      <c r="E243" s="147" t="s">
        <v>21</v>
      </c>
      <c r="F243" s="148" t="s">
        <v>548</v>
      </c>
      <c r="H243" s="149">
        <v>12</v>
      </c>
      <c r="I243" s="150"/>
      <c r="L243" s="146"/>
      <c r="M243" s="151"/>
      <c r="T243" s="152"/>
      <c r="AT243" s="147" t="s">
        <v>138</v>
      </c>
      <c r="AU243" s="147" t="s">
        <v>83</v>
      </c>
      <c r="AV243" s="12" t="s">
        <v>83</v>
      </c>
      <c r="AW243" s="12" t="s">
        <v>34</v>
      </c>
      <c r="AX243" s="12" t="s">
        <v>81</v>
      </c>
      <c r="AY243" s="147" t="s">
        <v>125</v>
      </c>
    </row>
    <row r="244" spans="2:65" s="11" customFormat="1" ht="22.9" customHeight="1">
      <c r="B244" s="115"/>
      <c r="D244" s="116" t="s">
        <v>72</v>
      </c>
      <c r="E244" s="125" t="s">
        <v>160</v>
      </c>
      <c r="F244" s="125" t="s">
        <v>549</v>
      </c>
      <c r="I244" s="118"/>
      <c r="J244" s="126">
        <f>BK244</f>
        <v>0</v>
      </c>
      <c r="L244" s="115"/>
      <c r="M244" s="120"/>
      <c r="P244" s="121">
        <f>SUM(P245:P262)</f>
        <v>0</v>
      </c>
      <c r="R244" s="121">
        <f>SUM(R245:R262)</f>
        <v>4.9830990000000002</v>
      </c>
      <c r="T244" s="122">
        <f>SUM(T245:T262)</f>
        <v>0</v>
      </c>
      <c r="AR244" s="116" t="s">
        <v>81</v>
      </c>
      <c r="AT244" s="123" t="s">
        <v>72</v>
      </c>
      <c r="AU244" s="123" t="s">
        <v>81</v>
      </c>
      <c r="AY244" s="116" t="s">
        <v>125</v>
      </c>
      <c r="BK244" s="124">
        <f>SUM(BK245:BK262)</f>
        <v>0</v>
      </c>
    </row>
    <row r="245" spans="2:65" s="1" customFormat="1" ht="24.2" customHeight="1">
      <c r="B245" s="32"/>
      <c r="C245" s="127" t="s">
        <v>550</v>
      </c>
      <c r="D245" s="127" t="s">
        <v>127</v>
      </c>
      <c r="E245" s="128" t="s">
        <v>551</v>
      </c>
      <c r="F245" s="129" t="s">
        <v>552</v>
      </c>
      <c r="G245" s="130" t="s">
        <v>226</v>
      </c>
      <c r="H245" s="131">
        <v>7.8</v>
      </c>
      <c r="I245" s="132"/>
      <c r="J245" s="133">
        <f>ROUND(I245*H245,2)</f>
        <v>0</v>
      </c>
      <c r="K245" s="129" t="s">
        <v>131</v>
      </c>
      <c r="L245" s="32"/>
      <c r="M245" s="134" t="s">
        <v>21</v>
      </c>
      <c r="N245" s="135" t="s">
        <v>44</v>
      </c>
      <c r="P245" s="136">
        <f>O245*H245</f>
        <v>0</v>
      </c>
      <c r="Q245" s="136">
        <v>0</v>
      </c>
      <c r="R245" s="136">
        <f>Q245*H245</f>
        <v>0</v>
      </c>
      <c r="S245" s="136">
        <v>0</v>
      </c>
      <c r="T245" s="137">
        <f>S245*H245</f>
        <v>0</v>
      </c>
      <c r="AR245" s="138" t="s">
        <v>132</v>
      </c>
      <c r="AT245" s="138" t="s">
        <v>127</v>
      </c>
      <c r="AU245" s="138" t="s">
        <v>83</v>
      </c>
      <c r="AY245" s="17" t="s">
        <v>125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7" t="s">
        <v>81</v>
      </c>
      <c r="BK245" s="139">
        <f>ROUND(I245*H245,2)</f>
        <v>0</v>
      </c>
      <c r="BL245" s="17" t="s">
        <v>132</v>
      </c>
      <c r="BM245" s="138" t="s">
        <v>553</v>
      </c>
    </row>
    <row r="246" spans="2:65" s="1" customFormat="1">
      <c r="B246" s="32"/>
      <c r="D246" s="140" t="s">
        <v>134</v>
      </c>
      <c r="F246" s="141" t="s">
        <v>554</v>
      </c>
      <c r="I246" s="142"/>
      <c r="L246" s="32"/>
      <c r="M246" s="143"/>
      <c r="T246" s="53"/>
      <c r="AT246" s="17" t="s">
        <v>134</v>
      </c>
      <c r="AU246" s="17" t="s">
        <v>83</v>
      </c>
    </row>
    <row r="247" spans="2:65" s="1" customFormat="1" ht="19.5">
      <c r="B247" s="32"/>
      <c r="D247" s="144" t="s">
        <v>136</v>
      </c>
      <c r="F247" s="145" t="s">
        <v>344</v>
      </c>
      <c r="I247" s="142"/>
      <c r="L247" s="32"/>
      <c r="M247" s="143"/>
      <c r="T247" s="53"/>
      <c r="AT247" s="17" t="s">
        <v>136</v>
      </c>
      <c r="AU247" s="17" t="s">
        <v>83</v>
      </c>
    </row>
    <row r="248" spans="2:65" s="1" customFormat="1" ht="24.2" customHeight="1">
      <c r="B248" s="32"/>
      <c r="C248" s="127" t="s">
        <v>555</v>
      </c>
      <c r="D248" s="127" t="s">
        <v>127</v>
      </c>
      <c r="E248" s="128" t="s">
        <v>556</v>
      </c>
      <c r="F248" s="129" t="s">
        <v>557</v>
      </c>
      <c r="G248" s="130" t="s">
        <v>226</v>
      </c>
      <c r="H248" s="131">
        <v>74</v>
      </c>
      <c r="I248" s="132"/>
      <c r="J248" s="133">
        <f>ROUND(I248*H248,2)</f>
        <v>0</v>
      </c>
      <c r="K248" s="129" t="s">
        <v>131</v>
      </c>
      <c r="L248" s="32"/>
      <c r="M248" s="134" t="s">
        <v>21</v>
      </c>
      <c r="N248" s="135" t="s">
        <v>44</v>
      </c>
      <c r="P248" s="136">
        <f>O248*H248</f>
        <v>0</v>
      </c>
      <c r="Q248" s="136">
        <v>0</v>
      </c>
      <c r="R248" s="136">
        <f>Q248*H248</f>
        <v>0</v>
      </c>
      <c r="S248" s="136">
        <v>0</v>
      </c>
      <c r="T248" s="137">
        <f>S248*H248</f>
        <v>0</v>
      </c>
      <c r="AR248" s="138" t="s">
        <v>132</v>
      </c>
      <c r="AT248" s="138" t="s">
        <v>127</v>
      </c>
      <c r="AU248" s="138" t="s">
        <v>83</v>
      </c>
      <c r="AY248" s="17" t="s">
        <v>125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7" t="s">
        <v>81</v>
      </c>
      <c r="BK248" s="139">
        <f>ROUND(I248*H248,2)</f>
        <v>0</v>
      </c>
      <c r="BL248" s="17" t="s">
        <v>132</v>
      </c>
      <c r="BM248" s="138" t="s">
        <v>558</v>
      </c>
    </row>
    <row r="249" spans="2:65" s="1" customFormat="1">
      <c r="B249" s="32"/>
      <c r="D249" s="140" t="s">
        <v>134</v>
      </c>
      <c r="F249" s="141" t="s">
        <v>559</v>
      </c>
      <c r="I249" s="142"/>
      <c r="L249" s="32"/>
      <c r="M249" s="143"/>
      <c r="T249" s="53"/>
      <c r="AT249" s="17" t="s">
        <v>134</v>
      </c>
      <c r="AU249" s="17" t="s">
        <v>83</v>
      </c>
    </row>
    <row r="250" spans="2:65" s="1" customFormat="1" ht="19.5">
      <c r="B250" s="32"/>
      <c r="D250" s="144" t="s">
        <v>136</v>
      </c>
      <c r="F250" s="145" t="s">
        <v>344</v>
      </c>
      <c r="I250" s="142"/>
      <c r="L250" s="32"/>
      <c r="M250" s="143"/>
      <c r="T250" s="53"/>
      <c r="AT250" s="17" t="s">
        <v>136</v>
      </c>
      <c r="AU250" s="17" t="s">
        <v>83</v>
      </c>
    </row>
    <row r="251" spans="2:65" s="1" customFormat="1" ht="24.2" customHeight="1">
      <c r="B251" s="32"/>
      <c r="C251" s="127" t="s">
        <v>560</v>
      </c>
      <c r="D251" s="127" t="s">
        <v>127</v>
      </c>
      <c r="E251" s="128" t="s">
        <v>561</v>
      </c>
      <c r="F251" s="129" t="s">
        <v>562</v>
      </c>
      <c r="G251" s="130" t="s">
        <v>226</v>
      </c>
      <c r="H251" s="131">
        <v>152</v>
      </c>
      <c r="I251" s="132"/>
      <c r="J251" s="133">
        <f>ROUND(I251*H251,2)</f>
        <v>0</v>
      </c>
      <c r="K251" s="129" t="s">
        <v>131</v>
      </c>
      <c r="L251" s="32"/>
      <c r="M251" s="134" t="s">
        <v>21</v>
      </c>
      <c r="N251" s="135" t="s">
        <v>44</v>
      </c>
      <c r="P251" s="136">
        <f>O251*H251</f>
        <v>0</v>
      </c>
      <c r="Q251" s="136">
        <v>0</v>
      </c>
      <c r="R251" s="136">
        <f>Q251*H251</f>
        <v>0</v>
      </c>
      <c r="S251" s="136">
        <v>0</v>
      </c>
      <c r="T251" s="137">
        <f>S251*H251</f>
        <v>0</v>
      </c>
      <c r="AR251" s="138" t="s">
        <v>132</v>
      </c>
      <c r="AT251" s="138" t="s">
        <v>127</v>
      </c>
      <c r="AU251" s="138" t="s">
        <v>83</v>
      </c>
      <c r="AY251" s="17" t="s">
        <v>125</v>
      </c>
      <c r="BE251" s="139">
        <f>IF(N251="základní",J251,0)</f>
        <v>0</v>
      </c>
      <c r="BF251" s="139">
        <f>IF(N251="snížená",J251,0)</f>
        <v>0</v>
      </c>
      <c r="BG251" s="139">
        <f>IF(N251="zákl. přenesená",J251,0)</f>
        <v>0</v>
      </c>
      <c r="BH251" s="139">
        <f>IF(N251="sníž. přenesená",J251,0)</f>
        <v>0</v>
      </c>
      <c r="BI251" s="139">
        <f>IF(N251="nulová",J251,0)</f>
        <v>0</v>
      </c>
      <c r="BJ251" s="17" t="s">
        <v>81</v>
      </c>
      <c r="BK251" s="139">
        <f>ROUND(I251*H251,2)</f>
        <v>0</v>
      </c>
      <c r="BL251" s="17" t="s">
        <v>132</v>
      </c>
      <c r="BM251" s="138" t="s">
        <v>563</v>
      </c>
    </row>
    <row r="252" spans="2:65" s="1" customFormat="1">
      <c r="B252" s="32"/>
      <c r="D252" s="140" t="s">
        <v>134</v>
      </c>
      <c r="F252" s="141" t="s">
        <v>564</v>
      </c>
      <c r="I252" s="142"/>
      <c r="L252" s="32"/>
      <c r="M252" s="143"/>
      <c r="T252" s="53"/>
      <c r="AT252" s="17" t="s">
        <v>134</v>
      </c>
      <c r="AU252" s="17" t="s">
        <v>83</v>
      </c>
    </row>
    <row r="253" spans="2:65" s="1" customFormat="1" ht="19.5">
      <c r="B253" s="32"/>
      <c r="D253" s="144" t="s">
        <v>136</v>
      </c>
      <c r="F253" s="145" t="s">
        <v>344</v>
      </c>
      <c r="I253" s="142"/>
      <c r="L253" s="32"/>
      <c r="M253" s="143"/>
      <c r="T253" s="53"/>
      <c r="AT253" s="17" t="s">
        <v>136</v>
      </c>
      <c r="AU253" s="17" t="s">
        <v>83</v>
      </c>
    </row>
    <row r="254" spans="2:65" s="1" customFormat="1" ht="33" customHeight="1">
      <c r="B254" s="32"/>
      <c r="C254" s="127" t="s">
        <v>357</v>
      </c>
      <c r="D254" s="127" t="s">
        <v>127</v>
      </c>
      <c r="E254" s="128" t="s">
        <v>565</v>
      </c>
      <c r="F254" s="129" t="s">
        <v>566</v>
      </c>
      <c r="G254" s="130" t="s">
        <v>226</v>
      </c>
      <c r="H254" s="131">
        <v>23.67</v>
      </c>
      <c r="I254" s="132"/>
      <c r="J254" s="133">
        <f>ROUND(I254*H254,2)</f>
        <v>0</v>
      </c>
      <c r="K254" s="129" t="s">
        <v>131</v>
      </c>
      <c r="L254" s="32"/>
      <c r="M254" s="134" t="s">
        <v>21</v>
      </c>
      <c r="N254" s="135" t="s">
        <v>44</v>
      </c>
      <c r="P254" s="136">
        <f>O254*H254</f>
        <v>0</v>
      </c>
      <c r="Q254" s="136">
        <v>0.1837</v>
      </c>
      <c r="R254" s="136">
        <f>Q254*H254</f>
        <v>4.348179</v>
      </c>
      <c r="S254" s="136">
        <v>0</v>
      </c>
      <c r="T254" s="137">
        <f>S254*H254</f>
        <v>0</v>
      </c>
      <c r="AR254" s="138" t="s">
        <v>132</v>
      </c>
      <c r="AT254" s="138" t="s">
        <v>127</v>
      </c>
      <c r="AU254" s="138" t="s">
        <v>83</v>
      </c>
      <c r="AY254" s="17" t="s">
        <v>125</v>
      </c>
      <c r="BE254" s="139">
        <f>IF(N254="základní",J254,0)</f>
        <v>0</v>
      </c>
      <c r="BF254" s="139">
        <f>IF(N254="snížená",J254,0)</f>
        <v>0</v>
      </c>
      <c r="BG254" s="139">
        <f>IF(N254="zákl. přenesená",J254,0)</f>
        <v>0</v>
      </c>
      <c r="BH254" s="139">
        <f>IF(N254="sníž. přenesená",J254,0)</f>
        <v>0</v>
      </c>
      <c r="BI254" s="139">
        <f>IF(N254="nulová",J254,0)</f>
        <v>0</v>
      </c>
      <c r="BJ254" s="17" t="s">
        <v>81</v>
      </c>
      <c r="BK254" s="139">
        <f>ROUND(I254*H254,2)</f>
        <v>0</v>
      </c>
      <c r="BL254" s="17" t="s">
        <v>132</v>
      </c>
      <c r="BM254" s="138" t="s">
        <v>567</v>
      </c>
    </row>
    <row r="255" spans="2:65" s="1" customFormat="1">
      <c r="B255" s="32"/>
      <c r="D255" s="140" t="s">
        <v>134</v>
      </c>
      <c r="F255" s="141" t="s">
        <v>568</v>
      </c>
      <c r="I255" s="142"/>
      <c r="L255" s="32"/>
      <c r="M255" s="143"/>
      <c r="T255" s="53"/>
      <c r="AT255" s="17" t="s">
        <v>134</v>
      </c>
      <c r="AU255" s="17" t="s">
        <v>83</v>
      </c>
    </row>
    <row r="256" spans="2:65" s="1" customFormat="1" ht="29.25">
      <c r="B256" s="32"/>
      <c r="D256" s="144" t="s">
        <v>136</v>
      </c>
      <c r="F256" s="145" t="s">
        <v>569</v>
      </c>
      <c r="I256" s="142"/>
      <c r="L256" s="32"/>
      <c r="M256" s="143"/>
      <c r="T256" s="53"/>
      <c r="AT256" s="17" t="s">
        <v>136</v>
      </c>
      <c r="AU256" s="17" t="s">
        <v>83</v>
      </c>
    </row>
    <row r="257" spans="2:65" s="12" customFormat="1">
      <c r="B257" s="146"/>
      <c r="D257" s="144" t="s">
        <v>138</v>
      </c>
      <c r="E257" s="147" t="s">
        <v>21</v>
      </c>
      <c r="F257" s="148" t="s">
        <v>570</v>
      </c>
      <c r="H257" s="149">
        <v>19.600000000000001</v>
      </c>
      <c r="I257" s="150"/>
      <c r="L257" s="146"/>
      <c r="M257" s="151"/>
      <c r="T257" s="152"/>
      <c r="AT257" s="147" t="s">
        <v>138</v>
      </c>
      <c r="AU257" s="147" t="s">
        <v>83</v>
      </c>
      <c r="AV257" s="12" t="s">
        <v>83</v>
      </c>
      <c r="AW257" s="12" t="s">
        <v>34</v>
      </c>
      <c r="AX257" s="12" t="s">
        <v>73</v>
      </c>
      <c r="AY257" s="147" t="s">
        <v>125</v>
      </c>
    </row>
    <row r="258" spans="2:65" s="12" customFormat="1">
      <c r="B258" s="146"/>
      <c r="D258" s="144" t="s">
        <v>138</v>
      </c>
      <c r="E258" s="147" t="s">
        <v>21</v>
      </c>
      <c r="F258" s="148" t="s">
        <v>571</v>
      </c>
      <c r="H258" s="149">
        <v>4.07</v>
      </c>
      <c r="I258" s="150"/>
      <c r="L258" s="146"/>
      <c r="M258" s="151"/>
      <c r="T258" s="152"/>
      <c r="AT258" s="147" t="s">
        <v>138</v>
      </c>
      <c r="AU258" s="147" t="s">
        <v>83</v>
      </c>
      <c r="AV258" s="12" t="s">
        <v>83</v>
      </c>
      <c r="AW258" s="12" t="s">
        <v>34</v>
      </c>
      <c r="AX258" s="12" t="s">
        <v>73</v>
      </c>
      <c r="AY258" s="147" t="s">
        <v>125</v>
      </c>
    </row>
    <row r="259" spans="2:65" s="13" customFormat="1">
      <c r="B259" s="153"/>
      <c r="D259" s="144" t="s">
        <v>138</v>
      </c>
      <c r="E259" s="154" t="s">
        <v>21</v>
      </c>
      <c r="F259" s="155" t="s">
        <v>155</v>
      </c>
      <c r="H259" s="156">
        <v>23.67</v>
      </c>
      <c r="I259" s="157"/>
      <c r="L259" s="153"/>
      <c r="M259" s="158"/>
      <c r="T259" s="159"/>
      <c r="AT259" s="154" t="s">
        <v>138</v>
      </c>
      <c r="AU259" s="154" t="s">
        <v>83</v>
      </c>
      <c r="AV259" s="13" t="s">
        <v>132</v>
      </c>
      <c r="AW259" s="13" t="s">
        <v>34</v>
      </c>
      <c r="AX259" s="13" t="s">
        <v>81</v>
      </c>
      <c r="AY259" s="154" t="s">
        <v>125</v>
      </c>
    </row>
    <row r="260" spans="2:65" s="1" customFormat="1" ht="16.5" customHeight="1">
      <c r="B260" s="32"/>
      <c r="C260" s="160" t="s">
        <v>572</v>
      </c>
      <c r="D260" s="160" t="s">
        <v>166</v>
      </c>
      <c r="E260" s="161" t="s">
        <v>573</v>
      </c>
      <c r="F260" s="162" t="s">
        <v>574</v>
      </c>
      <c r="G260" s="163" t="s">
        <v>226</v>
      </c>
      <c r="H260" s="164">
        <v>4.07</v>
      </c>
      <c r="I260" s="165"/>
      <c r="J260" s="166">
        <f>ROUND(I260*H260,2)</f>
        <v>0</v>
      </c>
      <c r="K260" s="162" t="s">
        <v>21</v>
      </c>
      <c r="L260" s="167"/>
      <c r="M260" s="168" t="s">
        <v>21</v>
      </c>
      <c r="N260" s="169" t="s">
        <v>44</v>
      </c>
      <c r="P260" s="136">
        <f>O260*H260</f>
        <v>0</v>
      </c>
      <c r="Q260" s="136">
        <v>0.156</v>
      </c>
      <c r="R260" s="136">
        <f>Q260*H260</f>
        <v>0.63492000000000004</v>
      </c>
      <c r="S260" s="136">
        <v>0</v>
      </c>
      <c r="T260" s="137">
        <f>S260*H260</f>
        <v>0</v>
      </c>
      <c r="AR260" s="138" t="s">
        <v>169</v>
      </c>
      <c r="AT260" s="138" t="s">
        <v>166</v>
      </c>
      <c r="AU260" s="138" t="s">
        <v>83</v>
      </c>
      <c r="AY260" s="17" t="s">
        <v>125</v>
      </c>
      <c r="BE260" s="139">
        <f>IF(N260="základní",J260,0)</f>
        <v>0</v>
      </c>
      <c r="BF260" s="139">
        <f>IF(N260="snížená",J260,0)</f>
        <v>0</v>
      </c>
      <c r="BG260" s="139">
        <f>IF(N260="zákl. přenesená",J260,0)</f>
        <v>0</v>
      </c>
      <c r="BH260" s="139">
        <f>IF(N260="sníž. přenesená",J260,0)</f>
        <v>0</v>
      </c>
      <c r="BI260" s="139">
        <f>IF(N260="nulová",J260,0)</f>
        <v>0</v>
      </c>
      <c r="BJ260" s="17" t="s">
        <v>81</v>
      </c>
      <c r="BK260" s="139">
        <f>ROUND(I260*H260,2)</f>
        <v>0</v>
      </c>
      <c r="BL260" s="17" t="s">
        <v>132</v>
      </c>
      <c r="BM260" s="138" t="s">
        <v>575</v>
      </c>
    </row>
    <row r="261" spans="2:65" s="1" customFormat="1" ht="29.25">
      <c r="B261" s="32"/>
      <c r="D261" s="144" t="s">
        <v>136</v>
      </c>
      <c r="F261" s="145" t="s">
        <v>576</v>
      </c>
      <c r="I261" s="142"/>
      <c r="L261" s="32"/>
      <c r="M261" s="143"/>
      <c r="T261" s="53"/>
      <c r="AT261" s="17" t="s">
        <v>136</v>
      </c>
      <c r="AU261" s="17" t="s">
        <v>83</v>
      </c>
    </row>
    <row r="262" spans="2:65" s="12" customFormat="1">
      <c r="B262" s="146"/>
      <c r="D262" s="144" t="s">
        <v>138</v>
      </c>
      <c r="E262" s="147" t="s">
        <v>21</v>
      </c>
      <c r="F262" s="148" t="s">
        <v>577</v>
      </c>
      <c r="H262" s="149">
        <v>4.07</v>
      </c>
      <c r="I262" s="150"/>
      <c r="L262" s="146"/>
      <c r="M262" s="151"/>
      <c r="T262" s="152"/>
      <c r="AT262" s="147" t="s">
        <v>138</v>
      </c>
      <c r="AU262" s="147" t="s">
        <v>83</v>
      </c>
      <c r="AV262" s="12" t="s">
        <v>83</v>
      </c>
      <c r="AW262" s="12" t="s">
        <v>34</v>
      </c>
      <c r="AX262" s="12" t="s">
        <v>81</v>
      </c>
      <c r="AY262" s="147" t="s">
        <v>125</v>
      </c>
    </row>
    <row r="263" spans="2:65" s="11" customFormat="1" ht="22.9" customHeight="1">
      <c r="B263" s="115"/>
      <c r="D263" s="116" t="s">
        <v>72</v>
      </c>
      <c r="E263" s="125" t="s">
        <v>165</v>
      </c>
      <c r="F263" s="125" t="s">
        <v>249</v>
      </c>
      <c r="I263" s="118"/>
      <c r="J263" s="126">
        <f>BK263</f>
        <v>0</v>
      </c>
      <c r="L263" s="115"/>
      <c r="M263" s="120"/>
      <c r="P263" s="121">
        <f>SUM(P264:P265)</f>
        <v>0</v>
      </c>
      <c r="R263" s="121">
        <f>SUM(R264:R265)</f>
        <v>0</v>
      </c>
      <c r="T263" s="122">
        <f>SUM(T264:T265)</f>
        <v>0</v>
      </c>
      <c r="AR263" s="116" t="s">
        <v>81</v>
      </c>
      <c r="AT263" s="123" t="s">
        <v>72</v>
      </c>
      <c r="AU263" s="123" t="s">
        <v>81</v>
      </c>
      <c r="AY263" s="116" t="s">
        <v>125</v>
      </c>
      <c r="BK263" s="124">
        <f>SUM(BK264:BK265)</f>
        <v>0</v>
      </c>
    </row>
    <row r="264" spans="2:65" s="1" customFormat="1" ht="16.5" customHeight="1">
      <c r="B264" s="32"/>
      <c r="C264" s="127" t="s">
        <v>578</v>
      </c>
      <c r="D264" s="127" t="s">
        <v>127</v>
      </c>
      <c r="E264" s="128" t="s">
        <v>579</v>
      </c>
      <c r="F264" s="129" t="s">
        <v>580</v>
      </c>
      <c r="G264" s="130" t="s">
        <v>143</v>
      </c>
      <c r="H264" s="131">
        <v>17</v>
      </c>
      <c r="I264" s="132"/>
      <c r="J264" s="133">
        <f>ROUND(I264*H264,2)</f>
        <v>0</v>
      </c>
      <c r="K264" s="129" t="s">
        <v>21</v>
      </c>
      <c r="L264" s="32"/>
      <c r="M264" s="134" t="s">
        <v>21</v>
      </c>
      <c r="N264" s="135" t="s">
        <v>44</v>
      </c>
      <c r="P264" s="136">
        <f>O264*H264</f>
        <v>0</v>
      </c>
      <c r="Q264" s="136">
        <v>0</v>
      </c>
      <c r="R264" s="136">
        <f>Q264*H264</f>
        <v>0</v>
      </c>
      <c r="S264" s="136">
        <v>0</v>
      </c>
      <c r="T264" s="137">
        <f>S264*H264</f>
        <v>0</v>
      </c>
      <c r="AR264" s="138" t="s">
        <v>132</v>
      </c>
      <c r="AT264" s="138" t="s">
        <v>127</v>
      </c>
      <c r="AU264" s="138" t="s">
        <v>83</v>
      </c>
      <c r="AY264" s="17" t="s">
        <v>125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7" t="s">
        <v>81</v>
      </c>
      <c r="BK264" s="139">
        <f>ROUND(I264*H264,2)</f>
        <v>0</v>
      </c>
      <c r="BL264" s="17" t="s">
        <v>132</v>
      </c>
      <c r="BM264" s="138" t="s">
        <v>581</v>
      </c>
    </row>
    <row r="265" spans="2:65" s="1" customFormat="1" ht="19.5">
      <c r="B265" s="32"/>
      <c r="D265" s="144" t="s">
        <v>136</v>
      </c>
      <c r="F265" s="145" t="s">
        <v>344</v>
      </c>
      <c r="I265" s="142"/>
      <c r="L265" s="32"/>
      <c r="M265" s="143"/>
      <c r="T265" s="53"/>
      <c r="AT265" s="17" t="s">
        <v>136</v>
      </c>
      <c r="AU265" s="17" t="s">
        <v>83</v>
      </c>
    </row>
    <row r="266" spans="2:65" s="11" customFormat="1" ht="22.9" customHeight="1">
      <c r="B266" s="115"/>
      <c r="D266" s="116" t="s">
        <v>72</v>
      </c>
      <c r="E266" s="125" t="s">
        <v>169</v>
      </c>
      <c r="F266" s="125" t="s">
        <v>582</v>
      </c>
      <c r="I266" s="118"/>
      <c r="J266" s="126">
        <f>BK266</f>
        <v>0</v>
      </c>
      <c r="L266" s="115"/>
      <c r="M266" s="120"/>
      <c r="P266" s="121">
        <f>SUM(P267:P271)</f>
        <v>0</v>
      </c>
      <c r="R266" s="121">
        <f>SUM(R267:R271)</f>
        <v>2.0999999999999999E-3</v>
      </c>
      <c r="T266" s="122">
        <f>SUM(T267:T271)</f>
        <v>0</v>
      </c>
      <c r="AR266" s="116" t="s">
        <v>81</v>
      </c>
      <c r="AT266" s="123" t="s">
        <v>72</v>
      </c>
      <c r="AU266" s="123" t="s">
        <v>81</v>
      </c>
      <c r="AY266" s="116" t="s">
        <v>125</v>
      </c>
      <c r="BK266" s="124">
        <f>SUM(BK267:BK271)</f>
        <v>0</v>
      </c>
    </row>
    <row r="267" spans="2:65" s="1" customFormat="1" ht="16.5" customHeight="1">
      <c r="B267" s="32"/>
      <c r="C267" s="127" t="s">
        <v>583</v>
      </c>
      <c r="D267" s="127" t="s">
        <v>127</v>
      </c>
      <c r="E267" s="128" t="s">
        <v>584</v>
      </c>
      <c r="F267" s="129" t="s">
        <v>585</v>
      </c>
      <c r="G267" s="130" t="s">
        <v>143</v>
      </c>
      <c r="H267" s="131">
        <v>3</v>
      </c>
      <c r="I267" s="132"/>
      <c r="J267" s="133">
        <f>ROUND(I267*H267,2)</f>
        <v>0</v>
      </c>
      <c r="K267" s="129" t="s">
        <v>131</v>
      </c>
      <c r="L267" s="32"/>
      <c r="M267" s="134" t="s">
        <v>21</v>
      </c>
      <c r="N267" s="135" t="s">
        <v>44</v>
      </c>
      <c r="P267" s="136">
        <f>O267*H267</f>
        <v>0</v>
      </c>
      <c r="Q267" s="136">
        <v>0</v>
      </c>
      <c r="R267" s="136">
        <f>Q267*H267</f>
        <v>0</v>
      </c>
      <c r="S267" s="136">
        <v>0</v>
      </c>
      <c r="T267" s="137">
        <f>S267*H267</f>
        <v>0</v>
      </c>
      <c r="AR267" s="138" t="s">
        <v>132</v>
      </c>
      <c r="AT267" s="138" t="s">
        <v>127</v>
      </c>
      <c r="AU267" s="138" t="s">
        <v>83</v>
      </c>
      <c r="AY267" s="17" t="s">
        <v>125</v>
      </c>
      <c r="BE267" s="139">
        <f>IF(N267="základní",J267,0)</f>
        <v>0</v>
      </c>
      <c r="BF267" s="139">
        <f>IF(N267="snížená",J267,0)</f>
        <v>0</v>
      </c>
      <c r="BG267" s="139">
        <f>IF(N267="zákl. přenesená",J267,0)</f>
        <v>0</v>
      </c>
      <c r="BH267" s="139">
        <f>IF(N267="sníž. přenesená",J267,0)</f>
        <v>0</v>
      </c>
      <c r="BI267" s="139">
        <f>IF(N267="nulová",J267,0)</f>
        <v>0</v>
      </c>
      <c r="BJ267" s="17" t="s">
        <v>81</v>
      </c>
      <c r="BK267" s="139">
        <f>ROUND(I267*H267,2)</f>
        <v>0</v>
      </c>
      <c r="BL267" s="17" t="s">
        <v>132</v>
      </c>
      <c r="BM267" s="138" t="s">
        <v>586</v>
      </c>
    </row>
    <row r="268" spans="2:65" s="1" customFormat="1">
      <c r="B268" s="32"/>
      <c r="D268" s="140" t="s">
        <v>134</v>
      </c>
      <c r="F268" s="141" t="s">
        <v>587</v>
      </c>
      <c r="I268" s="142"/>
      <c r="L268" s="32"/>
      <c r="M268" s="143"/>
      <c r="T268" s="53"/>
      <c r="AT268" s="17" t="s">
        <v>134</v>
      </c>
      <c r="AU268" s="17" t="s">
        <v>83</v>
      </c>
    </row>
    <row r="269" spans="2:65" s="1" customFormat="1" ht="19.5">
      <c r="B269" s="32"/>
      <c r="D269" s="144" t="s">
        <v>136</v>
      </c>
      <c r="F269" s="145" t="s">
        <v>344</v>
      </c>
      <c r="I269" s="142"/>
      <c r="L269" s="32"/>
      <c r="M269" s="143"/>
      <c r="T269" s="53"/>
      <c r="AT269" s="17" t="s">
        <v>136</v>
      </c>
      <c r="AU269" s="17" t="s">
        <v>83</v>
      </c>
    </row>
    <row r="270" spans="2:65" s="1" customFormat="1" ht="16.5" customHeight="1">
      <c r="B270" s="32"/>
      <c r="C270" s="160" t="s">
        <v>588</v>
      </c>
      <c r="D270" s="160" t="s">
        <v>166</v>
      </c>
      <c r="E270" s="161" t="s">
        <v>589</v>
      </c>
      <c r="F270" s="162" t="s">
        <v>590</v>
      </c>
      <c r="G270" s="163" t="s">
        <v>143</v>
      </c>
      <c r="H270" s="164">
        <v>3</v>
      </c>
      <c r="I270" s="165"/>
      <c r="J270" s="166">
        <f>ROUND(I270*H270,2)</f>
        <v>0</v>
      </c>
      <c r="K270" s="162" t="s">
        <v>131</v>
      </c>
      <c r="L270" s="167"/>
      <c r="M270" s="168" t="s">
        <v>21</v>
      </c>
      <c r="N270" s="169" t="s">
        <v>44</v>
      </c>
      <c r="P270" s="136">
        <f>O270*H270</f>
        <v>0</v>
      </c>
      <c r="Q270" s="136">
        <v>6.9999999999999999E-4</v>
      </c>
      <c r="R270" s="136">
        <f>Q270*H270</f>
        <v>2.0999999999999999E-3</v>
      </c>
      <c r="S270" s="136">
        <v>0</v>
      </c>
      <c r="T270" s="137">
        <f>S270*H270</f>
        <v>0</v>
      </c>
      <c r="AR270" s="138" t="s">
        <v>169</v>
      </c>
      <c r="AT270" s="138" t="s">
        <v>166</v>
      </c>
      <c r="AU270" s="138" t="s">
        <v>83</v>
      </c>
      <c r="AY270" s="17" t="s">
        <v>125</v>
      </c>
      <c r="BE270" s="139">
        <f>IF(N270="základní",J270,0)</f>
        <v>0</v>
      </c>
      <c r="BF270" s="139">
        <f>IF(N270="snížená",J270,0)</f>
        <v>0</v>
      </c>
      <c r="BG270" s="139">
        <f>IF(N270="zákl. přenesená",J270,0)</f>
        <v>0</v>
      </c>
      <c r="BH270" s="139">
        <f>IF(N270="sníž. přenesená",J270,0)</f>
        <v>0</v>
      </c>
      <c r="BI270" s="139">
        <f>IF(N270="nulová",J270,0)</f>
        <v>0</v>
      </c>
      <c r="BJ270" s="17" t="s">
        <v>81</v>
      </c>
      <c r="BK270" s="139">
        <f>ROUND(I270*H270,2)</f>
        <v>0</v>
      </c>
      <c r="BL270" s="17" t="s">
        <v>132</v>
      </c>
      <c r="BM270" s="138" t="s">
        <v>591</v>
      </c>
    </row>
    <row r="271" spans="2:65" s="1" customFormat="1" ht="19.5">
      <c r="B271" s="32"/>
      <c r="D271" s="144" t="s">
        <v>136</v>
      </c>
      <c r="F271" s="145" t="s">
        <v>344</v>
      </c>
      <c r="I271" s="142"/>
      <c r="L271" s="32"/>
      <c r="M271" s="143"/>
      <c r="T271" s="53"/>
      <c r="AT271" s="17" t="s">
        <v>136</v>
      </c>
      <c r="AU271" s="17" t="s">
        <v>83</v>
      </c>
    </row>
    <row r="272" spans="2:65" s="11" customFormat="1" ht="22.9" customHeight="1">
      <c r="B272" s="115"/>
      <c r="D272" s="116" t="s">
        <v>72</v>
      </c>
      <c r="E272" s="125" t="s">
        <v>179</v>
      </c>
      <c r="F272" s="125" t="s">
        <v>266</v>
      </c>
      <c r="I272" s="118"/>
      <c r="J272" s="126">
        <f>BK272</f>
        <v>0</v>
      </c>
      <c r="L272" s="115"/>
      <c r="M272" s="120"/>
      <c r="P272" s="121">
        <f>SUM(P273:P343)</f>
        <v>0</v>
      </c>
      <c r="R272" s="121">
        <f>SUM(R273:R343)</f>
        <v>147.24383850000001</v>
      </c>
      <c r="T272" s="122">
        <f>SUM(T273:T343)</f>
        <v>11.931999999999999</v>
      </c>
      <c r="AR272" s="116" t="s">
        <v>81</v>
      </c>
      <c r="AT272" s="123" t="s">
        <v>72</v>
      </c>
      <c r="AU272" s="123" t="s">
        <v>81</v>
      </c>
      <c r="AY272" s="116" t="s">
        <v>125</v>
      </c>
      <c r="BK272" s="124">
        <f>SUM(BK273:BK343)</f>
        <v>0</v>
      </c>
    </row>
    <row r="273" spans="2:65" s="1" customFormat="1" ht="16.5" customHeight="1">
      <c r="B273" s="32"/>
      <c r="C273" s="127" t="s">
        <v>592</v>
      </c>
      <c r="D273" s="127" t="s">
        <v>127</v>
      </c>
      <c r="E273" s="128" t="s">
        <v>593</v>
      </c>
      <c r="F273" s="129" t="s">
        <v>594</v>
      </c>
      <c r="G273" s="130" t="s">
        <v>226</v>
      </c>
      <c r="H273" s="131">
        <v>259</v>
      </c>
      <c r="I273" s="132"/>
      <c r="J273" s="133">
        <f>ROUND(I273*H273,2)</f>
        <v>0</v>
      </c>
      <c r="K273" s="129" t="s">
        <v>131</v>
      </c>
      <c r="L273" s="32"/>
      <c r="M273" s="134" t="s">
        <v>21</v>
      </c>
      <c r="N273" s="135" t="s">
        <v>44</v>
      </c>
      <c r="P273" s="136">
        <f>O273*H273</f>
        <v>0</v>
      </c>
      <c r="Q273" s="136">
        <v>3.5750000000000002E-4</v>
      </c>
      <c r="R273" s="136">
        <f>Q273*H273</f>
        <v>9.2592500000000008E-2</v>
      </c>
      <c r="S273" s="136">
        <v>0</v>
      </c>
      <c r="T273" s="137">
        <f>S273*H273</f>
        <v>0</v>
      </c>
      <c r="AR273" s="138" t="s">
        <v>132</v>
      </c>
      <c r="AT273" s="138" t="s">
        <v>127</v>
      </c>
      <c r="AU273" s="138" t="s">
        <v>83</v>
      </c>
      <c r="AY273" s="17" t="s">
        <v>125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7" t="s">
        <v>81</v>
      </c>
      <c r="BK273" s="139">
        <f>ROUND(I273*H273,2)</f>
        <v>0</v>
      </c>
      <c r="BL273" s="17" t="s">
        <v>132</v>
      </c>
      <c r="BM273" s="138" t="s">
        <v>595</v>
      </c>
    </row>
    <row r="274" spans="2:65" s="1" customFormat="1">
      <c r="B274" s="32"/>
      <c r="D274" s="140" t="s">
        <v>134</v>
      </c>
      <c r="F274" s="141" t="s">
        <v>596</v>
      </c>
      <c r="I274" s="142"/>
      <c r="L274" s="32"/>
      <c r="M274" s="143"/>
      <c r="T274" s="53"/>
      <c r="AT274" s="17" t="s">
        <v>134</v>
      </c>
      <c r="AU274" s="17" t="s">
        <v>83</v>
      </c>
    </row>
    <row r="275" spans="2:65" s="1" customFormat="1" ht="29.25">
      <c r="B275" s="32"/>
      <c r="D275" s="144" t="s">
        <v>136</v>
      </c>
      <c r="F275" s="145" t="s">
        <v>597</v>
      </c>
      <c r="I275" s="142"/>
      <c r="L275" s="32"/>
      <c r="M275" s="143"/>
      <c r="T275" s="53"/>
      <c r="AT275" s="17" t="s">
        <v>136</v>
      </c>
      <c r="AU275" s="17" t="s">
        <v>83</v>
      </c>
    </row>
    <row r="276" spans="2:65" s="12" customFormat="1">
      <c r="B276" s="146"/>
      <c r="D276" s="144" t="s">
        <v>138</v>
      </c>
      <c r="E276" s="147" t="s">
        <v>21</v>
      </c>
      <c r="F276" s="148" t="s">
        <v>598</v>
      </c>
      <c r="H276" s="149">
        <v>152</v>
      </c>
      <c r="I276" s="150"/>
      <c r="L276" s="146"/>
      <c r="M276" s="151"/>
      <c r="T276" s="152"/>
      <c r="AT276" s="147" t="s">
        <v>138</v>
      </c>
      <c r="AU276" s="147" t="s">
        <v>83</v>
      </c>
      <c r="AV276" s="12" t="s">
        <v>83</v>
      </c>
      <c r="AW276" s="12" t="s">
        <v>34</v>
      </c>
      <c r="AX276" s="12" t="s">
        <v>73</v>
      </c>
      <c r="AY276" s="147" t="s">
        <v>125</v>
      </c>
    </row>
    <row r="277" spans="2:65" s="12" customFormat="1">
      <c r="B277" s="146"/>
      <c r="D277" s="144" t="s">
        <v>138</v>
      </c>
      <c r="E277" s="147" t="s">
        <v>21</v>
      </c>
      <c r="F277" s="148" t="s">
        <v>599</v>
      </c>
      <c r="H277" s="149">
        <v>74</v>
      </c>
      <c r="I277" s="150"/>
      <c r="L277" s="146"/>
      <c r="M277" s="151"/>
      <c r="T277" s="152"/>
      <c r="AT277" s="147" t="s">
        <v>138</v>
      </c>
      <c r="AU277" s="147" t="s">
        <v>83</v>
      </c>
      <c r="AV277" s="12" t="s">
        <v>83</v>
      </c>
      <c r="AW277" s="12" t="s">
        <v>34</v>
      </c>
      <c r="AX277" s="12" t="s">
        <v>73</v>
      </c>
      <c r="AY277" s="147" t="s">
        <v>125</v>
      </c>
    </row>
    <row r="278" spans="2:65" s="12" customFormat="1">
      <c r="B278" s="146"/>
      <c r="D278" s="144" t="s">
        <v>138</v>
      </c>
      <c r="E278" s="147" t="s">
        <v>21</v>
      </c>
      <c r="F278" s="148" t="s">
        <v>600</v>
      </c>
      <c r="H278" s="149">
        <v>33</v>
      </c>
      <c r="I278" s="150"/>
      <c r="L278" s="146"/>
      <c r="M278" s="151"/>
      <c r="T278" s="152"/>
      <c r="AT278" s="147" t="s">
        <v>138</v>
      </c>
      <c r="AU278" s="147" t="s">
        <v>83</v>
      </c>
      <c r="AV278" s="12" t="s">
        <v>83</v>
      </c>
      <c r="AW278" s="12" t="s">
        <v>34</v>
      </c>
      <c r="AX278" s="12" t="s">
        <v>73</v>
      </c>
      <c r="AY278" s="147" t="s">
        <v>125</v>
      </c>
    </row>
    <row r="279" spans="2:65" s="13" customFormat="1">
      <c r="B279" s="153"/>
      <c r="D279" s="144" t="s">
        <v>138</v>
      </c>
      <c r="E279" s="154" t="s">
        <v>21</v>
      </c>
      <c r="F279" s="155" t="s">
        <v>155</v>
      </c>
      <c r="H279" s="156">
        <v>259</v>
      </c>
      <c r="I279" s="157"/>
      <c r="L279" s="153"/>
      <c r="M279" s="158"/>
      <c r="T279" s="159"/>
      <c r="AT279" s="154" t="s">
        <v>138</v>
      </c>
      <c r="AU279" s="154" t="s">
        <v>83</v>
      </c>
      <c r="AV279" s="13" t="s">
        <v>132</v>
      </c>
      <c r="AW279" s="13" t="s">
        <v>34</v>
      </c>
      <c r="AX279" s="13" t="s">
        <v>81</v>
      </c>
      <c r="AY279" s="154" t="s">
        <v>125</v>
      </c>
    </row>
    <row r="280" spans="2:65" s="1" customFormat="1" ht="16.5" customHeight="1">
      <c r="B280" s="32"/>
      <c r="C280" s="127" t="s">
        <v>601</v>
      </c>
      <c r="D280" s="127" t="s">
        <v>127</v>
      </c>
      <c r="E280" s="128" t="s">
        <v>602</v>
      </c>
      <c r="F280" s="129" t="s">
        <v>603</v>
      </c>
      <c r="G280" s="130" t="s">
        <v>143</v>
      </c>
      <c r="H280" s="131">
        <v>10</v>
      </c>
      <c r="I280" s="132"/>
      <c r="J280" s="133">
        <f>ROUND(I280*H280,2)</f>
        <v>0</v>
      </c>
      <c r="K280" s="129" t="s">
        <v>131</v>
      </c>
      <c r="L280" s="32"/>
      <c r="M280" s="134" t="s">
        <v>21</v>
      </c>
      <c r="N280" s="135" t="s">
        <v>44</v>
      </c>
      <c r="P280" s="136">
        <f>O280*H280</f>
        <v>0</v>
      </c>
      <c r="Q280" s="136">
        <v>0</v>
      </c>
      <c r="R280" s="136">
        <f>Q280*H280</f>
        <v>0</v>
      </c>
      <c r="S280" s="136">
        <v>0</v>
      </c>
      <c r="T280" s="137">
        <f>S280*H280</f>
        <v>0</v>
      </c>
      <c r="AR280" s="138" t="s">
        <v>132</v>
      </c>
      <c r="AT280" s="138" t="s">
        <v>127</v>
      </c>
      <c r="AU280" s="138" t="s">
        <v>83</v>
      </c>
      <c r="AY280" s="17" t="s">
        <v>125</v>
      </c>
      <c r="BE280" s="139">
        <f>IF(N280="základní",J280,0)</f>
        <v>0</v>
      </c>
      <c r="BF280" s="139">
        <f>IF(N280="snížená",J280,0)</f>
        <v>0</v>
      </c>
      <c r="BG280" s="139">
        <f>IF(N280="zákl. přenesená",J280,0)</f>
        <v>0</v>
      </c>
      <c r="BH280" s="139">
        <f>IF(N280="sníž. přenesená",J280,0)</f>
        <v>0</v>
      </c>
      <c r="BI280" s="139">
        <f>IF(N280="nulová",J280,0)</f>
        <v>0</v>
      </c>
      <c r="BJ280" s="17" t="s">
        <v>81</v>
      </c>
      <c r="BK280" s="139">
        <f>ROUND(I280*H280,2)</f>
        <v>0</v>
      </c>
      <c r="BL280" s="17" t="s">
        <v>132</v>
      </c>
      <c r="BM280" s="138" t="s">
        <v>604</v>
      </c>
    </row>
    <row r="281" spans="2:65" s="1" customFormat="1">
      <c r="B281" s="32"/>
      <c r="D281" s="140" t="s">
        <v>134</v>
      </c>
      <c r="F281" s="141" t="s">
        <v>605</v>
      </c>
      <c r="I281" s="142"/>
      <c r="L281" s="32"/>
      <c r="M281" s="143"/>
      <c r="T281" s="53"/>
      <c r="AT281" s="17" t="s">
        <v>134</v>
      </c>
      <c r="AU281" s="17" t="s">
        <v>83</v>
      </c>
    </row>
    <row r="282" spans="2:65" s="1" customFormat="1" ht="19.5">
      <c r="B282" s="32"/>
      <c r="D282" s="144" t="s">
        <v>136</v>
      </c>
      <c r="F282" s="145" t="s">
        <v>344</v>
      </c>
      <c r="I282" s="142"/>
      <c r="L282" s="32"/>
      <c r="M282" s="143"/>
      <c r="T282" s="53"/>
      <c r="AT282" s="17" t="s">
        <v>136</v>
      </c>
      <c r="AU282" s="17" t="s">
        <v>83</v>
      </c>
    </row>
    <row r="283" spans="2:65" s="12" customFormat="1">
      <c r="B283" s="146"/>
      <c r="D283" s="144" t="s">
        <v>138</v>
      </c>
      <c r="E283" s="147" t="s">
        <v>21</v>
      </c>
      <c r="F283" s="148" t="s">
        <v>606</v>
      </c>
      <c r="H283" s="149">
        <v>1</v>
      </c>
      <c r="I283" s="150"/>
      <c r="L283" s="146"/>
      <c r="M283" s="151"/>
      <c r="T283" s="152"/>
      <c r="AT283" s="147" t="s">
        <v>138</v>
      </c>
      <c r="AU283" s="147" t="s">
        <v>83</v>
      </c>
      <c r="AV283" s="12" t="s">
        <v>83</v>
      </c>
      <c r="AW283" s="12" t="s">
        <v>34</v>
      </c>
      <c r="AX283" s="12" t="s">
        <v>73</v>
      </c>
      <c r="AY283" s="147" t="s">
        <v>125</v>
      </c>
    </row>
    <row r="284" spans="2:65" s="12" customFormat="1">
      <c r="B284" s="146"/>
      <c r="D284" s="144" t="s">
        <v>138</v>
      </c>
      <c r="E284" s="147" t="s">
        <v>21</v>
      </c>
      <c r="F284" s="148" t="s">
        <v>607</v>
      </c>
      <c r="H284" s="149">
        <v>2</v>
      </c>
      <c r="I284" s="150"/>
      <c r="L284" s="146"/>
      <c r="M284" s="151"/>
      <c r="T284" s="152"/>
      <c r="AT284" s="147" t="s">
        <v>138</v>
      </c>
      <c r="AU284" s="147" t="s">
        <v>83</v>
      </c>
      <c r="AV284" s="12" t="s">
        <v>83</v>
      </c>
      <c r="AW284" s="12" t="s">
        <v>34</v>
      </c>
      <c r="AX284" s="12" t="s">
        <v>73</v>
      </c>
      <c r="AY284" s="147" t="s">
        <v>125</v>
      </c>
    </row>
    <row r="285" spans="2:65" s="12" customFormat="1">
      <c r="B285" s="146"/>
      <c r="D285" s="144" t="s">
        <v>138</v>
      </c>
      <c r="E285" s="147" t="s">
        <v>21</v>
      </c>
      <c r="F285" s="148" t="s">
        <v>608</v>
      </c>
      <c r="H285" s="149">
        <v>1</v>
      </c>
      <c r="I285" s="150"/>
      <c r="L285" s="146"/>
      <c r="M285" s="151"/>
      <c r="T285" s="152"/>
      <c r="AT285" s="147" t="s">
        <v>138</v>
      </c>
      <c r="AU285" s="147" t="s">
        <v>83</v>
      </c>
      <c r="AV285" s="12" t="s">
        <v>83</v>
      </c>
      <c r="AW285" s="12" t="s">
        <v>34</v>
      </c>
      <c r="AX285" s="12" t="s">
        <v>73</v>
      </c>
      <c r="AY285" s="147" t="s">
        <v>125</v>
      </c>
    </row>
    <row r="286" spans="2:65" s="12" customFormat="1">
      <c r="B286" s="146"/>
      <c r="D286" s="144" t="s">
        <v>138</v>
      </c>
      <c r="E286" s="147" t="s">
        <v>21</v>
      </c>
      <c r="F286" s="148" t="s">
        <v>609</v>
      </c>
      <c r="H286" s="149">
        <v>2</v>
      </c>
      <c r="I286" s="150"/>
      <c r="L286" s="146"/>
      <c r="M286" s="151"/>
      <c r="T286" s="152"/>
      <c r="AT286" s="147" t="s">
        <v>138</v>
      </c>
      <c r="AU286" s="147" t="s">
        <v>83</v>
      </c>
      <c r="AV286" s="12" t="s">
        <v>83</v>
      </c>
      <c r="AW286" s="12" t="s">
        <v>34</v>
      </c>
      <c r="AX286" s="12" t="s">
        <v>73</v>
      </c>
      <c r="AY286" s="147" t="s">
        <v>125</v>
      </c>
    </row>
    <row r="287" spans="2:65" s="12" customFormat="1">
      <c r="B287" s="146"/>
      <c r="D287" s="144" t="s">
        <v>138</v>
      </c>
      <c r="E287" s="147" t="s">
        <v>21</v>
      </c>
      <c r="F287" s="148" t="s">
        <v>610</v>
      </c>
      <c r="H287" s="149">
        <v>2</v>
      </c>
      <c r="I287" s="150"/>
      <c r="L287" s="146"/>
      <c r="M287" s="151"/>
      <c r="T287" s="152"/>
      <c r="AT287" s="147" t="s">
        <v>138</v>
      </c>
      <c r="AU287" s="147" t="s">
        <v>83</v>
      </c>
      <c r="AV287" s="12" t="s">
        <v>83</v>
      </c>
      <c r="AW287" s="12" t="s">
        <v>34</v>
      </c>
      <c r="AX287" s="12" t="s">
        <v>73</v>
      </c>
      <c r="AY287" s="147" t="s">
        <v>125</v>
      </c>
    </row>
    <row r="288" spans="2:65" s="12" customFormat="1">
      <c r="B288" s="146"/>
      <c r="D288" s="144" t="s">
        <v>138</v>
      </c>
      <c r="E288" s="147" t="s">
        <v>21</v>
      </c>
      <c r="F288" s="148" t="s">
        <v>611</v>
      </c>
      <c r="H288" s="149">
        <v>2</v>
      </c>
      <c r="I288" s="150"/>
      <c r="L288" s="146"/>
      <c r="M288" s="151"/>
      <c r="T288" s="152"/>
      <c r="AT288" s="147" t="s">
        <v>138</v>
      </c>
      <c r="AU288" s="147" t="s">
        <v>83</v>
      </c>
      <c r="AV288" s="12" t="s">
        <v>83</v>
      </c>
      <c r="AW288" s="12" t="s">
        <v>34</v>
      </c>
      <c r="AX288" s="12" t="s">
        <v>73</v>
      </c>
      <c r="AY288" s="147" t="s">
        <v>125</v>
      </c>
    </row>
    <row r="289" spans="2:65" s="13" customFormat="1">
      <c r="B289" s="153"/>
      <c r="D289" s="144" t="s">
        <v>138</v>
      </c>
      <c r="E289" s="154" t="s">
        <v>21</v>
      </c>
      <c r="F289" s="155" t="s">
        <v>155</v>
      </c>
      <c r="H289" s="156">
        <v>10</v>
      </c>
      <c r="I289" s="157"/>
      <c r="L289" s="153"/>
      <c r="M289" s="158"/>
      <c r="T289" s="159"/>
      <c r="AT289" s="154" t="s">
        <v>138</v>
      </c>
      <c r="AU289" s="154" t="s">
        <v>83</v>
      </c>
      <c r="AV289" s="13" t="s">
        <v>132</v>
      </c>
      <c r="AW289" s="13" t="s">
        <v>34</v>
      </c>
      <c r="AX289" s="13" t="s">
        <v>81</v>
      </c>
      <c r="AY289" s="154" t="s">
        <v>125</v>
      </c>
    </row>
    <row r="290" spans="2:65" s="1" customFormat="1" ht="16.5" customHeight="1">
      <c r="B290" s="32"/>
      <c r="C290" s="160" t="s">
        <v>612</v>
      </c>
      <c r="D290" s="160" t="s">
        <v>166</v>
      </c>
      <c r="E290" s="161" t="s">
        <v>613</v>
      </c>
      <c r="F290" s="162" t="s">
        <v>614</v>
      </c>
      <c r="G290" s="163" t="s">
        <v>143</v>
      </c>
      <c r="H290" s="164">
        <v>1</v>
      </c>
      <c r="I290" s="165"/>
      <c r="J290" s="166">
        <f>ROUND(I290*H290,2)</f>
        <v>0</v>
      </c>
      <c r="K290" s="162" t="s">
        <v>21</v>
      </c>
      <c r="L290" s="167"/>
      <c r="M290" s="168" t="s">
        <v>21</v>
      </c>
      <c r="N290" s="169" t="s">
        <v>44</v>
      </c>
      <c r="P290" s="136">
        <f>O290*H290</f>
        <v>0</v>
      </c>
      <c r="Q290" s="136">
        <v>0</v>
      </c>
      <c r="R290" s="136">
        <f>Q290*H290</f>
        <v>0</v>
      </c>
      <c r="S290" s="136">
        <v>0</v>
      </c>
      <c r="T290" s="137">
        <f>S290*H290</f>
        <v>0</v>
      </c>
      <c r="AR290" s="138" t="s">
        <v>169</v>
      </c>
      <c r="AT290" s="138" t="s">
        <v>166</v>
      </c>
      <c r="AU290" s="138" t="s">
        <v>83</v>
      </c>
      <c r="AY290" s="17" t="s">
        <v>125</v>
      </c>
      <c r="BE290" s="139">
        <f>IF(N290="základní",J290,0)</f>
        <v>0</v>
      </c>
      <c r="BF290" s="139">
        <f>IF(N290="snížená",J290,0)</f>
        <v>0</v>
      </c>
      <c r="BG290" s="139">
        <f>IF(N290="zákl. přenesená",J290,0)</f>
        <v>0</v>
      </c>
      <c r="BH290" s="139">
        <f>IF(N290="sníž. přenesená",J290,0)</f>
        <v>0</v>
      </c>
      <c r="BI290" s="139">
        <f>IF(N290="nulová",J290,0)</f>
        <v>0</v>
      </c>
      <c r="BJ290" s="17" t="s">
        <v>81</v>
      </c>
      <c r="BK290" s="139">
        <f>ROUND(I290*H290,2)</f>
        <v>0</v>
      </c>
      <c r="BL290" s="17" t="s">
        <v>132</v>
      </c>
      <c r="BM290" s="138" t="s">
        <v>615</v>
      </c>
    </row>
    <row r="291" spans="2:65" s="1" customFormat="1" ht="19.5">
      <c r="B291" s="32"/>
      <c r="D291" s="144" t="s">
        <v>136</v>
      </c>
      <c r="F291" s="145" t="s">
        <v>344</v>
      </c>
      <c r="I291" s="142"/>
      <c r="L291" s="32"/>
      <c r="M291" s="143"/>
      <c r="T291" s="53"/>
      <c r="AT291" s="17" t="s">
        <v>136</v>
      </c>
      <c r="AU291" s="17" t="s">
        <v>83</v>
      </c>
    </row>
    <row r="292" spans="2:65" s="12" customFormat="1">
      <c r="B292" s="146"/>
      <c r="D292" s="144" t="s">
        <v>138</v>
      </c>
      <c r="E292" s="147" t="s">
        <v>21</v>
      </c>
      <c r="F292" s="148" t="s">
        <v>616</v>
      </c>
      <c r="H292" s="149">
        <v>1</v>
      </c>
      <c r="I292" s="150"/>
      <c r="L292" s="146"/>
      <c r="M292" s="151"/>
      <c r="T292" s="152"/>
      <c r="AT292" s="147" t="s">
        <v>138</v>
      </c>
      <c r="AU292" s="147" t="s">
        <v>83</v>
      </c>
      <c r="AV292" s="12" t="s">
        <v>83</v>
      </c>
      <c r="AW292" s="12" t="s">
        <v>34</v>
      </c>
      <c r="AX292" s="12" t="s">
        <v>81</v>
      </c>
      <c r="AY292" s="147" t="s">
        <v>125</v>
      </c>
    </row>
    <row r="293" spans="2:65" s="1" customFormat="1" ht="16.5" customHeight="1">
      <c r="B293" s="32"/>
      <c r="C293" s="160" t="s">
        <v>617</v>
      </c>
      <c r="D293" s="160" t="s">
        <v>166</v>
      </c>
      <c r="E293" s="161" t="s">
        <v>618</v>
      </c>
      <c r="F293" s="162" t="s">
        <v>619</v>
      </c>
      <c r="G293" s="163" t="s">
        <v>143</v>
      </c>
      <c r="H293" s="164">
        <v>2</v>
      </c>
      <c r="I293" s="165"/>
      <c r="J293" s="166">
        <f>ROUND(I293*H293,2)</f>
        <v>0</v>
      </c>
      <c r="K293" s="162" t="s">
        <v>21</v>
      </c>
      <c r="L293" s="167"/>
      <c r="M293" s="168" t="s">
        <v>21</v>
      </c>
      <c r="N293" s="169" t="s">
        <v>44</v>
      </c>
      <c r="P293" s="136">
        <f>O293*H293</f>
        <v>0</v>
      </c>
      <c r="Q293" s="136">
        <v>0</v>
      </c>
      <c r="R293" s="136">
        <f>Q293*H293</f>
        <v>0</v>
      </c>
      <c r="S293" s="136">
        <v>0</v>
      </c>
      <c r="T293" s="137">
        <f>S293*H293</f>
        <v>0</v>
      </c>
      <c r="AR293" s="138" t="s">
        <v>169</v>
      </c>
      <c r="AT293" s="138" t="s">
        <v>166</v>
      </c>
      <c r="AU293" s="138" t="s">
        <v>83</v>
      </c>
      <c r="AY293" s="17" t="s">
        <v>125</v>
      </c>
      <c r="BE293" s="139">
        <f>IF(N293="základní",J293,0)</f>
        <v>0</v>
      </c>
      <c r="BF293" s="139">
        <f>IF(N293="snížená",J293,0)</f>
        <v>0</v>
      </c>
      <c r="BG293" s="139">
        <f>IF(N293="zákl. přenesená",J293,0)</f>
        <v>0</v>
      </c>
      <c r="BH293" s="139">
        <f>IF(N293="sníž. přenesená",J293,0)</f>
        <v>0</v>
      </c>
      <c r="BI293" s="139">
        <f>IF(N293="nulová",J293,0)</f>
        <v>0</v>
      </c>
      <c r="BJ293" s="17" t="s">
        <v>81</v>
      </c>
      <c r="BK293" s="139">
        <f>ROUND(I293*H293,2)</f>
        <v>0</v>
      </c>
      <c r="BL293" s="17" t="s">
        <v>132</v>
      </c>
      <c r="BM293" s="138" t="s">
        <v>620</v>
      </c>
    </row>
    <row r="294" spans="2:65" s="1" customFormat="1" ht="19.5">
      <c r="B294" s="32"/>
      <c r="D294" s="144" t="s">
        <v>136</v>
      </c>
      <c r="F294" s="145" t="s">
        <v>344</v>
      </c>
      <c r="I294" s="142"/>
      <c r="L294" s="32"/>
      <c r="M294" s="143"/>
      <c r="T294" s="53"/>
      <c r="AT294" s="17" t="s">
        <v>136</v>
      </c>
      <c r="AU294" s="17" t="s">
        <v>83</v>
      </c>
    </row>
    <row r="295" spans="2:65" s="12" customFormat="1">
      <c r="B295" s="146"/>
      <c r="D295" s="144" t="s">
        <v>138</v>
      </c>
      <c r="E295" s="147" t="s">
        <v>21</v>
      </c>
      <c r="F295" s="148" t="s">
        <v>607</v>
      </c>
      <c r="H295" s="149">
        <v>2</v>
      </c>
      <c r="I295" s="150"/>
      <c r="L295" s="146"/>
      <c r="M295" s="151"/>
      <c r="T295" s="152"/>
      <c r="AT295" s="147" t="s">
        <v>138</v>
      </c>
      <c r="AU295" s="147" t="s">
        <v>83</v>
      </c>
      <c r="AV295" s="12" t="s">
        <v>83</v>
      </c>
      <c r="AW295" s="12" t="s">
        <v>34</v>
      </c>
      <c r="AX295" s="12" t="s">
        <v>81</v>
      </c>
      <c r="AY295" s="147" t="s">
        <v>125</v>
      </c>
    </row>
    <row r="296" spans="2:65" s="1" customFormat="1" ht="16.5" customHeight="1">
      <c r="B296" s="32"/>
      <c r="C296" s="160" t="s">
        <v>621</v>
      </c>
      <c r="D296" s="160" t="s">
        <v>166</v>
      </c>
      <c r="E296" s="161" t="s">
        <v>622</v>
      </c>
      <c r="F296" s="162" t="s">
        <v>623</v>
      </c>
      <c r="G296" s="163" t="s">
        <v>143</v>
      </c>
      <c r="H296" s="164">
        <v>1</v>
      </c>
      <c r="I296" s="165"/>
      <c r="J296" s="166">
        <f>ROUND(I296*H296,2)</f>
        <v>0</v>
      </c>
      <c r="K296" s="162" t="s">
        <v>21</v>
      </c>
      <c r="L296" s="167"/>
      <c r="M296" s="168" t="s">
        <v>21</v>
      </c>
      <c r="N296" s="169" t="s">
        <v>44</v>
      </c>
      <c r="P296" s="136">
        <f>O296*H296</f>
        <v>0</v>
      </c>
      <c r="Q296" s="136">
        <v>0</v>
      </c>
      <c r="R296" s="136">
        <f>Q296*H296</f>
        <v>0</v>
      </c>
      <c r="S296" s="136">
        <v>0</v>
      </c>
      <c r="T296" s="137">
        <f>S296*H296</f>
        <v>0</v>
      </c>
      <c r="AR296" s="138" t="s">
        <v>169</v>
      </c>
      <c r="AT296" s="138" t="s">
        <v>166</v>
      </c>
      <c r="AU296" s="138" t="s">
        <v>83</v>
      </c>
      <c r="AY296" s="17" t="s">
        <v>125</v>
      </c>
      <c r="BE296" s="139">
        <f>IF(N296="základní",J296,0)</f>
        <v>0</v>
      </c>
      <c r="BF296" s="139">
        <f>IF(N296="snížená",J296,0)</f>
        <v>0</v>
      </c>
      <c r="BG296" s="139">
        <f>IF(N296="zákl. přenesená",J296,0)</f>
        <v>0</v>
      </c>
      <c r="BH296" s="139">
        <f>IF(N296="sníž. přenesená",J296,0)</f>
        <v>0</v>
      </c>
      <c r="BI296" s="139">
        <f>IF(N296="nulová",J296,0)</f>
        <v>0</v>
      </c>
      <c r="BJ296" s="17" t="s">
        <v>81</v>
      </c>
      <c r="BK296" s="139">
        <f>ROUND(I296*H296,2)</f>
        <v>0</v>
      </c>
      <c r="BL296" s="17" t="s">
        <v>132</v>
      </c>
      <c r="BM296" s="138" t="s">
        <v>624</v>
      </c>
    </row>
    <row r="297" spans="2:65" s="1" customFormat="1" ht="19.5">
      <c r="B297" s="32"/>
      <c r="D297" s="144" t="s">
        <v>136</v>
      </c>
      <c r="F297" s="145" t="s">
        <v>344</v>
      </c>
      <c r="I297" s="142"/>
      <c r="L297" s="32"/>
      <c r="M297" s="143"/>
      <c r="T297" s="53"/>
      <c r="AT297" s="17" t="s">
        <v>136</v>
      </c>
      <c r="AU297" s="17" t="s">
        <v>83</v>
      </c>
    </row>
    <row r="298" spans="2:65" s="12" customFormat="1">
      <c r="B298" s="146"/>
      <c r="D298" s="144" t="s">
        <v>138</v>
      </c>
      <c r="E298" s="147" t="s">
        <v>21</v>
      </c>
      <c r="F298" s="148" t="s">
        <v>625</v>
      </c>
      <c r="H298" s="149">
        <v>1</v>
      </c>
      <c r="I298" s="150"/>
      <c r="L298" s="146"/>
      <c r="M298" s="151"/>
      <c r="T298" s="152"/>
      <c r="AT298" s="147" t="s">
        <v>138</v>
      </c>
      <c r="AU298" s="147" t="s">
        <v>83</v>
      </c>
      <c r="AV298" s="12" t="s">
        <v>83</v>
      </c>
      <c r="AW298" s="12" t="s">
        <v>34</v>
      </c>
      <c r="AX298" s="12" t="s">
        <v>81</v>
      </c>
      <c r="AY298" s="147" t="s">
        <v>125</v>
      </c>
    </row>
    <row r="299" spans="2:65" s="1" customFormat="1" ht="16.5" customHeight="1">
      <c r="B299" s="32"/>
      <c r="C299" s="160" t="s">
        <v>626</v>
      </c>
      <c r="D299" s="160" t="s">
        <v>166</v>
      </c>
      <c r="E299" s="161" t="s">
        <v>627</v>
      </c>
      <c r="F299" s="162" t="s">
        <v>628</v>
      </c>
      <c r="G299" s="163" t="s">
        <v>143</v>
      </c>
      <c r="H299" s="164">
        <v>2</v>
      </c>
      <c r="I299" s="165"/>
      <c r="J299" s="166">
        <f>ROUND(I299*H299,2)</f>
        <v>0</v>
      </c>
      <c r="K299" s="162" t="s">
        <v>21</v>
      </c>
      <c r="L299" s="167"/>
      <c r="M299" s="168" t="s">
        <v>21</v>
      </c>
      <c r="N299" s="169" t="s">
        <v>44</v>
      </c>
      <c r="P299" s="136">
        <f>O299*H299</f>
        <v>0</v>
      </c>
      <c r="Q299" s="136">
        <v>0</v>
      </c>
      <c r="R299" s="136">
        <f>Q299*H299</f>
        <v>0</v>
      </c>
      <c r="S299" s="136">
        <v>0</v>
      </c>
      <c r="T299" s="137">
        <f>S299*H299</f>
        <v>0</v>
      </c>
      <c r="AR299" s="138" t="s">
        <v>169</v>
      </c>
      <c r="AT299" s="138" t="s">
        <v>166</v>
      </c>
      <c r="AU299" s="138" t="s">
        <v>83</v>
      </c>
      <c r="AY299" s="17" t="s">
        <v>125</v>
      </c>
      <c r="BE299" s="139">
        <f>IF(N299="základní",J299,0)</f>
        <v>0</v>
      </c>
      <c r="BF299" s="139">
        <f>IF(N299="snížená",J299,0)</f>
        <v>0</v>
      </c>
      <c r="BG299" s="139">
        <f>IF(N299="zákl. přenesená",J299,0)</f>
        <v>0</v>
      </c>
      <c r="BH299" s="139">
        <f>IF(N299="sníž. přenesená",J299,0)</f>
        <v>0</v>
      </c>
      <c r="BI299" s="139">
        <f>IF(N299="nulová",J299,0)</f>
        <v>0</v>
      </c>
      <c r="BJ299" s="17" t="s">
        <v>81</v>
      </c>
      <c r="BK299" s="139">
        <f>ROUND(I299*H299,2)</f>
        <v>0</v>
      </c>
      <c r="BL299" s="17" t="s">
        <v>132</v>
      </c>
      <c r="BM299" s="138" t="s">
        <v>629</v>
      </c>
    </row>
    <row r="300" spans="2:65" s="1" customFormat="1" ht="19.5">
      <c r="B300" s="32"/>
      <c r="D300" s="144" t="s">
        <v>136</v>
      </c>
      <c r="F300" s="145" t="s">
        <v>344</v>
      </c>
      <c r="I300" s="142"/>
      <c r="L300" s="32"/>
      <c r="M300" s="143"/>
      <c r="T300" s="53"/>
      <c r="AT300" s="17" t="s">
        <v>136</v>
      </c>
      <c r="AU300" s="17" t="s">
        <v>83</v>
      </c>
    </row>
    <row r="301" spans="2:65" s="12" customFormat="1">
      <c r="B301" s="146"/>
      <c r="D301" s="144" t="s">
        <v>138</v>
      </c>
      <c r="E301" s="147" t="s">
        <v>21</v>
      </c>
      <c r="F301" s="148" t="s">
        <v>630</v>
      </c>
      <c r="H301" s="149">
        <v>2</v>
      </c>
      <c r="I301" s="150"/>
      <c r="L301" s="146"/>
      <c r="M301" s="151"/>
      <c r="T301" s="152"/>
      <c r="AT301" s="147" t="s">
        <v>138</v>
      </c>
      <c r="AU301" s="147" t="s">
        <v>83</v>
      </c>
      <c r="AV301" s="12" t="s">
        <v>83</v>
      </c>
      <c r="AW301" s="12" t="s">
        <v>34</v>
      </c>
      <c r="AX301" s="12" t="s">
        <v>73</v>
      </c>
      <c r="AY301" s="147" t="s">
        <v>125</v>
      </c>
    </row>
    <row r="302" spans="2:65" s="1" customFormat="1" ht="16.5" customHeight="1">
      <c r="B302" s="32"/>
      <c r="C302" s="160" t="s">
        <v>631</v>
      </c>
      <c r="D302" s="160" t="s">
        <v>166</v>
      </c>
      <c r="E302" s="161" t="s">
        <v>632</v>
      </c>
      <c r="F302" s="162" t="s">
        <v>633</v>
      </c>
      <c r="G302" s="163" t="s">
        <v>143</v>
      </c>
      <c r="H302" s="164">
        <v>2</v>
      </c>
      <c r="I302" s="165"/>
      <c r="J302" s="166">
        <f>ROUND(I302*H302,2)</f>
        <v>0</v>
      </c>
      <c r="K302" s="162" t="s">
        <v>21</v>
      </c>
      <c r="L302" s="167"/>
      <c r="M302" s="168" t="s">
        <v>21</v>
      </c>
      <c r="N302" s="169" t="s">
        <v>44</v>
      </c>
      <c r="P302" s="136">
        <f>O302*H302</f>
        <v>0</v>
      </c>
      <c r="Q302" s="136">
        <v>0</v>
      </c>
      <c r="R302" s="136">
        <f>Q302*H302</f>
        <v>0</v>
      </c>
      <c r="S302" s="136">
        <v>0</v>
      </c>
      <c r="T302" s="137">
        <f>S302*H302</f>
        <v>0</v>
      </c>
      <c r="AR302" s="138" t="s">
        <v>169</v>
      </c>
      <c r="AT302" s="138" t="s">
        <v>166</v>
      </c>
      <c r="AU302" s="138" t="s">
        <v>83</v>
      </c>
      <c r="AY302" s="17" t="s">
        <v>125</v>
      </c>
      <c r="BE302" s="139">
        <f>IF(N302="základní",J302,0)</f>
        <v>0</v>
      </c>
      <c r="BF302" s="139">
        <f>IF(N302="snížená",J302,0)</f>
        <v>0</v>
      </c>
      <c r="BG302" s="139">
        <f>IF(N302="zákl. přenesená",J302,0)</f>
        <v>0</v>
      </c>
      <c r="BH302" s="139">
        <f>IF(N302="sníž. přenesená",J302,0)</f>
        <v>0</v>
      </c>
      <c r="BI302" s="139">
        <f>IF(N302="nulová",J302,0)</f>
        <v>0</v>
      </c>
      <c r="BJ302" s="17" t="s">
        <v>81</v>
      </c>
      <c r="BK302" s="139">
        <f>ROUND(I302*H302,2)</f>
        <v>0</v>
      </c>
      <c r="BL302" s="17" t="s">
        <v>132</v>
      </c>
      <c r="BM302" s="138" t="s">
        <v>634</v>
      </c>
    </row>
    <row r="303" spans="2:65" s="1" customFormat="1" ht="19.5">
      <c r="B303" s="32"/>
      <c r="D303" s="144" t="s">
        <v>136</v>
      </c>
      <c r="F303" s="145" t="s">
        <v>344</v>
      </c>
      <c r="I303" s="142"/>
      <c r="L303" s="32"/>
      <c r="M303" s="143"/>
      <c r="T303" s="53"/>
      <c r="AT303" s="17" t="s">
        <v>136</v>
      </c>
      <c r="AU303" s="17" t="s">
        <v>83</v>
      </c>
    </row>
    <row r="304" spans="2:65" s="12" customFormat="1">
      <c r="B304" s="146"/>
      <c r="D304" s="144" t="s">
        <v>138</v>
      </c>
      <c r="E304" s="147" t="s">
        <v>21</v>
      </c>
      <c r="F304" s="148" t="s">
        <v>635</v>
      </c>
      <c r="H304" s="149">
        <v>2</v>
      </c>
      <c r="I304" s="150"/>
      <c r="L304" s="146"/>
      <c r="M304" s="151"/>
      <c r="T304" s="152"/>
      <c r="AT304" s="147" t="s">
        <v>138</v>
      </c>
      <c r="AU304" s="147" t="s">
        <v>83</v>
      </c>
      <c r="AV304" s="12" t="s">
        <v>83</v>
      </c>
      <c r="AW304" s="12" t="s">
        <v>34</v>
      </c>
      <c r="AX304" s="12" t="s">
        <v>73</v>
      </c>
      <c r="AY304" s="147" t="s">
        <v>125</v>
      </c>
    </row>
    <row r="305" spans="2:65" s="1" customFormat="1" ht="16.5" customHeight="1">
      <c r="B305" s="32"/>
      <c r="C305" s="160" t="s">
        <v>636</v>
      </c>
      <c r="D305" s="160" t="s">
        <v>166</v>
      </c>
      <c r="E305" s="161" t="s">
        <v>637</v>
      </c>
      <c r="F305" s="162" t="s">
        <v>638</v>
      </c>
      <c r="G305" s="163" t="s">
        <v>143</v>
      </c>
      <c r="H305" s="164">
        <v>2</v>
      </c>
      <c r="I305" s="165"/>
      <c r="J305" s="166">
        <f>ROUND(I305*H305,2)</f>
        <v>0</v>
      </c>
      <c r="K305" s="162" t="s">
        <v>21</v>
      </c>
      <c r="L305" s="167"/>
      <c r="M305" s="168" t="s">
        <v>21</v>
      </c>
      <c r="N305" s="169" t="s">
        <v>44</v>
      </c>
      <c r="P305" s="136">
        <f>O305*H305</f>
        <v>0</v>
      </c>
      <c r="Q305" s="136">
        <v>0</v>
      </c>
      <c r="R305" s="136">
        <f>Q305*H305</f>
        <v>0</v>
      </c>
      <c r="S305" s="136">
        <v>0</v>
      </c>
      <c r="T305" s="137">
        <f>S305*H305</f>
        <v>0</v>
      </c>
      <c r="AR305" s="138" t="s">
        <v>169</v>
      </c>
      <c r="AT305" s="138" t="s">
        <v>166</v>
      </c>
      <c r="AU305" s="138" t="s">
        <v>83</v>
      </c>
      <c r="AY305" s="17" t="s">
        <v>125</v>
      </c>
      <c r="BE305" s="139">
        <f>IF(N305="základní",J305,0)</f>
        <v>0</v>
      </c>
      <c r="BF305" s="139">
        <f>IF(N305="snížená",J305,0)</f>
        <v>0</v>
      </c>
      <c r="BG305" s="139">
        <f>IF(N305="zákl. přenesená",J305,0)</f>
        <v>0</v>
      </c>
      <c r="BH305" s="139">
        <f>IF(N305="sníž. přenesená",J305,0)</f>
        <v>0</v>
      </c>
      <c r="BI305" s="139">
        <f>IF(N305="nulová",J305,0)</f>
        <v>0</v>
      </c>
      <c r="BJ305" s="17" t="s">
        <v>81</v>
      </c>
      <c r="BK305" s="139">
        <f>ROUND(I305*H305,2)</f>
        <v>0</v>
      </c>
      <c r="BL305" s="17" t="s">
        <v>132</v>
      </c>
      <c r="BM305" s="138" t="s">
        <v>639</v>
      </c>
    </row>
    <row r="306" spans="2:65" s="1" customFormat="1" ht="19.5">
      <c r="B306" s="32"/>
      <c r="D306" s="144" t="s">
        <v>136</v>
      </c>
      <c r="F306" s="145" t="s">
        <v>344</v>
      </c>
      <c r="I306" s="142"/>
      <c r="L306" s="32"/>
      <c r="M306" s="143"/>
      <c r="T306" s="53"/>
      <c r="AT306" s="17" t="s">
        <v>136</v>
      </c>
      <c r="AU306" s="17" t="s">
        <v>83</v>
      </c>
    </row>
    <row r="307" spans="2:65" s="12" customFormat="1">
      <c r="B307" s="146"/>
      <c r="D307" s="144" t="s">
        <v>138</v>
      </c>
      <c r="E307" s="147" t="s">
        <v>21</v>
      </c>
      <c r="F307" s="148" t="s">
        <v>640</v>
      </c>
      <c r="H307" s="149">
        <v>2</v>
      </c>
      <c r="I307" s="150"/>
      <c r="L307" s="146"/>
      <c r="M307" s="151"/>
      <c r="T307" s="152"/>
      <c r="AT307" s="147" t="s">
        <v>138</v>
      </c>
      <c r="AU307" s="147" t="s">
        <v>83</v>
      </c>
      <c r="AV307" s="12" t="s">
        <v>83</v>
      </c>
      <c r="AW307" s="12" t="s">
        <v>34</v>
      </c>
      <c r="AX307" s="12" t="s">
        <v>73</v>
      </c>
      <c r="AY307" s="147" t="s">
        <v>125</v>
      </c>
    </row>
    <row r="308" spans="2:65" s="1" customFormat="1" ht="16.5" customHeight="1">
      <c r="B308" s="32"/>
      <c r="C308" s="160" t="s">
        <v>641</v>
      </c>
      <c r="D308" s="160" t="s">
        <v>166</v>
      </c>
      <c r="E308" s="161" t="s">
        <v>642</v>
      </c>
      <c r="F308" s="162" t="s">
        <v>643</v>
      </c>
      <c r="G308" s="163" t="s">
        <v>220</v>
      </c>
      <c r="H308" s="164">
        <v>12</v>
      </c>
      <c r="I308" s="165"/>
      <c r="J308" s="166">
        <f>ROUND(I308*H308,2)</f>
        <v>0</v>
      </c>
      <c r="K308" s="162" t="s">
        <v>131</v>
      </c>
      <c r="L308" s="167"/>
      <c r="M308" s="168" t="s">
        <v>21</v>
      </c>
      <c r="N308" s="169" t="s">
        <v>44</v>
      </c>
      <c r="P308" s="136">
        <f>O308*H308</f>
        <v>0</v>
      </c>
      <c r="Q308" s="136">
        <v>1.0200000000000001E-2</v>
      </c>
      <c r="R308" s="136">
        <f>Q308*H308</f>
        <v>0.12240000000000001</v>
      </c>
      <c r="S308" s="136">
        <v>0</v>
      </c>
      <c r="T308" s="137">
        <f>S308*H308</f>
        <v>0</v>
      </c>
      <c r="AR308" s="138" t="s">
        <v>169</v>
      </c>
      <c r="AT308" s="138" t="s">
        <v>166</v>
      </c>
      <c r="AU308" s="138" t="s">
        <v>83</v>
      </c>
      <c r="AY308" s="17" t="s">
        <v>125</v>
      </c>
      <c r="BE308" s="139">
        <f>IF(N308="základní",J308,0)</f>
        <v>0</v>
      </c>
      <c r="BF308" s="139">
        <f>IF(N308="snížená",J308,0)</f>
        <v>0</v>
      </c>
      <c r="BG308" s="139">
        <f>IF(N308="zákl. přenesená",J308,0)</f>
        <v>0</v>
      </c>
      <c r="BH308" s="139">
        <f>IF(N308="sníž. přenesená",J308,0)</f>
        <v>0</v>
      </c>
      <c r="BI308" s="139">
        <f>IF(N308="nulová",J308,0)</f>
        <v>0</v>
      </c>
      <c r="BJ308" s="17" t="s">
        <v>81</v>
      </c>
      <c r="BK308" s="139">
        <f>ROUND(I308*H308,2)</f>
        <v>0</v>
      </c>
      <c r="BL308" s="17" t="s">
        <v>132</v>
      </c>
      <c r="BM308" s="138" t="s">
        <v>644</v>
      </c>
    </row>
    <row r="309" spans="2:65" s="1" customFormat="1" ht="19.5">
      <c r="B309" s="32"/>
      <c r="D309" s="144" t="s">
        <v>136</v>
      </c>
      <c r="F309" s="145" t="s">
        <v>344</v>
      </c>
      <c r="I309" s="142"/>
      <c r="L309" s="32"/>
      <c r="M309" s="143"/>
      <c r="T309" s="53"/>
      <c r="AT309" s="17" t="s">
        <v>136</v>
      </c>
      <c r="AU309" s="17" t="s">
        <v>83</v>
      </c>
    </row>
    <row r="310" spans="2:65" s="12" customFormat="1">
      <c r="B310" s="146"/>
      <c r="D310" s="144" t="s">
        <v>138</v>
      </c>
      <c r="E310" s="147" t="s">
        <v>21</v>
      </c>
      <c r="F310" s="148" t="s">
        <v>645</v>
      </c>
      <c r="H310" s="149">
        <v>2.4</v>
      </c>
      <c r="I310" s="150"/>
      <c r="L310" s="146"/>
      <c r="M310" s="151"/>
      <c r="T310" s="152"/>
      <c r="AT310" s="147" t="s">
        <v>138</v>
      </c>
      <c r="AU310" s="147" t="s">
        <v>83</v>
      </c>
      <c r="AV310" s="12" t="s">
        <v>83</v>
      </c>
      <c r="AW310" s="12" t="s">
        <v>34</v>
      </c>
      <c r="AX310" s="12" t="s">
        <v>73</v>
      </c>
      <c r="AY310" s="147" t="s">
        <v>125</v>
      </c>
    </row>
    <row r="311" spans="2:65" s="12" customFormat="1">
      <c r="B311" s="146"/>
      <c r="D311" s="144" t="s">
        <v>138</v>
      </c>
      <c r="E311" s="147" t="s">
        <v>21</v>
      </c>
      <c r="F311" s="148" t="s">
        <v>646</v>
      </c>
      <c r="H311" s="149">
        <v>4.8</v>
      </c>
      <c r="I311" s="150"/>
      <c r="L311" s="146"/>
      <c r="M311" s="151"/>
      <c r="T311" s="152"/>
      <c r="AT311" s="147" t="s">
        <v>138</v>
      </c>
      <c r="AU311" s="147" t="s">
        <v>83</v>
      </c>
      <c r="AV311" s="12" t="s">
        <v>83</v>
      </c>
      <c r="AW311" s="12" t="s">
        <v>34</v>
      </c>
      <c r="AX311" s="12" t="s">
        <v>73</v>
      </c>
      <c r="AY311" s="147" t="s">
        <v>125</v>
      </c>
    </row>
    <row r="312" spans="2:65" s="12" customFormat="1">
      <c r="B312" s="146"/>
      <c r="D312" s="144" t="s">
        <v>138</v>
      </c>
      <c r="E312" s="147" t="s">
        <v>21</v>
      </c>
      <c r="F312" s="148" t="s">
        <v>647</v>
      </c>
      <c r="H312" s="149">
        <v>4.8</v>
      </c>
      <c r="I312" s="150"/>
      <c r="L312" s="146"/>
      <c r="M312" s="151"/>
      <c r="T312" s="152"/>
      <c r="AT312" s="147" t="s">
        <v>138</v>
      </c>
      <c r="AU312" s="147" t="s">
        <v>83</v>
      </c>
      <c r="AV312" s="12" t="s">
        <v>83</v>
      </c>
      <c r="AW312" s="12" t="s">
        <v>34</v>
      </c>
      <c r="AX312" s="12" t="s">
        <v>73</v>
      </c>
      <c r="AY312" s="147" t="s">
        <v>125</v>
      </c>
    </row>
    <row r="313" spans="2:65" s="13" customFormat="1">
      <c r="B313" s="153"/>
      <c r="D313" s="144" t="s">
        <v>138</v>
      </c>
      <c r="E313" s="154" t="s">
        <v>21</v>
      </c>
      <c r="F313" s="155" t="s">
        <v>155</v>
      </c>
      <c r="H313" s="156">
        <v>12</v>
      </c>
      <c r="I313" s="157"/>
      <c r="L313" s="153"/>
      <c r="M313" s="158"/>
      <c r="T313" s="159"/>
      <c r="AT313" s="154" t="s">
        <v>138</v>
      </c>
      <c r="AU313" s="154" t="s">
        <v>83</v>
      </c>
      <c r="AV313" s="13" t="s">
        <v>132</v>
      </c>
      <c r="AW313" s="13" t="s">
        <v>34</v>
      </c>
      <c r="AX313" s="13" t="s">
        <v>81</v>
      </c>
      <c r="AY313" s="154" t="s">
        <v>125</v>
      </c>
    </row>
    <row r="314" spans="2:65" s="1" customFormat="1" ht="16.5" customHeight="1">
      <c r="B314" s="32"/>
      <c r="C314" s="160" t="s">
        <v>648</v>
      </c>
      <c r="D314" s="160" t="s">
        <v>166</v>
      </c>
      <c r="E314" s="161" t="s">
        <v>649</v>
      </c>
      <c r="F314" s="162" t="s">
        <v>650</v>
      </c>
      <c r="G314" s="163" t="s">
        <v>130</v>
      </c>
      <c r="H314" s="164">
        <v>9.4E-2</v>
      </c>
      <c r="I314" s="165"/>
      <c r="J314" s="166">
        <f>ROUND(I314*H314,2)</f>
        <v>0</v>
      </c>
      <c r="K314" s="162" t="s">
        <v>131</v>
      </c>
      <c r="L314" s="167"/>
      <c r="M314" s="168" t="s">
        <v>21</v>
      </c>
      <c r="N314" s="169" t="s">
        <v>44</v>
      </c>
      <c r="P314" s="136">
        <f>O314*H314</f>
        <v>0</v>
      </c>
      <c r="Q314" s="136">
        <v>2.4289999999999998</v>
      </c>
      <c r="R314" s="136">
        <f>Q314*H314</f>
        <v>0.22832599999999997</v>
      </c>
      <c r="S314" s="136">
        <v>0</v>
      </c>
      <c r="T314" s="137">
        <f>S314*H314</f>
        <v>0</v>
      </c>
      <c r="AR314" s="138" t="s">
        <v>169</v>
      </c>
      <c r="AT314" s="138" t="s">
        <v>166</v>
      </c>
      <c r="AU314" s="138" t="s">
        <v>83</v>
      </c>
      <c r="AY314" s="17" t="s">
        <v>125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7" t="s">
        <v>81</v>
      </c>
      <c r="BK314" s="139">
        <f>ROUND(I314*H314,2)</f>
        <v>0</v>
      </c>
      <c r="BL314" s="17" t="s">
        <v>132</v>
      </c>
      <c r="BM314" s="138" t="s">
        <v>651</v>
      </c>
    </row>
    <row r="315" spans="2:65" s="1" customFormat="1" ht="19.5">
      <c r="B315" s="32"/>
      <c r="D315" s="144" t="s">
        <v>136</v>
      </c>
      <c r="F315" s="145" t="s">
        <v>344</v>
      </c>
      <c r="I315" s="142"/>
      <c r="L315" s="32"/>
      <c r="M315" s="143"/>
      <c r="T315" s="53"/>
      <c r="AT315" s="17" t="s">
        <v>136</v>
      </c>
      <c r="AU315" s="17" t="s">
        <v>83</v>
      </c>
    </row>
    <row r="316" spans="2:65" s="12" customFormat="1">
      <c r="B316" s="146"/>
      <c r="D316" s="144" t="s">
        <v>138</v>
      </c>
      <c r="E316" s="147" t="s">
        <v>21</v>
      </c>
      <c r="F316" s="148" t="s">
        <v>652</v>
      </c>
      <c r="H316" s="149">
        <v>9.4E-2</v>
      </c>
      <c r="I316" s="150"/>
      <c r="L316" s="146"/>
      <c r="M316" s="151"/>
      <c r="T316" s="152"/>
      <c r="AT316" s="147" t="s">
        <v>138</v>
      </c>
      <c r="AU316" s="147" t="s">
        <v>83</v>
      </c>
      <c r="AV316" s="12" t="s">
        <v>83</v>
      </c>
      <c r="AW316" s="12" t="s">
        <v>34</v>
      </c>
      <c r="AX316" s="12" t="s">
        <v>81</v>
      </c>
      <c r="AY316" s="147" t="s">
        <v>125</v>
      </c>
    </row>
    <row r="317" spans="2:65" s="1" customFormat="1" ht="16.5" customHeight="1">
      <c r="B317" s="32"/>
      <c r="C317" s="160" t="s">
        <v>653</v>
      </c>
      <c r="D317" s="160" t="s">
        <v>166</v>
      </c>
      <c r="E317" s="161" t="s">
        <v>654</v>
      </c>
      <c r="F317" s="162" t="s">
        <v>655</v>
      </c>
      <c r="G317" s="163" t="s">
        <v>262</v>
      </c>
      <c r="H317" s="164">
        <v>8.0000000000000002E-3</v>
      </c>
      <c r="I317" s="165"/>
      <c r="J317" s="166">
        <f>ROUND(I317*H317,2)</f>
        <v>0</v>
      </c>
      <c r="K317" s="162" t="s">
        <v>131</v>
      </c>
      <c r="L317" s="167"/>
      <c r="M317" s="168" t="s">
        <v>21</v>
      </c>
      <c r="N317" s="169" t="s">
        <v>44</v>
      </c>
      <c r="P317" s="136">
        <f>O317*H317</f>
        <v>0</v>
      </c>
      <c r="Q317" s="136">
        <v>1</v>
      </c>
      <c r="R317" s="136">
        <f>Q317*H317</f>
        <v>8.0000000000000002E-3</v>
      </c>
      <c r="S317" s="136">
        <v>0</v>
      </c>
      <c r="T317" s="137">
        <f>S317*H317</f>
        <v>0</v>
      </c>
      <c r="AR317" s="138" t="s">
        <v>169</v>
      </c>
      <c r="AT317" s="138" t="s">
        <v>166</v>
      </c>
      <c r="AU317" s="138" t="s">
        <v>83</v>
      </c>
      <c r="AY317" s="17" t="s">
        <v>125</v>
      </c>
      <c r="BE317" s="139">
        <f>IF(N317="základní",J317,0)</f>
        <v>0</v>
      </c>
      <c r="BF317" s="139">
        <f>IF(N317="snížená",J317,0)</f>
        <v>0</v>
      </c>
      <c r="BG317" s="139">
        <f>IF(N317="zákl. přenesená",J317,0)</f>
        <v>0</v>
      </c>
      <c r="BH317" s="139">
        <f>IF(N317="sníž. přenesená",J317,0)</f>
        <v>0</v>
      </c>
      <c r="BI317" s="139">
        <f>IF(N317="nulová",J317,0)</f>
        <v>0</v>
      </c>
      <c r="BJ317" s="17" t="s">
        <v>81</v>
      </c>
      <c r="BK317" s="139">
        <f>ROUND(I317*H317,2)</f>
        <v>0</v>
      </c>
      <c r="BL317" s="17" t="s">
        <v>132</v>
      </c>
      <c r="BM317" s="138" t="s">
        <v>656</v>
      </c>
    </row>
    <row r="318" spans="2:65" s="1" customFormat="1" ht="19.5">
      <c r="B318" s="32"/>
      <c r="D318" s="144" t="s">
        <v>136</v>
      </c>
      <c r="F318" s="145" t="s">
        <v>344</v>
      </c>
      <c r="I318" s="142"/>
      <c r="L318" s="32"/>
      <c r="M318" s="143"/>
      <c r="T318" s="53"/>
      <c r="AT318" s="17" t="s">
        <v>136</v>
      </c>
      <c r="AU318" s="17" t="s">
        <v>83</v>
      </c>
    </row>
    <row r="319" spans="2:65" s="14" customFormat="1">
      <c r="B319" s="170"/>
      <c r="D319" s="144" t="s">
        <v>138</v>
      </c>
      <c r="E319" s="171" t="s">
        <v>21</v>
      </c>
      <c r="F319" s="172" t="s">
        <v>657</v>
      </c>
      <c r="H319" s="171" t="s">
        <v>21</v>
      </c>
      <c r="I319" s="173"/>
      <c r="L319" s="170"/>
      <c r="M319" s="174"/>
      <c r="T319" s="175"/>
      <c r="AT319" s="171" t="s">
        <v>138</v>
      </c>
      <c r="AU319" s="171" t="s">
        <v>83</v>
      </c>
      <c r="AV319" s="14" t="s">
        <v>81</v>
      </c>
      <c r="AW319" s="14" t="s">
        <v>34</v>
      </c>
      <c r="AX319" s="14" t="s">
        <v>73</v>
      </c>
      <c r="AY319" s="171" t="s">
        <v>125</v>
      </c>
    </row>
    <row r="320" spans="2:65" s="14" customFormat="1">
      <c r="B320" s="170"/>
      <c r="D320" s="144" t="s">
        <v>138</v>
      </c>
      <c r="E320" s="171" t="s">
        <v>21</v>
      </c>
      <c r="F320" s="172" t="s">
        <v>658</v>
      </c>
      <c r="H320" s="171" t="s">
        <v>21</v>
      </c>
      <c r="I320" s="173"/>
      <c r="L320" s="170"/>
      <c r="M320" s="174"/>
      <c r="T320" s="175"/>
      <c r="AT320" s="171" t="s">
        <v>138</v>
      </c>
      <c r="AU320" s="171" t="s">
        <v>83</v>
      </c>
      <c r="AV320" s="14" t="s">
        <v>81</v>
      </c>
      <c r="AW320" s="14" t="s">
        <v>34</v>
      </c>
      <c r="AX320" s="14" t="s">
        <v>73</v>
      </c>
      <c r="AY320" s="171" t="s">
        <v>125</v>
      </c>
    </row>
    <row r="321" spans="2:65" s="12" customFormat="1">
      <c r="B321" s="146"/>
      <c r="D321" s="144" t="s">
        <v>138</v>
      </c>
      <c r="E321" s="147" t="s">
        <v>21</v>
      </c>
      <c r="F321" s="148" t="s">
        <v>659</v>
      </c>
      <c r="H321" s="149">
        <v>8.0000000000000002E-3</v>
      </c>
      <c r="I321" s="150"/>
      <c r="L321" s="146"/>
      <c r="M321" s="151"/>
      <c r="T321" s="152"/>
      <c r="AT321" s="147" t="s">
        <v>138</v>
      </c>
      <c r="AU321" s="147" t="s">
        <v>83</v>
      </c>
      <c r="AV321" s="12" t="s">
        <v>83</v>
      </c>
      <c r="AW321" s="12" t="s">
        <v>34</v>
      </c>
      <c r="AX321" s="12" t="s">
        <v>81</v>
      </c>
      <c r="AY321" s="147" t="s">
        <v>125</v>
      </c>
    </row>
    <row r="322" spans="2:65" s="1" customFormat="1" ht="16.5" customHeight="1">
      <c r="B322" s="32"/>
      <c r="C322" s="127" t="s">
        <v>660</v>
      </c>
      <c r="D322" s="127" t="s">
        <v>127</v>
      </c>
      <c r="E322" s="128" t="s">
        <v>661</v>
      </c>
      <c r="F322" s="129" t="s">
        <v>662</v>
      </c>
      <c r="G322" s="130" t="s">
        <v>226</v>
      </c>
      <c r="H322" s="131">
        <v>152</v>
      </c>
      <c r="I322" s="132"/>
      <c r="J322" s="133">
        <f>ROUND(I322*H322,2)</f>
        <v>0</v>
      </c>
      <c r="K322" s="129" t="s">
        <v>131</v>
      </c>
      <c r="L322" s="32"/>
      <c r="M322" s="134" t="s">
        <v>21</v>
      </c>
      <c r="N322" s="135" t="s">
        <v>44</v>
      </c>
      <c r="P322" s="136">
        <f>O322*H322</f>
        <v>0</v>
      </c>
      <c r="Q322" s="136">
        <v>0.48027999999999998</v>
      </c>
      <c r="R322" s="136">
        <f>Q322*H322</f>
        <v>73.002560000000003</v>
      </c>
      <c r="S322" s="136">
        <v>0</v>
      </c>
      <c r="T322" s="137">
        <f>S322*H322</f>
        <v>0</v>
      </c>
      <c r="AR322" s="138" t="s">
        <v>132</v>
      </c>
      <c r="AT322" s="138" t="s">
        <v>127</v>
      </c>
      <c r="AU322" s="138" t="s">
        <v>83</v>
      </c>
      <c r="AY322" s="17" t="s">
        <v>125</v>
      </c>
      <c r="BE322" s="139">
        <f>IF(N322="základní",J322,0)</f>
        <v>0</v>
      </c>
      <c r="BF322" s="139">
        <f>IF(N322="snížená",J322,0)</f>
        <v>0</v>
      </c>
      <c r="BG322" s="139">
        <f>IF(N322="zákl. přenesená",J322,0)</f>
        <v>0</v>
      </c>
      <c r="BH322" s="139">
        <f>IF(N322="sníž. přenesená",J322,0)</f>
        <v>0</v>
      </c>
      <c r="BI322" s="139">
        <f>IF(N322="nulová",J322,0)</f>
        <v>0</v>
      </c>
      <c r="BJ322" s="17" t="s">
        <v>81</v>
      </c>
      <c r="BK322" s="139">
        <f>ROUND(I322*H322,2)</f>
        <v>0</v>
      </c>
      <c r="BL322" s="17" t="s">
        <v>132</v>
      </c>
      <c r="BM322" s="138" t="s">
        <v>663</v>
      </c>
    </row>
    <row r="323" spans="2:65" s="1" customFormat="1">
      <c r="B323" s="32"/>
      <c r="D323" s="140" t="s">
        <v>134</v>
      </c>
      <c r="F323" s="141" t="s">
        <v>664</v>
      </c>
      <c r="I323" s="142"/>
      <c r="L323" s="32"/>
      <c r="M323" s="143"/>
      <c r="T323" s="53"/>
      <c r="AT323" s="17" t="s">
        <v>134</v>
      </c>
      <c r="AU323" s="17" t="s">
        <v>83</v>
      </c>
    </row>
    <row r="324" spans="2:65" s="1" customFormat="1" ht="19.5">
      <c r="B324" s="32"/>
      <c r="D324" s="144" t="s">
        <v>136</v>
      </c>
      <c r="F324" s="145" t="s">
        <v>344</v>
      </c>
      <c r="I324" s="142"/>
      <c r="L324" s="32"/>
      <c r="M324" s="143"/>
      <c r="T324" s="53"/>
      <c r="AT324" s="17" t="s">
        <v>136</v>
      </c>
      <c r="AU324" s="17" t="s">
        <v>83</v>
      </c>
    </row>
    <row r="325" spans="2:65" s="1" customFormat="1" ht="16.5" customHeight="1">
      <c r="B325" s="32"/>
      <c r="C325" s="127" t="s">
        <v>665</v>
      </c>
      <c r="D325" s="127" t="s">
        <v>127</v>
      </c>
      <c r="E325" s="128" t="s">
        <v>666</v>
      </c>
      <c r="F325" s="129" t="s">
        <v>667</v>
      </c>
      <c r="G325" s="130" t="s">
        <v>226</v>
      </c>
      <c r="H325" s="131">
        <v>74</v>
      </c>
      <c r="I325" s="132"/>
      <c r="J325" s="133">
        <f>ROUND(I325*H325,2)</f>
        <v>0</v>
      </c>
      <c r="K325" s="129" t="s">
        <v>131</v>
      </c>
      <c r="L325" s="32"/>
      <c r="M325" s="134" t="s">
        <v>21</v>
      </c>
      <c r="N325" s="135" t="s">
        <v>44</v>
      </c>
      <c r="P325" s="136">
        <f>O325*H325</f>
        <v>0</v>
      </c>
      <c r="Q325" s="136">
        <v>0.64027999999999996</v>
      </c>
      <c r="R325" s="136">
        <f>Q325*H325</f>
        <v>47.380719999999997</v>
      </c>
      <c r="S325" s="136">
        <v>0</v>
      </c>
      <c r="T325" s="137">
        <f>S325*H325</f>
        <v>0</v>
      </c>
      <c r="AR325" s="138" t="s">
        <v>132</v>
      </c>
      <c r="AT325" s="138" t="s">
        <v>127</v>
      </c>
      <c r="AU325" s="138" t="s">
        <v>83</v>
      </c>
      <c r="AY325" s="17" t="s">
        <v>125</v>
      </c>
      <c r="BE325" s="139">
        <f>IF(N325="základní",J325,0)</f>
        <v>0</v>
      </c>
      <c r="BF325" s="139">
        <f>IF(N325="snížená",J325,0)</f>
        <v>0</v>
      </c>
      <c r="BG325" s="139">
        <f>IF(N325="zákl. přenesená",J325,0)</f>
        <v>0</v>
      </c>
      <c r="BH325" s="139">
        <f>IF(N325="sníž. přenesená",J325,0)</f>
        <v>0</v>
      </c>
      <c r="BI325" s="139">
        <f>IF(N325="nulová",J325,0)</f>
        <v>0</v>
      </c>
      <c r="BJ325" s="17" t="s">
        <v>81</v>
      </c>
      <c r="BK325" s="139">
        <f>ROUND(I325*H325,2)</f>
        <v>0</v>
      </c>
      <c r="BL325" s="17" t="s">
        <v>132</v>
      </c>
      <c r="BM325" s="138" t="s">
        <v>668</v>
      </c>
    </row>
    <row r="326" spans="2:65" s="1" customFormat="1">
      <c r="B326" s="32"/>
      <c r="D326" s="140" t="s">
        <v>134</v>
      </c>
      <c r="F326" s="141" t="s">
        <v>669</v>
      </c>
      <c r="I326" s="142"/>
      <c r="L326" s="32"/>
      <c r="M326" s="143"/>
      <c r="T326" s="53"/>
      <c r="AT326" s="17" t="s">
        <v>134</v>
      </c>
      <c r="AU326" s="17" t="s">
        <v>83</v>
      </c>
    </row>
    <row r="327" spans="2:65" s="1" customFormat="1" ht="19.5">
      <c r="B327" s="32"/>
      <c r="D327" s="144" t="s">
        <v>136</v>
      </c>
      <c r="F327" s="145" t="s">
        <v>344</v>
      </c>
      <c r="I327" s="142"/>
      <c r="L327" s="32"/>
      <c r="M327" s="143"/>
      <c r="T327" s="53"/>
      <c r="AT327" s="17" t="s">
        <v>136</v>
      </c>
      <c r="AU327" s="17" t="s">
        <v>83</v>
      </c>
    </row>
    <row r="328" spans="2:65" s="1" customFormat="1" ht="16.5" customHeight="1">
      <c r="B328" s="32"/>
      <c r="C328" s="127" t="s">
        <v>670</v>
      </c>
      <c r="D328" s="127" t="s">
        <v>127</v>
      </c>
      <c r="E328" s="128" t="s">
        <v>671</v>
      </c>
      <c r="F328" s="129" t="s">
        <v>672</v>
      </c>
      <c r="G328" s="130" t="s">
        <v>226</v>
      </c>
      <c r="H328" s="131">
        <v>33</v>
      </c>
      <c r="I328" s="132"/>
      <c r="J328" s="133">
        <f>ROUND(I328*H328,2)</f>
        <v>0</v>
      </c>
      <c r="K328" s="129" t="s">
        <v>21</v>
      </c>
      <c r="L328" s="32"/>
      <c r="M328" s="134" t="s">
        <v>21</v>
      </c>
      <c r="N328" s="135" t="s">
        <v>44</v>
      </c>
      <c r="P328" s="136">
        <f>O328*H328</f>
        <v>0</v>
      </c>
      <c r="Q328" s="136">
        <v>0.80027999999999999</v>
      </c>
      <c r="R328" s="136">
        <f>Q328*H328</f>
        <v>26.40924</v>
      </c>
      <c r="S328" s="136">
        <v>0</v>
      </c>
      <c r="T328" s="137">
        <f>S328*H328</f>
        <v>0</v>
      </c>
      <c r="AR328" s="138" t="s">
        <v>132</v>
      </c>
      <c r="AT328" s="138" t="s">
        <v>127</v>
      </c>
      <c r="AU328" s="138" t="s">
        <v>83</v>
      </c>
      <c r="AY328" s="17" t="s">
        <v>125</v>
      </c>
      <c r="BE328" s="139">
        <f>IF(N328="základní",J328,0)</f>
        <v>0</v>
      </c>
      <c r="BF328" s="139">
        <f>IF(N328="snížená",J328,0)</f>
        <v>0</v>
      </c>
      <c r="BG328" s="139">
        <f>IF(N328="zákl. přenesená",J328,0)</f>
        <v>0</v>
      </c>
      <c r="BH328" s="139">
        <f>IF(N328="sníž. přenesená",J328,0)</f>
        <v>0</v>
      </c>
      <c r="BI328" s="139">
        <f>IF(N328="nulová",J328,0)</f>
        <v>0</v>
      </c>
      <c r="BJ328" s="17" t="s">
        <v>81</v>
      </c>
      <c r="BK328" s="139">
        <f>ROUND(I328*H328,2)</f>
        <v>0</v>
      </c>
      <c r="BL328" s="17" t="s">
        <v>132</v>
      </c>
      <c r="BM328" s="138" t="s">
        <v>673</v>
      </c>
    </row>
    <row r="329" spans="2:65" s="1" customFormat="1" ht="19.5">
      <c r="B329" s="32"/>
      <c r="D329" s="144" t="s">
        <v>136</v>
      </c>
      <c r="F329" s="145" t="s">
        <v>344</v>
      </c>
      <c r="I329" s="142"/>
      <c r="L329" s="32"/>
      <c r="M329" s="143"/>
      <c r="T329" s="53"/>
      <c r="AT329" s="17" t="s">
        <v>136</v>
      </c>
      <c r="AU329" s="17" t="s">
        <v>83</v>
      </c>
    </row>
    <row r="330" spans="2:65" s="1" customFormat="1" ht="16.5" customHeight="1">
      <c r="B330" s="32"/>
      <c r="C330" s="127" t="s">
        <v>674</v>
      </c>
      <c r="D330" s="127" t="s">
        <v>127</v>
      </c>
      <c r="E330" s="128" t="s">
        <v>675</v>
      </c>
      <c r="F330" s="129" t="s">
        <v>676</v>
      </c>
      <c r="G330" s="130" t="s">
        <v>226</v>
      </c>
      <c r="H330" s="131">
        <v>37.4</v>
      </c>
      <c r="I330" s="132"/>
      <c r="J330" s="133">
        <f>ROUND(I330*H330,2)</f>
        <v>0</v>
      </c>
      <c r="K330" s="129" t="s">
        <v>21</v>
      </c>
      <c r="L330" s="32"/>
      <c r="M330" s="134" t="s">
        <v>21</v>
      </c>
      <c r="N330" s="135" t="s">
        <v>44</v>
      </c>
      <c r="P330" s="136">
        <f>O330*H330</f>
        <v>0</v>
      </c>
      <c r="Q330" s="136">
        <v>0</v>
      </c>
      <c r="R330" s="136">
        <f>Q330*H330</f>
        <v>0</v>
      </c>
      <c r="S330" s="136">
        <v>0.28999999999999998</v>
      </c>
      <c r="T330" s="137">
        <f>S330*H330</f>
        <v>10.845999999999998</v>
      </c>
      <c r="AR330" s="138" t="s">
        <v>132</v>
      </c>
      <c r="AT330" s="138" t="s">
        <v>127</v>
      </c>
      <c r="AU330" s="138" t="s">
        <v>83</v>
      </c>
      <c r="AY330" s="17" t="s">
        <v>125</v>
      </c>
      <c r="BE330" s="139">
        <f>IF(N330="základní",J330,0)</f>
        <v>0</v>
      </c>
      <c r="BF330" s="139">
        <f>IF(N330="snížená",J330,0)</f>
        <v>0</v>
      </c>
      <c r="BG330" s="139">
        <f>IF(N330="zákl. přenesená",J330,0)</f>
        <v>0</v>
      </c>
      <c r="BH330" s="139">
        <f>IF(N330="sníž. přenesená",J330,0)</f>
        <v>0</v>
      </c>
      <c r="BI330" s="139">
        <f>IF(N330="nulová",J330,0)</f>
        <v>0</v>
      </c>
      <c r="BJ330" s="17" t="s">
        <v>81</v>
      </c>
      <c r="BK330" s="139">
        <f>ROUND(I330*H330,2)</f>
        <v>0</v>
      </c>
      <c r="BL330" s="17" t="s">
        <v>132</v>
      </c>
      <c r="BM330" s="138" t="s">
        <v>677</v>
      </c>
    </row>
    <row r="331" spans="2:65" s="1" customFormat="1" ht="19.5">
      <c r="B331" s="32"/>
      <c r="D331" s="144" t="s">
        <v>136</v>
      </c>
      <c r="F331" s="145" t="s">
        <v>344</v>
      </c>
      <c r="I331" s="142"/>
      <c r="L331" s="32"/>
      <c r="M331" s="143"/>
      <c r="T331" s="53"/>
      <c r="AT331" s="17" t="s">
        <v>136</v>
      </c>
      <c r="AU331" s="17" t="s">
        <v>83</v>
      </c>
    </row>
    <row r="332" spans="2:65" s="12" customFormat="1">
      <c r="B332" s="146"/>
      <c r="D332" s="144" t="s">
        <v>138</v>
      </c>
      <c r="E332" s="147" t="s">
        <v>21</v>
      </c>
      <c r="F332" s="148" t="s">
        <v>678</v>
      </c>
      <c r="H332" s="149">
        <v>37.4</v>
      </c>
      <c r="I332" s="150"/>
      <c r="L332" s="146"/>
      <c r="M332" s="151"/>
      <c r="T332" s="152"/>
      <c r="AT332" s="147" t="s">
        <v>138</v>
      </c>
      <c r="AU332" s="147" t="s">
        <v>83</v>
      </c>
      <c r="AV332" s="12" t="s">
        <v>83</v>
      </c>
      <c r="AW332" s="12" t="s">
        <v>34</v>
      </c>
      <c r="AX332" s="12" t="s">
        <v>81</v>
      </c>
      <c r="AY332" s="147" t="s">
        <v>125</v>
      </c>
    </row>
    <row r="333" spans="2:65" s="1" customFormat="1" ht="16.5" customHeight="1">
      <c r="B333" s="32"/>
      <c r="C333" s="127" t="s">
        <v>679</v>
      </c>
      <c r="D333" s="127" t="s">
        <v>127</v>
      </c>
      <c r="E333" s="128" t="s">
        <v>680</v>
      </c>
      <c r="F333" s="129" t="s">
        <v>681</v>
      </c>
      <c r="G333" s="130" t="s">
        <v>143</v>
      </c>
      <c r="H333" s="131">
        <v>1</v>
      </c>
      <c r="I333" s="132"/>
      <c r="J333" s="133">
        <f>ROUND(I333*H333,2)</f>
        <v>0</v>
      </c>
      <c r="K333" s="129" t="s">
        <v>21</v>
      </c>
      <c r="L333" s="32"/>
      <c r="M333" s="134" t="s">
        <v>21</v>
      </c>
      <c r="N333" s="135" t="s">
        <v>44</v>
      </c>
      <c r="P333" s="136">
        <f>O333*H333</f>
        <v>0</v>
      </c>
      <c r="Q333" s="136">
        <v>0</v>
      </c>
      <c r="R333" s="136">
        <f>Q333*H333</f>
        <v>0</v>
      </c>
      <c r="S333" s="136">
        <v>0.42</v>
      </c>
      <c r="T333" s="137">
        <f>S333*H333</f>
        <v>0.42</v>
      </c>
      <c r="AR333" s="138" t="s">
        <v>132</v>
      </c>
      <c r="AT333" s="138" t="s">
        <v>127</v>
      </c>
      <c r="AU333" s="138" t="s">
        <v>83</v>
      </c>
      <c r="AY333" s="17" t="s">
        <v>125</v>
      </c>
      <c r="BE333" s="139">
        <f>IF(N333="základní",J333,0)</f>
        <v>0</v>
      </c>
      <c r="BF333" s="139">
        <f>IF(N333="snížená",J333,0)</f>
        <v>0</v>
      </c>
      <c r="BG333" s="139">
        <f>IF(N333="zákl. přenesená",J333,0)</f>
        <v>0</v>
      </c>
      <c r="BH333" s="139">
        <f>IF(N333="sníž. přenesená",J333,0)</f>
        <v>0</v>
      </c>
      <c r="BI333" s="139">
        <f>IF(N333="nulová",J333,0)</f>
        <v>0</v>
      </c>
      <c r="BJ333" s="17" t="s">
        <v>81</v>
      </c>
      <c r="BK333" s="139">
        <f>ROUND(I333*H333,2)</f>
        <v>0</v>
      </c>
      <c r="BL333" s="17" t="s">
        <v>132</v>
      </c>
      <c r="BM333" s="138" t="s">
        <v>682</v>
      </c>
    </row>
    <row r="334" spans="2:65" s="1" customFormat="1" ht="19.5">
      <c r="B334" s="32"/>
      <c r="D334" s="144" t="s">
        <v>136</v>
      </c>
      <c r="F334" s="145" t="s">
        <v>344</v>
      </c>
      <c r="I334" s="142"/>
      <c r="L334" s="32"/>
      <c r="M334" s="143"/>
      <c r="T334" s="53"/>
      <c r="AT334" s="17" t="s">
        <v>136</v>
      </c>
      <c r="AU334" s="17" t="s">
        <v>83</v>
      </c>
    </row>
    <row r="335" spans="2:65" s="1" customFormat="1" ht="16.5" customHeight="1">
      <c r="B335" s="32"/>
      <c r="C335" s="127" t="s">
        <v>683</v>
      </c>
      <c r="D335" s="127" t="s">
        <v>127</v>
      </c>
      <c r="E335" s="128" t="s">
        <v>684</v>
      </c>
      <c r="F335" s="129" t="s">
        <v>685</v>
      </c>
      <c r="G335" s="130" t="s">
        <v>143</v>
      </c>
      <c r="H335" s="131">
        <v>2</v>
      </c>
      <c r="I335" s="132"/>
      <c r="J335" s="133">
        <f>ROUND(I335*H335,2)</f>
        <v>0</v>
      </c>
      <c r="K335" s="129" t="s">
        <v>131</v>
      </c>
      <c r="L335" s="32"/>
      <c r="M335" s="134" t="s">
        <v>21</v>
      </c>
      <c r="N335" s="135" t="s">
        <v>44</v>
      </c>
      <c r="P335" s="136">
        <f>O335*H335</f>
        <v>0</v>
      </c>
      <c r="Q335" s="136">
        <v>0</v>
      </c>
      <c r="R335" s="136">
        <f>Q335*H335</f>
        <v>0</v>
      </c>
      <c r="S335" s="136">
        <v>0.151</v>
      </c>
      <c r="T335" s="137">
        <f>S335*H335</f>
        <v>0.30199999999999999</v>
      </c>
      <c r="AR335" s="138" t="s">
        <v>132</v>
      </c>
      <c r="AT335" s="138" t="s">
        <v>127</v>
      </c>
      <c r="AU335" s="138" t="s">
        <v>83</v>
      </c>
      <c r="AY335" s="17" t="s">
        <v>125</v>
      </c>
      <c r="BE335" s="139">
        <f>IF(N335="základní",J335,0)</f>
        <v>0</v>
      </c>
      <c r="BF335" s="139">
        <f>IF(N335="snížená",J335,0)</f>
        <v>0</v>
      </c>
      <c r="BG335" s="139">
        <f>IF(N335="zákl. přenesená",J335,0)</f>
        <v>0</v>
      </c>
      <c r="BH335" s="139">
        <f>IF(N335="sníž. přenesená",J335,0)</f>
        <v>0</v>
      </c>
      <c r="BI335" s="139">
        <f>IF(N335="nulová",J335,0)</f>
        <v>0</v>
      </c>
      <c r="BJ335" s="17" t="s">
        <v>81</v>
      </c>
      <c r="BK335" s="139">
        <f>ROUND(I335*H335,2)</f>
        <v>0</v>
      </c>
      <c r="BL335" s="17" t="s">
        <v>132</v>
      </c>
      <c r="BM335" s="138" t="s">
        <v>686</v>
      </c>
    </row>
    <row r="336" spans="2:65" s="1" customFormat="1">
      <c r="B336" s="32"/>
      <c r="D336" s="140" t="s">
        <v>134</v>
      </c>
      <c r="F336" s="141" t="s">
        <v>687</v>
      </c>
      <c r="I336" s="142"/>
      <c r="L336" s="32"/>
      <c r="M336" s="143"/>
      <c r="T336" s="53"/>
      <c r="AT336" s="17" t="s">
        <v>134</v>
      </c>
      <c r="AU336" s="17" t="s">
        <v>83</v>
      </c>
    </row>
    <row r="337" spans="2:65" s="1" customFormat="1" ht="19.5">
      <c r="B337" s="32"/>
      <c r="D337" s="144" t="s">
        <v>136</v>
      </c>
      <c r="F337" s="145" t="s">
        <v>344</v>
      </c>
      <c r="I337" s="142"/>
      <c r="L337" s="32"/>
      <c r="M337" s="143"/>
      <c r="T337" s="53"/>
      <c r="AT337" s="17" t="s">
        <v>136</v>
      </c>
      <c r="AU337" s="17" t="s">
        <v>83</v>
      </c>
    </row>
    <row r="338" spans="2:65" s="12" customFormat="1">
      <c r="B338" s="146"/>
      <c r="D338" s="144" t="s">
        <v>138</v>
      </c>
      <c r="E338" s="147" t="s">
        <v>21</v>
      </c>
      <c r="F338" s="148" t="s">
        <v>688</v>
      </c>
      <c r="H338" s="149">
        <v>1</v>
      </c>
      <c r="I338" s="150"/>
      <c r="L338" s="146"/>
      <c r="M338" s="151"/>
      <c r="T338" s="152"/>
      <c r="AT338" s="147" t="s">
        <v>138</v>
      </c>
      <c r="AU338" s="147" t="s">
        <v>83</v>
      </c>
      <c r="AV338" s="12" t="s">
        <v>83</v>
      </c>
      <c r="AW338" s="12" t="s">
        <v>34</v>
      </c>
      <c r="AX338" s="12" t="s">
        <v>73</v>
      </c>
      <c r="AY338" s="147" t="s">
        <v>125</v>
      </c>
    </row>
    <row r="339" spans="2:65" s="12" customFormat="1">
      <c r="B339" s="146"/>
      <c r="D339" s="144" t="s">
        <v>138</v>
      </c>
      <c r="E339" s="147" t="s">
        <v>21</v>
      </c>
      <c r="F339" s="148" t="s">
        <v>689</v>
      </c>
      <c r="H339" s="149">
        <v>1</v>
      </c>
      <c r="I339" s="150"/>
      <c r="L339" s="146"/>
      <c r="M339" s="151"/>
      <c r="T339" s="152"/>
      <c r="AT339" s="147" t="s">
        <v>138</v>
      </c>
      <c r="AU339" s="147" t="s">
        <v>83</v>
      </c>
      <c r="AV339" s="12" t="s">
        <v>83</v>
      </c>
      <c r="AW339" s="12" t="s">
        <v>34</v>
      </c>
      <c r="AX339" s="12" t="s">
        <v>73</v>
      </c>
      <c r="AY339" s="147" t="s">
        <v>125</v>
      </c>
    </row>
    <row r="340" spans="2:65" s="13" customFormat="1">
      <c r="B340" s="153"/>
      <c r="D340" s="144" t="s">
        <v>138</v>
      </c>
      <c r="E340" s="154" t="s">
        <v>21</v>
      </c>
      <c r="F340" s="155" t="s">
        <v>155</v>
      </c>
      <c r="H340" s="156">
        <v>2</v>
      </c>
      <c r="I340" s="157"/>
      <c r="L340" s="153"/>
      <c r="M340" s="158"/>
      <c r="T340" s="159"/>
      <c r="AT340" s="154" t="s">
        <v>138</v>
      </c>
      <c r="AU340" s="154" t="s">
        <v>83</v>
      </c>
      <c r="AV340" s="13" t="s">
        <v>132</v>
      </c>
      <c r="AW340" s="13" t="s">
        <v>34</v>
      </c>
      <c r="AX340" s="13" t="s">
        <v>81</v>
      </c>
      <c r="AY340" s="154" t="s">
        <v>125</v>
      </c>
    </row>
    <row r="341" spans="2:65" s="1" customFormat="1" ht="16.5" customHeight="1">
      <c r="B341" s="32"/>
      <c r="C341" s="127" t="s">
        <v>690</v>
      </c>
      <c r="D341" s="127" t="s">
        <v>127</v>
      </c>
      <c r="E341" s="128" t="s">
        <v>691</v>
      </c>
      <c r="F341" s="129" t="s">
        <v>692</v>
      </c>
      <c r="G341" s="130" t="s">
        <v>143</v>
      </c>
      <c r="H341" s="131">
        <v>2</v>
      </c>
      <c r="I341" s="132"/>
      <c r="J341" s="133">
        <f>ROUND(I341*H341,2)</f>
        <v>0</v>
      </c>
      <c r="K341" s="129" t="s">
        <v>131</v>
      </c>
      <c r="L341" s="32"/>
      <c r="M341" s="134" t="s">
        <v>21</v>
      </c>
      <c r="N341" s="135" t="s">
        <v>44</v>
      </c>
      <c r="P341" s="136">
        <f>O341*H341</f>
        <v>0</v>
      </c>
      <c r="Q341" s="136">
        <v>0</v>
      </c>
      <c r="R341" s="136">
        <f>Q341*H341</f>
        <v>0</v>
      </c>
      <c r="S341" s="136">
        <v>0.182</v>
      </c>
      <c r="T341" s="137">
        <f>S341*H341</f>
        <v>0.36399999999999999</v>
      </c>
      <c r="AR341" s="138" t="s">
        <v>132</v>
      </c>
      <c r="AT341" s="138" t="s">
        <v>127</v>
      </c>
      <c r="AU341" s="138" t="s">
        <v>83</v>
      </c>
      <c r="AY341" s="17" t="s">
        <v>125</v>
      </c>
      <c r="BE341" s="139">
        <f>IF(N341="základní",J341,0)</f>
        <v>0</v>
      </c>
      <c r="BF341" s="139">
        <f>IF(N341="snížená",J341,0)</f>
        <v>0</v>
      </c>
      <c r="BG341" s="139">
        <f>IF(N341="zákl. přenesená",J341,0)</f>
        <v>0</v>
      </c>
      <c r="BH341" s="139">
        <f>IF(N341="sníž. přenesená",J341,0)</f>
        <v>0</v>
      </c>
      <c r="BI341" s="139">
        <f>IF(N341="nulová",J341,0)</f>
        <v>0</v>
      </c>
      <c r="BJ341" s="17" t="s">
        <v>81</v>
      </c>
      <c r="BK341" s="139">
        <f>ROUND(I341*H341,2)</f>
        <v>0</v>
      </c>
      <c r="BL341" s="17" t="s">
        <v>132</v>
      </c>
      <c r="BM341" s="138" t="s">
        <v>693</v>
      </c>
    </row>
    <row r="342" spans="2:65" s="1" customFormat="1">
      <c r="B342" s="32"/>
      <c r="D342" s="140" t="s">
        <v>134</v>
      </c>
      <c r="F342" s="141" t="s">
        <v>694</v>
      </c>
      <c r="I342" s="142"/>
      <c r="L342" s="32"/>
      <c r="M342" s="143"/>
      <c r="T342" s="53"/>
      <c r="AT342" s="17" t="s">
        <v>134</v>
      </c>
      <c r="AU342" s="17" t="s">
        <v>83</v>
      </c>
    </row>
    <row r="343" spans="2:65" s="1" customFormat="1" ht="19.5">
      <c r="B343" s="32"/>
      <c r="D343" s="144" t="s">
        <v>136</v>
      </c>
      <c r="F343" s="145" t="s">
        <v>344</v>
      </c>
      <c r="I343" s="142"/>
      <c r="L343" s="32"/>
      <c r="M343" s="143"/>
      <c r="T343" s="53"/>
      <c r="AT343" s="17" t="s">
        <v>136</v>
      </c>
      <c r="AU343" s="17" t="s">
        <v>83</v>
      </c>
    </row>
    <row r="344" spans="2:65" s="11" customFormat="1" ht="22.9" customHeight="1">
      <c r="B344" s="115"/>
      <c r="D344" s="116" t="s">
        <v>72</v>
      </c>
      <c r="E344" s="125" t="s">
        <v>292</v>
      </c>
      <c r="F344" s="125" t="s">
        <v>293</v>
      </c>
      <c r="I344" s="118"/>
      <c r="J344" s="126">
        <f>BK344</f>
        <v>0</v>
      </c>
      <c r="L344" s="115"/>
      <c r="M344" s="120"/>
      <c r="P344" s="121">
        <f>SUM(P345:P366)</f>
        <v>0</v>
      </c>
      <c r="R344" s="121">
        <f>SUM(R345:R366)</f>
        <v>0</v>
      </c>
      <c r="T344" s="122">
        <f>SUM(T345:T366)</f>
        <v>0</v>
      </c>
      <c r="AR344" s="116" t="s">
        <v>81</v>
      </c>
      <c r="AT344" s="123" t="s">
        <v>72</v>
      </c>
      <c r="AU344" s="123" t="s">
        <v>81</v>
      </c>
      <c r="AY344" s="116" t="s">
        <v>125</v>
      </c>
      <c r="BK344" s="124">
        <f>SUM(BK345:BK366)</f>
        <v>0</v>
      </c>
    </row>
    <row r="345" spans="2:65" s="1" customFormat="1" ht="21.75" customHeight="1">
      <c r="B345" s="32"/>
      <c r="C345" s="127" t="s">
        <v>695</v>
      </c>
      <c r="D345" s="127" t="s">
        <v>127</v>
      </c>
      <c r="E345" s="128" t="s">
        <v>295</v>
      </c>
      <c r="F345" s="129" t="s">
        <v>296</v>
      </c>
      <c r="G345" s="130" t="s">
        <v>262</v>
      </c>
      <c r="H345" s="131">
        <v>16.062000000000001</v>
      </c>
      <c r="I345" s="132"/>
      <c r="J345" s="133">
        <f>ROUND(I345*H345,2)</f>
        <v>0</v>
      </c>
      <c r="K345" s="129" t="s">
        <v>131</v>
      </c>
      <c r="L345" s="32"/>
      <c r="M345" s="134" t="s">
        <v>21</v>
      </c>
      <c r="N345" s="135" t="s">
        <v>44</v>
      </c>
      <c r="P345" s="136">
        <f>O345*H345</f>
        <v>0</v>
      </c>
      <c r="Q345" s="136">
        <v>0</v>
      </c>
      <c r="R345" s="136">
        <f>Q345*H345</f>
        <v>0</v>
      </c>
      <c r="S345" s="136">
        <v>0</v>
      </c>
      <c r="T345" s="137">
        <f>S345*H345</f>
        <v>0</v>
      </c>
      <c r="AR345" s="138" t="s">
        <v>132</v>
      </c>
      <c r="AT345" s="138" t="s">
        <v>127</v>
      </c>
      <c r="AU345" s="138" t="s">
        <v>83</v>
      </c>
      <c r="AY345" s="17" t="s">
        <v>125</v>
      </c>
      <c r="BE345" s="139">
        <f>IF(N345="základní",J345,0)</f>
        <v>0</v>
      </c>
      <c r="BF345" s="139">
        <f>IF(N345="snížená",J345,0)</f>
        <v>0</v>
      </c>
      <c r="BG345" s="139">
        <f>IF(N345="zákl. přenesená",J345,0)</f>
        <v>0</v>
      </c>
      <c r="BH345" s="139">
        <f>IF(N345="sníž. přenesená",J345,0)</f>
        <v>0</v>
      </c>
      <c r="BI345" s="139">
        <f>IF(N345="nulová",J345,0)</f>
        <v>0</v>
      </c>
      <c r="BJ345" s="17" t="s">
        <v>81</v>
      </c>
      <c r="BK345" s="139">
        <f>ROUND(I345*H345,2)</f>
        <v>0</v>
      </c>
      <c r="BL345" s="17" t="s">
        <v>132</v>
      </c>
      <c r="BM345" s="138" t="s">
        <v>696</v>
      </c>
    </row>
    <row r="346" spans="2:65" s="1" customFormat="1">
      <c r="B346" s="32"/>
      <c r="D346" s="140" t="s">
        <v>134</v>
      </c>
      <c r="F346" s="141" t="s">
        <v>298</v>
      </c>
      <c r="I346" s="142"/>
      <c r="L346" s="32"/>
      <c r="M346" s="143"/>
      <c r="T346" s="53"/>
      <c r="AT346" s="17" t="s">
        <v>134</v>
      </c>
      <c r="AU346" s="17" t="s">
        <v>83</v>
      </c>
    </row>
    <row r="347" spans="2:65" s="1" customFormat="1" ht="19.5">
      <c r="B347" s="32"/>
      <c r="D347" s="144" t="s">
        <v>136</v>
      </c>
      <c r="F347" s="145" t="s">
        <v>344</v>
      </c>
      <c r="I347" s="142"/>
      <c r="L347" s="32"/>
      <c r="M347" s="143"/>
      <c r="T347" s="53"/>
      <c r="AT347" s="17" t="s">
        <v>136</v>
      </c>
      <c r="AU347" s="17" t="s">
        <v>83</v>
      </c>
    </row>
    <row r="348" spans="2:65" s="1" customFormat="1" ht="24.2" customHeight="1">
      <c r="B348" s="32"/>
      <c r="C348" s="127" t="s">
        <v>697</v>
      </c>
      <c r="D348" s="127" t="s">
        <v>127</v>
      </c>
      <c r="E348" s="128" t="s">
        <v>300</v>
      </c>
      <c r="F348" s="129" t="s">
        <v>301</v>
      </c>
      <c r="G348" s="130" t="s">
        <v>262</v>
      </c>
      <c r="H348" s="131">
        <v>96.372</v>
      </c>
      <c r="I348" s="132"/>
      <c r="J348" s="133">
        <f>ROUND(I348*H348,2)</f>
        <v>0</v>
      </c>
      <c r="K348" s="129" t="s">
        <v>131</v>
      </c>
      <c r="L348" s="32"/>
      <c r="M348" s="134" t="s">
        <v>21</v>
      </c>
      <c r="N348" s="135" t="s">
        <v>44</v>
      </c>
      <c r="P348" s="136">
        <f>O348*H348</f>
        <v>0</v>
      </c>
      <c r="Q348" s="136">
        <v>0</v>
      </c>
      <c r="R348" s="136">
        <f>Q348*H348</f>
        <v>0</v>
      </c>
      <c r="S348" s="136">
        <v>0</v>
      </c>
      <c r="T348" s="137">
        <f>S348*H348</f>
        <v>0</v>
      </c>
      <c r="AR348" s="138" t="s">
        <v>132</v>
      </c>
      <c r="AT348" s="138" t="s">
        <v>127</v>
      </c>
      <c r="AU348" s="138" t="s">
        <v>83</v>
      </c>
      <c r="AY348" s="17" t="s">
        <v>125</v>
      </c>
      <c r="BE348" s="139">
        <f>IF(N348="základní",J348,0)</f>
        <v>0</v>
      </c>
      <c r="BF348" s="139">
        <f>IF(N348="snížená",J348,0)</f>
        <v>0</v>
      </c>
      <c r="BG348" s="139">
        <f>IF(N348="zákl. přenesená",J348,0)</f>
        <v>0</v>
      </c>
      <c r="BH348" s="139">
        <f>IF(N348="sníž. přenesená",J348,0)</f>
        <v>0</v>
      </c>
      <c r="BI348" s="139">
        <f>IF(N348="nulová",J348,0)</f>
        <v>0</v>
      </c>
      <c r="BJ348" s="17" t="s">
        <v>81</v>
      </c>
      <c r="BK348" s="139">
        <f>ROUND(I348*H348,2)</f>
        <v>0</v>
      </c>
      <c r="BL348" s="17" t="s">
        <v>132</v>
      </c>
      <c r="BM348" s="138" t="s">
        <v>698</v>
      </c>
    </row>
    <row r="349" spans="2:65" s="1" customFormat="1">
      <c r="B349" s="32"/>
      <c r="D349" s="140" t="s">
        <v>134</v>
      </c>
      <c r="F349" s="141" t="s">
        <v>303</v>
      </c>
      <c r="I349" s="142"/>
      <c r="L349" s="32"/>
      <c r="M349" s="143"/>
      <c r="T349" s="53"/>
      <c r="AT349" s="17" t="s">
        <v>134</v>
      </c>
      <c r="AU349" s="17" t="s">
        <v>83</v>
      </c>
    </row>
    <row r="350" spans="2:65" s="1" customFormat="1" ht="19.5">
      <c r="B350" s="32"/>
      <c r="D350" s="144" t="s">
        <v>136</v>
      </c>
      <c r="F350" s="145" t="s">
        <v>344</v>
      </c>
      <c r="I350" s="142"/>
      <c r="L350" s="32"/>
      <c r="M350" s="143"/>
      <c r="T350" s="53"/>
      <c r="AT350" s="17" t="s">
        <v>136</v>
      </c>
      <c r="AU350" s="17" t="s">
        <v>83</v>
      </c>
    </row>
    <row r="351" spans="2:65" s="12" customFormat="1">
      <c r="B351" s="146"/>
      <c r="D351" s="144" t="s">
        <v>138</v>
      </c>
      <c r="F351" s="148" t="s">
        <v>699</v>
      </c>
      <c r="H351" s="149">
        <v>96.372</v>
      </c>
      <c r="I351" s="150"/>
      <c r="L351" s="146"/>
      <c r="M351" s="151"/>
      <c r="T351" s="152"/>
      <c r="AT351" s="147" t="s">
        <v>138</v>
      </c>
      <c r="AU351" s="147" t="s">
        <v>83</v>
      </c>
      <c r="AV351" s="12" t="s">
        <v>83</v>
      </c>
      <c r="AW351" s="12" t="s">
        <v>4</v>
      </c>
      <c r="AX351" s="12" t="s">
        <v>81</v>
      </c>
      <c r="AY351" s="147" t="s">
        <v>125</v>
      </c>
    </row>
    <row r="352" spans="2:65" s="1" customFormat="1" ht="24.2" customHeight="1">
      <c r="B352" s="32"/>
      <c r="C352" s="127" t="s">
        <v>700</v>
      </c>
      <c r="D352" s="127" t="s">
        <v>127</v>
      </c>
      <c r="E352" s="128" t="s">
        <v>701</v>
      </c>
      <c r="F352" s="129" t="s">
        <v>702</v>
      </c>
      <c r="G352" s="130" t="s">
        <v>262</v>
      </c>
      <c r="H352" s="131">
        <v>1.1160000000000001</v>
      </c>
      <c r="I352" s="132"/>
      <c r="J352" s="133">
        <f>ROUND(I352*H352,2)</f>
        <v>0</v>
      </c>
      <c r="K352" s="129" t="s">
        <v>131</v>
      </c>
      <c r="L352" s="32"/>
      <c r="M352" s="134" t="s">
        <v>21</v>
      </c>
      <c r="N352" s="135" t="s">
        <v>44</v>
      </c>
      <c r="P352" s="136">
        <f>O352*H352</f>
        <v>0</v>
      </c>
      <c r="Q352" s="136">
        <v>0</v>
      </c>
      <c r="R352" s="136">
        <f>Q352*H352</f>
        <v>0</v>
      </c>
      <c r="S352" s="136">
        <v>0</v>
      </c>
      <c r="T352" s="137">
        <f>S352*H352</f>
        <v>0</v>
      </c>
      <c r="AR352" s="138" t="s">
        <v>132</v>
      </c>
      <c r="AT352" s="138" t="s">
        <v>127</v>
      </c>
      <c r="AU352" s="138" t="s">
        <v>83</v>
      </c>
      <c r="AY352" s="17" t="s">
        <v>125</v>
      </c>
      <c r="BE352" s="139">
        <f>IF(N352="základní",J352,0)</f>
        <v>0</v>
      </c>
      <c r="BF352" s="139">
        <f>IF(N352="snížená",J352,0)</f>
        <v>0</v>
      </c>
      <c r="BG352" s="139">
        <f>IF(N352="zákl. přenesená",J352,0)</f>
        <v>0</v>
      </c>
      <c r="BH352" s="139">
        <f>IF(N352="sníž. přenesená",J352,0)</f>
        <v>0</v>
      </c>
      <c r="BI352" s="139">
        <f>IF(N352="nulová",J352,0)</f>
        <v>0</v>
      </c>
      <c r="BJ352" s="17" t="s">
        <v>81</v>
      </c>
      <c r="BK352" s="139">
        <f>ROUND(I352*H352,2)</f>
        <v>0</v>
      </c>
      <c r="BL352" s="17" t="s">
        <v>132</v>
      </c>
      <c r="BM352" s="138" t="s">
        <v>703</v>
      </c>
    </row>
    <row r="353" spans="2:65" s="1" customFormat="1">
      <c r="B353" s="32"/>
      <c r="D353" s="140" t="s">
        <v>134</v>
      </c>
      <c r="F353" s="141" t="s">
        <v>704</v>
      </c>
      <c r="I353" s="142"/>
      <c r="L353" s="32"/>
      <c r="M353" s="143"/>
      <c r="T353" s="53"/>
      <c r="AT353" s="17" t="s">
        <v>134</v>
      </c>
      <c r="AU353" s="17" t="s">
        <v>83</v>
      </c>
    </row>
    <row r="354" spans="2:65" s="1" customFormat="1" ht="19.5">
      <c r="B354" s="32"/>
      <c r="D354" s="144" t="s">
        <v>136</v>
      </c>
      <c r="F354" s="145" t="s">
        <v>344</v>
      </c>
      <c r="I354" s="142"/>
      <c r="L354" s="32"/>
      <c r="M354" s="143"/>
      <c r="T354" s="53"/>
      <c r="AT354" s="17" t="s">
        <v>136</v>
      </c>
      <c r="AU354" s="17" t="s">
        <v>83</v>
      </c>
    </row>
    <row r="355" spans="2:65" s="12" customFormat="1">
      <c r="B355" s="146"/>
      <c r="D355" s="144" t="s">
        <v>138</v>
      </c>
      <c r="E355" s="147" t="s">
        <v>21</v>
      </c>
      <c r="F355" s="148" t="s">
        <v>705</v>
      </c>
      <c r="H355" s="149">
        <v>0.42</v>
      </c>
      <c r="I355" s="150"/>
      <c r="L355" s="146"/>
      <c r="M355" s="151"/>
      <c r="T355" s="152"/>
      <c r="AT355" s="147" t="s">
        <v>138</v>
      </c>
      <c r="AU355" s="147" t="s">
        <v>83</v>
      </c>
      <c r="AV355" s="12" t="s">
        <v>83</v>
      </c>
      <c r="AW355" s="12" t="s">
        <v>34</v>
      </c>
      <c r="AX355" s="12" t="s">
        <v>73</v>
      </c>
      <c r="AY355" s="147" t="s">
        <v>125</v>
      </c>
    </row>
    <row r="356" spans="2:65" s="12" customFormat="1">
      <c r="B356" s="146"/>
      <c r="D356" s="144" t="s">
        <v>138</v>
      </c>
      <c r="E356" s="147" t="s">
        <v>21</v>
      </c>
      <c r="F356" s="148" t="s">
        <v>706</v>
      </c>
      <c r="H356" s="149">
        <v>0.30199999999999999</v>
      </c>
      <c r="I356" s="150"/>
      <c r="L356" s="146"/>
      <c r="M356" s="151"/>
      <c r="T356" s="152"/>
      <c r="AT356" s="147" t="s">
        <v>138</v>
      </c>
      <c r="AU356" s="147" t="s">
        <v>83</v>
      </c>
      <c r="AV356" s="12" t="s">
        <v>83</v>
      </c>
      <c r="AW356" s="12" t="s">
        <v>34</v>
      </c>
      <c r="AX356" s="12" t="s">
        <v>73</v>
      </c>
      <c r="AY356" s="147" t="s">
        <v>125</v>
      </c>
    </row>
    <row r="357" spans="2:65" s="12" customFormat="1">
      <c r="B357" s="146"/>
      <c r="D357" s="144" t="s">
        <v>138</v>
      </c>
      <c r="E357" s="147" t="s">
        <v>21</v>
      </c>
      <c r="F357" s="148" t="s">
        <v>707</v>
      </c>
      <c r="H357" s="149">
        <v>0.36399999999999999</v>
      </c>
      <c r="I357" s="150"/>
      <c r="L357" s="146"/>
      <c r="M357" s="151"/>
      <c r="T357" s="152"/>
      <c r="AT357" s="147" t="s">
        <v>138</v>
      </c>
      <c r="AU357" s="147" t="s">
        <v>83</v>
      </c>
      <c r="AV357" s="12" t="s">
        <v>83</v>
      </c>
      <c r="AW357" s="12" t="s">
        <v>34</v>
      </c>
      <c r="AX357" s="12" t="s">
        <v>73</v>
      </c>
      <c r="AY357" s="147" t="s">
        <v>125</v>
      </c>
    </row>
    <row r="358" spans="2:65" s="12" customFormat="1">
      <c r="B358" s="146"/>
      <c r="D358" s="144" t="s">
        <v>138</v>
      </c>
      <c r="E358" s="147" t="s">
        <v>21</v>
      </c>
      <c r="F358" s="148" t="s">
        <v>708</v>
      </c>
      <c r="H358" s="149">
        <v>0.03</v>
      </c>
      <c r="I358" s="150"/>
      <c r="L358" s="146"/>
      <c r="M358" s="151"/>
      <c r="T358" s="152"/>
      <c r="AT358" s="147" t="s">
        <v>138</v>
      </c>
      <c r="AU358" s="147" t="s">
        <v>83</v>
      </c>
      <c r="AV358" s="12" t="s">
        <v>83</v>
      </c>
      <c r="AW358" s="12" t="s">
        <v>34</v>
      </c>
      <c r="AX358" s="12" t="s">
        <v>73</v>
      </c>
      <c r="AY358" s="147" t="s">
        <v>125</v>
      </c>
    </row>
    <row r="359" spans="2:65" s="13" customFormat="1">
      <c r="B359" s="153"/>
      <c r="D359" s="144" t="s">
        <v>138</v>
      </c>
      <c r="E359" s="154" t="s">
        <v>21</v>
      </c>
      <c r="F359" s="155" t="s">
        <v>155</v>
      </c>
      <c r="H359" s="156">
        <v>1.1159999999999999</v>
      </c>
      <c r="I359" s="157"/>
      <c r="L359" s="153"/>
      <c r="M359" s="158"/>
      <c r="T359" s="159"/>
      <c r="AT359" s="154" t="s">
        <v>138</v>
      </c>
      <c r="AU359" s="154" t="s">
        <v>83</v>
      </c>
      <c r="AV359" s="13" t="s">
        <v>132</v>
      </c>
      <c r="AW359" s="13" t="s">
        <v>34</v>
      </c>
      <c r="AX359" s="13" t="s">
        <v>81</v>
      </c>
      <c r="AY359" s="154" t="s">
        <v>125</v>
      </c>
    </row>
    <row r="360" spans="2:65" s="1" customFormat="1" ht="24.2" customHeight="1">
      <c r="B360" s="32"/>
      <c r="C360" s="127" t="s">
        <v>709</v>
      </c>
      <c r="D360" s="127" t="s">
        <v>127</v>
      </c>
      <c r="E360" s="128" t="s">
        <v>306</v>
      </c>
      <c r="F360" s="129" t="s">
        <v>307</v>
      </c>
      <c r="G360" s="130" t="s">
        <v>262</v>
      </c>
      <c r="H360" s="131">
        <v>4.0999999999999996</v>
      </c>
      <c r="I360" s="132"/>
      <c r="J360" s="133">
        <f>ROUND(I360*H360,2)</f>
        <v>0</v>
      </c>
      <c r="K360" s="129" t="s">
        <v>131</v>
      </c>
      <c r="L360" s="32"/>
      <c r="M360" s="134" t="s">
        <v>21</v>
      </c>
      <c r="N360" s="135" t="s">
        <v>44</v>
      </c>
      <c r="P360" s="136">
        <f>O360*H360</f>
        <v>0</v>
      </c>
      <c r="Q360" s="136">
        <v>0</v>
      </c>
      <c r="R360" s="136">
        <f>Q360*H360</f>
        <v>0</v>
      </c>
      <c r="S360" s="136">
        <v>0</v>
      </c>
      <c r="T360" s="137">
        <f>S360*H360</f>
        <v>0</v>
      </c>
      <c r="AR360" s="138" t="s">
        <v>132</v>
      </c>
      <c r="AT360" s="138" t="s">
        <v>127</v>
      </c>
      <c r="AU360" s="138" t="s">
        <v>83</v>
      </c>
      <c r="AY360" s="17" t="s">
        <v>125</v>
      </c>
      <c r="BE360" s="139">
        <f>IF(N360="základní",J360,0)</f>
        <v>0</v>
      </c>
      <c r="BF360" s="139">
        <f>IF(N360="snížená",J360,0)</f>
        <v>0</v>
      </c>
      <c r="BG360" s="139">
        <f>IF(N360="zákl. přenesená",J360,0)</f>
        <v>0</v>
      </c>
      <c r="BH360" s="139">
        <f>IF(N360="sníž. přenesená",J360,0)</f>
        <v>0</v>
      </c>
      <c r="BI360" s="139">
        <f>IF(N360="nulová",J360,0)</f>
        <v>0</v>
      </c>
      <c r="BJ360" s="17" t="s">
        <v>81</v>
      </c>
      <c r="BK360" s="139">
        <f>ROUND(I360*H360,2)</f>
        <v>0</v>
      </c>
      <c r="BL360" s="17" t="s">
        <v>132</v>
      </c>
      <c r="BM360" s="138" t="s">
        <v>710</v>
      </c>
    </row>
    <row r="361" spans="2:65" s="1" customFormat="1">
      <c r="B361" s="32"/>
      <c r="D361" s="140" t="s">
        <v>134</v>
      </c>
      <c r="F361" s="141" t="s">
        <v>309</v>
      </c>
      <c r="I361" s="142"/>
      <c r="L361" s="32"/>
      <c r="M361" s="143"/>
      <c r="T361" s="53"/>
      <c r="AT361" s="17" t="s">
        <v>134</v>
      </c>
      <c r="AU361" s="17" t="s">
        <v>83</v>
      </c>
    </row>
    <row r="362" spans="2:65" s="1" customFormat="1" ht="19.5">
      <c r="B362" s="32"/>
      <c r="D362" s="144" t="s">
        <v>136</v>
      </c>
      <c r="F362" s="145" t="s">
        <v>344</v>
      </c>
      <c r="I362" s="142"/>
      <c r="L362" s="32"/>
      <c r="M362" s="143"/>
      <c r="T362" s="53"/>
      <c r="AT362" s="17" t="s">
        <v>136</v>
      </c>
      <c r="AU362" s="17" t="s">
        <v>83</v>
      </c>
    </row>
    <row r="363" spans="2:65" s="12" customFormat="1">
      <c r="B363" s="146"/>
      <c r="D363" s="144" t="s">
        <v>138</v>
      </c>
      <c r="E363" s="147" t="s">
        <v>21</v>
      </c>
      <c r="F363" s="148" t="s">
        <v>711</v>
      </c>
      <c r="H363" s="149">
        <v>4.0999999999999996</v>
      </c>
      <c r="I363" s="150"/>
      <c r="L363" s="146"/>
      <c r="M363" s="151"/>
      <c r="T363" s="152"/>
      <c r="AT363" s="147" t="s">
        <v>138</v>
      </c>
      <c r="AU363" s="147" t="s">
        <v>83</v>
      </c>
      <c r="AV363" s="12" t="s">
        <v>83</v>
      </c>
      <c r="AW363" s="12" t="s">
        <v>34</v>
      </c>
      <c r="AX363" s="12" t="s">
        <v>81</v>
      </c>
      <c r="AY363" s="147" t="s">
        <v>125</v>
      </c>
    </row>
    <row r="364" spans="2:65" s="1" customFormat="1" ht="24.2" customHeight="1">
      <c r="B364" s="32"/>
      <c r="C364" s="127" t="s">
        <v>712</v>
      </c>
      <c r="D364" s="127" t="s">
        <v>127</v>
      </c>
      <c r="E364" s="128" t="s">
        <v>713</v>
      </c>
      <c r="F364" s="129" t="s">
        <v>714</v>
      </c>
      <c r="G364" s="130" t="s">
        <v>262</v>
      </c>
      <c r="H364" s="131">
        <v>146.36199999999999</v>
      </c>
      <c r="I364" s="132"/>
      <c r="J364" s="133">
        <f>ROUND(I364*H364,2)</f>
        <v>0</v>
      </c>
      <c r="K364" s="129" t="s">
        <v>131</v>
      </c>
      <c r="L364" s="32"/>
      <c r="M364" s="134" t="s">
        <v>21</v>
      </c>
      <c r="N364" s="135" t="s">
        <v>44</v>
      </c>
      <c r="P364" s="136">
        <f>O364*H364</f>
        <v>0</v>
      </c>
      <c r="Q364" s="136">
        <v>0</v>
      </c>
      <c r="R364" s="136">
        <f>Q364*H364</f>
        <v>0</v>
      </c>
      <c r="S364" s="136">
        <v>0</v>
      </c>
      <c r="T364" s="137">
        <f>S364*H364</f>
        <v>0</v>
      </c>
      <c r="AR364" s="138" t="s">
        <v>132</v>
      </c>
      <c r="AT364" s="138" t="s">
        <v>127</v>
      </c>
      <c r="AU364" s="138" t="s">
        <v>83</v>
      </c>
      <c r="AY364" s="17" t="s">
        <v>125</v>
      </c>
      <c r="BE364" s="139">
        <f>IF(N364="základní",J364,0)</f>
        <v>0</v>
      </c>
      <c r="BF364" s="139">
        <f>IF(N364="snížená",J364,0)</f>
        <v>0</v>
      </c>
      <c r="BG364" s="139">
        <f>IF(N364="zákl. přenesená",J364,0)</f>
        <v>0</v>
      </c>
      <c r="BH364" s="139">
        <f>IF(N364="sníž. přenesená",J364,0)</f>
        <v>0</v>
      </c>
      <c r="BI364" s="139">
        <f>IF(N364="nulová",J364,0)</f>
        <v>0</v>
      </c>
      <c r="BJ364" s="17" t="s">
        <v>81</v>
      </c>
      <c r="BK364" s="139">
        <f>ROUND(I364*H364,2)</f>
        <v>0</v>
      </c>
      <c r="BL364" s="17" t="s">
        <v>132</v>
      </c>
      <c r="BM364" s="138" t="s">
        <v>715</v>
      </c>
    </row>
    <row r="365" spans="2:65" s="1" customFormat="1">
      <c r="B365" s="32"/>
      <c r="D365" s="140" t="s">
        <v>134</v>
      </c>
      <c r="F365" s="141" t="s">
        <v>716</v>
      </c>
      <c r="I365" s="142"/>
      <c r="L365" s="32"/>
      <c r="M365" s="143"/>
      <c r="T365" s="53"/>
      <c r="AT365" s="17" t="s">
        <v>134</v>
      </c>
      <c r="AU365" s="17" t="s">
        <v>83</v>
      </c>
    </row>
    <row r="366" spans="2:65" s="1" customFormat="1" ht="19.5">
      <c r="B366" s="32"/>
      <c r="D366" s="144" t="s">
        <v>136</v>
      </c>
      <c r="F366" s="145" t="s">
        <v>344</v>
      </c>
      <c r="I366" s="142"/>
      <c r="L366" s="32"/>
      <c r="M366" s="143"/>
      <c r="T366" s="53"/>
      <c r="AT366" s="17" t="s">
        <v>136</v>
      </c>
      <c r="AU366" s="17" t="s">
        <v>83</v>
      </c>
    </row>
    <row r="367" spans="2:65" s="11" customFormat="1" ht="22.9" customHeight="1">
      <c r="B367" s="115"/>
      <c r="D367" s="116" t="s">
        <v>72</v>
      </c>
      <c r="E367" s="125" t="s">
        <v>315</v>
      </c>
      <c r="F367" s="125" t="s">
        <v>316</v>
      </c>
      <c r="I367" s="118"/>
      <c r="J367" s="126">
        <f>BK367</f>
        <v>0</v>
      </c>
      <c r="L367" s="115"/>
      <c r="M367" s="120"/>
      <c r="P367" s="121">
        <f>SUM(P368:P370)</f>
        <v>0</v>
      </c>
      <c r="R367" s="121">
        <f>SUM(R368:R370)</f>
        <v>0</v>
      </c>
      <c r="T367" s="122">
        <f>SUM(T368:T370)</f>
        <v>0</v>
      </c>
      <c r="AR367" s="116" t="s">
        <v>81</v>
      </c>
      <c r="AT367" s="123" t="s">
        <v>72</v>
      </c>
      <c r="AU367" s="123" t="s">
        <v>81</v>
      </c>
      <c r="AY367" s="116" t="s">
        <v>125</v>
      </c>
      <c r="BK367" s="124">
        <f>SUM(BK368:BK370)</f>
        <v>0</v>
      </c>
    </row>
    <row r="368" spans="2:65" s="1" customFormat="1" ht="16.5" customHeight="1">
      <c r="B368" s="32"/>
      <c r="C368" s="127" t="s">
        <v>717</v>
      </c>
      <c r="D368" s="127" t="s">
        <v>127</v>
      </c>
      <c r="E368" s="128" t="s">
        <v>718</v>
      </c>
      <c r="F368" s="129" t="s">
        <v>719</v>
      </c>
      <c r="G368" s="130" t="s">
        <v>262</v>
      </c>
      <c r="H368" s="131">
        <v>159.702</v>
      </c>
      <c r="I368" s="132"/>
      <c r="J368" s="133">
        <f>ROUND(I368*H368,2)</f>
        <v>0</v>
      </c>
      <c r="K368" s="129" t="s">
        <v>131</v>
      </c>
      <c r="L368" s="32"/>
      <c r="M368" s="134" t="s">
        <v>21</v>
      </c>
      <c r="N368" s="135" t="s">
        <v>44</v>
      </c>
      <c r="P368" s="136">
        <f>O368*H368</f>
        <v>0</v>
      </c>
      <c r="Q368" s="136">
        <v>0</v>
      </c>
      <c r="R368" s="136">
        <f>Q368*H368</f>
        <v>0</v>
      </c>
      <c r="S368" s="136">
        <v>0</v>
      </c>
      <c r="T368" s="137">
        <f>S368*H368</f>
        <v>0</v>
      </c>
      <c r="AR368" s="138" t="s">
        <v>132</v>
      </c>
      <c r="AT368" s="138" t="s">
        <v>127</v>
      </c>
      <c r="AU368" s="138" t="s">
        <v>83</v>
      </c>
      <c r="AY368" s="17" t="s">
        <v>125</v>
      </c>
      <c r="BE368" s="139">
        <f>IF(N368="základní",J368,0)</f>
        <v>0</v>
      </c>
      <c r="BF368" s="139">
        <f>IF(N368="snížená",J368,0)</f>
        <v>0</v>
      </c>
      <c r="BG368" s="139">
        <f>IF(N368="zákl. přenesená",J368,0)</f>
        <v>0</v>
      </c>
      <c r="BH368" s="139">
        <f>IF(N368="sníž. přenesená",J368,0)</f>
        <v>0</v>
      </c>
      <c r="BI368" s="139">
        <f>IF(N368="nulová",J368,0)</f>
        <v>0</v>
      </c>
      <c r="BJ368" s="17" t="s">
        <v>81</v>
      </c>
      <c r="BK368" s="139">
        <f>ROUND(I368*H368,2)</f>
        <v>0</v>
      </c>
      <c r="BL368" s="17" t="s">
        <v>132</v>
      </c>
      <c r="BM368" s="138" t="s">
        <v>720</v>
      </c>
    </row>
    <row r="369" spans="2:65" s="1" customFormat="1">
      <c r="B369" s="32"/>
      <c r="D369" s="140" t="s">
        <v>134</v>
      </c>
      <c r="F369" s="141" t="s">
        <v>721</v>
      </c>
      <c r="I369" s="142"/>
      <c r="L369" s="32"/>
      <c r="M369" s="143"/>
      <c r="T369" s="53"/>
      <c r="AT369" s="17" t="s">
        <v>134</v>
      </c>
      <c r="AU369" s="17" t="s">
        <v>83</v>
      </c>
    </row>
    <row r="370" spans="2:65" s="1" customFormat="1" ht="19.5">
      <c r="B370" s="32"/>
      <c r="D370" s="144" t="s">
        <v>136</v>
      </c>
      <c r="F370" s="145" t="s">
        <v>344</v>
      </c>
      <c r="I370" s="142"/>
      <c r="L370" s="32"/>
      <c r="M370" s="143"/>
      <c r="T370" s="53"/>
      <c r="AT370" s="17" t="s">
        <v>136</v>
      </c>
      <c r="AU370" s="17" t="s">
        <v>83</v>
      </c>
    </row>
    <row r="371" spans="2:65" s="11" customFormat="1" ht="25.9" customHeight="1">
      <c r="B371" s="115"/>
      <c r="D371" s="116" t="s">
        <v>72</v>
      </c>
      <c r="E371" s="117" t="s">
        <v>322</v>
      </c>
      <c r="F371" s="117" t="s">
        <v>323</v>
      </c>
      <c r="I371" s="118"/>
      <c r="J371" s="119">
        <f>BK371</f>
        <v>0</v>
      </c>
      <c r="L371" s="115"/>
      <c r="M371" s="120"/>
      <c r="P371" s="121">
        <f>P372</f>
        <v>0</v>
      </c>
      <c r="R371" s="121">
        <f>R372</f>
        <v>0</v>
      </c>
      <c r="T371" s="122">
        <f>T372</f>
        <v>0</v>
      </c>
      <c r="AR371" s="116" t="s">
        <v>83</v>
      </c>
      <c r="AT371" s="123" t="s">
        <v>72</v>
      </c>
      <c r="AU371" s="123" t="s">
        <v>73</v>
      </c>
      <c r="AY371" s="116" t="s">
        <v>125</v>
      </c>
      <c r="BK371" s="124">
        <f>BK372</f>
        <v>0</v>
      </c>
    </row>
    <row r="372" spans="2:65" s="11" customFormat="1" ht="22.9" customHeight="1">
      <c r="B372" s="115"/>
      <c r="D372" s="116" t="s">
        <v>72</v>
      </c>
      <c r="E372" s="125" t="s">
        <v>722</v>
      </c>
      <c r="F372" s="125" t="s">
        <v>723</v>
      </c>
      <c r="I372" s="118"/>
      <c r="J372" s="126">
        <f>BK372</f>
        <v>0</v>
      </c>
      <c r="L372" s="115"/>
      <c r="M372" s="120"/>
      <c r="P372" s="121">
        <f>SUM(P373:P401)</f>
        <v>0</v>
      </c>
      <c r="R372" s="121">
        <f>SUM(R373:R401)</f>
        <v>0</v>
      </c>
      <c r="T372" s="122">
        <f>SUM(T373:T401)</f>
        <v>0</v>
      </c>
      <c r="AR372" s="116" t="s">
        <v>83</v>
      </c>
      <c r="AT372" s="123" t="s">
        <v>72</v>
      </c>
      <c r="AU372" s="123" t="s">
        <v>81</v>
      </c>
      <c r="AY372" s="116" t="s">
        <v>125</v>
      </c>
      <c r="BK372" s="124">
        <f>SUM(BK373:BK401)</f>
        <v>0</v>
      </c>
    </row>
    <row r="373" spans="2:65" s="1" customFormat="1" ht="16.5" customHeight="1">
      <c r="B373" s="32"/>
      <c r="C373" s="127" t="s">
        <v>724</v>
      </c>
      <c r="D373" s="127" t="s">
        <v>127</v>
      </c>
      <c r="E373" s="128" t="s">
        <v>725</v>
      </c>
      <c r="F373" s="129" t="s">
        <v>726</v>
      </c>
      <c r="G373" s="130" t="s">
        <v>143</v>
      </c>
      <c r="H373" s="131">
        <v>1</v>
      </c>
      <c r="I373" s="132"/>
      <c r="J373" s="133">
        <f>ROUND(I373*H373,2)</f>
        <v>0</v>
      </c>
      <c r="K373" s="129" t="s">
        <v>21</v>
      </c>
      <c r="L373" s="32"/>
      <c r="M373" s="134" t="s">
        <v>21</v>
      </c>
      <c r="N373" s="135" t="s">
        <v>44</v>
      </c>
      <c r="P373" s="136">
        <f>O373*H373</f>
        <v>0</v>
      </c>
      <c r="Q373" s="136">
        <v>0</v>
      </c>
      <c r="R373" s="136">
        <f>Q373*H373</f>
        <v>0</v>
      </c>
      <c r="S373" s="136">
        <v>0</v>
      </c>
      <c r="T373" s="137">
        <f>S373*H373</f>
        <v>0</v>
      </c>
      <c r="AR373" s="138" t="s">
        <v>217</v>
      </c>
      <c r="AT373" s="138" t="s">
        <v>127</v>
      </c>
      <c r="AU373" s="138" t="s">
        <v>83</v>
      </c>
      <c r="AY373" s="17" t="s">
        <v>125</v>
      </c>
      <c r="BE373" s="139">
        <f>IF(N373="základní",J373,0)</f>
        <v>0</v>
      </c>
      <c r="BF373" s="139">
        <f>IF(N373="snížená",J373,0)</f>
        <v>0</v>
      </c>
      <c r="BG373" s="139">
        <f>IF(N373="zákl. přenesená",J373,0)</f>
        <v>0</v>
      </c>
      <c r="BH373" s="139">
        <f>IF(N373="sníž. přenesená",J373,0)</f>
        <v>0</v>
      </c>
      <c r="BI373" s="139">
        <f>IF(N373="nulová",J373,0)</f>
        <v>0</v>
      </c>
      <c r="BJ373" s="17" t="s">
        <v>81</v>
      </c>
      <c r="BK373" s="139">
        <f>ROUND(I373*H373,2)</f>
        <v>0</v>
      </c>
      <c r="BL373" s="17" t="s">
        <v>217</v>
      </c>
      <c r="BM373" s="138" t="s">
        <v>727</v>
      </c>
    </row>
    <row r="374" spans="2:65" s="1" customFormat="1" ht="19.5">
      <c r="B374" s="32"/>
      <c r="D374" s="144" t="s">
        <v>136</v>
      </c>
      <c r="F374" s="145" t="s">
        <v>344</v>
      </c>
      <c r="I374" s="142"/>
      <c r="L374" s="32"/>
      <c r="M374" s="143"/>
      <c r="T374" s="53"/>
      <c r="AT374" s="17" t="s">
        <v>136</v>
      </c>
      <c r="AU374" s="17" t="s">
        <v>83</v>
      </c>
    </row>
    <row r="375" spans="2:65" s="1" customFormat="1" ht="16.5" customHeight="1">
      <c r="B375" s="32"/>
      <c r="C375" s="127" t="s">
        <v>728</v>
      </c>
      <c r="D375" s="127" t="s">
        <v>127</v>
      </c>
      <c r="E375" s="128" t="s">
        <v>729</v>
      </c>
      <c r="F375" s="129" t="s">
        <v>730</v>
      </c>
      <c r="G375" s="130" t="s">
        <v>143</v>
      </c>
      <c r="H375" s="131">
        <v>2</v>
      </c>
      <c r="I375" s="132"/>
      <c r="J375" s="133">
        <f>ROUND(I375*H375,2)</f>
        <v>0</v>
      </c>
      <c r="K375" s="129" t="s">
        <v>21</v>
      </c>
      <c r="L375" s="32"/>
      <c r="M375" s="134" t="s">
        <v>21</v>
      </c>
      <c r="N375" s="135" t="s">
        <v>44</v>
      </c>
      <c r="P375" s="136">
        <f>O375*H375</f>
        <v>0</v>
      </c>
      <c r="Q375" s="136">
        <v>0</v>
      </c>
      <c r="R375" s="136">
        <f>Q375*H375</f>
        <v>0</v>
      </c>
      <c r="S375" s="136">
        <v>0</v>
      </c>
      <c r="T375" s="137">
        <f>S375*H375</f>
        <v>0</v>
      </c>
      <c r="AR375" s="138" t="s">
        <v>217</v>
      </c>
      <c r="AT375" s="138" t="s">
        <v>127</v>
      </c>
      <c r="AU375" s="138" t="s">
        <v>83</v>
      </c>
      <c r="AY375" s="17" t="s">
        <v>125</v>
      </c>
      <c r="BE375" s="139">
        <f>IF(N375="základní",J375,0)</f>
        <v>0</v>
      </c>
      <c r="BF375" s="139">
        <f>IF(N375="snížená",J375,0)</f>
        <v>0</v>
      </c>
      <c r="BG375" s="139">
        <f>IF(N375="zákl. přenesená",J375,0)</f>
        <v>0</v>
      </c>
      <c r="BH375" s="139">
        <f>IF(N375="sníž. přenesená",J375,0)</f>
        <v>0</v>
      </c>
      <c r="BI375" s="139">
        <f>IF(N375="nulová",J375,0)</f>
        <v>0</v>
      </c>
      <c r="BJ375" s="17" t="s">
        <v>81</v>
      </c>
      <c r="BK375" s="139">
        <f>ROUND(I375*H375,2)</f>
        <v>0</v>
      </c>
      <c r="BL375" s="17" t="s">
        <v>217</v>
      </c>
      <c r="BM375" s="138" t="s">
        <v>731</v>
      </c>
    </row>
    <row r="376" spans="2:65" s="1" customFormat="1" ht="19.5">
      <c r="B376" s="32"/>
      <c r="D376" s="144" t="s">
        <v>136</v>
      </c>
      <c r="F376" s="145" t="s">
        <v>344</v>
      </c>
      <c r="I376" s="142"/>
      <c r="L376" s="32"/>
      <c r="M376" s="143"/>
      <c r="T376" s="53"/>
      <c r="AT376" s="17" t="s">
        <v>136</v>
      </c>
      <c r="AU376" s="17" t="s">
        <v>83</v>
      </c>
    </row>
    <row r="377" spans="2:65" s="1" customFormat="1" ht="16.5" customHeight="1">
      <c r="B377" s="32"/>
      <c r="C377" s="127" t="s">
        <v>732</v>
      </c>
      <c r="D377" s="127" t="s">
        <v>127</v>
      </c>
      <c r="E377" s="128" t="s">
        <v>733</v>
      </c>
      <c r="F377" s="129" t="s">
        <v>734</v>
      </c>
      <c r="G377" s="130" t="s">
        <v>143</v>
      </c>
      <c r="H377" s="131">
        <v>1</v>
      </c>
      <c r="I377" s="132"/>
      <c r="J377" s="133">
        <f>ROUND(I377*H377,2)</f>
        <v>0</v>
      </c>
      <c r="K377" s="129" t="s">
        <v>21</v>
      </c>
      <c r="L377" s="32"/>
      <c r="M377" s="134" t="s">
        <v>21</v>
      </c>
      <c r="N377" s="135" t="s">
        <v>44</v>
      </c>
      <c r="P377" s="136">
        <f>O377*H377</f>
        <v>0</v>
      </c>
      <c r="Q377" s="136">
        <v>0</v>
      </c>
      <c r="R377" s="136">
        <f>Q377*H377</f>
        <v>0</v>
      </c>
      <c r="S377" s="136">
        <v>0</v>
      </c>
      <c r="T377" s="137">
        <f>S377*H377</f>
        <v>0</v>
      </c>
      <c r="AR377" s="138" t="s">
        <v>217</v>
      </c>
      <c r="AT377" s="138" t="s">
        <v>127</v>
      </c>
      <c r="AU377" s="138" t="s">
        <v>83</v>
      </c>
      <c r="AY377" s="17" t="s">
        <v>125</v>
      </c>
      <c r="BE377" s="139">
        <f>IF(N377="základní",J377,0)</f>
        <v>0</v>
      </c>
      <c r="BF377" s="139">
        <f>IF(N377="snížená",J377,0)</f>
        <v>0</v>
      </c>
      <c r="BG377" s="139">
        <f>IF(N377="zákl. přenesená",J377,0)</f>
        <v>0</v>
      </c>
      <c r="BH377" s="139">
        <f>IF(N377="sníž. přenesená",J377,0)</f>
        <v>0</v>
      </c>
      <c r="BI377" s="139">
        <f>IF(N377="nulová",J377,0)</f>
        <v>0</v>
      </c>
      <c r="BJ377" s="17" t="s">
        <v>81</v>
      </c>
      <c r="BK377" s="139">
        <f>ROUND(I377*H377,2)</f>
        <v>0</v>
      </c>
      <c r="BL377" s="17" t="s">
        <v>217</v>
      </c>
      <c r="BM377" s="138" t="s">
        <v>735</v>
      </c>
    </row>
    <row r="378" spans="2:65" s="1" customFormat="1" ht="19.5">
      <c r="B378" s="32"/>
      <c r="D378" s="144" t="s">
        <v>136</v>
      </c>
      <c r="F378" s="145" t="s">
        <v>344</v>
      </c>
      <c r="I378" s="142"/>
      <c r="L378" s="32"/>
      <c r="M378" s="143"/>
      <c r="T378" s="53"/>
      <c r="AT378" s="17" t="s">
        <v>136</v>
      </c>
      <c r="AU378" s="17" t="s">
        <v>83</v>
      </c>
    </row>
    <row r="379" spans="2:65" s="1" customFormat="1" ht="16.5" customHeight="1">
      <c r="B379" s="32"/>
      <c r="C379" s="127" t="s">
        <v>736</v>
      </c>
      <c r="D379" s="127" t="s">
        <v>127</v>
      </c>
      <c r="E379" s="128" t="s">
        <v>737</v>
      </c>
      <c r="F379" s="129" t="s">
        <v>738</v>
      </c>
      <c r="G379" s="130" t="s">
        <v>143</v>
      </c>
      <c r="H379" s="131">
        <v>3</v>
      </c>
      <c r="I379" s="132"/>
      <c r="J379" s="133">
        <f>ROUND(I379*H379,2)</f>
        <v>0</v>
      </c>
      <c r="K379" s="129" t="s">
        <v>21</v>
      </c>
      <c r="L379" s="32"/>
      <c r="M379" s="134" t="s">
        <v>21</v>
      </c>
      <c r="N379" s="135" t="s">
        <v>44</v>
      </c>
      <c r="P379" s="136">
        <f>O379*H379</f>
        <v>0</v>
      </c>
      <c r="Q379" s="136">
        <v>0</v>
      </c>
      <c r="R379" s="136">
        <f>Q379*H379</f>
        <v>0</v>
      </c>
      <c r="S379" s="136">
        <v>0</v>
      </c>
      <c r="T379" s="137">
        <f>S379*H379</f>
        <v>0</v>
      </c>
      <c r="AR379" s="138" t="s">
        <v>217</v>
      </c>
      <c r="AT379" s="138" t="s">
        <v>127</v>
      </c>
      <c r="AU379" s="138" t="s">
        <v>83</v>
      </c>
      <c r="AY379" s="17" t="s">
        <v>125</v>
      </c>
      <c r="BE379" s="139">
        <f>IF(N379="základní",J379,0)</f>
        <v>0</v>
      </c>
      <c r="BF379" s="139">
        <f>IF(N379="snížená",J379,0)</f>
        <v>0</v>
      </c>
      <c r="BG379" s="139">
        <f>IF(N379="zákl. přenesená",J379,0)</f>
        <v>0</v>
      </c>
      <c r="BH379" s="139">
        <f>IF(N379="sníž. přenesená",J379,0)</f>
        <v>0</v>
      </c>
      <c r="BI379" s="139">
        <f>IF(N379="nulová",J379,0)</f>
        <v>0</v>
      </c>
      <c r="BJ379" s="17" t="s">
        <v>81</v>
      </c>
      <c r="BK379" s="139">
        <f>ROUND(I379*H379,2)</f>
        <v>0</v>
      </c>
      <c r="BL379" s="17" t="s">
        <v>217</v>
      </c>
      <c r="BM379" s="138" t="s">
        <v>739</v>
      </c>
    </row>
    <row r="380" spans="2:65" s="1" customFormat="1" ht="29.25">
      <c r="B380" s="32"/>
      <c r="D380" s="144" t="s">
        <v>136</v>
      </c>
      <c r="F380" s="145" t="s">
        <v>740</v>
      </c>
      <c r="I380" s="142"/>
      <c r="L380" s="32"/>
      <c r="M380" s="143"/>
      <c r="T380" s="53"/>
      <c r="AT380" s="17" t="s">
        <v>136</v>
      </c>
      <c r="AU380" s="17" t="s">
        <v>83</v>
      </c>
    </row>
    <row r="381" spans="2:65" s="12" customFormat="1">
      <c r="B381" s="146"/>
      <c r="D381" s="144" t="s">
        <v>138</v>
      </c>
      <c r="E381" s="147" t="s">
        <v>21</v>
      </c>
      <c r="F381" s="148" t="s">
        <v>741</v>
      </c>
      <c r="H381" s="149">
        <v>3</v>
      </c>
      <c r="I381" s="150"/>
      <c r="L381" s="146"/>
      <c r="M381" s="151"/>
      <c r="T381" s="152"/>
      <c r="AT381" s="147" t="s">
        <v>138</v>
      </c>
      <c r="AU381" s="147" t="s">
        <v>83</v>
      </c>
      <c r="AV381" s="12" t="s">
        <v>83</v>
      </c>
      <c r="AW381" s="12" t="s">
        <v>34</v>
      </c>
      <c r="AX381" s="12" t="s">
        <v>81</v>
      </c>
      <c r="AY381" s="147" t="s">
        <v>125</v>
      </c>
    </row>
    <row r="382" spans="2:65" s="1" customFormat="1" ht="16.5" customHeight="1">
      <c r="B382" s="32"/>
      <c r="C382" s="127" t="s">
        <v>742</v>
      </c>
      <c r="D382" s="127" t="s">
        <v>127</v>
      </c>
      <c r="E382" s="128" t="s">
        <v>743</v>
      </c>
      <c r="F382" s="129" t="s">
        <v>744</v>
      </c>
      <c r="G382" s="130" t="s">
        <v>143</v>
      </c>
      <c r="H382" s="131">
        <v>2</v>
      </c>
      <c r="I382" s="132"/>
      <c r="J382" s="133">
        <f>ROUND(I382*H382,2)</f>
        <v>0</v>
      </c>
      <c r="K382" s="129" t="s">
        <v>21</v>
      </c>
      <c r="L382" s="32"/>
      <c r="M382" s="134" t="s">
        <v>21</v>
      </c>
      <c r="N382" s="135" t="s">
        <v>44</v>
      </c>
      <c r="P382" s="136">
        <f>O382*H382</f>
        <v>0</v>
      </c>
      <c r="Q382" s="136">
        <v>0</v>
      </c>
      <c r="R382" s="136">
        <f>Q382*H382</f>
        <v>0</v>
      </c>
      <c r="S382" s="136">
        <v>0</v>
      </c>
      <c r="T382" s="137">
        <f>S382*H382</f>
        <v>0</v>
      </c>
      <c r="AR382" s="138" t="s">
        <v>217</v>
      </c>
      <c r="AT382" s="138" t="s">
        <v>127</v>
      </c>
      <c r="AU382" s="138" t="s">
        <v>83</v>
      </c>
      <c r="AY382" s="17" t="s">
        <v>125</v>
      </c>
      <c r="BE382" s="139">
        <f>IF(N382="základní",J382,0)</f>
        <v>0</v>
      </c>
      <c r="BF382" s="139">
        <f>IF(N382="snížená",J382,0)</f>
        <v>0</v>
      </c>
      <c r="BG382" s="139">
        <f>IF(N382="zákl. přenesená",J382,0)</f>
        <v>0</v>
      </c>
      <c r="BH382" s="139">
        <f>IF(N382="sníž. přenesená",J382,0)</f>
        <v>0</v>
      </c>
      <c r="BI382" s="139">
        <f>IF(N382="nulová",J382,0)</f>
        <v>0</v>
      </c>
      <c r="BJ382" s="17" t="s">
        <v>81</v>
      </c>
      <c r="BK382" s="139">
        <f>ROUND(I382*H382,2)</f>
        <v>0</v>
      </c>
      <c r="BL382" s="17" t="s">
        <v>217</v>
      </c>
      <c r="BM382" s="138" t="s">
        <v>745</v>
      </c>
    </row>
    <row r="383" spans="2:65" s="1" customFormat="1" ht="19.5">
      <c r="B383" s="32"/>
      <c r="D383" s="144" t="s">
        <v>136</v>
      </c>
      <c r="F383" s="145" t="s">
        <v>344</v>
      </c>
      <c r="I383" s="142"/>
      <c r="L383" s="32"/>
      <c r="M383" s="143"/>
      <c r="T383" s="53"/>
      <c r="AT383" s="17" t="s">
        <v>136</v>
      </c>
      <c r="AU383" s="17" t="s">
        <v>83</v>
      </c>
    </row>
    <row r="384" spans="2:65" s="12" customFormat="1">
      <c r="B384" s="146"/>
      <c r="D384" s="144" t="s">
        <v>138</v>
      </c>
      <c r="E384" s="147" t="s">
        <v>21</v>
      </c>
      <c r="F384" s="148" t="s">
        <v>746</v>
      </c>
      <c r="H384" s="149">
        <v>2</v>
      </c>
      <c r="I384" s="150"/>
      <c r="L384" s="146"/>
      <c r="M384" s="151"/>
      <c r="T384" s="152"/>
      <c r="AT384" s="147" t="s">
        <v>138</v>
      </c>
      <c r="AU384" s="147" t="s">
        <v>83</v>
      </c>
      <c r="AV384" s="12" t="s">
        <v>83</v>
      </c>
      <c r="AW384" s="12" t="s">
        <v>34</v>
      </c>
      <c r="AX384" s="12" t="s">
        <v>81</v>
      </c>
      <c r="AY384" s="147" t="s">
        <v>125</v>
      </c>
    </row>
    <row r="385" spans="2:65" s="1" customFormat="1" ht="16.5" customHeight="1">
      <c r="B385" s="32"/>
      <c r="C385" s="127" t="s">
        <v>747</v>
      </c>
      <c r="D385" s="127" t="s">
        <v>127</v>
      </c>
      <c r="E385" s="128" t="s">
        <v>748</v>
      </c>
      <c r="F385" s="129" t="s">
        <v>749</v>
      </c>
      <c r="G385" s="130" t="s">
        <v>143</v>
      </c>
      <c r="H385" s="131">
        <v>1</v>
      </c>
      <c r="I385" s="132"/>
      <c r="J385" s="133">
        <f>ROUND(I385*H385,2)</f>
        <v>0</v>
      </c>
      <c r="K385" s="129" t="s">
        <v>21</v>
      </c>
      <c r="L385" s="32"/>
      <c r="M385" s="134" t="s">
        <v>21</v>
      </c>
      <c r="N385" s="135" t="s">
        <v>44</v>
      </c>
      <c r="P385" s="136">
        <f>O385*H385</f>
        <v>0</v>
      </c>
      <c r="Q385" s="136">
        <v>0</v>
      </c>
      <c r="R385" s="136">
        <f>Q385*H385</f>
        <v>0</v>
      </c>
      <c r="S385" s="136">
        <v>0</v>
      </c>
      <c r="T385" s="137">
        <f>S385*H385</f>
        <v>0</v>
      </c>
      <c r="AR385" s="138" t="s">
        <v>217</v>
      </c>
      <c r="AT385" s="138" t="s">
        <v>127</v>
      </c>
      <c r="AU385" s="138" t="s">
        <v>83</v>
      </c>
      <c r="AY385" s="17" t="s">
        <v>125</v>
      </c>
      <c r="BE385" s="139">
        <f>IF(N385="základní",J385,0)</f>
        <v>0</v>
      </c>
      <c r="BF385" s="139">
        <f>IF(N385="snížená",J385,0)</f>
        <v>0</v>
      </c>
      <c r="BG385" s="139">
        <f>IF(N385="zákl. přenesená",J385,0)</f>
        <v>0</v>
      </c>
      <c r="BH385" s="139">
        <f>IF(N385="sníž. přenesená",J385,0)</f>
        <v>0</v>
      </c>
      <c r="BI385" s="139">
        <f>IF(N385="nulová",J385,0)</f>
        <v>0</v>
      </c>
      <c r="BJ385" s="17" t="s">
        <v>81</v>
      </c>
      <c r="BK385" s="139">
        <f>ROUND(I385*H385,2)</f>
        <v>0</v>
      </c>
      <c r="BL385" s="17" t="s">
        <v>217</v>
      </c>
      <c r="BM385" s="138" t="s">
        <v>750</v>
      </c>
    </row>
    <row r="386" spans="2:65" s="1" customFormat="1" ht="29.25">
      <c r="B386" s="32"/>
      <c r="D386" s="144" t="s">
        <v>136</v>
      </c>
      <c r="F386" s="145" t="s">
        <v>751</v>
      </c>
      <c r="I386" s="142"/>
      <c r="L386" s="32"/>
      <c r="M386" s="143"/>
      <c r="T386" s="53"/>
      <c r="AT386" s="17" t="s">
        <v>136</v>
      </c>
      <c r="AU386" s="17" t="s">
        <v>83</v>
      </c>
    </row>
    <row r="387" spans="2:65" s="1" customFormat="1" ht="16.5" customHeight="1">
      <c r="B387" s="32"/>
      <c r="C387" s="127" t="s">
        <v>752</v>
      </c>
      <c r="D387" s="127" t="s">
        <v>127</v>
      </c>
      <c r="E387" s="128" t="s">
        <v>753</v>
      </c>
      <c r="F387" s="129" t="s">
        <v>754</v>
      </c>
      <c r="G387" s="130" t="s">
        <v>143</v>
      </c>
      <c r="H387" s="131">
        <v>1</v>
      </c>
      <c r="I387" s="132"/>
      <c r="J387" s="133">
        <f>ROUND(I387*H387,2)</f>
        <v>0</v>
      </c>
      <c r="K387" s="129" t="s">
        <v>21</v>
      </c>
      <c r="L387" s="32"/>
      <c r="M387" s="134" t="s">
        <v>21</v>
      </c>
      <c r="N387" s="135" t="s">
        <v>44</v>
      </c>
      <c r="P387" s="136">
        <f>O387*H387</f>
        <v>0</v>
      </c>
      <c r="Q387" s="136">
        <v>0</v>
      </c>
      <c r="R387" s="136">
        <f>Q387*H387</f>
        <v>0</v>
      </c>
      <c r="S387" s="136">
        <v>0</v>
      </c>
      <c r="T387" s="137">
        <f>S387*H387</f>
        <v>0</v>
      </c>
      <c r="AR387" s="138" t="s">
        <v>217</v>
      </c>
      <c r="AT387" s="138" t="s">
        <v>127</v>
      </c>
      <c r="AU387" s="138" t="s">
        <v>83</v>
      </c>
      <c r="AY387" s="17" t="s">
        <v>125</v>
      </c>
      <c r="BE387" s="139">
        <f>IF(N387="základní",J387,0)</f>
        <v>0</v>
      </c>
      <c r="BF387" s="139">
        <f>IF(N387="snížená",J387,0)</f>
        <v>0</v>
      </c>
      <c r="BG387" s="139">
        <f>IF(N387="zákl. přenesená",J387,0)</f>
        <v>0</v>
      </c>
      <c r="BH387" s="139">
        <f>IF(N387="sníž. přenesená",J387,0)</f>
        <v>0</v>
      </c>
      <c r="BI387" s="139">
        <f>IF(N387="nulová",J387,0)</f>
        <v>0</v>
      </c>
      <c r="BJ387" s="17" t="s">
        <v>81</v>
      </c>
      <c r="BK387" s="139">
        <f>ROUND(I387*H387,2)</f>
        <v>0</v>
      </c>
      <c r="BL387" s="17" t="s">
        <v>217</v>
      </c>
      <c r="BM387" s="138" t="s">
        <v>755</v>
      </c>
    </row>
    <row r="388" spans="2:65" s="1" customFormat="1" ht="29.25">
      <c r="B388" s="32"/>
      <c r="D388" s="144" t="s">
        <v>136</v>
      </c>
      <c r="F388" s="145" t="s">
        <v>756</v>
      </c>
      <c r="I388" s="142"/>
      <c r="L388" s="32"/>
      <c r="M388" s="143"/>
      <c r="T388" s="53"/>
      <c r="AT388" s="17" t="s">
        <v>136</v>
      </c>
      <c r="AU388" s="17" t="s">
        <v>83</v>
      </c>
    </row>
    <row r="389" spans="2:65" s="1" customFormat="1" ht="16.5" customHeight="1">
      <c r="B389" s="32"/>
      <c r="C389" s="127" t="s">
        <v>757</v>
      </c>
      <c r="D389" s="127" t="s">
        <v>127</v>
      </c>
      <c r="E389" s="128" t="s">
        <v>758</v>
      </c>
      <c r="F389" s="129" t="s">
        <v>759</v>
      </c>
      <c r="G389" s="130" t="s">
        <v>143</v>
      </c>
      <c r="H389" s="131">
        <v>1</v>
      </c>
      <c r="I389" s="132"/>
      <c r="J389" s="133">
        <f>ROUND(I389*H389,2)</f>
        <v>0</v>
      </c>
      <c r="K389" s="129" t="s">
        <v>21</v>
      </c>
      <c r="L389" s="32"/>
      <c r="M389" s="134" t="s">
        <v>21</v>
      </c>
      <c r="N389" s="135" t="s">
        <v>44</v>
      </c>
      <c r="P389" s="136">
        <f>O389*H389</f>
        <v>0</v>
      </c>
      <c r="Q389" s="136">
        <v>0</v>
      </c>
      <c r="R389" s="136">
        <f>Q389*H389</f>
        <v>0</v>
      </c>
      <c r="S389" s="136">
        <v>0</v>
      </c>
      <c r="T389" s="137">
        <f>S389*H389</f>
        <v>0</v>
      </c>
      <c r="AR389" s="138" t="s">
        <v>217</v>
      </c>
      <c r="AT389" s="138" t="s">
        <v>127</v>
      </c>
      <c r="AU389" s="138" t="s">
        <v>83</v>
      </c>
      <c r="AY389" s="17" t="s">
        <v>125</v>
      </c>
      <c r="BE389" s="139">
        <f>IF(N389="základní",J389,0)</f>
        <v>0</v>
      </c>
      <c r="BF389" s="139">
        <f>IF(N389="snížená",J389,0)</f>
        <v>0</v>
      </c>
      <c r="BG389" s="139">
        <f>IF(N389="zákl. přenesená",J389,0)</f>
        <v>0</v>
      </c>
      <c r="BH389" s="139">
        <f>IF(N389="sníž. přenesená",J389,0)</f>
        <v>0</v>
      </c>
      <c r="BI389" s="139">
        <f>IF(N389="nulová",J389,0)</f>
        <v>0</v>
      </c>
      <c r="BJ389" s="17" t="s">
        <v>81</v>
      </c>
      <c r="BK389" s="139">
        <f>ROUND(I389*H389,2)</f>
        <v>0</v>
      </c>
      <c r="BL389" s="17" t="s">
        <v>217</v>
      </c>
      <c r="BM389" s="138" t="s">
        <v>760</v>
      </c>
    </row>
    <row r="390" spans="2:65" s="1" customFormat="1" ht="29.25">
      <c r="B390" s="32"/>
      <c r="D390" s="144" t="s">
        <v>136</v>
      </c>
      <c r="F390" s="145" t="s">
        <v>761</v>
      </c>
      <c r="I390" s="142"/>
      <c r="L390" s="32"/>
      <c r="M390" s="143"/>
      <c r="T390" s="53"/>
      <c r="AT390" s="17" t="s">
        <v>136</v>
      </c>
      <c r="AU390" s="17" t="s">
        <v>83</v>
      </c>
    </row>
    <row r="391" spans="2:65" s="1" customFormat="1" ht="16.5" customHeight="1">
      <c r="B391" s="32"/>
      <c r="C391" s="127" t="s">
        <v>762</v>
      </c>
      <c r="D391" s="127" t="s">
        <v>127</v>
      </c>
      <c r="E391" s="128" t="s">
        <v>763</v>
      </c>
      <c r="F391" s="129" t="s">
        <v>764</v>
      </c>
      <c r="G391" s="130" t="s">
        <v>143</v>
      </c>
      <c r="H391" s="131">
        <v>1</v>
      </c>
      <c r="I391" s="132"/>
      <c r="J391" s="133">
        <f>ROUND(I391*H391,2)</f>
        <v>0</v>
      </c>
      <c r="K391" s="129" t="s">
        <v>21</v>
      </c>
      <c r="L391" s="32"/>
      <c r="M391" s="134" t="s">
        <v>21</v>
      </c>
      <c r="N391" s="135" t="s">
        <v>44</v>
      </c>
      <c r="P391" s="136">
        <f>O391*H391</f>
        <v>0</v>
      </c>
      <c r="Q391" s="136">
        <v>0</v>
      </c>
      <c r="R391" s="136">
        <f>Q391*H391</f>
        <v>0</v>
      </c>
      <c r="S391" s="136">
        <v>0</v>
      </c>
      <c r="T391" s="137">
        <f>S391*H391</f>
        <v>0</v>
      </c>
      <c r="AR391" s="138" t="s">
        <v>217</v>
      </c>
      <c r="AT391" s="138" t="s">
        <v>127</v>
      </c>
      <c r="AU391" s="138" t="s">
        <v>83</v>
      </c>
      <c r="AY391" s="17" t="s">
        <v>125</v>
      </c>
      <c r="BE391" s="139">
        <f>IF(N391="základní",J391,0)</f>
        <v>0</v>
      </c>
      <c r="BF391" s="139">
        <f>IF(N391="snížená",J391,0)</f>
        <v>0</v>
      </c>
      <c r="BG391" s="139">
        <f>IF(N391="zákl. přenesená",J391,0)</f>
        <v>0</v>
      </c>
      <c r="BH391" s="139">
        <f>IF(N391="sníž. přenesená",J391,0)</f>
        <v>0</v>
      </c>
      <c r="BI391" s="139">
        <f>IF(N391="nulová",J391,0)</f>
        <v>0</v>
      </c>
      <c r="BJ391" s="17" t="s">
        <v>81</v>
      </c>
      <c r="BK391" s="139">
        <f>ROUND(I391*H391,2)</f>
        <v>0</v>
      </c>
      <c r="BL391" s="17" t="s">
        <v>217</v>
      </c>
      <c r="BM391" s="138" t="s">
        <v>765</v>
      </c>
    </row>
    <row r="392" spans="2:65" s="1" customFormat="1" ht="29.25">
      <c r="B392" s="32"/>
      <c r="D392" s="144" t="s">
        <v>136</v>
      </c>
      <c r="F392" s="145" t="s">
        <v>766</v>
      </c>
      <c r="I392" s="142"/>
      <c r="L392" s="32"/>
      <c r="M392" s="143"/>
      <c r="T392" s="53"/>
      <c r="AT392" s="17" t="s">
        <v>136</v>
      </c>
      <c r="AU392" s="17" t="s">
        <v>83</v>
      </c>
    </row>
    <row r="393" spans="2:65" s="1" customFormat="1" ht="16.5" customHeight="1">
      <c r="B393" s="32"/>
      <c r="C393" s="127" t="s">
        <v>767</v>
      </c>
      <c r="D393" s="127" t="s">
        <v>127</v>
      </c>
      <c r="E393" s="128" t="s">
        <v>768</v>
      </c>
      <c r="F393" s="129" t="s">
        <v>769</v>
      </c>
      <c r="G393" s="130" t="s">
        <v>143</v>
      </c>
      <c r="H393" s="131">
        <v>1</v>
      </c>
      <c r="I393" s="132"/>
      <c r="J393" s="133">
        <f>ROUND(I393*H393,2)</f>
        <v>0</v>
      </c>
      <c r="K393" s="129" t="s">
        <v>21</v>
      </c>
      <c r="L393" s="32"/>
      <c r="M393" s="134" t="s">
        <v>21</v>
      </c>
      <c r="N393" s="135" t="s">
        <v>44</v>
      </c>
      <c r="P393" s="136">
        <f>O393*H393</f>
        <v>0</v>
      </c>
      <c r="Q393" s="136">
        <v>0</v>
      </c>
      <c r="R393" s="136">
        <f>Q393*H393</f>
        <v>0</v>
      </c>
      <c r="S393" s="136">
        <v>0</v>
      </c>
      <c r="T393" s="137">
        <f>S393*H393</f>
        <v>0</v>
      </c>
      <c r="AR393" s="138" t="s">
        <v>217</v>
      </c>
      <c r="AT393" s="138" t="s">
        <v>127</v>
      </c>
      <c r="AU393" s="138" t="s">
        <v>83</v>
      </c>
      <c r="AY393" s="17" t="s">
        <v>125</v>
      </c>
      <c r="BE393" s="139">
        <f>IF(N393="základní",J393,0)</f>
        <v>0</v>
      </c>
      <c r="BF393" s="139">
        <f>IF(N393="snížená",J393,0)</f>
        <v>0</v>
      </c>
      <c r="BG393" s="139">
        <f>IF(N393="zákl. přenesená",J393,0)</f>
        <v>0</v>
      </c>
      <c r="BH393" s="139">
        <f>IF(N393="sníž. přenesená",J393,0)</f>
        <v>0</v>
      </c>
      <c r="BI393" s="139">
        <f>IF(N393="nulová",J393,0)</f>
        <v>0</v>
      </c>
      <c r="BJ393" s="17" t="s">
        <v>81</v>
      </c>
      <c r="BK393" s="139">
        <f>ROUND(I393*H393,2)</f>
        <v>0</v>
      </c>
      <c r="BL393" s="17" t="s">
        <v>217</v>
      </c>
      <c r="BM393" s="138" t="s">
        <v>770</v>
      </c>
    </row>
    <row r="394" spans="2:65" s="1" customFormat="1" ht="19.5">
      <c r="B394" s="32"/>
      <c r="D394" s="144" t="s">
        <v>136</v>
      </c>
      <c r="F394" s="145" t="s">
        <v>344</v>
      </c>
      <c r="I394" s="142"/>
      <c r="L394" s="32"/>
      <c r="M394" s="143"/>
      <c r="T394" s="53"/>
      <c r="AT394" s="17" t="s">
        <v>136</v>
      </c>
      <c r="AU394" s="17" t="s">
        <v>83</v>
      </c>
    </row>
    <row r="395" spans="2:65" s="1" customFormat="1" ht="16.5" customHeight="1">
      <c r="B395" s="32"/>
      <c r="C395" s="127" t="s">
        <v>771</v>
      </c>
      <c r="D395" s="127" t="s">
        <v>127</v>
      </c>
      <c r="E395" s="128" t="s">
        <v>772</v>
      </c>
      <c r="F395" s="129" t="s">
        <v>773</v>
      </c>
      <c r="G395" s="130" t="s">
        <v>143</v>
      </c>
      <c r="H395" s="131">
        <v>1</v>
      </c>
      <c r="I395" s="132"/>
      <c r="J395" s="133">
        <f>ROUND(I395*H395,2)</f>
        <v>0</v>
      </c>
      <c r="K395" s="129" t="s">
        <v>21</v>
      </c>
      <c r="L395" s="32"/>
      <c r="M395" s="134" t="s">
        <v>21</v>
      </c>
      <c r="N395" s="135" t="s">
        <v>44</v>
      </c>
      <c r="P395" s="136">
        <f>O395*H395</f>
        <v>0</v>
      </c>
      <c r="Q395" s="136">
        <v>0</v>
      </c>
      <c r="R395" s="136">
        <f>Q395*H395</f>
        <v>0</v>
      </c>
      <c r="S395" s="136">
        <v>0</v>
      </c>
      <c r="T395" s="137">
        <f>S395*H395</f>
        <v>0</v>
      </c>
      <c r="AR395" s="138" t="s">
        <v>217</v>
      </c>
      <c r="AT395" s="138" t="s">
        <v>127</v>
      </c>
      <c r="AU395" s="138" t="s">
        <v>83</v>
      </c>
      <c r="AY395" s="17" t="s">
        <v>125</v>
      </c>
      <c r="BE395" s="139">
        <f>IF(N395="základní",J395,0)</f>
        <v>0</v>
      </c>
      <c r="BF395" s="139">
        <f>IF(N395="snížená",J395,0)</f>
        <v>0</v>
      </c>
      <c r="BG395" s="139">
        <f>IF(N395="zákl. přenesená",J395,0)</f>
        <v>0</v>
      </c>
      <c r="BH395" s="139">
        <f>IF(N395="sníž. přenesená",J395,0)</f>
        <v>0</v>
      </c>
      <c r="BI395" s="139">
        <f>IF(N395="nulová",J395,0)</f>
        <v>0</v>
      </c>
      <c r="BJ395" s="17" t="s">
        <v>81</v>
      </c>
      <c r="BK395" s="139">
        <f>ROUND(I395*H395,2)</f>
        <v>0</v>
      </c>
      <c r="BL395" s="17" t="s">
        <v>217</v>
      </c>
      <c r="BM395" s="138" t="s">
        <v>774</v>
      </c>
    </row>
    <row r="396" spans="2:65" s="1" customFormat="1" ht="19.5">
      <c r="B396" s="32"/>
      <c r="D396" s="144" t="s">
        <v>136</v>
      </c>
      <c r="F396" s="145" t="s">
        <v>344</v>
      </c>
      <c r="I396" s="142"/>
      <c r="L396" s="32"/>
      <c r="M396" s="143"/>
      <c r="T396" s="53"/>
      <c r="AT396" s="17" t="s">
        <v>136</v>
      </c>
      <c r="AU396" s="17" t="s">
        <v>83</v>
      </c>
    </row>
    <row r="397" spans="2:65" s="1" customFormat="1" ht="16.5" customHeight="1">
      <c r="B397" s="32"/>
      <c r="C397" s="127" t="s">
        <v>775</v>
      </c>
      <c r="D397" s="127" t="s">
        <v>127</v>
      </c>
      <c r="E397" s="128" t="s">
        <v>776</v>
      </c>
      <c r="F397" s="129" t="s">
        <v>777</v>
      </c>
      <c r="G397" s="130" t="s">
        <v>143</v>
      </c>
      <c r="H397" s="131">
        <v>2</v>
      </c>
      <c r="I397" s="132"/>
      <c r="J397" s="133">
        <f>ROUND(I397*H397,2)</f>
        <v>0</v>
      </c>
      <c r="K397" s="129" t="s">
        <v>21</v>
      </c>
      <c r="L397" s="32"/>
      <c r="M397" s="134" t="s">
        <v>21</v>
      </c>
      <c r="N397" s="135" t="s">
        <v>44</v>
      </c>
      <c r="P397" s="136">
        <f>O397*H397</f>
        <v>0</v>
      </c>
      <c r="Q397" s="136">
        <v>0</v>
      </c>
      <c r="R397" s="136">
        <f>Q397*H397</f>
        <v>0</v>
      </c>
      <c r="S397" s="136">
        <v>0</v>
      </c>
      <c r="T397" s="137">
        <f>S397*H397</f>
        <v>0</v>
      </c>
      <c r="AR397" s="138" t="s">
        <v>217</v>
      </c>
      <c r="AT397" s="138" t="s">
        <v>127</v>
      </c>
      <c r="AU397" s="138" t="s">
        <v>83</v>
      </c>
      <c r="AY397" s="17" t="s">
        <v>125</v>
      </c>
      <c r="BE397" s="139">
        <f>IF(N397="základní",J397,0)</f>
        <v>0</v>
      </c>
      <c r="BF397" s="139">
        <f>IF(N397="snížená",J397,0)</f>
        <v>0</v>
      </c>
      <c r="BG397" s="139">
        <f>IF(N397="zákl. přenesená",J397,0)</f>
        <v>0</v>
      </c>
      <c r="BH397" s="139">
        <f>IF(N397="sníž. přenesená",J397,0)</f>
        <v>0</v>
      </c>
      <c r="BI397" s="139">
        <f>IF(N397="nulová",J397,0)</f>
        <v>0</v>
      </c>
      <c r="BJ397" s="17" t="s">
        <v>81</v>
      </c>
      <c r="BK397" s="139">
        <f>ROUND(I397*H397,2)</f>
        <v>0</v>
      </c>
      <c r="BL397" s="17" t="s">
        <v>217</v>
      </c>
      <c r="BM397" s="138" t="s">
        <v>778</v>
      </c>
    </row>
    <row r="398" spans="2:65" s="1" customFormat="1" ht="19.5">
      <c r="B398" s="32"/>
      <c r="D398" s="144" t="s">
        <v>136</v>
      </c>
      <c r="F398" s="145" t="s">
        <v>344</v>
      </c>
      <c r="I398" s="142"/>
      <c r="L398" s="32"/>
      <c r="M398" s="143"/>
      <c r="T398" s="53"/>
      <c r="AT398" s="17" t="s">
        <v>136</v>
      </c>
      <c r="AU398" s="17" t="s">
        <v>83</v>
      </c>
    </row>
    <row r="399" spans="2:65" s="1" customFormat="1" ht="24.2" customHeight="1">
      <c r="B399" s="32"/>
      <c r="C399" s="127" t="s">
        <v>779</v>
      </c>
      <c r="D399" s="127" t="s">
        <v>127</v>
      </c>
      <c r="E399" s="128" t="s">
        <v>780</v>
      </c>
      <c r="F399" s="129" t="s">
        <v>781</v>
      </c>
      <c r="G399" s="130" t="s">
        <v>782</v>
      </c>
      <c r="H399" s="179"/>
      <c r="I399" s="132"/>
      <c r="J399" s="133">
        <f>ROUND(I399*H399,2)</f>
        <v>0</v>
      </c>
      <c r="K399" s="129" t="s">
        <v>131</v>
      </c>
      <c r="L399" s="32"/>
      <c r="M399" s="134" t="s">
        <v>21</v>
      </c>
      <c r="N399" s="135" t="s">
        <v>44</v>
      </c>
      <c r="P399" s="136">
        <f>O399*H399</f>
        <v>0</v>
      </c>
      <c r="Q399" s="136">
        <v>0</v>
      </c>
      <c r="R399" s="136">
        <f>Q399*H399</f>
        <v>0</v>
      </c>
      <c r="S399" s="136">
        <v>0</v>
      </c>
      <c r="T399" s="137">
        <f>S399*H399</f>
        <v>0</v>
      </c>
      <c r="AR399" s="138" t="s">
        <v>217</v>
      </c>
      <c r="AT399" s="138" t="s">
        <v>127</v>
      </c>
      <c r="AU399" s="138" t="s">
        <v>83</v>
      </c>
      <c r="AY399" s="17" t="s">
        <v>125</v>
      </c>
      <c r="BE399" s="139">
        <f>IF(N399="základní",J399,0)</f>
        <v>0</v>
      </c>
      <c r="BF399" s="139">
        <f>IF(N399="snížená",J399,0)</f>
        <v>0</v>
      </c>
      <c r="BG399" s="139">
        <f>IF(N399="zákl. přenesená",J399,0)</f>
        <v>0</v>
      </c>
      <c r="BH399" s="139">
        <f>IF(N399="sníž. přenesená",J399,0)</f>
        <v>0</v>
      </c>
      <c r="BI399" s="139">
        <f>IF(N399="nulová",J399,0)</f>
        <v>0</v>
      </c>
      <c r="BJ399" s="17" t="s">
        <v>81</v>
      </c>
      <c r="BK399" s="139">
        <f>ROUND(I399*H399,2)</f>
        <v>0</v>
      </c>
      <c r="BL399" s="17" t="s">
        <v>217</v>
      </c>
      <c r="BM399" s="138" t="s">
        <v>783</v>
      </c>
    </row>
    <row r="400" spans="2:65" s="1" customFormat="1">
      <c r="B400" s="32"/>
      <c r="D400" s="140" t="s">
        <v>134</v>
      </c>
      <c r="F400" s="141" t="s">
        <v>784</v>
      </c>
      <c r="I400" s="142"/>
      <c r="L400" s="32"/>
      <c r="M400" s="143"/>
      <c r="T400" s="53"/>
      <c r="AT400" s="17" t="s">
        <v>134</v>
      </c>
      <c r="AU400" s="17" t="s">
        <v>83</v>
      </c>
    </row>
    <row r="401" spans="2:47" s="1" customFormat="1" ht="19.5">
      <c r="B401" s="32"/>
      <c r="D401" s="144" t="s">
        <v>136</v>
      </c>
      <c r="F401" s="145" t="s">
        <v>344</v>
      </c>
      <c r="I401" s="142"/>
      <c r="L401" s="32"/>
      <c r="M401" s="176"/>
      <c r="N401" s="177"/>
      <c r="O401" s="177"/>
      <c r="P401" s="177"/>
      <c r="Q401" s="177"/>
      <c r="R401" s="177"/>
      <c r="S401" s="177"/>
      <c r="T401" s="178"/>
      <c r="AT401" s="17" t="s">
        <v>136</v>
      </c>
      <c r="AU401" s="17" t="s">
        <v>83</v>
      </c>
    </row>
    <row r="402" spans="2:47" s="1" customFormat="1" ht="6.95" customHeight="1">
      <c r="B402" s="41"/>
      <c r="C402" s="42"/>
      <c r="D402" s="42"/>
      <c r="E402" s="42"/>
      <c r="F402" s="42"/>
      <c r="G402" s="42"/>
      <c r="H402" s="42"/>
      <c r="I402" s="42"/>
      <c r="J402" s="42"/>
      <c r="K402" s="42"/>
      <c r="L402" s="32"/>
    </row>
  </sheetData>
  <sheetProtection algorithmName="SHA-512" hashValue="OjYNUdPRvGEOT2w0W/fCb5bvnWxpabPdKRkAAowoT9L9J7PO1t6bd3J62w8EDffuvDQrz5fj1XK1i8Y6R4S1NQ==" saltValue="yN0XlpsnzC9UGm0CeE+YLkSZVARsrBa0i5AaH+nxcGmFpFpcJ2JqZ8FKn67f6bNOUa1kfdZD0gSXL9QMt4oQxA==" spinCount="100000" sheet="1" objects="1" scenarios="1" formatColumns="0" formatRows="0" autoFilter="0"/>
  <autoFilter ref="C89:K401" xr:uid="{00000000-0009-0000-0000-000002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200-000000000000}"/>
    <hyperlink ref="F97" r:id="rId2" xr:uid="{00000000-0004-0000-0200-000001000000}"/>
    <hyperlink ref="F100" r:id="rId3" xr:uid="{00000000-0004-0000-0200-000002000000}"/>
    <hyperlink ref="F103" r:id="rId4" xr:uid="{00000000-0004-0000-0200-000003000000}"/>
    <hyperlink ref="F107" r:id="rId5" xr:uid="{00000000-0004-0000-0200-000004000000}"/>
    <hyperlink ref="F111" r:id="rId6" xr:uid="{00000000-0004-0000-0200-000005000000}"/>
    <hyperlink ref="F114" r:id="rId7" xr:uid="{00000000-0004-0000-0200-000006000000}"/>
    <hyperlink ref="F120" r:id="rId8" xr:uid="{00000000-0004-0000-0200-000007000000}"/>
    <hyperlink ref="F125" r:id="rId9" xr:uid="{00000000-0004-0000-0200-000008000000}"/>
    <hyperlink ref="F130" r:id="rId10" xr:uid="{00000000-0004-0000-0200-000009000000}"/>
    <hyperlink ref="F148" r:id="rId11" xr:uid="{00000000-0004-0000-0200-00000A000000}"/>
    <hyperlink ref="F155" r:id="rId12" xr:uid="{00000000-0004-0000-0200-00000B000000}"/>
    <hyperlink ref="F159" r:id="rId13" xr:uid="{00000000-0004-0000-0200-00000C000000}"/>
    <hyperlink ref="F166" r:id="rId14" xr:uid="{00000000-0004-0000-0200-00000D000000}"/>
    <hyperlink ref="F173" r:id="rId15" xr:uid="{00000000-0004-0000-0200-00000E000000}"/>
    <hyperlink ref="F184" r:id="rId16" xr:uid="{00000000-0004-0000-0200-00000F000000}"/>
    <hyperlink ref="F190" r:id="rId17" xr:uid="{00000000-0004-0000-0200-000010000000}"/>
    <hyperlink ref="F196" r:id="rId18" xr:uid="{00000000-0004-0000-0200-000011000000}"/>
    <hyperlink ref="F202" r:id="rId19" xr:uid="{00000000-0004-0000-0200-000012000000}"/>
    <hyperlink ref="F212" r:id="rId20" xr:uid="{00000000-0004-0000-0200-000013000000}"/>
    <hyperlink ref="F218" r:id="rId21" xr:uid="{00000000-0004-0000-0200-000014000000}"/>
    <hyperlink ref="F224" r:id="rId22" xr:uid="{00000000-0004-0000-0200-000015000000}"/>
    <hyperlink ref="F227" r:id="rId23" xr:uid="{00000000-0004-0000-0200-000016000000}"/>
    <hyperlink ref="F234" r:id="rId24" xr:uid="{00000000-0004-0000-0200-000017000000}"/>
    <hyperlink ref="F241" r:id="rId25" xr:uid="{00000000-0004-0000-0200-000018000000}"/>
    <hyperlink ref="F246" r:id="rId26" xr:uid="{00000000-0004-0000-0200-000019000000}"/>
    <hyperlink ref="F249" r:id="rId27" xr:uid="{00000000-0004-0000-0200-00001A000000}"/>
    <hyperlink ref="F252" r:id="rId28" xr:uid="{00000000-0004-0000-0200-00001B000000}"/>
    <hyperlink ref="F255" r:id="rId29" xr:uid="{00000000-0004-0000-0200-00001C000000}"/>
    <hyperlink ref="F268" r:id="rId30" xr:uid="{00000000-0004-0000-0200-00001D000000}"/>
    <hyperlink ref="F274" r:id="rId31" xr:uid="{00000000-0004-0000-0200-00001E000000}"/>
    <hyperlink ref="F281" r:id="rId32" xr:uid="{00000000-0004-0000-0200-00001F000000}"/>
    <hyperlink ref="F323" r:id="rId33" xr:uid="{00000000-0004-0000-0200-000020000000}"/>
    <hyperlink ref="F326" r:id="rId34" xr:uid="{00000000-0004-0000-0200-000021000000}"/>
    <hyperlink ref="F336" r:id="rId35" xr:uid="{00000000-0004-0000-0200-000022000000}"/>
    <hyperlink ref="F342" r:id="rId36" xr:uid="{00000000-0004-0000-0200-000023000000}"/>
    <hyperlink ref="F346" r:id="rId37" xr:uid="{00000000-0004-0000-0200-000024000000}"/>
    <hyperlink ref="F349" r:id="rId38" xr:uid="{00000000-0004-0000-0200-000025000000}"/>
    <hyperlink ref="F353" r:id="rId39" xr:uid="{00000000-0004-0000-0200-000026000000}"/>
    <hyperlink ref="F361" r:id="rId40" xr:uid="{00000000-0004-0000-0200-000027000000}"/>
    <hyperlink ref="F365" r:id="rId41" xr:uid="{00000000-0004-0000-0200-000028000000}"/>
    <hyperlink ref="F369" r:id="rId42" xr:uid="{00000000-0004-0000-0200-000029000000}"/>
    <hyperlink ref="F400" r:id="rId43" xr:uid="{00000000-0004-0000-0200-00002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93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7" t="str">
        <f>'Rekapitulace stavby'!K6</f>
        <v>Lupáčova - Dětské hřiště-2</v>
      </c>
      <c r="F7" s="298"/>
      <c r="G7" s="298"/>
      <c r="H7" s="298"/>
      <c r="L7" s="20"/>
    </row>
    <row r="8" spans="2:46" s="1" customFormat="1" ht="12" customHeight="1">
      <c r="B8" s="32"/>
      <c r="D8" s="27" t="s">
        <v>94</v>
      </c>
      <c r="L8" s="32"/>
    </row>
    <row r="9" spans="2:46" s="1" customFormat="1" ht="16.5" customHeight="1">
      <c r="B9" s="32"/>
      <c r="E9" s="277" t="s">
        <v>785</v>
      </c>
      <c r="F9" s="296"/>
      <c r="G9" s="296"/>
      <c r="H9" s="29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21</v>
      </c>
      <c r="I11" s="27" t="s">
        <v>20</v>
      </c>
      <c r="J11" s="25" t="s">
        <v>21</v>
      </c>
      <c r="L11" s="32"/>
    </row>
    <row r="12" spans="2:46" s="1" customFormat="1" ht="12" customHeight="1">
      <c r="B12" s="32"/>
      <c r="D12" s="27" t="s">
        <v>22</v>
      </c>
      <c r="F12" s="25" t="s">
        <v>23</v>
      </c>
      <c r="I12" s="27" t="s">
        <v>24</v>
      </c>
      <c r="J12" s="49" t="str">
        <f>'Rekapitulace stavby'!AN8</f>
        <v>7. 2. 2024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26</v>
      </c>
      <c r="I14" s="27" t="s">
        <v>27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99" t="str">
        <f>'Rekapitulace stavby'!E14</f>
        <v>Vyplň údaj</v>
      </c>
      <c r="F18" s="291"/>
      <c r="G18" s="291"/>
      <c r="H18" s="291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27</v>
      </c>
      <c r="J20" s="25" t="s">
        <v>21</v>
      </c>
      <c r="L20" s="32"/>
    </row>
    <row r="21" spans="2:12" s="1" customFormat="1" ht="18" customHeight="1">
      <c r="B21" s="32"/>
      <c r="E21" s="25" t="s">
        <v>33</v>
      </c>
      <c r="I21" s="27" t="s">
        <v>29</v>
      </c>
      <c r="J21" s="25" t="s">
        <v>21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27</v>
      </c>
      <c r="J23" s="25" t="s">
        <v>21</v>
      </c>
      <c r="L23" s="32"/>
    </row>
    <row r="24" spans="2:12" s="1" customFormat="1" ht="18" customHeight="1">
      <c r="B24" s="32"/>
      <c r="E24" s="25" t="s">
        <v>36</v>
      </c>
      <c r="I24" s="27" t="s">
        <v>29</v>
      </c>
      <c r="J24" s="25" t="s">
        <v>21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6"/>
      <c r="E27" s="295" t="s">
        <v>21</v>
      </c>
      <c r="F27" s="295"/>
      <c r="G27" s="295"/>
      <c r="H27" s="295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39</v>
      </c>
      <c r="J30" s="63">
        <f>ROUND(J88,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8">
        <f>ROUND((SUM(BE88:BE165)),  2)</f>
        <v>0</v>
      </c>
      <c r="I33" s="89">
        <v>0.21</v>
      </c>
      <c r="J33" s="88">
        <f>ROUND(((SUM(BE88:BE165))*I33),  2)</f>
        <v>0</v>
      </c>
      <c r="L33" s="32"/>
    </row>
    <row r="34" spans="2:12" s="1" customFormat="1" ht="14.45" customHeight="1">
      <c r="B34" s="32"/>
      <c r="E34" s="27" t="s">
        <v>45</v>
      </c>
      <c r="F34" s="88">
        <f>ROUND((SUM(BF88:BF165)),  2)</f>
        <v>0</v>
      </c>
      <c r="I34" s="89">
        <v>0.15</v>
      </c>
      <c r="J34" s="88">
        <f>ROUND(((SUM(BF88:BF165))*I34),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8">
        <f>ROUND((SUM(BG88:BG165)),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8">
        <f>ROUND((SUM(BH88:BH165)),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8">
        <f>ROUND((SUM(BI88:BI165)),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96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7" t="str">
        <f>E7</f>
        <v>Lupáčova - Dětské hřiště-2</v>
      </c>
      <c r="F48" s="298"/>
      <c r="G48" s="298"/>
      <c r="H48" s="298"/>
      <c r="L48" s="32"/>
    </row>
    <row r="49" spans="2:47" s="1" customFormat="1" ht="12" customHeight="1">
      <c r="B49" s="32"/>
      <c r="C49" s="27" t="s">
        <v>94</v>
      </c>
      <c r="L49" s="32"/>
    </row>
    <row r="50" spans="2:47" s="1" customFormat="1" ht="16.5" customHeight="1">
      <c r="B50" s="32"/>
      <c r="E50" s="277" t="str">
        <f>E9</f>
        <v>SO 03 - Dřevěná paluba</v>
      </c>
      <c r="F50" s="296"/>
      <c r="G50" s="296"/>
      <c r="H50" s="296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22</v>
      </c>
      <c r="F52" s="25" t="str">
        <f>F12</f>
        <v>Praha</v>
      </c>
      <c r="I52" s="27" t="s">
        <v>24</v>
      </c>
      <c r="J52" s="49" t="str">
        <f>IF(J12="","",J12)</f>
        <v>7. 2. 2024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26</v>
      </c>
      <c r="F54" s="25" t="str">
        <f>E15</f>
        <v xml:space="preserve"> </v>
      </c>
      <c r="I54" s="27" t="s">
        <v>32</v>
      </c>
      <c r="J54" s="30" t="str">
        <f>E21</f>
        <v>Land05</v>
      </c>
      <c r="L54" s="32"/>
    </row>
    <row r="55" spans="2:47" s="1" customFormat="1" ht="15.2" customHeight="1">
      <c r="B55" s="32"/>
      <c r="C55" s="27" t="s">
        <v>30</v>
      </c>
      <c r="F55" s="25" t="str">
        <f>IF(E18="","",E18)</f>
        <v>Vyplň údaj</v>
      </c>
      <c r="I55" s="27" t="s">
        <v>35</v>
      </c>
      <c r="J55" s="30" t="str">
        <f>E24</f>
        <v>Soloreal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97</v>
      </c>
      <c r="D57" s="90"/>
      <c r="E57" s="90"/>
      <c r="F57" s="90"/>
      <c r="G57" s="90"/>
      <c r="H57" s="90"/>
      <c r="I57" s="90"/>
      <c r="J57" s="97" t="s">
        <v>98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71</v>
      </c>
      <c r="J59" s="63">
        <f>J88</f>
        <v>0</v>
      </c>
      <c r="L59" s="32"/>
      <c r="AU59" s="17" t="s">
        <v>99</v>
      </c>
    </row>
    <row r="60" spans="2:47" s="8" customFormat="1" ht="24.95" customHeight="1">
      <c r="B60" s="99"/>
      <c r="D60" s="100" t="s">
        <v>100</v>
      </c>
      <c r="E60" s="101"/>
      <c r="F60" s="101"/>
      <c r="G60" s="101"/>
      <c r="H60" s="101"/>
      <c r="I60" s="101"/>
      <c r="J60" s="102">
        <f>J89</f>
        <v>0</v>
      </c>
      <c r="L60" s="99"/>
    </row>
    <row r="61" spans="2:47" s="9" customFormat="1" ht="19.899999999999999" customHeight="1">
      <c r="B61" s="103"/>
      <c r="D61" s="104" t="s">
        <v>101</v>
      </c>
      <c r="E61" s="105"/>
      <c r="F61" s="105"/>
      <c r="G61" s="105"/>
      <c r="H61" s="105"/>
      <c r="I61" s="105"/>
      <c r="J61" s="106">
        <f>J90</f>
        <v>0</v>
      </c>
      <c r="L61" s="103"/>
    </row>
    <row r="62" spans="2:47" s="9" customFormat="1" ht="19.899999999999999" customHeight="1">
      <c r="B62" s="103"/>
      <c r="D62" s="104" t="s">
        <v>102</v>
      </c>
      <c r="E62" s="105"/>
      <c r="F62" s="105"/>
      <c r="G62" s="105"/>
      <c r="H62" s="105"/>
      <c r="I62" s="105"/>
      <c r="J62" s="106">
        <f>J95</f>
        <v>0</v>
      </c>
      <c r="L62" s="103"/>
    </row>
    <row r="63" spans="2:47" s="9" customFormat="1" ht="19.899999999999999" customHeight="1">
      <c r="B63" s="103"/>
      <c r="D63" s="104" t="s">
        <v>337</v>
      </c>
      <c r="E63" s="105"/>
      <c r="F63" s="105"/>
      <c r="G63" s="105"/>
      <c r="H63" s="105"/>
      <c r="I63" s="105"/>
      <c r="J63" s="106">
        <f>J100</f>
        <v>0</v>
      </c>
      <c r="L63" s="103"/>
    </row>
    <row r="64" spans="2:47" s="9" customFormat="1" ht="19.899999999999999" customHeight="1">
      <c r="B64" s="103"/>
      <c r="D64" s="104" t="s">
        <v>106</v>
      </c>
      <c r="E64" s="105"/>
      <c r="F64" s="105"/>
      <c r="G64" s="105"/>
      <c r="H64" s="105"/>
      <c r="I64" s="105"/>
      <c r="J64" s="106">
        <f>J105</f>
        <v>0</v>
      </c>
      <c r="L64" s="103"/>
    </row>
    <row r="65" spans="2:12" s="9" customFormat="1" ht="19.899999999999999" customHeight="1">
      <c r="B65" s="103"/>
      <c r="D65" s="104" t="s">
        <v>107</v>
      </c>
      <c r="E65" s="105"/>
      <c r="F65" s="105"/>
      <c r="G65" s="105"/>
      <c r="H65" s="105"/>
      <c r="I65" s="105"/>
      <c r="J65" s="106">
        <f>J118</f>
        <v>0</v>
      </c>
      <c r="L65" s="103"/>
    </row>
    <row r="66" spans="2:12" s="8" customFormat="1" ht="24.95" customHeight="1">
      <c r="B66" s="99"/>
      <c r="D66" s="100" t="s">
        <v>108</v>
      </c>
      <c r="E66" s="101"/>
      <c r="F66" s="101"/>
      <c r="G66" s="101"/>
      <c r="H66" s="101"/>
      <c r="I66" s="101"/>
      <c r="J66" s="102">
        <f>J122</f>
        <v>0</v>
      </c>
      <c r="L66" s="99"/>
    </row>
    <row r="67" spans="2:12" s="9" customFormat="1" ht="19.899999999999999" customHeight="1">
      <c r="B67" s="103"/>
      <c r="D67" s="104" t="s">
        <v>786</v>
      </c>
      <c r="E67" s="105"/>
      <c r="F67" s="105"/>
      <c r="G67" s="105"/>
      <c r="H67" s="105"/>
      <c r="I67" s="105"/>
      <c r="J67" s="106">
        <f>J123</f>
        <v>0</v>
      </c>
      <c r="L67" s="103"/>
    </row>
    <row r="68" spans="2:12" s="9" customFormat="1" ht="19.899999999999999" customHeight="1">
      <c r="B68" s="103"/>
      <c r="D68" s="104" t="s">
        <v>787</v>
      </c>
      <c r="E68" s="105"/>
      <c r="F68" s="105"/>
      <c r="G68" s="105"/>
      <c r="H68" s="105"/>
      <c r="I68" s="105"/>
      <c r="J68" s="106">
        <f>J138</f>
        <v>0</v>
      </c>
      <c r="L68" s="103"/>
    </row>
    <row r="69" spans="2:12" s="1" customFormat="1" ht="21.75" customHeight="1">
      <c r="B69" s="32"/>
      <c r="L69" s="32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2"/>
    </row>
    <row r="74" spans="2:12" s="1" customFormat="1" ht="6.95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2"/>
    </row>
    <row r="75" spans="2:12" s="1" customFormat="1" ht="24.95" customHeight="1">
      <c r="B75" s="32"/>
      <c r="C75" s="21" t="s">
        <v>110</v>
      </c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16</v>
      </c>
      <c r="L77" s="32"/>
    </row>
    <row r="78" spans="2:12" s="1" customFormat="1" ht="16.5" customHeight="1">
      <c r="B78" s="32"/>
      <c r="E78" s="297" t="str">
        <f>E7</f>
        <v>Lupáčova - Dětské hřiště-2</v>
      </c>
      <c r="F78" s="298"/>
      <c r="G78" s="298"/>
      <c r="H78" s="298"/>
      <c r="L78" s="32"/>
    </row>
    <row r="79" spans="2:12" s="1" customFormat="1" ht="12" customHeight="1">
      <c r="B79" s="32"/>
      <c r="C79" s="27" t="s">
        <v>94</v>
      </c>
      <c r="L79" s="32"/>
    </row>
    <row r="80" spans="2:12" s="1" customFormat="1" ht="16.5" customHeight="1">
      <c r="B80" s="32"/>
      <c r="E80" s="277" t="str">
        <f>E9</f>
        <v>SO 03 - Dřevěná paluba</v>
      </c>
      <c r="F80" s="296"/>
      <c r="G80" s="296"/>
      <c r="H80" s="296"/>
      <c r="L80" s="32"/>
    </row>
    <row r="81" spans="2:65" s="1" customFormat="1" ht="6.95" customHeight="1">
      <c r="B81" s="32"/>
      <c r="L81" s="32"/>
    </row>
    <row r="82" spans="2:65" s="1" customFormat="1" ht="12" customHeight="1">
      <c r="B82" s="32"/>
      <c r="C82" s="27" t="s">
        <v>22</v>
      </c>
      <c r="F82" s="25" t="str">
        <f>F12</f>
        <v>Praha</v>
      </c>
      <c r="I82" s="27" t="s">
        <v>24</v>
      </c>
      <c r="J82" s="49" t="str">
        <f>IF(J12="","",J12)</f>
        <v>7. 2. 2024</v>
      </c>
      <c r="L82" s="32"/>
    </row>
    <row r="83" spans="2:65" s="1" customFormat="1" ht="6.95" customHeight="1">
      <c r="B83" s="32"/>
      <c r="L83" s="32"/>
    </row>
    <row r="84" spans="2:65" s="1" customFormat="1" ht="15.2" customHeight="1">
      <c r="B84" s="32"/>
      <c r="C84" s="27" t="s">
        <v>26</v>
      </c>
      <c r="F84" s="25" t="str">
        <f>E15</f>
        <v xml:space="preserve"> </v>
      </c>
      <c r="I84" s="27" t="s">
        <v>32</v>
      </c>
      <c r="J84" s="30" t="str">
        <f>E21</f>
        <v>Land05</v>
      </c>
      <c r="L84" s="32"/>
    </row>
    <row r="85" spans="2:65" s="1" customFormat="1" ht="15.2" customHeight="1">
      <c r="B85" s="32"/>
      <c r="C85" s="27" t="s">
        <v>30</v>
      </c>
      <c r="F85" s="25" t="str">
        <f>IF(E18="","",E18)</f>
        <v>Vyplň údaj</v>
      </c>
      <c r="I85" s="27" t="s">
        <v>35</v>
      </c>
      <c r="J85" s="30" t="str">
        <f>E24</f>
        <v>Soloreal</v>
      </c>
      <c r="L85" s="32"/>
    </row>
    <row r="86" spans="2:65" s="1" customFormat="1" ht="10.35" customHeight="1">
      <c r="B86" s="32"/>
      <c r="L86" s="32"/>
    </row>
    <row r="87" spans="2:65" s="10" customFormat="1" ht="29.25" customHeight="1">
      <c r="B87" s="107"/>
      <c r="C87" s="108" t="s">
        <v>111</v>
      </c>
      <c r="D87" s="109" t="s">
        <v>58</v>
      </c>
      <c r="E87" s="109" t="s">
        <v>54</v>
      </c>
      <c r="F87" s="109" t="s">
        <v>55</v>
      </c>
      <c r="G87" s="109" t="s">
        <v>112</v>
      </c>
      <c r="H87" s="109" t="s">
        <v>113</v>
      </c>
      <c r="I87" s="109" t="s">
        <v>114</v>
      </c>
      <c r="J87" s="109" t="s">
        <v>98</v>
      </c>
      <c r="K87" s="110" t="s">
        <v>115</v>
      </c>
      <c r="L87" s="107"/>
      <c r="M87" s="56" t="s">
        <v>21</v>
      </c>
      <c r="N87" s="57" t="s">
        <v>43</v>
      </c>
      <c r="O87" s="57" t="s">
        <v>116</v>
      </c>
      <c r="P87" s="57" t="s">
        <v>117</v>
      </c>
      <c r="Q87" s="57" t="s">
        <v>118</v>
      </c>
      <c r="R87" s="57" t="s">
        <v>119</v>
      </c>
      <c r="S87" s="57" t="s">
        <v>120</v>
      </c>
      <c r="T87" s="58" t="s">
        <v>121</v>
      </c>
    </row>
    <row r="88" spans="2:65" s="1" customFormat="1" ht="22.9" customHeight="1">
      <c r="B88" s="32"/>
      <c r="C88" s="61" t="s">
        <v>122</v>
      </c>
      <c r="J88" s="111">
        <f>BK88</f>
        <v>0</v>
      </c>
      <c r="L88" s="32"/>
      <c r="M88" s="59"/>
      <c r="N88" s="50"/>
      <c r="O88" s="50"/>
      <c r="P88" s="112">
        <f>P89+P122</f>
        <v>0</v>
      </c>
      <c r="Q88" s="50"/>
      <c r="R88" s="112">
        <f>R89+R122</f>
        <v>5.1522912131000007</v>
      </c>
      <c r="S88" s="50"/>
      <c r="T88" s="113">
        <f>T89+T122</f>
        <v>0</v>
      </c>
      <c r="AT88" s="17" t="s">
        <v>72</v>
      </c>
      <c r="AU88" s="17" t="s">
        <v>99</v>
      </c>
      <c r="BK88" s="114">
        <f>BK89+BK122</f>
        <v>0</v>
      </c>
    </row>
    <row r="89" spans="2:65" s="11" customFormat="1" ht="25.9" customHeight="1">
      <c r="B89" s="115"/>
      <c r="D89" s="116" t="s">
        <v>72</v>
      </c>
      <c r="E89" s="117" t="s">
        <v>123</v>
      </c>
      <c r="F89" s="117" t="s">
        <v>124</v>
      </c>
      <c r="I89" s="118"/>
      <c r="J89" s="119">
        <f>BK89</f>
        <v>0</v>
      </c>
      <c r="L89" s="115"/>
      <c r="M89" s="120"/>
      <c r="P89" s="121">
        <f>P90+P95+P100+P105+P118</f>
        <v>0</v>
      </c>
      <c r="R89" s="121">
        <f>R90+R95+R100+R105+R118</f>
        <v>5.0662912131000004</v>
      </c>
      <c r="T89" s="122">
        <f>T90+T95+T100+T105+T118</f>
        <v>0</v>
      </c>
      <c r="AR89" s="116" t="s">
        <v>81</v>
      </c>
      <c r="AT89" s="123" t="s">
        <v>72</v>
      </c>
      <c r="AU89" s="123" t="s">
        <v>73</v>
      </c>
      <c r="AY89" s="116" t="s">
        <v>125</v>
      </c>
      <c r="BK89" s="124">
        <f>BK90+BK95+BK100+BK105+BK118</f>
        <v>0</v>
      </c>
    </row>
    <row r="90" spans="2:65" s="11" customFormat="1" ht="22.9" customHeight="1">
      <c r="B90" s="115"/>
      <c r="D90" s="116" t="s">
        <v>72</v>
      </c>
      <c r="E90" s="125" t="s">
        <v>81</v>
      </c>
      <c r="F90" s="125" t="s">
        <v>126</v>
      </c>
      <c r="I90" s="118"/>
      <c r="J90" s="126">
        <f>BK90</f>
        <v>0</v>
      </c>
      <c r="L90" s="115"/>
      <c r="M90" s="120"/>
      <c r="P90" s="121">
        <f>SUM(P91:P94)</f>
        <v>0</v>
      </c>
      <c r="R90" s="121">
        <f>SUM(R91:R94)</f>
        <v>0</v>
      </c>
      <c r="T90" s="122">
        <f>SUM(T91:T94)</f>
        <v>0</v>
      </c>
      <c r="AR90" s="116" t="s">
        <v>81</v>
      </c>
      <c r="AT90" s="123" t="s">
        <v>72</v>
      </c>
      <c r="AU90" s="123" t="s">
        <v>81</v>
      </c>
      <c r="AY90" s="116" t="s">
        <v>125</v>
      </c>
      <c r="BK90" s="124">
        <f>SUM(BK91:BK94)</f>
        <v>0</v>
      </c>
    </row>
    <row r="91" spans="2:65" s="1" customFormat="1" ht="24.2" customHeight="1">
      <c r="B91" s="32"/>
      <c r="C91" s="127" t="s">
        <v>81</v>
      </c>
      <c r="D91" s="127" t="s">
        <v>127</v>
      </c>
      <c r="E91" s="128" t="s">
        <v>788</v>
      </c>
      <c r="F91" s="129" t="s">
        <v>789</v>
      </c>
      <c r="G91" s="130" t="s">
        <v>130</v>
      </c>
      <c r="H91" s="131">
        <v>2.0249999999999999</v>
      </c>
      <c r="I91" s="132"/>
      <c r="J91" s="133">
        <f>ROUND(I91*H91,2)</f>
        <v>0</v>
      </c>
      <c r="K91" s="129" t="s">
        <v>131</v>
      </c>
      <c r="L91" s="32"/>
      <c r="M91" s="134" t="s">
        <v>21</v>
      </c>
      <c r="N91" s="135" t="s">
        <v>44</v>
      </c>
      <c r="P91" s="136">
        <f>O91*H91</f>
        <v>0</v>
      </c>
      <c r="Q91" s="136">
        <v>0</v>
      </c>
      <c r="R91" s="136">
        <f>Q91*H91</f>
        <v>0</v>
      </c>
      <c r="S91" s="136">
        <v>0</v>
      </c>
      <c r="T91" s="137">
        <f>S91*H91</f>
        <v>0</v>
      </c>
      <c r="AR91" s="138" t="s">
        <v>132</v>
      </c>
      <c r="AT91" s="138" t="s">
        <v>127</v>
      </c>
      <c r="AU91" s="138" t="s">
        <v>83</v>
      </c>
      <c r="AY91" s="17" t="s">
        <v>125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81</v>
      </c>
      <c r="BK91" s="139">
        <f>ROUND(I91*H91,2)</f>
        <v>0</v>
      </c>
      <c r="BL91" s="17" t="s">
        <v>132</v>
      </c>
      <c r="BM91" s="138" t="s">
        <v>790</v>
      </c>
    </row>
    <row r="92" spans="2:65" s="1" customFormat="1">
      <c r="B92" s="32"/>
      <c r="D92" s="140" t="s">
        <v>134</v>
      </c>
      <c r="F92" s="141" t="s">
        <v>791</v>
      </c>
      <c r="I92" s="142"/>
      <c r="L92" s="32"/>
      <c r="M92" s="143"/>
      <c r="T92" s="53"/>
      <c r="AT92" s="17" t="s">
        <v>134</v>
      </c>
      <c r="AU92" s="17" t="s">
        <v>83</v>
      </c>
    </row>
    <row r="93" spans="2:65" s="1" customFormat="1" ht="19.5">
      <c r="B93" s="32"/>
      <c r="D93" s="144" t="s">
        <v>136</v>
      </c>
      <c r="F93" s="145" t="s">
        <v>792</v>
      </c>
      <c r="I93" s="142"/>
      <c r="L93" s="32"/>
      <c r="M93" s="143"/>
      <c r="T93" s="53"/>
      <c r="AT93" s="17" t="s">
        <v>136</v>
      </c>
      <c r="AU93" s="17" t="s">
        <v>83</v>
      </c>
    </row>
    <row r="94" spans="2:65" s="12" customFormat="1">
      <c r="B94" s="146"/>
      <c r="D94" s="144" t="s">
        <v>138</v>
      </c>
      <c r="E94" s="147" t="s">
        <v>21</v>
      </c>
      <c r="F94" s="148" t="s">
        <v>793</v>
      </c>
      <c r="H94" s="149">
        <v>2.0249999999999999</v>
      </c>
      <c r="I94" s="150"/>
      <c r="L94" s="146"/>
      <c r="M94" s="151"/>
      <c r="T94" s="152"/>
      <c r="AT94" s="147" t="s">
        <v>138</v>
      </c>
      <c r="AU94" s="147" t="s">
        <v>83</v>
      </c>
      <c r="AV94" s="12" t="s">
        <v>83</v>
      </c>
      <c r="AW94" s="12" t="s">
        <v>34</v>
      </c>
      <c r="AX94" s="12" t="s">
        <v>81</v>
      </c>
      <c r="AY94" s="147" t="s">
        <v>125</v>
      </c>
    </row>
    <row r="95" spans="2:65" s="11" customFormat="1" ht="22.9" customHeight="1">
      <c r="B95" s="115"/>
      <c r="D95" s="116" t="s">
        <v>72</v>
      </c>
      <c r="E95" s="125" t="s">
        <v>83</v>
      </c>
      <c r="F95" s="125" t="s">
        <v>140</v>
      </c>
      <c r="I95" s="118"/>
      <c r="J95" s="126">
        <f>BK95</f>
        <v>0</v>
      </c>
      <c r="L95" s="115"/>
      <c r="M95" s="120"/>
      <c r="P95" s="121">
        <f>SUM(P96:P99)</f>
        <v>0</v>
      </c>
      <c r="R95" s="121">
        <f>SUM(R96:R99)</f>
        <v>5.0662912131000004</v>
      </c>
      <c r="T95" s="122">
        <f>SUM(T96:T99)</f>
        <v>0</v>
      </c>
      <c r="AR95" s="116" t="s">
        <v>81</v>
      </c>
      <c r="AT95" s="123" t="s">
        <v>72</v>
      </c>
      <c r="AU95" s="123" t="s">
        <v>81</v>
      </c>
      <c r="AY95" s="116" t="s">
        <v>125</v>
      </c>
      <c r="BK95" s="124">
        <f>SUM(BK96:BK99)</f>
        <v>0</v>
      </c>
    </row>
    <row r="96" spans="2:65" s="1" customFormat="1" ht="16.5" customHeight="1">
      <c r="B96" s="32"/>
      <c r="C96" s="127" t="s">
        <v>83</v>
      </c>
      <c r="D96" s="127" t="s">
        <v>127</v>
      </c>
      <c r="E96" s="128" t="s">
        <v>794</v>
      </c>
      <c r="F96" s="129" t="s">
        <v>795</v>
      </c>
      <c r="G96" s="130" t="s">
        <v>130</v>
      </c>
      <c r="H96" s="131">
        <v>2.0249999999999999</v>
      </c>
      <c r="I96" s="132"/>
      <c r="J96" s="133">
        <f>ROUND(I96*H96,2)</f>
        <v>0</v>
      </c>
      <c r="K96" s="129" t="s">
        <v>131</v>
      </c>
      <c r="L96" s="32"/>
      <c r="M96" s="134" t="s">
        <v>21</v>
      </c>
      <c r="N96" s="135" t="s">
        <v>44</v>
      </c>
      <c r="P96" s="136">
        <f>O96*H96</f>
        <v>0</v>
      </c>
      <c r="Q96" s="136">
        <v>2.5018722040000001</v>
      </c>
      <c r="R96" s="136">
        <f>Q96*H96</f>
        <v>5.0662912131000004</v>
      </c>
      <c r="S96" s="136">
        <v>0</v>
      </c>
      <c r="T96" s="137">
        <f>S96*H96</f>
        <v>0</v>
      </c>
      <c r="AR96" s="138" t="s">
        <v>132</v>
      </c>
      <c r="AT96" s="138" t="s">
        <v>127</v>
      </c>
      <c r="AU96" s="138" t="s">
        <v>83</v>
      </c>
      <c r="AY96" s="17" t="s">
        <v>125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81</v>
      </c>
      <c r="BK96" s="139">
        <f>ROUND(I96*H96,2)</f>
        <v>0</v>
      </c>
      <c r="BL96" s="17" t="s">
        <v>132</v>
      </c>
      <c r="BM96" s="138" t="s">
        <v>796</v>
      </c>
    </row>
    <row r="97" spans="2:65" s="1" customFormat="1">
      <c r="B97" s="32"/>
      <c r="D97" s="140" t="s">
        <v>134</v>
      </c>
      <c r="F97" s="141" t="s">
        <v>797</v>
      </c>
      <c r="I97" s="142"/>
      <c r="L97" s="32"/>
      <c r="M97" s="143"/>
      <c r="T97" s="53"/>
      <c r="AT97" s="17" t="s">
        <v>134</v>
      </c>
      <c r="AU97" s="17" t="s">
        <v>83</v>
      </c>
    </row>
    <row r="98" spans="2:65" s="1" customFormat="1" ht="19.5">
      <c r="B98" s="32"/>
      <c r="D98" s="144" t="s">
        <v>136</v>
      </c>
      <c r="F98" s="145" t="s">
        <v>792</v>
      </c>
      <c r="I98" s="142"/>
      <c r="L98" s="32"/>
      <c r="M98" s="143"/>
      <c r="T98" s="53"/>
      <c r="AT98" s="17" t="s">
        <v>136</v>
      </c>
      <c r="AU98" s="17" t="s">
        <v>83</v>
      </c>
    </row>
    <row r="99" spans="2:65" s="12" customFormat="1">
      <c r="B99" s="146"/>
      <c r="D99" s="144" t="s">
        <v>138</v>
      </c>
      <c r="E99" s="147" t="s">
        <v>21</v>
      </c>
      <c r="F99" s="148" t="s">
        <v>793</v>
      </c>
      <c r="H99" s="149">
        <v>2.0249999999999999</v>
      </c>
      <c r="I99" s="150"/>
      <c r="L99" s="146"/>
      <c r="M99" s="151"/>
      <c r="T99" s="152"/>
      <c r="AT99" s="147" t="s">
        <v>138</v>
      </c>
      <c r="AU99" s="147" t="s">
        <v>83</v>
      </c>
      <c r="AV99" s="12" t="s">
        <v>83</v>
      </c>
      <c r="AW99" s="12" t="s">
        <v>34</v>
      </c>
      <c r="AX99" s="12" t="s">
        <v>81</v>
      </c>
      <c r="AY99" s="147" t="s">
        <v>125</v>
      </c>
    </row>
    <row r="100" spans="2:65" s="11" customFormat="1" ht="22.9" customHeight="1">
      <c r="B100" s="115"/>
      <c r="D100" s="116" t="s">
        <v>72</v>
      </c>
      <c r="E100" s="125" t="s">
        <v>160</v>
      </c>
      <c r="F100" s="125" t="s">
        <v>549</v>
      </c>
      <c r="I100" s="118"/>
      <c r="J100" s="126">
        <f>BK100</f>
        <v>0</v>
      </c>
      <c r="L100" s="115"/>
      <c r="M100" s="120"/>
      <c r="P100" s="121">
        <f>SUM(P101:P104)</f>
        <v>0</v>
      </c>
      <c r="R100" s="121">
        <f>SUM(R101:R104)</f>
        <v>0</v>
      </c>
      <c r="T100" s="122">
        <f>SUM(T101:T104)</f>
        <v>0</v>
      </c>
      <c r="AR100" s="116" t="s">
        <v>81</v>
      </c>
      <c r="AT100" s="123" t="s">
        <v>72</v>
      </c>
      <c r="AU100" s="123" t="s">
        <v>81</v>
      </c>
      <c r="AY100" s="116" t="s">
        <v>125</v>
      </c>
      <c r="BK100" s="124">
        <f>SUM(BK101:BK104)</f>
        <v>0</v>
      </c>
    </row>
    <row r="101" spans="2:65" s="1" customFormat="1" ht="24.2" customHeight="1">
      <c r="B101" s="32"/>
      <c r="C101" s="127" t="s">
        <v>146</v>
      </c>
      <c r="D101" s="127" t="s">
        <v>127</v>
      </c>
      <c r="E101" s="128" t="s">
        <v>798</v>
      </c>
      <c r="F101" s="129" t="s">
        <v>799</v>
      </c>
      <c r="G101" s="130" t="s">
        <v>226</v>
      </c>
      <c r="H101" s="131">
        <v>7.8</v>
      </c>
      <c r="I101" s="132"/>
      <c r="J101" s="133">
        <f>ROUND(I101*H101,2)</f>
        <v>0</v>
      </c>
      <c r="K101" s="129" t="s">
        <v>131</v>
      </c>
      <c r="L101" s="32"/>
      <c r="M101" s="134" t="s">
        <v>21</v>
      </c>
      <c r="N101" s="135" t="s">
        <v>44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132</v>
      </c>
      <c r="AT101" s="138" t="s">
        <v>127</v>
      </c>
      <c r="AU101" s="138" t="s">
        <v>83</v>
      </c>
      <c r="AY101" s="17" t="s">
        <v>125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81</v>
      </c>
      <c r="BK101" s="139">
        <f>ROUND(I101*H101,2)</f>
        <v>0</v>
      </c>
      <c r="BL101" s="17" t="s">
        <v>132</v>
      </c>
      <c r="BM101" s="138" t="s">
        <v>800</v>
      </c>
    </row>
    <row r="102" spans="2:65" s="1" customFormat="1">
      <c r="B102" s="32"/>
      <c r="D102" s="140" t="s">
        <v>134</v>
      </c>
      <c r="F102" s="141" t="s">
        <v>801</v>
      </c>
      <c r="I102" s="142"/>
      <c r="L102" s="32"/>
      <c r="M102" s="143"/>
      <c r="T102" s="53"/>
      <c r="AT102" s="17" t="s">
        <v>134</v>
      </c>
      <c r="AU102" s="17" t="s">
        <v>83</v>
      </c>
    </row>
    <row r="103" spans="2:65" s="1" customFormat="1" ht="24.2" customHeight="1">
      <c r="B103" s="32"/>
      <c r="C103" s="127" t="s">
        <v>132</v>
      </c>
      <c r="D103" s="127" t="s">
        <v>127</v>
      </c>
      <c r="E103" s="128" t="s">
        <v>802</v>
      </c>
      <c r="F103" s="129" t="s">
        <v>803</v>
      </c>
      <c r="G103" s="130" t="s">
        <v>220</v>
      </c>
      <c r="H103" s="131">
        <v>7</v>
      </c>
      <c r="I103" s="132"/>
      <c r="J103" s="133">
        <f>ROUND(I103*H103,2)</f>
        <v>0</v>
      </c>
      <c r="K103" s="129" t="s">
        <v>21</v>
      </c>
      <c r="L103" s="32"/>
      <c r="M103" s="134" t="s">
        <v>21</v>
      </c>
      <c r="N103" s="135" t="s">
        <v>44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132</v>
      </c>
      <c r="AT103" s="138" t="s">
        <v>127</v>
      </c>
      <c r="AU103" s="138" t="s">
        <v>83</v>
      </c>
      <c r="AY103" s="17" t="s">
        <v>125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81</v>
      </c>
      <c r="BK103" s="139">
        <f>ROUND(I103*H103,2)</f>
        <v>0</v>
      </c>
      <c r="BL103" s="17" t="s">
        <v>132</v>
      </c>
      <c r="BM103" s="138" t="s">
        <v>804</v>
      </c>
    </row>
    <row r="104" spans="2:65" s="1" customFormat="1" ht="19.5">
      <c r="B104" s="32"/>
      <c r="D104" s="144" t="s">
        <v>136</v>
      </c>
      <c r="F104" s="145" t="s">
        <v>792</v>
      </c>
      <c r="I104" s="142"/>
      <c r="L104" s="32"/>
      <c r="M104" s="143"/>
      <c r="T104" s="53"/>
      <c r="AT104" s="17" t="s">
        <v>136</v>
      </c>
      <c r="AU104" s="17" t="s">
        <v>83</v>
      </c>
    </row>
    <row r="105" spans="2:65" s="11" customFormat="1" ht="22.9" customHeight="1">
      <c r="B105" s="115"/>
      <c r="D105" s="116" t="s">
        <v>72</v>
      </c>
      <c r="E105" s="125" t="s">
        <v>292</v>
      </c>
      <c r="F105" s="125" t="s">
        <v>293</v>
      </c>
      <c r="I105" s="118"/>
      <c r="J105" s="126">
        <f>BK105</f>
        <v>0</v>
      </c>
      <c r="L105" s="115"/>
      <c r="M105" s="120"/>
      <c r="P105" s="121">
        <f>SUM(P106:P117)</f>
        <v>0</v>
      </c>
      <c r="R105" s="121">
        <f>SUM(R106:R117)</f>
        <v>0</v>
      </c>
      <c r="T105" s="122">
        <f>SUM(T106:T117)</f>
        <v>0</v>
      </c>
      <c r="AR105" s="116" t="s">
        <v>81</v>
      </c>
      <c r="AT105" s="123" t="s">
        <v>72</v>
      </c>
      <c r="AU105" s="123" t="s">
        <v>81</v>
      </c>
      <c r="AY105" s="116" t="s">
        <v>125</v>
      </c>
      <c r="BK105" s="124">
        <f>SUM(BK106:BK117)</f>
        <v>0</v>
      </c>
    </row>
    <row r="106" spans="2:65" s="1" customFormat="1" ht="21.75" customHeight="1">
      <c r="B106" s="32"/>
      <c r="C106" s="127" t="s">
        <v>160</v>
      </c>
      <c r="D106" s="127" t="s">
        <v>127</v>
      </c>
      <c r="E106" s="128" t="s">
        <v>295</v>
      </c>
      <c r="F106" s="129" t="s">
        <v>296</v>
      </c>
      <c r="G106" s="130" t="s">
        <v>262</v>
      </c>
      <c r="H106" s="131">
        <v>3.0379999999999998</v>
      </c>
      <c r="I106" s="132"/>
      <c r="J106" s="133">
        <f>ROUND(I106*H106,2)</f>
        <v>0</v>
      </c>
      <c r="K106" s="129" t="s">
        <v>131</v>
      </c>
      <c r="L106" s="32"/>
      <c r="M106" s="134" t="s">
        <v>21</v>
      </c>
      <c r="N106" s="135" t="s">
        <v>44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132</v>
      </c>
      <c r="AT106" s="138" t="s">
        <v>127</v>
      </c>
      <c r="AU106" s="138" t="s">
        <v>83</v>
      </c>
      <c r="AY106" s="17" t="s">
        <v>125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81</v>
      </c>
      <c r="BK106" s="139">
        <f>ROUND(I106*H106,2)</f>
        <v>0</v>
      </c>
      <c r="BL106" s="17" t="s">
        <v>132</v>
      </c>
      <c r="BM106" s="138" t="s">
        <v>805</v>
      </c>
    </row>
    <row r="107" spans="2:65" s="1" customFormat="1">
      <c r="B107" s="32"/>
      <c r="D107" s="140" t="s">
        <v>134</v>
      </c>
      <c r="F107" s="141" t="s">
        <v>298</v>
      </c>
      <c r="I107" s="142"/>
      <c r="L107" s="32"/>
      <c r="M107" s="143"/>
      <c r="T107" s="53"/>
      <c r="AT107" s="17" t="s">
        <v>134</v>
      </c>
      <c r="AU107" s="17" t="s">
        <v>83</v>
      </c>
    </row>
    <row r="108" spans="2:65" s="1" customFormat="1" ht="19.5">
      <c r="B108" s="32"/>
      <c r="D108" s="144" t="s">
        <v>136</v>
      </c>
      <c r="F108" s="145" t="s">
        <v>792</v>
      </c>
      <c r="I108" s="142"/>
      <c r="L108" s="32"/>
      <c r="M108" s="143"/>
      <c r="T108" s="53"/>
      <c r="AT108" s="17" t="s">
        <v>136</v>
      </c>
      <c r="AU108" s="17" t="s">
        <v>83</v>
      </c>
    </row>
    <row r="109" spans="2:65" s="12" customFormat="1">
      <c r="B109" s="146"/>
      <c r="D109" s="144" t="s">
        <v>138</v>
      </c>
      <c r="E109" s="147" t="s">
        <v>21</v>
      </c>
      <c r="F109" s="148" t="s">
        <v>806</v>
      </c>
      <c r="H109" s="149">
        <v>3.0379999999999998</v>
      </c>
      <c r="I109" s="150"/>
      <c r="L109" s="146"/>
      <c r="M109" s="151"/>
      <c r="T109" s="152"/>
      <c r="AT109" s="147" t="s">
        <v>138</v>
      </c>
      <c r="AU109" s="147" t="s">
        <v>83</v>
      </c>
      <c r="AV109" s="12" t="s">
        <v>83</v>
      </c>
      <c r="AW109" s="12" t="s">
        <v>34</v>
      </c>
      <c r="AX109" s="12" t="s">
        <v>81</v>
      </c>
      <c r="AY109" s="147" t="s">
        <v>125</v>
      </c>
    </row>
    <row r="110" spans="2:65" s="1" customFormat="1" ht="24.2" customHeight="1">
      <c r="B110" s="32"/>
      <c r="C110" s="127" t="s">
        <v>165</v>
      </c>
      <c r="D110" s="127" t="s">
        <v>127</v>
      </c>
      <c r="E110" s="128" t="s">
        <v>300</v>
      </c>
      <c r="F110" s="129" t="s">
        <v>807</v>
      </c>
      <c r="G110" s="130" t="s">
        <v>262</v>
      </c>
      <c r="H110" s="131">
        <v>18.228000000000002</v>
      </c>
      <c r="I110" s="132"/>
      <c r="J110" s="133">
        <f>ROUND(I110*H110,2)</f>
        <v>0</v>
      </c>
      <c r="K110" s="129" t="s">
        <v>131</v>
      </c>
      <c r="L110" s="32"/>
      <c r="M110" s="134" t="s">
        <v>21</v>
      </c>
      <c r="N110" s="135" t="s">
        <v>44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132</v>
      </c>
      <c r="AT110" s="138" t="s">
        <v>127</v>
      </c>
      <c r="AU110" s="138" t="s">
        <v>83</v>
      </c>
      <c r="AY110" s="17" t="s">
        <v>125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81</v>
      </c>
      <c r="BK110" s="139">
        <f>ROUND(I110*H110,2)</f>
        <v>0</v>
      </c>
      <c r="BL110" s="17" t="s">
        <v>132</v>
      </c>
      <c r="BM110" s="138" t="s">
        <v>808</v>
      </c>
    </row>
    <row r="111" spans="2:65" s="1" customFormat="1">
      <c r="B111" s="32"/>
      <c r="D111" s="140" t="s">
        <v>134</v>
      </c>
      <c r="F111" s="141" t="s">
        <v>303</v>
      </c>
      <c r="I111" s="142"/>
      <c r="L111" s="32"/>
      <c r="M111" s="143"/>
      <c r="T111" s="53"/>
      <c r="AT111" s="17" t="s">
        <v>134</v>
      </c>
      <c r="AU111" s="17" t="s">
        <v>83</v>
      </c>
    </row>
    <row r="112" spans="2:65" s="1" customFormat="1" ht="19.5">
      <c r="B112" s="32"/>
      <c r="D112" s="144" t="s">
        <v>136</v>
      </c>
      <c r="F112" s="145" t="s">
        <v>792</v>
      </c>
      <c r="I112" s="142"/>
      <c r="L112" s="32"/>
      <c r="M112" s="143"/>
      <c r="T112" s="53"/>
      <c r="AT112" s="17" t="s">
        <v>136</v>
      </c>
      <c r="AU112" s="17" t="s">
        <v>83</v>
      </c>
    </row>
    <row r="113" spans="2:65" s="12" customFormat="1">
      <c r="B113" s="146"/>
      <c r="D113" s="144" t="s">
        <v>138</v>
      </c>
      <c r="F113" s="148" t="s">
        <v>809</v>
      </c>
      <c r="H113" s="149">
        <v>18.228000000000002</v>
      </c>
      <c r="I113" s="150"/>
      <c r="L113" s="146"/>
      <c r="M113" s="151"/>
      <c r="T113" s="152"/>
      <c r="AT113" s="147" t="s">
        <v>138</v>
      </c>
      <c r="AU113" s="147" t="s">
        <v>83</v>
      </c>
      <c r="AV113" s="12" t="s">
        <v>83</v>
      </c>
      <c r="AW113" s="12" t="s">
        <v>4</v>
      </c>
      <c r="AX113" s="12" t="s">
        <v>81</v>
      </c>
      <c r="AY113" s="147" t="s">
        <v>125</v>
      </c>
    </row>
    <row r="114" spans="2:65" s="1" customFormat="1" ht="24.2" customHeight="1">
      <c r="B114" s="32"/>
      <c r="C114" s="127" t="s">
        <v>171</v>
      </c>
      <c r="D114" s="127" t="s">
        <v>127</v>
      </c>
      <c r="E114" s="128" t="s">
        <v>713</v>
      </c>
      <c r="F114" s="129" t="s">
        <v>714</v>
      </c>
      <c r="G114" s="130" t="s">
        <v>262</v>
      </c>
      <c r="H114" s="131">
        <v>3.0379999999999998</v>
      </c>
      <c r="I114" s="132"/>
      <c r="J114" s="133">
        <f>ROUND(I114*H114,2)</f>
        <v>0</v>
      </c>
      <c r="K114" s="129" t="s">
        <v>131</v>
      </c>
      <c r="L114" s="32"/>
      <c r="M114" s="134" t="s">
        <v>21</v>
      </c>
      <c r="N114" s="135" t="s">
        <v>44</v>
      </c>
      <c r="P114" s="136">
        <f>O114*H114</f>
        <v>0</v>
      </c>
      <c r="Q114" s="136">
        <v>0</v>
      </c>
      <c r="R114" s="136">
        <f>Q114*H114</f>
        <v>0</v>
      </c>
      <c r="S114" s="136">
        <v>0</v>
      </c>
      <c r="T114" s="137">
        <f>S114*H114</f>
        <v>0</v>
      </c>
      <c r="AR114" s="138" t="s">
        <v>132</v>
      </c>
      <c r="AT114" s="138" t="s">
        <v>127</v>
      </c>
      <c r="AU114" s="138" t="s">
        <v>83</v>
      </c>
      <c r="AY114" s="17" t="s">
        <v>125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81</v>
      </c>
      <c r="BK114" s="139">
        <f>ROUND(I114*H114,2)</f>
        <v>0</v>
      </c>
      <c r="BL114" s="17" t="s">
        <v>132</v>
      </c>
      <c r="BM114" s="138" t="s">
        <v>810</v>
      </c>
    </row>
    <row r="115" spans="2:65" s="1" customFormat="1">
      <c r="B115" s="32"/>
      <c r="D115" s="140" t="s">
        <v>134</v>
      </c>
      <c r="F115" s="141" t="s">
        <v>716</v>
      </c>
      <c r="I115" s="142"/>
      <c r="L115" s="32"/>
      <c r="M115" s="143"/>
      <c r="T115" s="53"/>
      <c r="AT115" s="17" t="s">
        <v>134</v>
      </c>
      <c r="AU115" s="17" t="s">
        <v>83</v>
      </c>
    </row>
    <row r="116" spans="2:65" s="1" customFormat="1" ht="19.5">
      <c r="B116" s="32"/>
      <c r="D116" s="144" t="s">
        <v>136</v>
      </c>
      <c r="F116" s="145" t="s">
        <v>792</v>
      </c>
      <c r="I116" s="142"/>
      <c r="L116" s="32"/>
      <c r="M116" s="143"/>
      <c r="T116" s="53"/>
      <c r="AT116" s="17" t="s">
        <v>136</v>
      </c>
      <c r="AU116" s="17" t="s">
        <v>83</v>
      </c>
    </row>
    <row r="117" spans="2:65" s="12" customFormat="1">
      <c r="B117" s="146"/>
      <c r="D117" s="144" t="s">
        <v>138</v>
      </c>
      <c r="E117" s="147" t="s">
        <v>21</v>
      </c>
      <c r="F117" s="148" t="s">
        <v>806</v>
      </c>
      <c r="H117" s="149">
        <v>3.0379999999999998</v>
      </c>
      <c r="I117" s="150"/>
      <c r="L117" s="146"/>
      <c r="M117" s="151"/>
      <c r="T117" s="152"/>
      <c r="AT117" s="147" t="s">
        <v>138</v>
      </c>
      <c r="AU117" s="147" t="s">
        <v>83</v>
      </c>
      <c r="AV117" s="12" t="s">
        <v>83</v>
      </c>
      <c r="AW117" s="12" t="s">
        <v>34</v>
      </c>
      <c r="AX117" s="12" t="s">
        <v>81</v>
      </c>
      <c r="AY117" s="147" t="s">
        <v>125</v>
      </c>
    </row>
    <row r="118" spans="2:65" s="11" customFormat="1" ht="22.9" customHeight="1">
      <c r="B118" s="115"/>
      <c r="D118" s="116" t="s">
        <v>72</v>
      </c>
      <c r="E118" s="125" t="s">
        <v>315</v>
      </c>
      <c r="F118" s="125" t="s">
        <v>316</v>
      </c>
      <c r="I118" s="118"/>
      <c r="J118" s="126">
        <f>BK118</f>
        <v>0</v>
      </c>
      <c r="L118" s="115"/>
      <c r="M118" s="120"/>
      <c r="P118" s="121">
        <f>SUM(P119:P121)</f>
        <v>0</v>
      </c>
      <c r="R118" s="121">
        <f>SUM(R119:R121)</f>
        <v>0</v>
      </c>
      <c r="T118" s="122">
        <f>SUM(T119:T121)</f>
        <v>0</v>
      </c>
      <c r="AR118" s="116" t="s">
        <v>81</v>
      </c>
      <c r="AT118" s="123" t="s">
        <v>72</v>
      </c>
      <c r="AU118" s="123" t="s">
        <v>81</v>
      </c>
      <c r="AY118" s="116" t="s">
        <v>125</v>
      </c>
      <c r="BK118" s="124">
        <f>SUM(BK119:BK121)</f>
        <v>0</v>
      </c>
    </row>
    <row r="119" spans="2:65" s="1" customFormat="1" ht="16.5" customHeight="1">
      <c r="B119" s="32"/>
      <c r="C119" s="127" t="s">
        <v>169</v>
      </c>
      <c r="D119" s="127" t="s">
        <v>127</v>
      </c>
      <c r="E119" s="128" t="s">
        <v>718</v>
      </c>
      <c r="F119" s="129" t="s">
        <v>719</v>
      </c>
      <c r="G119" s="130" t="s">
        <v>262</v>
      </c>
      <c r="H119" s="131">
        <v>5.0659999999999998</v>
      </c>
      <c r="I119" s="132"/>
      <c r="J119" s="133">
        <f>ROUND(I119*H119,2)</f>
        <v>0</v>
      </c>
      <c r="K119" s="129" t="s">
        <v>131</v>
      </c>
      <c r="L119" s="32"/>
      <c r="M119" s="134" t="s">
        <v>21</v>
      </c>
      <c r="N119" s="135" t="s">
        <v>44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132</v>
      </c>
      <c r="AT119" s="138" t="s">
        <v>127</v>
      </c>
      <c r="AU119" s="138" t="s">
        <v>83</v>
      </c>
      <c r="AY119" s="17" t="s">
        <v>125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81</v>
      </c>
      <c r="BK119" s="139">
        <f>ROUND(I119*H119,2)</f>
        <v>0</v>
      </c>
      <c r="BL119" s="17" t="s">
        <v>132</v>
      </c>
      <c r="BM119" s="138" t="s">
        <v>811</v>
      </c>
    </row>
    <row r="120" spans="2:65" s="1" customFormat="1">
      <c r="B120" s="32"/>
      <c r="D120" s="140" t="s">
        <v>134</v>
      </c>
      <c r="F120" s="141" t="s">
        <v>721</v>
      </c>
      <c r="I120" s="142"/>
      <c r="L120" s="32"/>
      <c r="M120" s="143"/>
      <c r="T120" s="53"/>
      <c r="AT120" s="17" t="s">
        <v>134</v>
      </c>
      <c r="AU120" s="17" t="s">
        <v>83</v>
      </c>
    </row>
    <row r="121" spans="2:65" s="1" customFormat="1" ht="19.5">
      <c r="B121" s="32"/>
      <c r="D121" s="144" t="s">
        <v>136</v>
      </c>
      <c r="F121" s="145" t="s">
        <v>344</v>
      </c>
      <c r="I121" s="142"/>
      <c r="L121" s="32"/>
      <c r="M121" s="143"/>
      <c r="T121" s="53"/>
      <c r="AT121" s="17" t="s">
        <v>136</v>
      </c>
      <c r="AU121" s="17" t="s">
        <v>83</v>
      </c>
    </row>
    <row r="122" spans="2:65" s="11" customFormat="1" ht="25.9" customHeight="1">
      <c r="B122" s="115"/>
      <c r="D122" s="116" t="s">
        <v>72</v>
      </c>
      <c r="E122" s="117" t="s">
        <v>322</v>
      </c>
      <c r="F122" s="117" t="s">
        <v>323</v>
      </c>
      <c r="I122" s="118"/>
      <c r="J122" s="119">
        <f>BK122</f>
        <v>0</v>
      </c>
      <c r="L122" s="115"/>
      <c r="M122" s="120"/>
      <c r="P122" s="121">
        <f>P123+P138</f>
        <v>0</v>
      </c>
      <c r="R122" s="121">
        <f>R123+R138</f>
        <v>8.6000000000000007E-2</v>
      </c>
      <c r="T122" s="122">
        <f>T123+T138</f>
        <v>0</v>
      </c>
      <c r="AR122" s="116" t="s">
        <v>83</v>
      </c>
      <c r="AT122" s="123" t="s">
        <v>72</v>
      </c>
      <c r="AU122" s="123" t="s">
        <v>73</v>
      </c>
      <c r="AY122" s="116" t="s">
        <v>125</v>
      </c>
      <c r="BK122" s="124">
        <f>BK123+BK138</f>
        <v>0</v>
      </c>
    </row>
    <row r="123" spans="2:65" s="11" customFormat="1" ht="22.9" customHeight="1">
      <c r="B123" s="115"/>
      <c r="D123" s="116" t="s">
        <v>72</v>
      </c>
      <c r="E123" s="125" t="s">
        <v>812</v>
      </c>
      <c r="F123" s="125" t="s">
        <v>813</v>
      </c>
      <c r="I123" s="118"/>
      <c r="J123" s="126">
        <f>BK123</f>
        <v>0</v>
      </c>
      <c r="L123" s="115"/>
      <c r="M123" s="120"/>
      <c r="P123" s="121">
        <f>SUM(P124:P137)</f>
        <v>0</v>
      </c>
      <c r="R123" s="121">
        <f>SUM(R124:R137)</f>
        <v>0</v>
      </c>
      <c r="T123" s="122">
        <f>SUM(T124:T137)</f>
        <v>0</v>
      </c>
      <c r="AR123" s="116" t="s">
        <v>83</v>
      </c>
      <c r="AT123" s="123" t="s">
        <v>72</v>
      </c>
      <c r="AU123" s="123" t="s">
        <v>81</v>
      </c>
      <c r="AY123" s="116" t="s">
        <v>125</v>
      </c>
      <c r="BK123" s="124">
        <f>SUM(BK124:BK137)</f>
        <v>0</v>
      </c>
    </row>
    <row r="124" spans="2:65" s="1" customFormat="1" ht="16.5" customHeight="1">
      <c r="B124" s="32"/>
      <c r="C124" s="127" t="s">
        <v>179</v>
      </c>
      <c r="D124" s="127" t="s">
        <v>127</v>
      </c>
      <c r="E124" s="128" t="s">
        <v>814</v>
      </c>
      <c r="F124" s="129" t="s">
        <v>815</v>
      </c>
      <c r="G124" s="130" t="s">
        <v>226</v>
      </c>
      <c r="H124" s="131">
        <v>20.100000000000001</v>
      </c>
      <c r="I124" s="132"/>
      <c r="J124" s="133">
        <f>ROUND(I124*H124,2)</f>
        <v>0</v>
      </c>
      <c r="K124" s="129" t="s">
        <v>21</v>
      </c>
      <c r="L124" s="32"/>
      <c r="M124" s="134" t="s">
        <v>21</v>
      </c>
      <c r="N124" s="135" t="s">
        <v>44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217</v>
      </c>
      <c r="AT124" s="138" t="s">
        <v>127</v>
      </c>
      <c r="AU124" s="138" t="s">
        <v>83</v>
      </c>
      <c r="AY124" s="17" t="s">
        <v>125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81</v>
      </c>
      <c r="BK124" s="139">
        <f>ROUND(I124*H124,2)</f>
        <v>0</v>
      </c>
      <c r="BL124" s="17" t="s">
        <v>217</v>
      </c>
      <c r="BM124" s="138" t="s">
        <v>816</v>
      </c>
    </row>
    <row r="125" spans="2:65" s="1" customFormat="1" ht="19.5">
      <c r="B125" s="32"/>
      <c r="D125" s="144" t="s">
        <v>136</v>
      </c>
      <c r="F125" s="145" t="s">
        <v>792</v>
      </c>
      <c r="I125" s="142"/>
      <c r="L125" s="32"/>
      <c r="M125" s="143"/>
      <c r="T125" s="53"/>
      <c r="AT125" s="17" t="s">
        <v>136</v>
      </c>
      <c r="AU125" s="17" t="s">
        <v>83</v>
      </c>
    </row>
    <row r="126" spans="2:65" s="1" customFormat="1" ht="16.5" customHeight="1">
      <c r="B126" s="32"/>
      <c r="C126" s="160" t="s">
        <v>185</v>
      </c>
      <c r="D126" s="160" t="s">
        <v>166</v>
      </c>
      <c r="E126" s="161" t="s">
        <v>817</v>
      </c>
      <c r="F126" s="162" t="s">
        <v>818</v>
      </c>
      <c r="G126" s="163" t="s">
        <v>130</v>
      </c>
      <c r="H126" s="164">
        <v>0.16500000000000001</v>
      </c>
      <c r="I126" s="165"/>
      <c r="J126" s="166">
        <f>ROUND(I126*H126,2)</f>
        <v>0</v>
      </c>
      <c r="K126" s="162" t="s">
        <v>21</v>
      </c>
      <c r="L126" s="167"/>
      <c r="M126" s="168" t="s">
        <v>21</v>
      </c>
      <c r="N126" s="169" t="s">
        <v>44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310</v>
      </c>
      <c r="AT126" s="138" t="s">
        <v>166</v>
      </c>
      <c r="AU126" s="138" t="s">
        <v>83</v>
      </c>
      <c r="AY126" s="17" t="s">
        <v>125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81</v>
      </c>
      <c r="BK126" s="139">
        <f>ROUND(I126*H126,2)</f>
        <v>0</v>
      </c>
      <c r="BL126" s="17" t="s">
        <v>217</v>
      </c>
      <c r="BM126" s="138" t="s">
        <v>819</v>
      </c>
    </row>
    <row r="127" spans="2:65" s="1" customFormat="1" ht="19.5">
      <c r="B127" s="32"/>
      <c r="D127" s="144" t="s">
        <v>136</v>
      </c>
      <c r="F127" s="145" t="s">
        <v>792</v>
      </c>
      <c r="I127" s="142"/>
      <c r="L127" s="32"/>
      <c r="M127" s="143"/>
      <c r="T127" s="53"/>
      <c r="AT127" s="17" t="s">
        <v>136</v>
      </c>
      <c r="AU127" s="17" t="s">
        <v>83</v>
      </c>
    </row>
    <row r="128" spans="2:65" s="1" customFormat="1" ht="16.5" customHeight="1">
      <c r="B128" s="32"/>
      <c r="C128" s="160" t="s">
        <v>191</v>
      </c>
      <c r="D128" s="160" t="s">
        <v>166</v>
      </c>
      <c r="E128" s="161" t="s">
        <v>820</v>
      </c>
      <c r="F128" s="162" t="s">
        <v>821</v>
      </c>
      <c r="G128" s="163" t="s">
        <v>130</v>
      </c>
      <c r="H128" s="164">
        <v>0.504</v>
      </c>
      <c r="I128" s="165"/>
      <c r="J128" s="166">
        <f>ROUND(I128*H128,2)</f>
        <v>0</v>
      </c>
      <c r="K128" s="162" t="s">
        <v>21</v>
      </c>
      <c r="L128" s="167"/>
      <c r="M128" s="168" t="s">
        <v>21</v>
      </c>
      <c r="N128" s="169" t="s">
        <v>44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AR128" s="138" t="s">
        <v>310</v>
      </c>
      <c r="AT128" s="138" t="s">
        <v>166</v>
      </c>
      <c r="AU128" s="138" t="s">
        <v>83</v>
      </c>
      <c r="AY128" s="17" t="s">
        <v>125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81</v>
      </c>
      <c r="BK128" s="139">
        <f>ROUND(I128*H128,2)</f>
        <v>0</v>
      </c>
      <c r="BL128" s="17" t="s">
        <v>217</v>
      </c>
      <c r="BM128" s="138" t="s">
        <v>822</v>
      </c>
    </row>
    <row r="129" spans="2:65" s="1" customFormat="1" ht="19.5">
      <c r="B129" s="32"/>
      <c r="D129" s="144" t="s">
        <v>136</v>
      </c>
      <c r="F129" s="145" t="s">
        <v>792</v>
      </c>
      <c r="I129" s="142"/>
      <c r="L129" s="32"/>
      <c r="M129" s="143"/>
      <c r="T129" s="53"/>
      <c r="AT129" s="17" t="s">
        <v>136</v>
      </c>
      <c r="AU129" s="17" t="s">
        <v>83</v>
      </c>
    </row>
    <row r="130" spans="2:65" s="1" customFormat="1" ht="16.5" customHeight="1">
      <c r="B130" s="32"/>
      <c r="C130" s="160" t="s">
        <v>198</v>
      </c>
      <c r="D130" s="160" t="s">
        <v>166</v>
      </c>
      <c r="E130" s="161" t="s">
        <v>823</v>
      </c>
      <c r="F130" s="162" t="s">
        <v>824</v>
      </c>
      <c r="G130" s="163" t="s">
        <v>143</v>
      </c>
      <c r="H130" s="164">
        <v>1616</v>
      </c>
      <c r="I130" s="165"/>
      <c r="J130" s="166">
        <f>ROUND(I130*H130,2)</f>
        <v>0</v>
      </c>
      <c r="K130" s="162" t="s">
        <v>21</v>
      </c>
      <c r="L130" s="167"/>
      <c r="M130" s="168" t="s">
        <v>21</v>
      </c>
      <c r="N130" s="169" t="s">
        <v>44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310</v>
      </c>
      <c r="AT130" s="138" t="s">
        <v>166</v>
      </c>
      <c r="AU130" s="138" t="s">
        <v>83</v>
      </c>
      <c r="AY130" s="17" t="s">
        <v>125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81</v>
      </c>
      <c r="BK130" s="139">
        <f>ROUND(I130*H130,2)</f>
        <v>0</v>
      </c>
      <c r="BL130" s="17" t="s">
        <v>217</v>
      </c>
      <c r="BM130" s="138" t="s">
        <v>825</v>
      </c>
    </row>
    <row r="131" spans="2:65" s="1" customFormat="1" ht="29.25">
      <c r="B131" s="32"/>
      <c r="D131" s="144" t="s">
        <v>136</v>
      </c>
      <c r="F131" s="145" t="s">
        <v>826</v>
      </c>
      <c r="I131" s="142"/>
      <c r="L131" s="32"/>
      <c r="M131" s="143"/>
      <c r="T131" s="53"/>
      <c r="AT131" s="17" t="s">
        <v>136</v>
      </c>
      <c r="AU131" s="17" t="s">
        <v>83</v>
      </c>
    </row>
    <row r="132" spans="2:65" s="12" customFormat="1">
      <c r="B132" s="146"/>
      <c r="D132" s="144" t="s">
        <v>138</v>
      </c>
      <c r="F132" s="148" t="s">
        <v>827</v>
      </c>
      <c r="H132" s="149">
        <v>1616</v>
      </c>
      <c r="I132" s="150"/>
      <c r="L132" s="146"/>
      <c r="M132" s="151"/>
      <c r="T132" s="152"/>
      <c r="AT132" s="147" t="s">
        <v>138</v>
      </c>
      <c r="AU132" s="147" t="s">
        <v>83</v>
      </c>
      <c r="AV132" s="12" t="s">
        <v>83</v>
      </c>
      <c r="AW132" s="12" t="s">
        <v>4</v>
      </c>
      <c r="AX132" s="12" t="s">
        <v>81</v>
      </c>
      <c r="AY132" s="147" t="s">
        <v>125</v>
      </c>
    </row>
    <row r="133" spans="2:65" s="1" customFormat="1" ht="16.5" customHeight="1">
      <c r="B133" s="32"/>
      <c r="C133" s="160" t="s">
        <v>204</v>
      </c>
      <c r="D133" s="160" t="s">
        <v>166</v>
      </c>
      <c r="E133" s="161" t="s">
        <v>243</v>
      </c>
      <c r="F133" s="162" t="s">
        <v>244</v>
      </c>
      <c r="G133" s="163" t="s">
        <v>245</v>
      </c>
      <c r="H133" s="164">
        <v>1.5</v>
      </c>
      <c r="I133" s="165"/>
      <c r="J133" s="166">
        <f>ROUND(I133*H133,2)</f>
        <v>0</v>
      </c>
      <c r="K133" s="162" t="s">
        <v>21</v>
      </c>
      <c r="L133" s="167"/>
      <c r="M133" s="168" t="s">
        <v>21</v>
      </c>
      <c r="N133" s="169" t="s">
        <v>44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310</v>
      </c>
      <c r="AT133" s="138" t="s">
        <v>166</v>
      </c>
      <c r="AU133" s="138" t="s">
        <v>83</v>
      </c>
      <c r="AY133" s="17" t="s">
        <v>125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7" t="s">
        <v>81</v>
      </c>
      <c r="BK133" s="139">
        <f>ROUND(I133*H133,2)</f>
        <v>0</v>
      </c>
      <c r="BL133" s="17" t="s">
        <v>217</v>
      </c>
      <c r="BM133" s="138" t="s">
        <v>828</v>
      </c>
    </row>
    <row r="134" spans="2:65" s="1" customFormat="1" ht="19.5">
      <c r="B134" s="32"/>
      <c r="D134" s="144" t="s">
        <v>136</v>
      </c>
      <c r="F134" s="145" t="s">
        <v>792</v>
      </c>
      <c r="I134" s="142"/>
      <c r="L134" s="32"/>
      <c r="M134" s="143"/>
      <c r="T134" s="53"/>
      <c r="AT134" s="17" t="s">
        <v>136</v>
      </c>
      <c r="AU134" s="17" t="s">
        <v>83</v>
      </c>
    </row>
    <row r="135" spans="2:65" s="1" customFormat="1" ht="24.2" customHeight="1">
      <c r="B135" s="32"/>
      <c r="C135" s="127" t="s">
        <v>209</v>
      </c>
      <c r="D135" s="127" t="s">
        <v>127</v>
      </c>
      <c r="E135" s="128" t="s">
        <v>829</v>
      </c>
      <c r="F135" s="129" t="s">
        <v>830</v>
      </c>
      <c r="G135" s="130" t="s">
        <v>782</v>
      </c>
      <c r="H135" s="179"/>
      <c r="I135" s="132"/>
      <c r="J135" s="133">
        <f>ROUND(I135*H135,2)</f>
        <v>0</v>
      </c>
      <c r="K135" s="129" t="s">
        <v>131</v>
      </c>
      <c r="L135" s="32"/>
      <c r="M135" s="134" t="s">
        <v>21</v>
      </c>
      <c r="N135" s="135" t="s">
        <v>44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217</v>
      </c>
      <c r="AT135" s="138" t="s">
        <v>127</v>
      </c>
      <c r="AU135" s="138" t="s">
        <v>83</v>
      </c>
      <c r="AY135" s="17" t="s">
        <v>125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81</v>
      </c>
      <c r="BK135" s="139">
        <f>ROUND(I135*H135,2)</f>
        <v>0</v>
      </c>
      <c r="BL135" s="17" t="s">
        <v>217</v>
      </c>
      <c r="BM135" s="138" t="s">
        <v>831</v>
      </c>
    </row>
    <row r="136" spans="2:65" s="1" customFormat="1">
      <c r="B136" s="32"/>
      <c r="D136" s="140" t="s">
        <v>134</v>
      </c>
      <c r="F136" s="141" t="s">
        <v>832</v>
      </c>
      <c r="I136" s="142"/>
      <c r="L136" s="32"/>
      <c r="M136" s="143"/>
      <c r="T136" s="53"/>
      <c r="AT136" s="17" t="s">
        <v>134</v>
      </c>
      <c r="AU136" s="17" t="s">
        <v>83</v>
      </c>
    </row>
    <row r="137" spans="2:65" s="1" customFormat="1" ht="19.5">
      <c r="B137" s="32"/>
      <c r="D137" s="144" t="s">
        <v>136</v>
      </c>
      <c r="F137" s="145" t="s">
        <v>792</v>
      </c>
      <c r="I137" s="142"/>
      <c r="L137" s="32"/>
      <c r="M137" s="143"/>
      <c r="T137" s="53"/>
      <c r="AT137" s="17" t="s">
        <v>136</v>
      </c>
      <c r="AU137" s="17" t="s">
        <v>83</v>
      </c>
    </row>
    <row r="138" spans="2:65" s="11" customFormat="1" ht="22.9" customHeight="1">
      <c r="B138" s="115"/>
      <c r="D138" s="116" t="s">
        <v>72</v>
      </c>
      <c r="E138" s="125" t="s">
        <v>833</v>
      </c>
      <c r="F138" s="125" t="s">
        <v>834</v>
      </c>
      <c r="I138" s="118"/>
      <c r="J138" s="126">
        <f>BK138</f>
        <v>0</v>
      </c>
      <c r="L138" s="115"/>
      <c r="M138" s="120"/>
      <c r="P138" s="121">
        <f>SUM(P139:P165)</f>
        <v>0</v>
      </c>
      <c r="R138" s="121">
        <f>SUM(R139:R165)</f>
        <v>8.6000000000000007E-2</v>
      </c>
      <c r="T138" s="122">
        <f>SUM(T139:T165)</f>
        <v>0</v>
      </c>
      <c r="AR138" s="116" t="s">
        <v>83</v>
      </c>
      <c r="AT138" s="123" t="s">
        <v>72</v>
      </c>
      <c r="AU138" s="123" t="s">
        <v>81</v>
      </c>
      <c r="AY138" s="116" t="s">
        <v>125</v>
      </c>
      <c r="BK138" s="124">
        <f>SUM(BK139:BK165)</f>
        <v>0</v>
      </c>
    </row>
    <row r="139" spans="2:65" s="1" customFormat="1" ht="16.5" customHeight="1">
      <c r="B139" s="32"/>
      <c r="C139" s="127" t="s">
        <v>8</v>
      </c>
      <c r="D139" s="127" t="s">
        <v>127</v>
      </c>
      <c r="E139" s="128" t="s">
        <v>835</v>
      </c>
      <c r="F139" s="129" t="s">
        <v>836</v>
      </c>
      <c r="G139" s="130" t="s">
        <v>403</v>
      </c>
      <c r="H139" s="131">
        <v>616</v>
      </c>
      <c r="I139" s="132"/>
      <c r="J139" s="133">
        <f>ROUND(I139*H139,2)</f>
        <v>0</v>
      </c>
      <c r="K139" s="129" t="s">
        <v>21</v>
      </c>
      <c r="L139" s="32"/>
      <c r="M139" s="134" t="s">
        <v>21</v>
      </c>
      <c r="N139" s="135" t="s">
        <v>44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217</v>
      </c>
      <c r="AT139" s="138" t="s">
        <v>127</v>
      </c>
      <c r="AU139" s="138" t="s">
        <v>83</v>
      </c>
      <c r="AY139" s="17" t="s">
        <v>125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81</v>
      </c>
      <c r="BK139" s="139">
        <f>ROUND(I139*H139,2)</f>
        <v>0</v>
      </c>
      <c r="BL139" s="17" t="s">
        <v>217</v>
      </c>
      <c r="BM139" s="138" t="s">
        <v>837</v>
      </c>
    </row>
    <row r="140" spans="2:65" s="1" customFormat="1" ht="19.5">
      <c r="B140" s="32"/>
      <c r="D140" s="144" t="s">
        <v>136</v>
      </c>
      <c r="F140" s="145" t="s">
        <v>792</v>
      </c>
      <c r="I140" s="142"/>
      <c r="L140" s="32"/>
      <c r="M140" s="143"/>
      <c r="T140" s="53"/>
      <c r="AT140" s="17" t="s">
        <v>136</v>
      </c>
      <c r="AU140" s="17" t="s">
        <v>83</v>
      </c>
    </row>
    <row r="141" spans="2:65" s="12" customFormat="1">
      <c r="B141" s="146"/>
      <c r="D141" s="144" t="s">
        <v>138</v>
      </c>
      <c r="E141" s="147" t="s">
        <v>21</v>
      </c>
      <c r="F141" s="148" t="s">
        <v>838</v>
      </c>
      <c r="H141" s="149">
        <v>616</v>
      </c>
      <c r="I141" s="150"/>
      <c r="L141" s="146"/>
      <c r="M141" s="151"/>
      <c r="T141" s="152"/>
      <c r="AT141" s="147" t="s">
        <v>138</v>
      </c>
      <c r="AU141" s="147" t="s">
        <v>83</v>
      </c>
      <c r="AV141" s="12" t="s">
        <v>83</v>
      </c>
      <c r="AW141" s="12" t="s">
        <v>34</v>
      </c>
      <c r="AX141" s="12" t="s">
        <v>81</v>
      </c>
      <c r="AY141" s="147" t="s">
        <v>125</v>
      </c>
    </row>
    <row r="142" spans="2:65" s="1" customFormat="1" ht="16.5" customHeight="1">
      <c r="B142" s="32"/>
      <c r="C142" s="160" t="s">
        <v>217</v>
      </c>
      <c r="D142" s="160" t="s">
        <v>166</v>
      </c>
      <c r="E142" s="161" t="s">
        <v>839</v>
      </c>
      <c r="F142" s="162" t="s">
        <v>840</v>
      </c>
      <c r="G142" s="163" t="s">
        <v>262</v>
      </c>
      <c r="H142" s="164">
        <v>0.51100000000000001</v>
      </c>
      <c r="I142" s="165"/>
      <c r="J142" s="166">
        <f>ROUND(I142*H142,2)</f>
        <v>0</v>
      </c>
      <c r="K142" s="162" t="s">
        <v>21</v>
      </c>
      <c r="L142" s="167"/>
      <c r="M142" s="168" t="s">
        <v>21</v>
      </c>
      <c r="N142" s="169" t="s">
        <v>44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310</v>
      </c>
      <c r="AT142" s="138" t="s">
        <v>166</v>
      </c>
      <c r="AU142" s="138" t="s">
        <v>83</v>
      </c>
      <c r="AY142" s="17" t="s">
        <v>125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81</v>
      </c>
      <c r="BK142" s="139">
        <f>ROUND(I142*H142,2)</f>
        <v>0</v>
      </c>
      <c r="BL142" s="17" t="s">
        <v>217</v>
      </c>
      <c r="BM142" s="138" t="s">
        <v>841</v>
      </c>
    </row>
    <row r="143" spans="2:65" s="1" customFormat="1" ht="19.5">
      <c r="B143" s="32"/>
      <c r="D143" s="144" t="s">
        <v>136</v>
      </c>
      <c r="F143" s="145" t="s">
        <v>792</v>
      </c>
      <c r="I143" s="142"/>
      <c r="L143" s="32"/>
      <c r="M143" s="143"/>
      <c r="T143" s="53"/>
      <c r="AT143" s="17" t="s">
        <v>136</v>
      </c>
      <c r="AU143" s="17" t="s">
        <v>83</v>
      </c>
    </row>
    <row r="144" spans="2:65" s="12" customFormat="1">
      <c r="B144" s="146"/>
      <c r="D144" s="144" t="s">
        <v>138</v>
      </c>
      <c r="E144" s="147" t="s">
        <v>21</v>
      </c>
      <c r="F144" s="148" t="s">
        <v>842</v>
      </c>
      <c r="H144" s="149">
        <v>0.51100000000000001</v>
      </c>
      <c r="I144" s="150"/>
      <c r="L144" s="146"/>
      <c r="M144" s="151"/>
      <c r="T144" s="152"/>
      <c r="AT144" s="147" t="s">
        <v>138</v>
      </c>
      <c r="AU144" s="147" t="s">
        <v>83</v>
      </c>
      <c r="AV144" s="12" t="s">
        <v>83</v>
      </c>
      <c r="AW144" s="12" t="s">
        <v>34</v>
      </c>
      <c r="AX144" s="12" t="s">
        <v>81</v>
      </c>
      <c r="AY144" s="147" t="s">
        <v>125</v>
      </c>
    </row>
    <row r="145" spans="2:65" s="1" customFormat="1" ht="16.5" customHeight="1">
      <c r="B145" s="32"/>
      <c r="C145" s="160" t="s">
        <v>223</v>
      </c>
      <c r="D145" s="160" t="s">
        <v>166</v>
      </c>
      <c r="E145" s="161" t="s">
        <v>843</v>
      </c>
      <c r="F145" s="162" t="s">
        <v>844</v>
      </c>
      <c r="G145" s="163" t="s">
        <v>262</v>
      </c>
      <c r="H145" s="164">
        <v>0.08</v>
      </c>
      <c r="I145" s="165"/>
      <c r="J145" s="166">
        <f>ROUND(I145*H145,2)</f>
        <v>0</v>
      </c>
      <c r="K145" s="162" t="s">
        <v>131</v>
      </c>
      <c r="L145" s="167"/>
      <c r="M145" s="168" t="s">
        <v>21</v>
      </c>
      <c r="N145" s="169" t="s">
        <v>44</v>
      </c>
      <c r="P145" s="136">
        <f>O145*H145</f>
        <v>0</v>
      </c>
      <c r="Q145" s="136">
        <v>1</v>
      </c>
      <c r="R145" s="136">
        <f>Q145*H145</f>
        <v>0.08</v>
      </c>
      <c r="S145" s="136">
        <v>0</v>
      </c>
      <c r="T145" s="137">
        <f>S145*H145</f>
        <v>0</v>
      </c>
      <c r="AR145" s="138" t="s">
        <v>310</v>
      </c>
      <c r="AT145" s="138" t="s">
        <v>166</v>
      </c>
      <c r="AU145" s="138" t="s">
        <v>83</v>
      </c>
      <c r="AY145" s="17" t="s">
        <v>125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81</v>
      </c>
      <c r="BK145" s="139">
        <f>ROUND(I145*H145,2)</f>
        <v>0</v>
      </c>
      <c r="BL145" s="17" t="s">
        <v>217</v>
      </c>
      <c r="BM145" s="138" t="s">
        <v>845</v>
      </c>
    </row>
    <row r="146" spans="2:65" s="1" customFormat="1" ht="29.25">
      <c r="B146" s="32"/>
      <c r="D146" s="144" t="s">
        <v>136</v>
      </c>
      <c r="F146" s="145" t="s">
        <v>846</v>
      </c>
      <c r="I146" s="142"/>
      <c r="L146" s="32"/>
      <c r="M146" s="143"/>
      <c r="T146" s="53"/>
      <c r="AT146" s="17" t="s">
        <v>136</v>
      </c>
      <c r="AU146" s="17" t="s">
        <v>83</v>
      </c>
    </row>
    <row r="147" spans="2:65" s="12" customFormat="1">
      <c r="B147" s="146"/>
      <c r="D147" s="144" t="s">
        <v>138</v>
      </c>
      <c r="E147" s="147" t="s">
        <v>21</v>
      </c>
      <c r="F147" s="148" t="s">
        <v>847</v>
      </c>
      <c r="H147" s="149">
        <v>0.08</v>
      </c>
      <c r="I147" s="150"/>
      <c r="L147" s="146"/>
      <c r="M147" s="151"/>
      <c r="T147" s="152"/>
      <c r="AT147" s="147" t="s">
        <v>138</v>
      </c>
      <c r="AU147" s="147" t="s">
        <v>83</v>
      </c>
      <c r="AV147" s="12" t="s">
        <v>83</v>
      </c>
      <c r="AW147" s="12" t="s">
        <v>34</v>
      </c>
      <c r="AX147" s="12" t="s">
        <v>81</v>
      </c>
      <c r="AY147" s="147" t="s">
        <v>125</v>
      </c>
    </row>
    <row r="148" spans="2:65" s="1" customFormat="1" ht="16.5" customHeight="1">
      <c r="B148" s="32"/>
      <c r="C148" s="160" t="s">
        <v>233</v>
      </c>
      <c r="D148" s="160" t="s">
        <v>166</v>
      </c>
      <c r="E148" s="161" t="s">
        <v>848</v>
      </c>
      <c r="F148" s="162" t="s">
        <v>849</v>
      </c>
      <c r="G148" s="163" t="s">
        <v>262</v>
      </c>
      <c r="H148" s="164">
        <v>6.0000000000000001E-3</v>
      </c>
      <c r="I148" s="165"/>
      <c r="J148" s="166">
        <f>ROUND(I148*H148,2)</f>
        <v>0</v>
      </c>
      <c r="K148" s="162" t="s">
        <v>131</v>
      </c>
      <c r="L148" s="167"/>
      <c r="M148" s="168" t="s">
        <v>21</v>
      </c>
      <c r="N148" s="169" t="s">
        <v>44</v>
      </c>
      <c r="P148" s="136">
        <f>O148*H148</f>
        <v>0</v>
      </c>
      <c r="Q148" s="136">
        <v>1</v>
      </c>
      <c r="R148" s="136">
        <f>Q148*H148</f>
        <v>6.0000000000000001E-3</v>
      </c>
      <c r="S148" s="136">
        <v>0</v>
      </c>
      <c r="T148" s="137">
        <f>S148*H148</f>
        <v>0</v>
      </c>
      <c r="AR148" s="138" t="s">
        <v>310</v>
      </c>
      <c r="AT148" s="138" t="s">
        <v>166</v>
      </c>
      <c r="AU148" s="138" t="s">
        <v>83</v>
      </c>
      <c r="AY148" s="17" t="s">
        <v>125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81</v>
      </c>
      <c r="BK148" s="139">
        <f>ROUND(I148*H148,2)</f>
        <v>0</v>
      </c>
      <c r="BL148" s="17" t="s">
        <v>217</v>
      </c>
      <c r="BM148" s="138" t="s">
        <v>850</v>
      </c>
    </row>
    <row r="149" spans="2:65" s="1" customFormat="1" ht="29.25">
      <c r="B149" s="32"/>
      <c r="D149" s="144" t="s">
        <v>136</v>
      </c>
      <c r="F149" s="145" t="s">
        <v>851</v>
      </c>
      <c r="I149" s="142"/>
      <c r="L149" s="32"/>
      <c r="M149" s="143"/>
      <c r="T149" s="53"/>
      <c r="AT149" s="17" t="s">
        <v>136</v>
      </c>
      <c r="AU149" s="17" t="s">
        <v>83</v>
      </c>
    </row>
    <row r="150" spans="2:65" s="12" customFormat="1">
      <c r="B150" s="146"/>
      <c r="D150" s="144" t="s">
        <v>138</v>
      </c>
      <c r="E150" s="147" t="s">
        <v>21</v>
      </c>
      <c r="F150" s="148" t="s">
        <v>852</v>
      </c>
      <c r="H150" s="149">
        <v>6.0000000000000001E-3</v>
      </c>
      <c r="I150" s="150"/>
      <c r="L150" s="146"/>
      <c r="M150" s="151"/>
      <c r="T150" s="152"/>
      <c r="AT150" s="147" t="s">
        <v>138</v>
      </c>
      <c r="AU150" s="147" t="s">
        <v>83</v>
      </c>
      <c r="AV150" s="12" t="s">
        <v>83</v>
      </c>
      <c r="AW150" s="12" t="s">
        <v>34</v>
      </c>
      <c r="AX150" s="12" t="s">
        <v>81</v>
      </c>
      <c r="AY150" s="147" t="s">
        <v>125</v>
      </c>
    </row>
    <row r="151" spans="2:65" s="1" customFormat="1" ht="16.5" customHeight="1">
      <c r="B151" s="32"/>
      <c r="C151" s="160" t="s">
        <v>238</v>
      </c>
      <c r="D151" s="160" t="s">
        <v>166</v>
      </c>
      <c r="E151" s="161" t="s">
        <v>853</v>
      </c>
      <c r="F151" s="162" t="s">
        <v>854</v>
      </c>
      <c r="G151" s="163" t="s">
        <v>226</v>
      </c>
      <c r="H151" s="164">
        <v>25</v>
      </c>
      <c r="I151" s="165"/>
      <c r="J151" s="166">
        <f>ROUND(I151*H151,2)</f>
        <v>0</v>
      </c>
      <c r="K151" s="162" t="s">
        <v>21</v>
      </c>
      <c r="L151" s="167"/>
      <c r="M151" s="168" t="s">
        <v>21</v>
      </c>
      <c r="N151" s="169" t="s">
        <v>44</v>
      </c>
      <c r="P151" s="136">
        <f>O151*H151</f>
        <v>0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AR151" s="138" t="s">
        <v>310</v>
      </c>
      <c r="AT151" s="138" t="s">
        <v>166</v>
      </c>
      <c r="AU151" s="138" t="s">
        <v>83</v>
      </c>
      <c r="AY151" s="17" t="s">
        <v>125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7" t="s">
        <v>81</v>
      </c>
      <c r="BK151" s="139">
        <f>ROUND(I151*H151,2)</f>
        <v>0</v>
      </c>
      <c r="BL151" s="17" t="s">
        <v>217</v>
      </c>
      <c r="BM151" s="138" t="s">
        <v>855</v>
      </c>
    </row>
    <row r="152" spans="2:65" s="1" customFormat="1" ht="19.5">
      <c r="B152" s="32"/>
      <c r="D152" s="144" t="s">
        <v>136</v>
      </c>
      <c r="F152" s="145" t="s">
        <v>792</v>
      </c>
      <c r="I152" s="142"/>
      <c r="L152" s="32"/>
      <c r="M152" s="143"/>
      <c r="T152" s="53"/>
      <c r="AT152" s="17" t="s">
        <v>136</v>
      </c>
      <c r="AU152" s="17" t="s">
        <v>83</v>
      </c>
    </row>
    <row r="153" spans="2:65" s="1" customFormat="1" ht="16.5" customHeight="1">
      <c r="B153" s="32"/>
      <c r="C153" s="160" t="s">
        <v>242</v>
      </c>
      <c r="D153" s="160" t="s">
        <v>166</v>
      </c>
      <c r="E153" s="161" t="s">
        <v>856</v>
      </c>
      <c r="F153" s="162" t="s">
        <v>857</v>
      </c>
      <c r="G153" s="163" t="s">
        <v>143</v>
      </c>
      <c r="H153" s="164">
        <v>100</v>
      </c>
      <c r="I153" s="165"/>
      <c r="J153" s="166">
        <f>ROUND(I153*H153,2)</f>
        <v>0</v>
      </c>
      <c r="K153" s="162" t="s">
        <v>21</v>
      </c>
      <c r="L153" s="167"/>
      <c r="M153" s="168" t="s">
        <v>21</v>
      </c>
      <c r="N153" s="169" t="s">
        <v>44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310</v>
      </c>
      <c r="AT153" s="138" t="s">
        <v>166</v>
      </c>
      <c r="AU153" s="138" t="s">
        <v>83</v>
      </c>
      <c r="AY153" s="17" t="s">
        <v>125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81</v>
      </c>
      <c r="BK153" s="139">
        <f>ROUND(I153*H153,2)</f>
        <v>0</v>
      </c>
      <c r="BL153" s="17" t="s">
        <v>217</v>
      </c>
      <c r="BM153" s="138" t="s">
        <v>858</v>
      </c>
    </row>
    <row r="154" spans="2:65" s="1" customFormat="1" ht="19.5">
      <c r="B154" s="32"/>
      <c r="D154" s="144" t="s">
        <v>136</v>
      </c>
      <c r="F154" s="145" t="s">
        <v>792</v>
      </c>
      <c r="I154" s="142"/>
      <c r="L154" s="32"/>
      <c r="M154" s="143"/>
      <c r="T154" s="53"/>
      <c r="AT154" s="17" t="s">
        <v>136</v>
      </c>
      <c r="AU154" s="17" t="s">
        <v>83</v>
      </c>
    </row>
    <row r="155" spans="2:65" s="1" customFormat="1" ht="16.5" customHeight="1">
      <c r="B155" s="32"/>
      <c r="C155" s="160" t="s">
        <v>7</v>
      </c>
      <c r="D155" s="160" t="s">
        <v>166</v>
      </c>
      <c r="E155" s="161" t="s">
        <v>859</v>
      </c>
      <c r="F155" s="162" t="s">
        <v>860</v>
      </c>
      <c r="G155" s="163" t="s">
        <v>143</v>
      </c>
      <c r="H155" s="164">
        <v>100</v>
      </c>
      <c r="I155" s="165"/>
      <c r="J155" s="166">
        <f>ROUND(I155*H155,2)</f>
        <v>0</v>
      </c>
      <c r="K155" s="162" t="s">
        <v>21</v>
      </c>
      <c r="L155" s="167"/>
      <c r="M155" s="168" t="s">
        <v>21</v>
      </c>
      <c r="N155" s="169" t="s">
        <v>44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310</v>
      </c>
      <c r="AT155" s="138" t="s">
        <v>166</v>
      </c>
      <c r="AU155" s="138" t="s">
        <v>83</v>
      </c>
      <c r="AY155" s="17" t="s">
        <v>125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81</v>
      </c>
      <c r="BK155" s="139">
        <f>ROUND(I155*H155,2)</f>
        <v>0</v>
      </c>
      <c r="BL155" s="17" t="s">
        <v>217</v>
      </c>
      <c r="BM155" s="138" t="s">
        <v>861</v>
      </c>
    </row>
    <row r="156" spans="2:65" s="1" customFormat="1" ht="19.5">
      <c r="B156" s="32"/>
      <c r="D156" s="144" t="s">
        <v>136</v>
      </c>
      <c r="F156" s="145" t="s">
        <v>792</v>
      </c>
      <c r="I156" s="142"/>
      <c r="L156" s="32"/>
      <c r="M156" s="143"/>
      <c r="T156" s="53"/>
      <c r="AT156" s="17" t="s">
        <v>136</v>
      </c>
      <c r="AU156" s="17" t="s">
        <v>83</v>
      </c>
    </row>
    <row r="157" spans="2:65" s="1" customFormat="1" ht="16.5" customHeight="1">
      <c r="B157" s="32"/>
      <c r="C157" s="160" t="s">
        <v>254</v>
      </c>
      <c r="D157" s="160" t="s">
        <v>166</v>
      </c>
      <c r="E157" s="161" t="s">
        <v>862</v>
      </c>
      <c r="F157" s="162" t="s">
        <v>863</v>
      </c>
      <c r="G157" s="163" t="s">
        <v>143</v>
      </c>
      <c r="H157" s="164">
        <v>20</v>
      </c>
      <c r="I157" s="165"/>
      <c r="J157" s="166">
        <f>ROUND(I157*H157,2)</f>
        <v>0</v>
      </c>
      <c r="K157" s="162" t="s">
        <v>21</v>
      </c>
      <c r="L157" s="167"/>
      <c r="M157" s="168" t="s">
        <v>21</v>
      </c>
      <c r="N157" s="169" t="s">
        <v>44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310</v>
      </c>
      <c r="AT157" s="138" t="s">
        <v>166</v>
      </c>
      <c r="AU157" s="138" t="s">
        <v>83</v>
      </c>
      <c r="AY157" s="17" t="s">
        <v>125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7" t="s">
        <v>81</v>
      </c>
      <c r="BK157" s="139">
        <f>ROUND(I157*H157,2)</f>
        <v>0</v>
      </c>
      <c r="BL157" s="17" t="s">
        <v>217</v>
      </c>
      <c r="BM157" s="138" t="s">
        <v>864</v>
      </c>
    </row>
    <row r="158" spans="2:65" s="1" customFormat="1" ht="19.5">
      <c r="B158" s="32"/>
      <c r="D158" s="144" t="s">
        <v>136</v>
      </c>
      <c r="F158" s="145" t="s">
        <v>792</v>
      </c>
      <c r="I158" s="142"/>
      <c r="L158" s="32"/>
      <c r="M158" s="143"/>
      <c r="T158" s="53"/>
      <c r="AT158" s="17" t="s">
        <v>136</v>
      </c>
      <c r="AU158" s="17" t="s">
        <v>83</v>
      </c>
    </row>
    <row r="159" spans="2:65" s="1" customFormat="1" ht="16.5" customHeight="1">
      <c r="B159" s="32"/>
      <c r="C159" s="160" t="s">
        <v>259</v>
      </c>
      <c r="D159" s="160" t="s">
        <v>166</v>
      </c>
      <c r="E159" s="161" t="s">
        <v>865</v>
      </c>
      <c r="F159" s="162" t="s">
        <v>866</v>
      </c>
      <c r="G159" s="163" t="s">
        <v>143</v>
      </c>
      <c r="H159" s="164">
        <v>20</v>
      </c>
      <c r="I159" s="165"/>
      <c r="J159" s="166">
        <f>ROUND(I159*H159,2)</f>
        <v>0</v>
      </c>
      <c r="K159" s="162" t="s">
        <v>21</v>
      </c>
      <c r="L159" s="167"/>
      <c r="M159" s="168" t="s">
        <v>21</v>
      </c>
      <c r="N159" s="169" t="s">
        <v>44</v>
      </c>
      <c r="P159" s="136">
        <f>O159*H159</f>
        <v>0</v>
      </c>
      <c r="Q159" s="136">
        <v>0</v>
      </c>
      <c r="R159" s="136">
        <f>Q159*H159</f>
        <v>0</v>
      </c>
      <c r="S159" s="136">
        <v>0</v>
      </c>
      <c r="T159" s="137">
        <f>S159*H159</f>
        <v>0</v>
      </c>
      <c r="AR159" s="138" t="s">
        <v>310</v>
      </c>
      <c r="AT159" s="138" t="s">
        <v>166</v>
      </c>
      <c r="AU159" s="138" t="s">
        <v>83</v>
      </c>
      <c r="AY159" s="17" t="s">
        <v>125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7" t="s">
        <v>81</v>
      </c>
      <c r="BK159" s="139">
        <f>ROUND(I159*H159,2)</f>
        <v>0</v>
      </c>
      <c r="BL159" s="17" t="s">
        <v>217</v>
      </c>
      <c r="BM159" s="138" t="s">
        <v>867</v>
      </c>
    </row>
    <row r="160" spans="2:65" s="1" customFormat="1" ht="19.5">
      <c r="B160" s="32"/>
      <c r="D160" s="144" t="s">
        <v>136</v>
      </c>
      <c r="F160" s="145" t="s">
        <v>792</v>
      </c>
      <c r="I160" s="142"/>
      <c r="L160" s="32"/>
      <c r="M160" s="143"/>
      <c r="T160" s="53"/>
      <c r="AT160" s="17" t="s">
        <v>136</v>
      </c>
      <c r="AU160" s="17" t="s">
        <v>83</v>
      </c>
    </row>
    <row r="161" spans="2:65" s="1" customFormat="1" ht="16.5" customHeight="1">
      <c r="B161" s="32"/>
      <c r="C161" s="160" t="s">
        <v>267</v>
      </c>
      <c r="D161" s="160" t="s">
        <v>166</v>
      </c>
      <c r="E161" s="161" t="s">
        <v>868</v>
      </c>
      <c r="F161" s="162" t="s">
        <v>869</v>
      </c>
      <c r="G161" s="163" t="s">
        <v>143</v>
      </c>
      <c r="H161" s="164">
        <v>20</v>
      </c>
      <c r="I161" s="165"/>
      <c r="J161" s="166">
        <f>ROUND(I161*H161,2)</f>
        <v>0</v>
      </c>
      <c r="K161" s="162" t="s">
        <v>21</v>
      </c>
      <c r="L161" s="167"/>
      <c r="M161" s="168" t="s">
        <v>21</v>
      </c>
      <c r="N161" s="169" t="s">
        <v>44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310</v>
      </c>
      <c r="AT161" s="138" t="s">
        <v>166</v>
      </c>
      <c r="AU161" s="138" t="s">
        <v>83</v>
      </c>
      <c r="AY161" s="17" t="s">
        <v>125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7" t="s">
        <v>81</v>
      </c>
      <c r="BK161" s="139">
        <f>ROUND(I161*H161,2)</f>
        <v>0</v>
      </c>
      <c r="BL161" s="17" t="s">
        <v>217</v>
      </c>
      <c r="BM161" s="138" t="s">
        <v>870</v>
      </c>
    </row>
    <row r="162" spans="2:65" s="1" customFormat="1" ht="19.5">
      <c r="B162" s="32"/>
      <c r="D162" s="144" t="s">
        <v>136</v>
      </c>
      <c r="F162" s="145" t="s">
        <v>792</v>
      </c>
      <c r="I162" s="142"/>
      <c r="L162" s="32"/>
      <c r="M162" s="143"/>
      <c r="T162" s="53"/>
      <c r="AT162" s="17" t="s">
        <v>136</v>
      </c>
      <c r="AU162" s="17" t="s">
        <v>83</v>
      </c>
    </row>
    <row r="163" spans="2:65" s="1" customFormat="1" ht="24.2" customHeight="1">
      <c r="B163" s="32"/>
      <c r="C163" s="127" t="s">
        <v>271</v>
      </c>
      <c r="D163" s="127" t="s">
        <v>127</v>
      </c>
      <c r="E163" s="128" t="s">
        <v>871</v>
      </c>
      <c r="F163" s="129" t="s">
        <v>872</v>
      </c>
      <c r="G163" s="130" t="s">
        <v>782</v>
      </c>
      <c r="H163" s="179"/>
      <c r="I163" s="132"/>
      <c r="J163" s="133">
        <f>ROUND(I163*H163,2)</f>
        <v>0</v>
      </c>
      <c r="K163" s="129" t="s">
        <v>131</v>
      </c>
      <c r="L163" s="32"/>
      <c r="M163" s="134" t="s">
        <v>21</v>
      </c>
      <c r="N163" s="135" t="s">
        <v>44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217</v>
      </c>
      <c r="AT163" s="138" t="s">
        <v>127</v>
      </c>
      <c r="AU163" s="138" t="s">
        <v>83</v>
      </c>
      <c r="AY163" s="17" t="s">
        <v>125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81</v>
      </c>
      <c r="BK163" s="139">
        <f>ROUND(I163*H163,2)</f>
        <v>0</v>
      </c>
      <c r="BL163" s="17" t="s">
        <v>217</v>
      </c>
      <c r="BM163" s="138" t="s">
        <v>873</v>
      </c>
    </row>
    <row r="164" spans="2:65" s="1" customFormat="1">
      <c r="B164" s="32"/>
      <c r="D164" s="140" t="s">
        <v>134</v>
      </c>
      <c r="F164" s="141" t="s">
        <v>874</v>
      </c>
      <c r="I164" s="142"/>
      <c r="L164" s="32"/>
      <c r="M164" s="143"/>
      <c r="T164" s="53"/>
      <c r="AT164" s="17" t="s">
        <v>134</v>
      </c>
      <c r="AU164" s="17" t="s">
        <v>83</v>
      </c>
    </row>
    <row r="165" spans="2:65" s="1" customFormat="1" ht="19.5">
      <c r="B165" s="32"/>
      <c r="D165" s="144" t="s">
        <v>136</v>
      </c>
      <c r="F165" s="145" t="s">
        <v>792</v>
      </c>
      <c r="I165" s="142"/>
      <c r="L165" s="32"/>
      <c r="M165" s="176"/>
      <c r="N165" s="177"/>
      <c r="O165" s="177"/>
      <c r="P165" s="177"/>
      <c r="Q165" s="177"/>
      <c r="R165" s="177"/>
      <c r="S165" s="177"/>
      <c r="T165" s="178"/>
      <c r="AT165" s="17" t="s">
        <v>136</v>
      </c>
      <c r="AU165" s="17" t="s">
        <v>83</v>
      </c>
    </row>
    <row r="166" spans="2:65" s="1" customFormat="1" ht="6.95" customHeight="1">
      <c r="B166" s="41"/>
      <c r="C166" s="42"/>
      <c r="D166" s="42"/>
      <c r="E166" s="42"/>
      <c r="F166" s="42"/>
      <c r="G166" s="42"/>
      <c r="H166" s="42"/>
      <c r="I166" s="42"/>
      <c r="J166" s="42"/>
      <c r="K166" s="42"/>
      <c r="L166" s="32"/>
    </row>
  </sheetData>
  <sheetProtection algorithmName="SHA-512" hashValue="xOXkjlYaC43GqaNsN3QwrgJsEyhMX0sc4rE2jAHHV69rOfeEyp77uZewOqSBJpjdAs4qosx6daRXZ/qgdES3bQ==" saltValue="aZ2/BMn/HlPqTZCUlbsdhHXNeBmvdozmq0FFWUfLkb+aD9ZyJzTcrNUPa2bdvZ4R5883odx4JER163t5eQG06g==" spinCount="100000" sheet="1" objects="1" scenarios="1" formatColumns="0" formatRows="0" autoFilter="0"/>
  <autoFilter ref="C87:K165" xr:uid="{00000000-0009-0000-0000-000003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300-000000000000}"/>
    <hyperlink ref="F97" r:id="rId2" xr:uid="{00000000-0004-0000-0300-000001000000}"/>
    <hyperlink ref="F102" r:id="rId3" xr:uid="{00000000-0004-0000-0300-000002000000}"/>
    <hyperlink ref="F107" r:id="rId4" xr:uid="{00000000-0004-0000-0300-000003000000}"/>
    <hyperlink ref="F111" r:id="rId5" xr:uid="{00000000-0004-0000-0300-000004000000}"/>
    <hyperlink ref="F115" r:id="rId6" xr:uid="{00000000-0004-0000-0300-000005000000}"/>
    <hyperlink ref="F120" r:id="rId7" xr:uid="{00000000-0004-0000-0300-000006000000}"/>
    <hyperlink ref="F136" r:id="rId8" xr:uid="{00000000-0004-0000-0300-000007000000}"/>
    <hyperlink ref="F164" r:id="rId9" xr:uid="{00000000-0004-0000-03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7" t="s">
        <v>92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93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7" t="str">
        <f>'Rekapitulace stavby'!K6</f>
        <v>Lupáčova - Dětské hřiště-2</v>
      </c>
      <c r="F7" s="298"/>
      <c r="G7" s="298"/>
      <c r="H7" s="298"/>
      <c r="L7" s="20"/>
    </row>
    <row r="8" spans="2:46" s="1" customFormat="1" ht="12" customHeight="1">
      <c r="B8" s="32"/>
      <c r="D8" s="27" t="s">
        <v>94</v>
      </c>
      <c r="L8" s="32"/>
    </row>
    <row r="9" spans="2:46" s="1" customFormat="1" ht="16.5" customHeight="1">
      <c r="B9" s="32"/>
      <c r="E9" s="277" t="s">
        <v>875</v>
      </c>
      <c r="F9" s="296"/>
      <c r="G9" s="296"/>
      <c r="H9" s="29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21</v>
      </c>
      <c r="I11" s="27" t="s">
        <v>20</v>
      </c>
      <c r="J11" s="25" t="s">
        <v>21</v>
      </c>
      <c r="L11" s="32"/>
    </row>
    <row r="12" spans="2:46" s="1" customFormat="1" ht="12" customHeight="1">
      <c r="B12" s="32"/>
      <c r="D12" s="27" t="s">
        <v>22</v>
      </c>
      <c r="F12" s="25" t="s">
        <v>23</v>
      </c>
      <c r="I12" s="27" t="s">
        <v>24</v>
      </c>
      <c r="J12" s="49" t="str">
        <f>'Rekapitulace stavby'!AN8</f>
        <v>7. 2. 2024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26</v>
      </c>
      <c r="I14" s="27" t="s">
        <v>27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29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27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99" t="str">
        <f>'Rekapitulace stavby'!E14</f>
        <v>Vyplň údaj</v>
      </c>
      <c r="F18" s="291"/>
      <c r="G18" s="291"/>
      <c r="H18" s="291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27</v>
      </c>
      <c r="J20" s="25" t="s">
        <v>21</v>
      </c>
      <c r="L20" s="32"/>
    </row>
    <row r="21" spans="2:12" s="1" customFormat="1" ht="18" customHeight="1">
      <c r="B21" s="32"/>
      <c r="E21" s="25" t="s">
        <v>33</v>
      </c>
      <c r="I21" s="27" t="s">
        <v>29</v>
      </c>
      <c r="J21" s="25" t="s">
        <v>21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27</v>
      </c>
      <c r="J23" s="25" t="s">
        <v>21</v>
      </c>
      <c r="L23" s="32"/>
    </row>
    <row r="24" spans="2:12" s="1" customFormat="1" ht="18" customHeight="1">
      <c r="B24" s="32"/>
      <c r="E24" s="25" t="s">
        <v>36</v>
      </c>
      <c r="I24" s="27" t="s">
        <v>29</v>
      </c>
      <c r="J24" s="25" t="s">
        <v>21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6"/>
      <c r="E27" s="295" t="s">
        <v>21</v>
      </c>
      <c r="F27" s="295"/>
      <c r="G27" s="295"/>
      <c r="H27" s="295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39</v>
      </c>
      <c r="J30" s="63">
        <f>ROUND(J85,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8">
        <f>ROUND((SUM(BE85:BE121)),  2)</f>
        <v>0</v>
      </c>
      <c r="I33" s="89">
        <v>0.21</v>
      </c>
      <c r="J33" s="88">
        <f>ROUND(((SUM(BE85:BE121))*I33),  2)</f>
        <v>0</v>
      </c>
      <c r="L33" s="32"/>
    </row>
    <row r="34" spans="2:12" s="1" customFormat="1" ht="14.45" customHeight="1">
      <c r="B34" s="32"/>
      <c r="E34" s="27" t="s">
        <v>45</v>
      </c>
      <c r="F34" s="88">
        <f>ROUND((SUM(BF85:BF121)),  2)</f>
        <v>0</v>
      </c>
      <c r="I34" s="89">
        <v>0.15</v>
      </c>
      <c r="J34" s="88">
        <f>ROUND(((SUM(BF85:BF121))*I34),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8">
        <f>ROUND((SUM(BG85:BG121)),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8">
        <f>ROUND((SUM(BH85:BH121)),  2)</f>
        <v>0</v>
      </c>
      <c r="I36" s="89">
        <v>0.15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8">
        <f>ROUND((SUM(BI85:BI121)),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96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7" t="str">
        <f>E7</f>
        <v>Lupáčova - Dětské hřiště-2</v>
      </c>
      <c r="F48" s="298"/>
      <c r="G48" s="298"/>
      <c r="H48" s="298"/>
      <c r="L48" s="32"/>
    </row>
    <row r="49" spans="2:47" s="1" customFormat="1" ht="12" customHeight="1">
      <c r="B49" s="32"/>
      <c r="C49" s="27" t="s">
        <v>94</v>
      </c>
      <c r="L49" s="32"/>
    </row>
    <row r="50" spans="2:47" s="1" customFormat="1" ht="16.5" customHeight="1">
      <c r="B50" s="32"/>
      <c r="E50" s="277" t="str">
        <f>E9</f>
        <v>VRN - Vedlejší rozpočtové náklady</v>
      </c>
      <c r="F50" s="296"/>
      <c r="G50" s="296"/>
      <c r="H50" s="296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22</v>
      </c>
      <c r="F52" s="25" t="str">
        <f>F12</f>
        <v>Praha</v>
      </c>
      <c r="I52" s="27" t="s">
        <v>24</v>
      </c>
      <c r="J52" s="49" t="str">
        <f>IF(J12="","",J12)</f>
        <v>7. 2. 2024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26</v>
      </c>
      <c r="F54" s="25" t="str">
        <f>E15</f>
        <v xml:space="preserve"> </v>
      </c>
      <c r="I54" s="27" t="s">
        <v>32</v>
      </c>
      <c r="J54" s="30" t="str">
        <f>E21</f>
        <v>Land05</v>
      </c>
      <c r="L54" s="32"/>
    </row>
    <row r="55" spans="2:47" s="1" customFormat="1" ht="15.2" customHeight="1">
      <c r="B55" s="32"/>
      <c r="C55" s="27" t="s">
        <v>30</v>
      </c>
      <c r="F55" s="25" t="str">
        <f>IF(E18="","",E18)</f>
        <v>Vyplň údaj</v>
      </c>
      <c r="I55" s="27" t="s">
        <v>35</v>
      </c>
      <c r="J55" s="30" t="str">
        <f>E24</f>
        <v>Soloreal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97</v>
      </c>
      <c r="D57" s="90"/>
      <c r="E57" s="90"/>
      <c r="F57" s="90"/>
      <c r="G57" s="90"/>
      <c r="H57" s="90"/>
      <c r="I57" s="90"/>
      <c r="J57" s="97" t="s">
        <v>98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71</v>
      </c>
      <c r="J59" s="63">
        <f>J85</f>
        <v>0</v>
      </c>
      <c r="L59" s="32"/>
      <c r="AU59" s="17" t="s">
        <v>99</v>
      </c>
    </row>
    <row r="60" spans="2:47" s="8" customFormat="1" ht="24.95" customHeight="1">
      <c r="B60" s="99"/>
      <c r="D60" s="100" t="s">
        <v>875</v>
      </c>
      <c r="E60" s="101"/>
      <c r="F60" s="101"/>
      <c r="G60" s="101"/>
      <c r="H60" s="101"/>
      <c r="I60" s="101"/>
      <c r="J60" s="102">
        <f>J86</f>
        <v>0</v>
      </c>
      <c r="L60" s="99"/>
    </row>
    <row r="61" spans="2:47" s="9" customFormat="1" ht="19.899999999999999" customHeight="1">
      <c r="B61" s="103"/>
      <c r="D61" s="104" t="s">
        <v>876</v>
      </c>
      <c r="E61" s="105"/>
      <c r="F61" s="105"/>
      <c r="G61" s="105"/>
      <c r="H61" s="105"/>
      <c r="I61" s="105"/>
      <c r="J61" s="106">
        <f>J87</f>
        <v>0</v>
      </c>
      <c r="L61" s="103"/>
    </row>
    <row r="62" spans="2:47" s="9" customFormat="1" ht="19.899999999999999" customHeight="1">
      <c r="B62" s="103"/>
      <c r="D62" s="104" t="s">
        <v>877</v>
      </c>
      <c r="E62" s="105"/>
      <c r="F62" s="105"/>
      <c r="G62" s="105"/>
      <c r="H62" s="105"/>
      <c r="I62" s="105"/>
      <c r="J62" s="106">
        <f>J94</f>
        <v>0</v>
      </c>
      <c r="L62" s="103"/>
    </row>
    <row r="63" spans="2:47" s="9" customFormat="1" ht="19.899999999999999" customHeight="1">
      <c r="B63" s="103"/>
      <c r="D63" s="104" t="s">
        <v>878</v>
      </c>
      <c r="E63" s="105"/>
      <c r="F63" s="105"/>
      <c r="G63" s="105"/>
      <c r="H63" s="105"/>
      <c r="I63" s="105"/>
      <c r="J63" s="106">
        <f>J101</f>
        <v>0</v>
      </c>
      <c r="L63" s="103"/>
    </row>
    <row r="64" spans="2:47" s="9" customFormat="1" ht="19.899999999999999" customHeight="1">
      <c r="B64" s="103"/>
      <c r="D64" s="104" t="s">
        <v>879</v>
      </c>
      <c r="E64" s="105"/>
      <c r="F64" s="105"/>
      <c r="G64" s="105"/>
      <c r="H64" s="105"/>
      <c r="I64" s="105"/>
      <c r="J64" s="106">
        <f>J112</f>
        <v>0</v>
      </c>
      <c r="L64" s="103"/>
    </row>
    <row r="65" spans="2:12" s="9" customFormat="1" ht="19.899999999999999" customHeight="1">
      <c r="B65" s="103"/>
      <c r="D65" s="104" t="s">
        <v>880</v>
      </c>
      <c r="E65" s="105"/>
      <c r="F65" s="105"/>
      <c r="G65" s="105"/>
      <c r="H65" s="105"/>
      <c r="I65" s="105"/>
      <c r="J65" s="106">
        <f>J119</f>
        <v>0</v>
      </c>
      <c r="L65" s="103"/>
    </row>
    <row r="66" spans="2:12" s="1" customFormat="1" ht="21.75" customHeight="1">
      <c r="B66" s="32"/>
      <c r="L66" s="32"/>
    </row>
    <row r="67" spans="2:12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>
      <c r="B72" s="32"/>
      <c r="C72" s="21" t="s">
        <v>110</v>
      </c>
      <c r="L72" s="32"/>
    </row>
    <row r="73" spans="2:12" s="1" customFormat="1" ht="6.95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297" t="str">
        <f>E7</f>
        <v>Lupáčova - Dětské hřiště-2</v>
      </c>
      <c r="F75" s="298"/>
      <c r="G75" s="298"/>
      <c r="H75" s="298"/>
      <c r="L75" s="32"/>
    </row>
    <row r="76" spans="2:12" s="1" customFormat="1" ht="12" customHeight="1">
      <c r="B76" s="32"/>
      <c r="C76" s="27" t="s">
        <v>94</v>
      </c>
      <c r="L76" s="32"/>
    </row>
    <row r="77" spans="2:12" s="1" customFormat="1" ht="16.5" customHeight="1">
      <c r="B77" s="32"/>
      <c r="E77" s="277" t="str">
        <f>E9</f>
        <v>VRN - Vedlejší rozpočtové náklady</v>
      </c>
      <c r="F77" s="296"/>
      <c r="G77" s="296"/>
      <c r="H77" s="296"/>
      <c r="L77" s="32"/>
    </row>
    <row r="78" spans="2:12" s="1" customFormat="1" ht="6.95" customHeight="1">
      <c r="B78" s="32"/>
      <c r="L78" s="32"/>
    </row>
    <row r="79" spans="2:12" s="1" customFormat="1" ht="12" customHeight="1">
      <c r="B79" s="32"/>
      <c r="C79" s="27" t="s">
        <v>22</v>
      </c>
      <c r="F79" s="25" t="str">
        <f>F12</f>
        <v>Praha</v>
      </c>
      <c r="I79" s="27" t="s">
        <v>24</v>
      </c>
      <c r="J79" s="49" t="str">
        <f>IF(J12="","",J12)</f>
        <v>7. 2. 2024</v>
      </c>
      <c r="L79" s="32"/>
    </row>
    <row r="80" spans="2:12" s="1" customFormat="1" ht="6.95" customHeight="1">
      <c r="B80" s="32"/>
      <c r="L80" s="32"/>
    </row>
    <row r="81" spans="2:65" s="1" customFormat="1" ht="15.2" customHeight="1">
      <c r="B81" s="32"/>
      <c r="C81" s="27" t="s">
        <v>26</v>
      </c>
      <c r="F81" s="25" t="str">
        <f>E15</f>
        <v xml:space="preserve"> </v>
      </c>
      <c r="I81" s="27" t="s">
        <v>32</v>
      </c>
      <c r="J81" s="30" t="str">
        <f>E21</f>
        <v>Land05</v>
      </c>
      <c r="L81" s="32"/>
    </row>
    <row r="82" spans="2:65" s="1" customFormat="1" ht="15.2" customHeight="1">
      <c r="B82" s="32"/>
      <c r="C82" s="27" t="s">
        <v>30</v>
      </c>
      <c r="F82" s="25" t="str">
        <f>IF(E18="","",E18)</f>
        <v>Vyplň údaj</v>
      </c>
      <c r="I82" s="27" t="s">
        <v>35</v>
      </c>
      <c r="J82" s="30" t="str">
        <f>E24</f>
        <v>Soloreal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7"/>
      <c r="C84" s="108" t="s">
        <v>111</v>
      </c>
      <c r="D84" s="109" t="s">
        <v>58</v>
      </c>
      <c r="E84" s="109" t="s">
        <v>54</v>
      </c>
      <c r="F84" s="109" t="s">
        <v>55</v>
      </c>
      <c r="G84" s="109" t="s">
        <v>112</v>
      </c>
      <c r="H84" s="109" t="s">
        <v>113</v>
      </c>
      <c r="I84" s="109" t="s">
        <v>114</v>
      </c>
      <c r="J84" s="109" t="s">
        <v>98</v>
      </c>
      <c r="K84" s="110" t="s">
        <v>115</v>
      </c>
      <c r="L84" s="107"/>
      <c r="M84" s="56" t="s">
        <v>21</v>
      </c>
      <c r="N84" s="57" t="s">
        <v>43</v>
      </c>
      <c r="O84" s="57" t="s">
        <v>116</v>
      </c>
      <c r="P84" s="57" t="s">
        <v>117</v>
      </c>
      <c r="Q84" s="57" t="s">
        <v>118</v>
      </c>
      <c r="R84" s="57" t="s">
        <v>119</v>
      </c>
      <c r="S84" s="57" t="s">
        <v>120</v>
      </c>
      <c r="T84" s="58" t="s">
        <v>121</v>
      </c>
    </row>
    <row r="85" spans="2:65" s="1" customFormat="1" ht="22.9" customHeight="1">
      <c r="B85" s="32"/>
      <c r="C85" s="61" t="s">
        <v>122</v>
      </c>
      <c r="J85" s="111">
        <f>BK85</f>
        <v>0</v>
      </c>
      <c r="L85" s="32"/>
      <c r="M85" s="59"/>
      <c r="N85" s="50"/>
      <c r="O85" s="50"/>
      <c r="P85" s="112">
        <f>P86</f>
        <v>0</v>
      </c>
      <c r="Q85" s="50"/>
      <c r="R85" s="112">
        <f>R86</f>
        <v>0</v>
      </c>
      <c r="S85" s="50"/>
      <c r="T85" s="113">
        <f>T86</f>
        <v>0</v>
      </c>
      <c r="AT85" s="17" t="s">
        <v>72</v>
      </c>
      <c r="AU85" s="17" t="s">
        <v>99</v>
      </c>
      <c r="BK85" s="114">
        <f>BK86</f>
        <v>0</v>
      </c>
    </row>
    <row r="86" spans="2:65" s="11" customFormat="1" ht="25.9" customHeight="1">
      <c r="B86" s="115"/>
      <c r="D86" s="116" t="s">
        <v>72</v>
      </c>
      <c r="E86" s="117" t="s">
        <v>90</v>
      </c>
      <c r="F86" s="117" t="s">
        <v>91</v>
      </c>
      <c r="I86" s="118"/>
      <c r="J86" s="119">
        <f>BK86</f>
        <v>0</v>
      </c>
      <c r="L86" s="115"/>
      <c r="M86" s="120"/>
      <c r="P86" s="121">
        <f>P87+P94+P101+P112+P119</f>
        <v>0</v>
      </c>
      <c r="R86" s="121">
        <f>R87+R94+R101+R112+R119</f>
        <v>0</v>
      </c>
      <c r="T86" s="122">
        <f>T87+T94+T101+T112+T119</f>
        <v>0</v>
      </c>
      <c r="AR86" s="116" t="s">
        <v>160</v>
      </c>
      <c r="AT86" s="123" t="s">
        <v>72</v>
      </c>
      <c r="AU86" s="123" t="s">
        <v>73</v>
      </c>
      <c r="AY86" s="116" t="s">
        <v>125</v>
      </c>
      <c r="BK86" s="124">
        <f>BK87+BK94+BK101+BK112+BK119</f>
        <v>0</v>
      </c>
    </row>
    <row r="87" spans="2:65" s="11" customFormat="1" ht="22.9" customHeight="1">
      <c r="B87" s="115"/>
      <c r="D87" s="116" t="s">
        <v>72</v>
      </c>
      <c r="E87" s="125" t="s">
        <v>881</v>
      </c>
      <c r="F87" s="125" t="s">
        <v>882</v>
      </c>
      <c r="I87" s="118"/>
      <c r="J87" s="126">
        <f>BK87</f>
        <v>0</v>
      </c>
      <c r="L87" s="115"/>
      <c r="M87" s="120"/>
      <c r="P87" s="121">
        <f>SUM(P88:P93)</f>
        <v>0</v>
      </c>
      <c r="R87" s="121">
        <f>SUM(R88:R93)</f>
        <v>0</v>
      </c>
      <c r="T87" s="122">
        <f>SUM(T88:T93)</f>
        <v>0</v>
      </c>
      <c r="AR87" s="116" t="s">
        <v>160</v>
      </c>
      <c r="AT87" s="123" t="s">
        <v>72</v>
      </c>
      <c r="AU87" s="123" t="s">
        <v>81</v>
      </c>
      <c r="AY87" s="116" t="s">
        <v>125</v>
      </c>
      <c r="BK87" s="124">
        <f>SUM(BK88:BK93)</f>
        <v>0</v>
      </c>
    </row>
    <row r="88" spans="2:65" s="1" customFormat="1" ht="16.5" customHeight="1">
      <c r="B88" s="32"/>
      <c r="C88" s="127" t="s">
        <v>81</v>
      </c>
      <c r="D88" s="127" t="s">
        <v>127</v>
      </c>
      <c r="E88" s="128" t="s">
        <v>883</v>
      </c>
      <c r="F88" s="129" t="s">
        <v>884</v>
      </c>
      <c r="G88" s="130" t="s">
        <v>512</v>
      </c>
      <c r="H88" s="131">
        <v>1</v>
      </c>
      <c r="I88" s="132"/>
      <c r="J88" s="133">
        <f>ROUND(I88*H88,2)</f>
        <v>0</v>
      </c>
      <c r="K88" s="129" t="s">
        <v>131</v>
      </c>
      <c r="L88" s="32"/>
      <c r="M88" s="134" t="s">
        <v>21</v>
      </c>
      <c r="N88" s="135" t="s">
        <v>44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885</v>
      </c>
      <c r="AT88" s="138" t="s">
        <v>127</v>
      </c>
      <c r="AU88" s="138" t="s">
        <v>83</v>
      </c>
      <c r="AY88" s="17" t="s">
        <v>125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81</v>
      </c>
      <c r="BK88" s="139">
        <f>ROUND(I88*H88,2)</f>
        <v>0</v>
      </c>
      <c r="BL88" s="17" t="s">
        <v>885</v>
      </c>
      <c r="BM88" s="138" t="s">
        <v>886</v>
      </c>
    </row>
    <row r="89" spans="2:65" s="1" customFormat="1">
      <c r="B89" s="32"/>
      <c r="D89" s="140" t="s">
        <v>134</v>
      </c>
      <c r="F89" s="141" t="s">
        <v>887</v>
      </c>
      <c r="I89" s="142"/>
      <c r="L89" s="32"/>
      <c r="M89" s="143"/>
      <c r="T89" s="53"/>
      <c r="AT89" s="17" t="s">
        <v>134</v>
      </c>
      <c r="AU89" s="17" t="s">
        <v>83</v>
      </c>
    </row>
    <row r="90" spans="2:65" s="1" customFormat="1" ht="16.5" customHeight="1">
      <c r="B90" s="32"/>
      <c r="C90" s="127" t="s">
        <v>83</v>
      </c>
      <c r="D90" s="127" t="s">
        <v>127</v>
      </c>
      <c r="E90" s="128" t="s">
        <v>888</v>
      </c>
      <c r="F90" s="129" t="s">
        <v>889</v>
      </c>
      <c r="G90" s="130" t="s">
        <v>890</v>
      </c>
      <c r="H90" s="131">
        <v>1</v>
      </c>
      <c r="I90" s="132"/>
      <c r="J90" s="133">
        <f>ROUND(I90*H90,2)</f>
        <v>0</v>
      </c>
      <c r="K90" s="129" t="s">
        <v>131</v>
      </c>
      <c r="L90" s="32"/>
      <c r="M90" s="134" t="s">
        <v>21</v>
      </c>
      <c r="N90" s="135" t="s">
        <v>44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885</v>
      </c>
      <c r="AT90" s="138" t="s">
        <v>127</v>
      </c>
      <c r="AU90" s="138" t="s">
        <v>83</v>
      </c>
      <c r="AY90" s="17" t="s">
        <v>125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81</v>
      </c>
      <c r="BK90" s="139">
        <f>ROUND(I90*H90,2)</f>
        <v>0</v>
      </c>
      <c r="BL90" s="17" t="s">
        <v>885</v>
      </c>
      <c r="BM90" s="138" t="s">
        <v>891</v>
      </c>
    </row>
    <row r="91" spans="2:65" s="1" customFormat="1">
      <c r="B91" s="32"/>
      <c r="D91" s="140" t="s">
        <v>134</v>
      </c>
      <c r="F91" s="141" t="s">
        <v>892</v>
      </c>
      <c r="I91" s="142"/>
      <c r="L91" s="32"/>
      <c r="M91" s="143"/>
      <c r="T91" s="53"/>
      <c r="AT91" s="17" t="s">
        <v>134</v>
      </c>
      <c r="AU91" s="17" t="s">
        <v>83</v>
      </c>
    </row>
    <row r="92" spans="2:65" s="1" customFormat="1" ht="16.5" customHeight="1">
      <c r="B92" s="32"/>
      <c r="C92" s="127" t="s">
        <v>146</v>
      </c>
      <c r="D92" s="127" t="s">
        <v>127</v>
      </c>
      <c r="E92" s="128" t="s">
        <v>893</v>
      </c>
      <c r="F92" s="129" t="s">
        <v>894</v>
      </c>
      <c r="G92" s="130" t="s">
        <v>512</v>
      </c>
      <c r="H92" s="131">
        <v>1</v>
      </c>
      <c r="I92" s="132"/>
      <c r="J92" s="133">
        <f>ROUND(I92*H92,2)</f>
        <v>0</v>
      </c>
      <c r="K92" s="129" t="s">
        <v>131</v>
      </c>
      <c r="L92" s="32"/>
      <c r="M92" s="134" t="s">
        <v>21</v>
      </c>
      <c r="N92" s="135" t="s">
        <v>44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885</v>
      </c>
      <c r="AT92" s="138" t="s">
        <v>127</v>
      </c>
      <c r="AU92" s="138" t="s">
        <v>83</v>
      </c>
      <c r="AY92" s="17" t="s">
        <v>125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81</v>
      </c>
      <c r="BK92" s="139">
        <f>ROUND(I92*H92,2)</f>
        <v>0</v>
      </c>
      <c r="BL92" s="17" t="s">
        <v>885</v>
      </c>
      <c r="BM92" s="138" t="s">
        <v>895</v>
      </c>
    </row>
    <row r="93" spans="2:65" s="1" customFormat="1">
      <c r="B93" s="32"/>
      <c r="D93" s="140" t="s">
        <v>134</v>
      </c>
      <c r="F93" s="141" t="s">
        <v>896</v>
      </c>
      <c r="I93" s="142"/>
      <c r="L93" s="32"/>
      <c r="M93" s="143"/>
      <c r="T93" s="53"/>
      <c r="AT93" s="17" t="s">
        <v>134</v>
      </c>
      <c r="AU93" s="17" t="s">
        <v>83</v>
      </c>
    </row>
    <row r="94" spans="2:65" s="11" customFormat="1" ht="22.9" customHeight="1">
      <c r="B94" s="115"/>
      <c r="D94" s="116" t="s">
        <v>72</v>
      </c>
      <c r="E94" s="125" t="s">
        <v>897</v>
      </c>
      <c r="F94" s="125" t="s">
        <v>898</v>
      </c>
      <c r="I94" s="118"/>
      <c r="J94" s="126">
        <f>BK94</f>
        <v>0</v>
      </c>
      <c r="L94" s="115"/>
      <c r="M94" s="120"/>
      <c r="P94" s="121">
        <f>SUM(P95:P100)</f>
        <v>0</v>
      </c>
      <c r="R94" s="121">
        <f>SUM(R95:R100)</f>
        <v>0</v>
      </c>
      <c r="T94" s="122">
        <f>SUM(T95:T100)</f>
        <v>0</v>
      </c>
      <c r="AR94" s="116" t="s">
        <v>160</v>
      </c>
      <c r="AT94" s="123" t="s">
        <v>72</v>
      </c>
      <c r="AU94" s="123" t="s">
        <v>81</v>
      </c>
      <c r="AY94" s="116" t="s">
        <v>125</v>
      </c>
      <c r="BK94" s="124">
        <f>SUM(BK95:BK100)</f>
        <v>0</v>
      </c>
    </row>
    <row r="95" spans="2:65" s="1" customFormat="1" ht="16.5" customHeight="1">
      <c r="B95" s="32"/>
      <c r="C95" s="127" t="s">
        <v>132</v>
      </c>
      <c r="D95" s="127" t="s">
        <v>127</v>
      </c>
      <c r="E95" s="128" t="s">
        <v>899</v>
      </c>
      <c r="F95" s="129" t="s">
        <v>900</v>
      </c>
      <c r="G95" s="130" t="s">
        <v>512</v>
      </c>
      <c r="H95" s="131">
        <v>1</v>
      </c>
      <c r="I95" s="132"/>
      <c r="J95" s="133">
        <f>ROUND(I95*H95,2)</f>
        <v>0</v>
      </c>
      <c r="K95" s="129" t="s">
        <v>131</v>
      </c>
      <c r="L95" s="32"/>
      <c r="M95" s="134" t="s">
        <v>21</v>
      </c>
      <c r="N95" s="135" t="s">
        <v>44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885</v>
      </c>
      <c r="AT95" s="138" t="s">
        <v>127</v>
      </c>
      <c r="AU95" s="138" t="s">
        <v>83</v>
      </c>
      <c r="AY95" s="17" t="s">
        <v>125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81</v>
      </c>
      <c r="BK95" s="139">
        <f>ROUND(I95*H95,2)</f>
        <v>0</v>
      </c>
      <c r="BL95" s="17" t="s">
        <v>885</v>
      </c>
      <c r="BM95" s="138" t="s">
        <v>901</v>
      </c>
    </row>
    <row r="96" spans="2:65" s="1" customFormat="1">
      <c r="B96" s="32"/>
      <c r="D96" s="140" t="s">
        <v>134</v>
      </c>
      <c r="F96" s="141" t="s">
        <v>902</v>
      </c>
      <c r="I96" s="142"/>
      <c r="L96" s="32"/>
      <c r="M96" s="143"/>
      <c r="T96" s="53"/>
      <c r="AT96" s="17" t="s">
        <v>134</v>
      </c>
      <c r="AU96" s="17" t="s">
        <v>83</v>
      </c>
    </row>
    <row r="97" spans="2:65" s="1" customFormat="1" ht="16.5" customHeight="1">
      <c r="B97" s="32"/>
      <c r="C97" s="127" t="s">
        <v>160</v>
      </c>
      <c r="D97" s="127" t="s">
        <v>127</v>
      </c>
      <c r="E97" s="128" t="s">
        <v>903</v>
      </c>
      <c r="F97" s="129" t="s">
        <v>904</v>
      </c>
      <c r="G97" s="130" t="s">
        <v>512</v>
      </c>
      <c r="H97" s="131">
        <v>1</v>
      </c>
      <c r="I97" s="132"/>
      <c r="J97" s="133">
        <f>ROUND(I97*H97,2)</f>
        <v>0</v>
      </c>
      <c r="K97" s="129" t="s">
        <v>131</v>
      </c>
      <c r="L97" s="32"/>
      <c r="M97" s="134" t="s">
        <v>21</v>
      </c>
      <c r="N97" s="135" t="s">
        <v>44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885</v>
      </c>
      <c r="AT97" s="138" t="s">
        <v>127</v>
      </c>
      <c r="AU97" s="138" t="s">
        <v>83</v>
      </c>
      <c r="AY97" s="17" t="s">
        <v>125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81</v>
      </c>
      <c r="BK97" s="139">
        <f>ROUND(I97*H97,2)</f>
        <v>0</v>
      </c>
      <c r="BL97" s="17" t="s">
        <v>885</v>
      </c>
      <c r="BM97" s="138" t="s">
        <v>905</v>
      </c>
    </row>
    <row r="98" spans="2:65" s="1" customFormat="1">
      <c r="B98" s="32"/>
      <c r="D98" s="140" t="s">
        <v>134</v>
      </c>
      <c r="F98" s="141" t="s">
        <v>906</v>
      </c>
      <c r="I98" s="142"/>
      <c r="L98" s="32"/>
      <c r="M98" s="143"/>
      <c r="T98" s="53"/>
      <c r="AT98" s="17" t="s">
        <v>134</v>
      </c>
      <c r="AU98" s="17" t="s">
        <v>83</v>
      </c>
    </row>
    <row r="99" spans="2:65" s="1" customFormat="1" ht="16.5" customHeight="1">
      <c r="B99" s="32"/>
      <c r="C99" s="127" t="s">
        <v>165</v>
      </c>
      <c r="D99" s="127" t="s">
        <v>127</v>
      </c>
      <c r="E99" s="128" t="s">
        <v>907</v>
      </c>
      <c r="F99" s="129" t="s">
        <v>908</v>
      </c>
      <c r="G99" s="130" t="s">
        <v>512</v>
      </c>
      <c r="H99" s="131">
        <v>1</v>
      </c>
      <c r="I99" s="132"/>
      <c r="J99" s="133">
        <f>ROUND(I99*H99,2)</f>
        <v>0</v>
      </c>
      <c r="K99" s="129" t="s">
        <v>131</v>
      </c>
      <c r="L99" s="32"/>
      <c r="M99" s="134" t="s">
        <v>21</v>
      </c>
      <c r="N99" s="135" t="s">
        <v>44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885</v>
      </c>
      <c r="AT99" s="138" t="s">
        <v>127</v>
      </c>
      <c r="AU99" s="138" t="s">
        <v>83</v>
      </c>
      <c r="AY99" s="17" t="s">
        <v>125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81</v>
      </c>
      <c r="BK99" s="139">
        <f>ROUND(I99*H99,2)</f>
        <v>0</v>
      </c>
      <c r="BL99" s="17" t="s">
        <v>885</v>
      </c>
      <c r="BM99" s="138" t="s">
        <v>909</v>
      </c>
    </row>
    <row r="100" spans="2:65" s="1" customFormat="1">
      <c r="B100" s="32"/>
      <c r="D100" s="140" t="s">
        <v>134</v>
      </c>
      <c r="F100" s="141" t="s">
        <v>910</v>
      </c>
      <c r="I100" s="142"/>
      <c r="L100" s="32"/>
      <c r="M100" s="143"/>
      <c r="T100" s="53"/>
      <c r="AT100" s="17" t="s">
        <v>134</v>
      </c>
      <c r="AU100" s="17" t="s">
        <v>83</v>
      </c>
    </row>
    <row r="101" spans="2:65" s="11" customFormat="1" ht="22.9" customHeight="1">
      <c r="B101" s="115"/>
      <c r="D101" s="116" t="s">
        <v>72</v>
      </c>
      <c r="E101" s="125" t="s">
        <v>911</v>
      </c>
      <c r="F101" s="125" t="s">
        <v>912</v>
      </c>
      <c r="I101" s="118"/>
      <c r="J101" s="126">
        <f>BK101</f>
        <v>0</v>
      </c>
      <c r="L101" s="115"/>
      <c r="M101" s="120"/>
      <c r="P101" s="121">
        <f>SUM(P102:P111)</f>
        <v>0</v>
      </c>
      <c r="R101" s="121">
        <f>SUM(R102:R111)</f>
        <v>0</v>
      </c>
      <c r="T101" s="122">
        <f>SUM(T102:T111)</f>
        <v>0</v>
      </c>
      <c r="AR101" s="116" t="s">
        <v>160</v>
      </c>
      <c r="AT101" s="123" t="s">
        <v>72</v>
      </c>
      <c r="AU101" s="123" t="s">
        <v>81</v>
      </c>
      <c r="AY101" s="116" t="s">
        <v>125</v>
      </c>
      <c r="BK101" s="124">
        <f>SUM(BK102:BK111)</f>
        <v>0</v>
      </c>
    </row>
    <row r="102" spans="2:65" s="1" customFormat="1" ht="16.5" customHeight="1">
      <c r="B102" s="32"/>
      <c r="C102" s="127" t="s">
        <v>171</v>
      </c>
      <c r="D102" s="127" t="s">
        <v>127</v>
      </c>
      <c r="E102" s="128" t="s">
        <v>913</v>
      </c>
      <c r="F102" s="129" t="s">
        <v>914</v>
      </c>
      <c r="G102" s="130" t="s">
        <v>512</v>
      </c>
      <c r="H102" s="131">
        <v>1</v>
      </c>
      <c r="I102" s="132"/>
      <c r="J102" s="133">
        <f>ROUND(I102*H102,2)</f>
        <v>0</v>
      </c>
      <c r="K102" s="129" t="s">
        <v>131</v>
      </c>
      <c r="L102" s="32"/>
      <c r="M102" s="134" t="s">
        <v>21</v>
      </c>
      <c r="N102" s="135" t="s">
        <v>44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885</v>
      </c>
      <c r="AT102" s="138" t="s">
        <v>127</v>
      </c>
      <c r="AU102" s="138" t="s">
        <v>83</v>
      </c>
      <c r="AY102" s="17" t="s">
        <v>125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81</v>
      </c>
      <c r="BK102" s="139">
        <f>ROUND(I102*H102,2)</f>
        <v>0</v>
      </c>
      <c r="BL102" s="17" t="s">
        <v>885</v>
      </c>
      <c r="BM102" s="138" t="s">
        <v>915</v>
      </c>
    </row>
    <row r="103" spans="2:65" s="1" customFormat="1">
      <c r="B103" s="32"/>
      <c r="D103" s="140" t="s">
        <v>134</v>
      </c>
      <c r="F103" s="141" t="s">
        <v>916</v>
      </c>
      <c r="I103" s="142"/>
      <c r="L103" s="32"/>
      <c r="M103" s="143"/>
      <c r="T103" s="53"/>
      <c r="AT103" s="17" t="s">
        <v>134</v>
      </c>
      <c r="AU103" s="17" t="s">
        <v>83</v>
      </c>
    </row>
    <row r="104" spans="2:65" s="12" customFormat="1">
      <c r="B104" s="146"/>
      <c r="D104" s="144" t="s">
        <v>138</v>
      </c>
      <c r="E104" s="147" t="s">
        <v>21</v>
      </c>
      <c r="F104" s="148" t="s">
        <v>917</v>
      </c>
      <c r="H104" s="149">
        <v>1</v>
      </c>
      <c r="I104" s="150"/>
      <c r="L104" s="146"/>
      <c r="M104" s="151"/>
      <c r="T104" s="152"/>
      <c r="AT104" s="147" t="s">
        <v>138</v>
      </c>
      <c r="AU104" s="147" t="s">
        <v>83</v>
      </c>
      <c r="AV104" s="12" t="s">
        <v>83</v>
      </c>
      <c r="AW104" s="12" t="s">
        <v>34</v>
      </c>
      <c r="AX104" s="12" t="s">
        <v>81</v>
      </c>
      <c r="AY104" s="147" t="s">
        <v>125</v>
      </c>
    </row>
    <row r="105" spans="2:65" s="1" customFormat="1" ht="16.5" customHeight="1">
      <c r="B105" s="32"/>
      <c r="C105" s="127" t="s">
        <v>169</v>
      </c>
      <c r="D105" s="127" t="s">
        <v>127</v>
      </c>
      <c r="E105" s="128" t="s">
        <v>918</v>
      </c>
      <c r="F105" s="129" t="s">
        <v>919</v>
      </c>
      <c r="G105" s="130" t="s">
        <v>512</v>
      </c>
      <c r="H105" s="131">
        <v>1</v>
      </c>
      <c r="I105" s="132"/>
      <c r="J105" s="133">
        <f>ROUND(I105*H105,2)</f>
        <v>0</v>
      </c>
      <c r="K105" s="129" t="s">
        <v>131</v>
      </c>
      <c r="L105" s="32"/>
      <c r="M105" s="134" t="s">
        <v>21</v>
      </c>
      <c r="N105" s="135" t="s">
        <v>44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885</v>
      </c>
      <c r="AT105" s="138" t="s">
        <v>127</v>
      </c>
      <c r="AU105" s="138" t="s">
        <v>83</v>
      </c>
      <c r="AY105" s="17" t="s">
        <v>125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81</v>
      </c>
      <c r="BK105" s="139">
        <f>ROUND(I105*H105,2)</f>
        <v>0</v>
      </c>
      <c r="BL105" s="17" t="s">
        <v>885</v>
      </c>
      <c r="BM105" s="138" t="s">
        <v>920</v>
      </c>
    </row>
    <row r="106" spans="2:65" s="1" customFormat="1">
      <c r="B106" s="32"/>
      <c r="D106" s="140" t="s">
        <v>134</v>
      </c>
      <c r="F106" s="141" t="s">
        <v>921</v>
      </c>
      <c r="I106" s="142"/>
      <c r="L106" s="32"/>
      <c r="M106" s="143"/>
      <c r="T106" s="53"/>
      <c r="AT106" s="17" t="s">
        <v>134</v>
      </c>
      <c r="AU106" s="17" t="s">
        <v>83</v>
      </c>
    </row>
    <row r="107" spans="2:65" s="12" customFormat="1">
      <c r="B107" s="146"/>
      <c r="D107" s="144" t="s">
        <v>138</v>
      </c>
      <c r="E107" s="147" t="s">
        <v>21</v>
      </c>
      <c r="F107" s="148" t="s">
        <v>922</v>
      </c>
      <c r="H107" s="149">
        <v>1</v>
      </c>
      <c r="I107" s="150"/>
      <c r="L107" s="146"/>
      <c r="M107" s="151"/>
      <c r="T107" s="152"/>
      <c r="AT107" s="147" t="s">
        <v>138</v>
      </c>
      <c r="AU107" s="147" t="s">
        <v>83</v>
      </c>
      <c r="AV107" s="12" t="s">
        <v>83</v>
      </c>
      <c r="AW107" s="12" t="s">
        <v>34</v>
      </c>
      <c r="AX107" s="12" t="s">
        <v>81</v>
      </c>
      <c r="AY107" s="147" t="s">
        <v>125</v>
      </c>
    </row>
    <row r="108" spans="2:65" s="1" customFormat="1" ht="16.5" customHeight="1">
      <c r="B108" s="32"/>
      <c r="C108" s="127" t="s">
        <v>179</v>
      </c>
      <c r="D108" s="127" t="s">
        <v>127</v>
      </c>
      <c r="E108" s="128" t="s">
        <v>923</v>
      </c>
      <c r="F108" s="129" t="s">
        <v>924</v>
      </c>
      <c r="G108" s="130" t="s">
        <v>512</v>
      </c>
      <c r="H108" s="131">
        <v>1</v>
      </c>
      <c r="I108" s="132"/>
      <c r="J108" s="133">
        <f>ROUND(I108*H108,2)</f>
        <v>0</v>
      </c>
      <c r="K108" s="129" t="s">
        <v>131</v>
      </c>
      <c r="L108" s="32"/>
      <c r="M108" s="134" t="s">
        <v>21</v>
      </c>
      <c r="N108" s="135" t="s">
        <v>44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885</v>
      </c>
      <c r="AT108" s="138" t="s">
        <v>127</v>
      </c>
      <c r="AU108" s="138" t="s">
        <v>83</v>
      </c>
      <c r="AY108" s="17" t="s">
        <v>125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81</v>
      </c>
      <c r="BK108" s="139">
        <f>ROUND(I108*H108,2)</f>
        <v>0</v>
      </c>
      <c r="BL108" s="17" t="s">
        <v>885</v>
      </c>
      <c r="BM108" s="138" t="s">
        <v>925</v>
      </c>
    </row>
    <row r="109" spans="2:65" s="1" customFormat="1">
      <c r="B109" s="32"/>
      <c r="D109" s="140" t="s">
        <v>134</v>
      </c>
      <c r="F109" s="141" t="s">
        <v>926</v>
      </c>
      <c r="I109" s="142"/>
      <c r="L109" s="32"/>
      <c r="M109" s="143"/>
      <c r="T109" s="53"/>
      <c r="AT109" s="17" t="s">
        <v>134</v>
      </c>
      <c r="AU109" s="17" t="s">
        <v>83</v>
      </c>
    </row>
    <row r="110" spans="2:65" s="1" customFormat="1" ht="16.5" customHeight="1">
      <c r="B110" s="32"/>
      <c r="C110" s="127" t="s">
        <v>185</v>
      </c>
      <c r="D110" s="127" t="s">
        <v>127</v>
      </c>
      <c r="E110" s="128" t="s">
        <v>927</v>
      </c>
      <c r="F110" s="129" t="s">
        <v>928</v>
      </c>
      <c r="G110" s="130" t="s">
        <v>512</v>
      </c>
      <c r="H110" s="131">
        <v>1</v>
      </c>
      <c r="I110" s="132"/>
      <c r="J110" s="133">
        <f>ROUND(I110*H110,2)</f>
        <v>0</v>
      </c>
      <c r="K110" s="129" t="s">
        <v>131</v>
      </c>
      <c r="L110" s="32"/>
      <c r="M110" s="134" t="s">
        <v>21</v>
      </c>
      <c r="N110" s="135" t="s">
        <v>44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885</v>
      </c>
      <c r="AT110" s="138" t="s">
        <v>127</v>
      </c>
      <c r="AU110" s="138" t="s">
        <v>83</v>
      </c>
      <c r="AY110" s="17" t="s">
        <v>125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81</v>
      </c>
      <c r="BK110" s="139">
        <f>ROUND(I110*H110,2)</f>
        <v>0</v>
      </c>
      <c r="BL110" s="17" t="s">
        <v>885</v>
      </c>
      <c r="BM110" s="138" t="s">
        <v>929</v>
      </c>
    </row>
    <row r="111" spans="2:65" s="1" customFormat="1">
      <c r="B111" s="32"/>
      <c r="D111" s="140" t="s">
        <v>134</v>
      </c>
      <c r="F111" s="141" t="s">
        <v>930</v>
      </c>
      <c r="I111" s="142"/>
      <c r="L111" s="32"/>
      <c r="M111" s="143"/>
      <c r="T111" s="53"/>
      <c r="AT111" s="17" t="s">
        <v>134</v>
      </c>
      <c r="AU111" s="17" t="s">
        <v>83</v>
      </c>
    </row>
    <row r="112" spans="2:65" s="11" customFormat="1" ht="22.9" customHeight="1">
      <c r="B112" s="115"/>
      <c r="D112" s="116" t="s">
        <v>72</v>
      </c>
      <c r="E112" s="125" t="s">
        <v>931</v>
      </c>
      <c r="F112" s="125" t="s">
        <v>932</v>
      </c>
      <c r="I112" s="118"/>
      <c r="J112" s="126">
        <f>BK112</f>
        <v>0</v>
      </c>
      <c r="L112" s="115"/>
      <c r="M112" s="120"/>
      <c r="P112" s="121">
        <f>SUM(P113:P118)</f>
        <v>0</v>
      </c>
      <c r="R112" s="121">
        <f>SUM(R113:R118)</f>
        <v>0</v>
      </c>
      <c r="T112" s="122">
        <f>SUM(T113:T118)</f>
        <v>0</v>
      </c>
      <c r="AR112" s="116" t="s">
        <v>160</v>
      </c>
      <c r="AT112" s="123" t="s">
        <v>72</v>
      </c>
      <c r="AU112" s="123" t="s">
        <v>81</v>
      </c>
      <c r="AY112" s="116" t="s">
        <v>125</v>
      </c>
      <c r="BK112" s="124">
        <f>SUM(BK113:BK118)</f>
        <v>0</v>
      </c>
    </row>
    <row r="113" spans="2:65" s="1" customFormat="1" ht="16.5" customHeight="1">
      <c r="B113" s="32"/>
      <c r="C113" s="127" t="s">
        <v>191</v>
      </c>
      <c r="D113" s="127" t="s">
        <v>127</v>
      </c>
      <c r="E113" s="128" t="s">
        <v>933</v>
      </c>
      <c r="F113" s="129" t="s">
        <v>934</v>
      </c>
      <c r="G113" s="130" t="s">
        <v>512</v>
      </c>
      <c r="H113" s="131">
        <v>1</v>
      </c>
      <c r="I113" s="132"/>
      <c r="J113" s="133">
        <f>ROUND(I113*H113,2)</f>
        <v>0</v>
      </c>
      <c r="K113" s="129" t="s">
        <v>131</v>
      </c>
      <c r="L113" s="32"/>
      <c r="M113" s="134" t="s">
        <v>21</v>
      </c>
      <c r="N113" s="135" t="s">
        <v>44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885</v>
      </c>
      <c r="AT113" s="138" t="s">
        <v>127</v>
      </c>
      <c r="AU113" s="138" t="s">
        <v>83</v>
      </c>
      <c r="AY113" s="17" t="s">
        <v>125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81</v>
      </c>
      <c r="BK113" s="139">
        <f>ROUND(I113*H113,2)</f>
        <v>0</v>
      </c>
      <c r="BL113" s="17" t="s">
        <v>885</v>
      </c>
      <c r="BM113" s="138" t="s">
        <v>935</v>
      </c>
    </row>
    <row r="114" spans="2:65" s="1" customFormat="1">
      <c r="B114" s="32"/>
      <c r="D114" s="140" t="s">
        <v>134</v>
      </c>
      <c r="F114" s="141" t="s">
        <v>936</v>
      </c>
      <c r="I114" s="142"/>
      <c r="L114" s="32"/>
      <c r="M114" s="143"/>
      <c r="T114" s="53"/>
      <c r="AT114" s="17" t="s">
        <v>134</v>
      </c>
      <c r="AU114" s="17" t="s">
        <v>83</v>
      </c>
    </row>
    <row r="115" spans="2:65" s="1" customFormat="1" ht="29.25">
      <c r="B115" s="32"/>
      <c r="D115" s="144" t="s">
        <v>136</v>
      </c>
      <c r="F115" s="145" t="s">
        <v>937</v>
      </c>
      <c r="I115" s="142"/>
      <c r="L115" s="32"/>
      <c r="M115" s="143"/>
      <c r="T115" s="53"/>
      <c r="AT115" s="17" t="s">
        <v>136</v>
      </c>
      <c r="AU115" s="17" t="s">
        <v>83</v>
      </c>
    </row>
    <row r="116" spans="2:65" s="1" customFormat="1" ht="16.5" customHeight="1">
      <c r="B116" s="32"/>
      <c r="C116" s="127" t="s">
        <v>198</v>
      </c>
      <c r="D116" s="127" t="s">
        <v>127</v>
      </c>
      <c r="E116" s="128" t="s">
        <v>938</v>
      </c>
      <c r="F116" s="129" t="s">
        <v>939</v>
      </c>
      <c r="G116" s="130" t="s">
        <v>940</v>
      </c>
      <c r="H116" s="131">
        <v>8</v>
      </c>
      <c r="I116" s="132"/>
      <c r="J116" s="133">
        <f>ROUND(I116*H116,2)</f>
        <v>0</v>
      </c>
      <c r="K116" s="129" t="s">
        <v>131</v>
      </c>
      <c r="L116" s="32"/>
      <c r="M116" s="134" t="s">
        <v>21</v>
      </c>
      <c r="N116" s="135" t="s">
        <v>44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885</v>
      </c>
      <c r="AT116" s="138" t="s">
        <v>127</v>
      </c>
      <c r="AU116" s="138" t="s">
        <v>83</v>
      </c>
      <c r="AY116" s="17" t="s">
        <v>125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81</v>
      </c>
      <c r="BK116" s="139">
        <f>ROUND(I116*H116,2)</f>
        <v>0</v>
      </c>
      <c r="BL116" s="17" t="s">
        <v>885</v>
      </c>
      <c r="BM116" s="138" t="s">
        <v>941</v>
      </c>
    </row>
    <row r="117" spans="2:65" s="1" customFormat="1">
      <c r="B117" s="32"/>
      <c r="D117" s="140" t="s">
        <v>134</v>
      </c>
      <c r="F117" s="141" t="s">
        <v>942</v>
      </c>
      <c r="I117" s="142"/>
      <c r="L117" s="32"/>
      <c r="M117" s="143"/>
      <c r="T117" s="53"/>
      <c r="AT117" s="17" t="s">
        <v>134</v>
      </c>
      <c r="AU117" s="17" t="s">
        <v>83</v>
      </c>
    </row>
    <row r="118" spans="2:65" s="1" customFormat="1" ht="19.5">
      <c r="B118" s="32"/>
      <c r="D118" s="144" t="s">
        <v>136</v>
      </c>
      <c r="F118" s="145" t="s">
        <v>943</v>
      </c>
      <c r="I118" s="142"/>
      <c r="L118" s="32"/>
      <c r="M118" s="143"/>
      <c r="T118" s="53"/>
      <c r="AT118" s="17" t="s">
        <v>136</v>
      </c>
      <c r="AU118" s="17" t="s">
        <v>83</v>
      </c>
    </row>
    <row r="119" spans="2:65" s="11" customFormat="1" ht="22.9" customHeight="1">
      <c r="B119" s="115"/>
      <c r="D119" s="116" t="s">
        <v>72</v>
      </c>
      <c r="E119" s="125" t="s">
        <v>944</v>
      </c>
      <c r="F119" s="125" t="s">
        <v>945</v>
      </c>
      <c r="I119" s="118"/>
      <c r="J119" s="126">
        <f>BK119</f>
        <v>0</v>
      </c>
      <c r="L119" s="115"/>
      <c r="M119" s="120"/>
      <c r="P119" s="121">
        <f>SUM(P120:P121)</f>
        <v>0</v>
      </c>
      <c r="R119" s="121">
        <f>SUM(R120:R121)</f>
        <v>0</v>
      </c>
      <c r="T119" s="122">
        <f>SUM(T120:T121)</f>
        <v>0</v>
      </c>
      <c r="AR119" s="116" t="s">
        <v>160</v>
      </c>
      <c r="AT119" s="123" t="s">
        <v>72</v>
      </c>
      <c r="AU119" s="123" t="s">
        <v>81</v>
      </c>
      <c r="AY119" s="116" t="s">
        <v>125</v>
      </c>
      <c r="BK119" s="124">
        <f>SUM(BK120:BK121)</f>
        <v>0</v>
      </c>
    </row>
    <row r="120" spans="2:65" s="1" customFormat="1" ht="16.5" customHeight="1">
      <c r="B120" s="32"/>
      <c r="C120" s="127" t="s">
        <v>204</v>
      </c>
      <c r="D120" s="127" t="s">
        <v>127</v>
      </c>
      <c r="E120" s="128" t="s">
        <v>946</v>
      </c>
      <c r="F120" s="129" t="s">
        <v>947</v>
      </c>
      <c r="G120" s="130" t="s">
        <v>512</v>
      </c>
      <c r="H120" s="131">
        <v>1</v>
      </c>
      <c r="I120" s="132"/>
      <c r="J120" s="133">
        <f>ROUND(I120*H120,2)</f>
        <v>0</v>
      </c>
      <c r="K120" s="129" t="s">
        <v>131</v>
      </c>
      <c r="L120" s="32"/>
      <c r="M120" s="134" t="s">
        <v>21</v>
      </c>
      <c r="N120" s="135" t="s">
        <v>44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885</v>
      </c>
      <c r="AT120" s="138" t="s">
        <v>127</v>
      </c>
      <c r="AU120" s="138" t="s">
        <v>83</v>
      </c>
      <c r="AY120" s="17" t="s">
        <v>125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81</v>
      </c>
      <c r="BK120" s="139">
        <f>ROUND(I120*H120,2)</f>
        <v>0</v>
      </c>
      <c r="BL120" s="17" t="s">
        <v>885</v>
      </c>
      <c r="BM120" s="138" t="s">
        <v>948</v>
      </c>
    </row>
    <row r="121" spans="2:65" s="1" customFormat="1">
      <c r="B121" s="32"/>
      <c r="D121" s="140" t="s">
        <v>134</v>
      </c>
      <c r="F121" s="141" t="s">
        <v>949</v>
      </c>
      <c r="I121" s="142"/>
      <c r="L121" s="32"/>
      <c r="M121" s="176"/>
      <c r="N121" s="177"/>
      <c r="O121" s="177"/>
      <c r="P121" s="177"/>
      <c r="Q121" s="177"/>
      <c r="R121" s="177"/>
      <c r="S121" s="177"/>
      <c r="T121" s="178"/>
      <c r="AT121" s="17" t="s">
        <v>134</v>
      </c>
      <c r="AU121" s="17" t="s">
        <v>83</v>
      </c>
    </row>
    <row r="122" spans="2:65" s="1" customFormat="1" ht="6.95" customHeight="1"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32"/>
    </row>
  </sheetData>
  <sheetProtection algorithmName="SHA-512" hashValue="aRRlQNzQVOoLm03S+1Zff1ACd77lDJAj6WgcFis8aJhRj5bhy1MWMS5xCdY5GtYBu7U+4UKln0XwqcE/BBqolQ==" saltValue="G+WOwuo60kFwFY1hThMzNC+KH6HifQ9D7rtC7gGfkw5ST0aoJZTX6viWjzWv22regU73o/t7yHOtlvtvGer7vw==" spinCount="100000" sheet="1" objects="1" scenarios="1" formatColumns="0" formatRows="0" autoFilter="0"/>
  <autoFilter ref="C84:K121" xr:uid="{00000000-0009-0000-0000-000004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400-000000000000}"/>
    <hyperlink ref="F91" r:id="rId2" xr:uid="{00000000-0004-0000-0400-000001000000}"/>
    <hyperlink ref="F93" r:id="rId3" xr:uid="{00000000-0004-0000-0400-000002000000}"/>
    <hyperlink ref="F96" r:id="rId4" xr:uid="{00000000-0004-0000-0400-000003000000}"/>
    <hyperlink ref="F98" r:id="rId5" xr:uid="{00000000-0004-0000-0400-000004000000}"/>
    <hyperlink ref="F100" r:id="rId6" xr:uid="{00000000-0004-0000-0400-000005000000}"/>
    <hyperlink ref="F103" r:id="rId7" xr:uid="{00000000-0004-0000-0400-000006000000}"/>
    <hyperlink ref="F106" r:id="rId8" xr:uid="{00000000-0004-0000-0400-000007000000}"/>
    <hyperlink ref="F109" r:id="rId9" xr:uid="{00000000-0004-0000-0400-000008000000}"/>
    <hyperlink ref="F111" r:id="rId10" xr:uid="{00000000-0004-0000-0400-000009000000}"/>
    <hyperlink ref="F114" r:id="rId11" xr:uid="{00000000-0004-0000-0400-00000A000000}"/>
    <hyperlink ref="F117" r:id="rId12" xr:uid="{00000000-0004-0000-0400-00000B000000}"/>
    <hyperlink ref="F121" r:id="rId13" xr:uid="{00000000-0004-0000-0400-00000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1.25"/>
  <cols>
    <col min="1" max="1" width="8.33203125" style="180" customWidth="1"/>
    <col min="2" max="2" width="1.6640625" style="180" customWidth="1"/>
    <col min="3" max="4" width="5" style="180" customWidth="1"/>
    <col min="5" max="5" width="11.6640625" style="180" customWidth="1"/>
    <col min="6" max="6" width="9.1640625" style="180" customWidth="1"/>
    <col min="7" max="7" width="5" style="180" customWidth="1"/>
    <col min="8" max="8" width="77.83203125" style="180" customWidth="1"/>
    <col min="9" max="10" width="20" style="180" customWidth="1"/>
    <col min="11" max="11" width="1.6640625" style="180" customWidth="1"/>
  </cols>
  <sheetData>
    <row r="1" spans="2:11" customFormat="1" ht="37.5" customHeight="1"/>
    <row r="2" spans="2:11" customFormat="1" ht="7.5" customHeight="1">
      <c r="B2" s="181"/>
      <c r="C2" s="182"/>
      <c r="D2" s="182"/>
      <c r="E2" s="182"/>
      <c r="F2" s="182"/>
      <c r="G2" s="182"/>
      <c r="H2" s="182"/>
      <c r="I2" s="182"/>
      <c r="J2" s="182"/>
      <c r="K2" s="183"/>
    </row>
    <row r="3" spans="2:11" s="15" customFormat="1" ht="45" customHeight="1">
      <c r="B3" s="184"/>
      <c r="C3" s="302" t="s">
        <v>950</v>
      </c>
      <c r="D3" s="302"/>
      <c r="E3" s="302"/>
      <c r="F3" s="302"/>
      <c r="G3" s="302"/>
      <c r="H3" s="302"/>
      <c r="I3" s="302"/>
      <c r="J3" s="302"/>
      <c r="K3" s="185"/>
    </row>
    <row r="4" spans="2:11" customFormat="1" ht="25.5" customHeight="1">
      <c r="B4" s="186"/>
      <c r="C4" s="301" t="s">
        <v>951</v>
      </c>
      <c r="D4" s="301"/>
      <c r="E4" s="301"/>
      <c r="F4" s="301"/>
      <c r="G4" s="301"/>
      <c r="H4" s="301"/>
      <c r="I4" s="301"/>
      <c r="J4" s="301"/>
      <c r="K4" s="187"/>
    </row>
    <row r="5" spans="2:11" customFormat="1" ht="5.25" customHeight="1">
      <c r="B5" s="186"/>
      <c r="C5" s="188"/>
      <c r="D5" s="188"/>
      <c r="E5" s="188"/>
      <c r="F5" s="188"/>
      <c r="G5" s="188"/>
      <c r="H5" s="188"/>
      <c r="I5" s="188"/>
      <c r="J5" s="188"/>
      <c r="K5" s="187"/>
    </row>
    <row r="6" spans="2:11" customFormat="1" ht="15" customHeight="1">
      <c r="B6" s="186"/>
      <c r="C6" s="300" t="s">
        <v>952</v>
      </c>
      <c r="D6" s="300"/>
      <c r="E6" s="300"/>
      <c r="F6" s="300"/>
      <c r="G6" s="300"/>
      <c r="H6" s="300"/>
      <c r="I6" s="300"/>
      <c r="J6" s="300"/>
      <c r="K6" s="187"/>
    </row>
    <row r="7" spans="2:11" customFormat="1" ht="15" customHeight="1">
      <c r="B7" s="190"/>
      <c r="C7" s="300" t="s">
        <v>953</v>
      </c>
      <c r="D7" s="300"/>
      <c r="E7" s="300"/>
      <c r="F7" s="300"/>
      <c r="G7" s="300"/>
      <c r="H7" s="300"/>
      <c r="I7" s="300"/>
      <c r="J7" s="300"/>
      <c r="K7" s="187"/>
    </row>
    <row r="8" spans="2:11" customFormat="1" ht="12.75" customHeight="1">
      <c r="B8" s="190"/>
      <c r="C8" s="189"/>
      <c r="D8" s="189"/>
      <c r="E8" s="189"/>
      <c r="F8" s="189"/>
      <c r="G8" s="189"/>
      <c r="H8" s="189"/>
      <c r="I8" s="189"/>
      <c r="J8" s="189"/>
      <c r="K8" s="187"/>
    </row>
    <row r="9" spans="2:11" customFormat="1" ht="15" customHeight="1">
      <c r="B9" s="190"/>
      <c r="C9" s="300" t="s">
        <v>954</v>
      </c>
      <c r="D9" s="300"/>
      <c r="E9" s="300"/>
      <c r="F9" s="300"/>
      <c r="G9" s="300"/>
      <c r="H9" s="300"/>
      <c r="I9" s="300"/>
      <c r="J9" s="300"/>
      <c r="K9" s="187"/>
    </row>
    <row r="10" spans="2:11" customFormat="1" ht="15" customHeight="1">
      <c r="B10" s="190"/>
      <c r="C10" s="189"/>
      <c r="D10" s="300" t="s">
        <v>955</v>
      </c>
      <c r="E10" s="300"/>
      <c r="F10" s="300"/>
      <c r="G10" s="300"/>
      <c r="H10" s="300"/>
      <c r="I10" s="300"/>
      <c r="J10" s="300"/>
      <c r="K10" s="187"/>
    </row>
    <row r="11" spans="2:11" customFormat="1" ht="15" customHeight="1">
      <c r="B11" s="190"/>
      <c r="C11" s="191"/>
      <c r="D11" s="300" t="s">
        <v>956</v>
      </c>
      <c r="E11" s="300"/>
      <c r="F11" s="300"/>
      <c r="G11" s="300"/>
      <c r="H11" s="300"/>
      <c r="I11" s="300"/>
      <c r="J11" s="300"/>
      <c r="K11" s="187"/>
    </row>
    <row r="12" spans="2:11" customFormat="1" ht="15" customHeight="1">
      <c r="B12" s="190"/>
      <c r="C12" s="191"/>
      <c r="D12" s="189"/>
      <c r="E12" s="189"/>
      <c r="F12" s="189"/>
      <c r="G12" s="189"/>
      <c r="H12" s="189"/>
      <c r="I12" s="189"/>
      <c r="J12" s="189"/>
      <c r="K12" s="187"/>
    </row>
    <row r="13" spans="2:11" customFormat="1" ht="15" customHeight="1">
      <c r="B13" s="190"/>
      <c r="C13" s="191"/>
      <c r="D13" s="192" t="s">
        <v>957</v>
      </c>
      <c r="E13" s="189"/>
      <c r="F13" s="189"/>
      <c r="G13" s="189"/>
      <c r="H13" s="189"/>
      <c r="I13" s="189"/>
      <c r="J13" s="189"/>
      <c r="K13" s="187"/>
    </row>
    <row r="14" spans="2:11" customFormat="1" ht="12.75" customHeight="1">
      <c r="B14" s="190"/>
      <c r="C14" s="191"/>
      <c r="D14" s="191"/>
      <c r="E14" s="191"/>
      <c r="F14" s="191"/>
      <c r="G14" s="191"/>
      <c r="H14" s="191"/>
      <c r="I14" s="191"/>
      <c r="J14" s="191"/>
      <c r="K14" s="187"/>
    </row>
    <row r="15" spans="2:11" customFormat="1" ht="15" customHeight="1">
      <c r="B15" s="190"/>
      <c r="C15" s="191"/>
      <c r="D15" s="300" t="s">
        <v>958</v>
      </c>
      <c r="E15" s="300"/>
      <c r="F15" s="300"/>
      <c r="G15" s="300"/>
      <c r="H15" s="300"/>
      <c r="I15" s="300"/>
      <c r="J15" s="300"/>
      <c r="K15" s="187"/>
    </row>
    <row r="16" spans="2:11" customFormat="1" ht="15" customHeight="1">
      <c r="B16" s="190"/>
      <c r="C16" s="191"/>
      <c r="D16" s="300" t="s">
        <v>959</v>
      </c>
      <c r="E16" s="300"/>
      <c r="F16" s="300"/>
      <c r="G16" s="300"/>
      <c r="H16" s="300"/>
      <c r="I16" s="300"/>
      <c r="J16" s="300"/>
      <c r="K16" s="187"/>
    </row>
    <row r="17" spans="2:11" customFormat="1" ht="15" customHeight="1">
      <c r="B17" s="190"/>
      <c r="C17" s="191"/>
      <c r="D17" s="300" t="s">
        <v>960</v>
      </c>
      <c r="E17" s="300"/>
      <c r="F17" s="300"/>
      <c r="G17" s="300"/>
      <c r="H17" s="300"/>
      <c r="I17" s="300"/>
      <c r="J17" s="300"/>
      <c r="K17" s="187"/>
    </row>
    <row r="18" spans="2:11" customFormat="1" ht="15" customHeight="1">
      <c r="B18" s="190"/>
      <c r="C18" s="191"/>
      <c r="D18" s="191"/>
      <c r="E18" s="193" t="s">
        <v>80</v>
      </c>
      <c r="F18" s="300" t="s">
        <v>961</v>
      </c>
      <c r="G18" s="300"/>
      <c r="H18" s="300"/>
      <c r="I18" s="300"/>
      <c r="J18" s="300"/>
      <c r="K18" s="187"/>
    </row>
    <row r="19" spans="2:11" customFormat="1" ht="15" customHeight="1">
      <c r="B19" s="190"/>
      <c r="C19" s="191"/>
      <c r="D19" s="191"/>
      <c r="E19" s="193" t="s">
        <v>962</v>
      </c>
      <c r="F19" s="300" t="s">
        <v>963</v>
      </c>
      <c r="G19" s="300"/>
      <c r="H19" s="300"/>
      <c r="I19" s="300"/>
      <c r="J19" s="300"/>
      <c r="K19" s="187"/>
    </row>
    <row r="20" spans="2:11" customFormat="1" ht="15" customHeight="1">
      <c r="B20" s="190"/>
      <c r="C20" s="191"/>
      <c r="D20" s="191"/>
      <c r="E20" s="193" t="s">
        <v>964</v>
      </c>
      <c r="F20" s="300" t="s">
        <v>965</v>
      </c>
      <c r="G20" s="300"/>
      <c r="H20" s="300"/>
      <c r="I20" s="300"/>
      <c r="J20" s="300"/>
      <c r="K20" s="187"/>
    </row>
    <row r="21" spans="2:11" customFormat="1" ht="15" customHeight="1">
      <c r="B21" s="190"/>
      <c r="C21" s="191"/>
      <c r="D21" s="191"/>
      <c r="E21" s="193" t="s">
        <v>966</v>
      </c>
      <c r="F21" s="300" t="s">
        <v>967</v>
      </c>
      <c r="G21" s="300"/>
      <c r="H21" s="300"/>
      <c r="I21" s="300"/>
      <c r="J21" s="300"/>
      <c r="K21" s="187"/>
    </row>
    <row r="22" spans="2:11" customFormat="1" ht="15" customHeight="1">
      <c r="B22" s="190"/>
      <c r="C22" s="191"/>
      <c r="D22" s="191"/>
      <c r="E22" s="193" t="s">
        <v>968</v>
      </c>
      <c r="F22" s="300" t="s">
        <v>969</v>
      </c>
      <c r="G22" s="300"/>
      <c r="H22" s="300"/>
      <c r="I22" s="300"/>
      <c r="J22" s="300"/>
      <c r="K22" s="187"/>
    </row>
    <row r="23" spans="2:11" customFormat="1" ht="15" customHeight="1">
      <c r="B23" s="190"/>
      <c r="C23" s="191"/>
      <c r="D23" s="191"/>
      <c r="E23" s="193" t="s">
        <v>970</v>
      </c>
      <c r="F23" s="300" t="s">
        <v>971</v>
      </c>
      <c r="G23" s="300"/>
      <c r="H23" s="300"/>
      <c r="I23" s="300"/>
      <c r="J23" s="300"/>
      <c r="K23" s="187"/>
    </row>
    <row r="24" spans="2:11" customFormat="1" ht="12.75" customHeight="1">
      <c r="B24" s="190"/>
      <c r="C24" s="191"/>
      <c r="D24" s="191"/>
      <c r="E24" s="191"/>
      <c r="F24" s="191"/>
      <c r="G24" s="191"/>
      <c r="H24" s="191"/>
      <c r="I24" s="191"/>
      <c r="J24" s="191"/>
      <c r="K24" s="187"/>
    </row>
    <row r="25" spans="2:11" customFormat="1" ht="15" customHeight="1">
      <c r="B25" s="190"/>
      <c r="C25" s="300" t="s">
        <v>972</v>
      </c>
      <c r="D25" s="300"/>
      <c r="E25" s="300"/>
      <c r="F25" s="300"/>
      <c r="G25" s="300"/>
      <c r="H25" s="300"/>
      <c r="I25" s="300"/>
      <c r="J25" s="300"/>
      <c r="K25" s="187"/>
    </row>
    <row r="26" spans="2:11" customFormat="1" ht="15" customHeight="1">
      <c r="B26" s="190"/>
      <c r="C26" s="300" t="s">
        <v>973</v>
      </c>
      <c r="D26" s="300"/>
      <c r="E26" s="300"/>
      <c r="F26" s="300"/>
      <c r="G26" s="300"/>
      <c r="H26" s="300"/>
      <c r="I26" s="300"/>
      <c r="J26" s="300"/>
      <c r="K26" s="187"/>
    </row>
    <row r="27" spans="2:11" customFormat="1" ht="15" customHeight="1">
      <c r="B27" s="190"/>
      <c r="C27" s="189"/>
      <c r="D27" s="300" t="s">
        <v>974</v>
      </c>
      <c r="E27" s="300"/>
      <c r="F27" s="300"/>
      <c r="G27" s="300"/>
      <c r="H27" s="300"/>
      <c r="I27" s="300"/>
      <c r="J27" s="300"/>
      <c r="K27" s="187"/>
    </row>
    <row r="28" spans="2:11" customFormat="1" ht="15" customHeight="1">
      <c r="B28" s="190"/>
      <c r="C28" s="191"/>
      <c r="D28" s="300" t="s">
        <v>975</v>
      </c>
      <c r="E28" s="300"/>
      <c r="F28" s="300"/>
      <c r="G28" s="300"/>
      <c r="H28" s="300"/>
      <c r="I28" s="300"/>
      <c r="J28" s="300"/>
      <c r="K28" s="187"/>
    </row>
    <row r="29" spans="2:11" customFormat="1" ht="12.75" customHeight="1">
      <c r="B29" s="190"/>
      <c r="C29" s="191"/>
      <c r="D29" s="191"/>
      <c r="E29" s="191"/>
      <c r="F29" s="191"/>
      <c r="G29" s="191"/>
      <c r="H29" s="191"/>
      <c r="I29" s="191"/>
      <c r="J29" s="191"/>
      <c r="K29" s="187"/>
    </row>
    <row r="30" spans="2:11" customFormat="1" ht="15" customHeight="1">
      <c r="B30" s="190"/>
      <c r="C30" s="191"/>
      <c r="D30" s="300" t="s">
        <v>976</v>
      </c>
      <c r="E30" s="300"/>
      <c r="F30" s="300"/>
      <c r="G30" s="300"/>
      <c r="H30" s="300"/>
      <c r="I30" s="300"/>
      <c r="J30" s="300"/>
      <c r="K30" s="187"/>
    </row>
    <row r="31" spans="2:11" customFormat="1" ht="15" customHeight="1">
      <c r="B31" s="190"/>
      <c r="C31" s="191"/>
      <c r="D31" s="300" t="s">
        <v>977</v>
      </c>
      <c r="E31" s="300"/>
      <c r="F31" s="300"/>
      <c r="G31" s="300"/>
      <c r="H31" s="300"/>
      <c r="I31" s="300"/>
      <c r="J31" s="300"/>
      <c r="K31" s="187"/>
    </row>
    <row r="32" spans="2:11" customFormat="1" ht="12.75" customHeight="1">
      <c r="B32" s="190"/>
      <c r="C32" s="191"/>
      <c r="D32" s="191"/>
      <c r="E32" s="191"/>
      <c r="F32" s="191"/>
      <c r="G32" s="191"/>
      <c r="H32" s="191"/>
      <c r="I32" s="191"/>
      <c r="J32" s="191"/>
      <c r="K32" s="187"/>
    </row>
    <row r="33" spans="2:11" customFormat="1" ht="15" customHeight="1">
      <c r="B33" s="190"/>
      <c r="C33" s="191"/>
      <c r="D33" s="300" t="s">
        <v>978</v>
      </c>
      <c r="E33" s="300"/>
      <c r="F33" s="300"/>
      <c r="G33" s="300"/>
      <c r="H33" s="300"/>
      <c r="I33" s="300"/>
      <c r="J33" s="300"/>
      <c r="K33" s="187"/>
    </row>
    <row r="34" spans="2:11" customFormat="1" ht="15" customHeight="1">
      <c r="B34" s="190"/>
      <c r="C34" s="191"/>
      <c r="D34" s="300" t="s">
        <v>979</v>
      </c>
      <c r="E34" s="300"/>
      <c r="F34" s="300"/>
      <c r="G34" s="300"/>
      <c r="H34" s="300"/>
      <c r="I34" s="300"/>
      <c r="J34" s="300"/>
      <c r="K34" s="187"/>
    </row>
    <row r="35" spans="2:11" customFormat="1" ht="15" customHeight="1">
      <c r="B35" s="190"/>
      <c r="C35" s="191"/>
      <c r="D35" s="300" t="s">
        <v>980</v>
      </c>
      <c r="E35" s="300"/>
      <c r="F35" s="300"/>
      <c r="G35" s="300"/>
      <c r="H35" s="300"/>
      <c r="I35" s="300"/>
      <c r="J35" s="300"/>
      <c r="K35" s="187"/>
    </row>
    <row r="36" spans="2:11" customFormat="1" ht="15" customHeight="1">
      <c r="B36" s="190"/>
      <c r="C36" s="191"/>
      <c r="D36" s="189"/>
      <c r="E36" s="192" t="s">
        <v>111</v>
      </c>
      <c r="F36" s="189"/>
      <c r="G36" s="300" t="s">
        <v>981</v>
      </c>
      <c r="H36" s="300"/>
      <c r="I36" s="300"/>
      <c r="J36" s="300"/>
      <c r="K36" s="187"/>
    </row>
    <row r="37" spans="2:11" customFormat="1" ht="30.75" customHeight="1">
      <c r="B37" s="190"/>
      <c r="C37" s="191"/>
      <c r="D37" s="189"/>
      <c r="E37" s="192" t="s">
        <v>982</v>
      </c>
      <c r="F37" s="189"/>
      <c r="G37" s="300" t="s">
        <v>983</v>
      </c>
      <c r="H37" s="300"/>
      <c r="I37" s="300"/>
      <c r="J37" s="300"/>
      <c r="K37" s="187"/>
    </row>
    <row r="38" spans="2:11" customFormat="1" ht="15" customHeight="1">
      <c r="B38" s="190"/>
      <c r="C38" s="191"/>
      <c r="D38" s="189"/>
      <c r="E38" s="192" t="s">
        <v>54</v>
      </c>
      <c r="F38" s="189"/>
      <c r="G38" s="300" t="s">
        <v>984</v>
      </c>
      <c r="H38" s="300"/>
      <c r="I38" s="300"/>
      <c r="J38" s="300"/>
      <c r="K38" s="187"/>
    </row>
    <row r="39" spans="2:11" customFormat="1" ht="15" customHeight="1">
      <c r="B39" s="190"/>
      <c r="C39" s="191"/>
      <c r="D39" s="189"/>
      <c r="E39" s="192" t="s">
        <v>55</v>
      </c>
      <c r="F39" s="189"/>
      <c r="G39" s="300" t="s">
        <v>985</v>
      </c>
      <c r="H39" s="300"/>
      <c r="I39" s="300"/>
      <c r="J39" s="300"/>
      <c r="K39" s="187"/>
    </row>
    <row r="40" spans="2:11" customFormat="1" ht="15" customHeight="1">
      <c r="B40" s="190"/>
      <c r="C40" s="191"/>
      <c r="D40" s="189"/>
      <c r="E40" s="192" t="s">
        <v>112</v>
      </c>
      <c r="F40" s="189"/>
      <c r="G40" s="300" t="s">
        <v>986</v>
      </c>
      <c r="H40" s="300"/>
      <c r="I40" s="300"/>
      <c r="J40" s="300"/>
      <c r="K40" s="187"/>
    </row>
    <row r="41" spans="2:11" customFormat="1" ht="15" customHeight="1">
      <c r="B41" s="190"/>
      <c r="C41" s="191"/>
      <c r="D41" s="189"/>
      <c r="E41" s="192" t="s">
        <v>113</v>
      </c>
      <c r="F41" s="189"/>
      <c r="G41" s="300" t="s">
        <v>987</v>
      </c>
      <c r="H41" s="300"/>
      <c r="I41" s="300"/>
      <c r="J41" s="300"/>
      <c r="K41" s="187"/>
    </row>
    <row r="42" spans="2:11" customFormat="1" ht="15" customHeight="1">
      <c r="B42" s="190"/>
      <c r="C42" s="191"/>
      <c r="D42" s="189"/>
      <c r="E42" s="192" t="s">
        <v>988</v>
      </c>
      <c r="F42" s="189"/>
      <c r="G42" s="300" t="s">
        <v>989</v>
      </c>
      <c r="H42" s="300"/>
      <c r="I42" s="300"/>
      <c r="J42" s="300"/>
      <c r="K42" s="187"/>
    </row>
    <row r="43" spans="2:11" customFormat="1" ht="15" customHeight="1">
      <c r="B43" s="190"/>
      <c r="C43" s="191"/>
      <c r="D43" s="189"/>
      <c r="E43" s="192"/>
      <c r="F43" s="189"/>
      <c r="G43" s="300" t="s">
        <v>990</v>
      </c>
      <c r="H43" s="300"/>
      <c r="I43" s="300"/>
      <c r="J43" s="300"/>
      <c r="K43" s="187"/>
    </row>
    <row r="44" spans="2:11" customFormat="1" ht="15" customHeight="1">
      <c r="B44" s="190"/>
      <c r="C44" s="191"/>
      <c r="D44" s="189"/>
      <c r="E44" s="192" t="s">
        <v>991</v>
      </c>
      <c r="F44" s="189"/>
      <c r="G44" s="300" t="s">
        <v>992</v>
      </c>
      <c r="H44" s="300"/>
      <c r="I44" s="300"/>
      <c r="J44" s="300"/>
      <c r="K44" s="187"/>
    </row>
    <row r="45" spans="2:11" customFormat="1" ht="15" customHeight="1">
      <c r="B45" s="190"/>
      <c r="C45" s="191"/>
      <c r="D45" s="189"/>
      <c r="E45" s="192" t="s">
        <v>115</v>
      </c>
      <c r="F45" s="189"/>
      <c r="G45" s="300" t="s">
        <v>993</v>
      </c>
      <c r="H45" s="300"/>
      <c r="I45" s="300"/>
      <c r="J45" s="300"/>
      <c r="K45" s="187"/>
    </row>
    <row r="46" spans="2:11" customFormat="1" ht="12.75" customHeight="1">
      <c r="B46" s="190"/>
      <c r="C46" s="191"/>
      <c r="D46" s="189"/>
      <c r="E46" s="189"/>
      <c r="F46" s="189"/>
      <c r="G46" s="189"/>
      <c r="H46" s="189"/>
      <c r="I46" s="189"/>
      <c r="J46" s="189"/>
      <c r="K46" s="187"/>
    </row>
    <row r="47" spans="2:11" customFormat="1" ht="15" customHeight="1">
      <c r="B47" s="190"/>
      <c r="C47" s="191"/>
      <c r="D47" s="300" t="s">
        <v>994</v>
      </c>
      <c r="E47" s="300"/>
      <c r="F47" s="300"/>
      <c r="G47" s="300"/>
      <c r="H47" s="300"/>
      <c r="I47" s="300"/>
      <c r="J47" s="300"/>
      <c r="K47" s="187"/>
    </row>
    <row r="48" spans="2:11" customFormat="1" ht="15" customHeight="1">
      <c r="B48" s="190"/>
      <c r="C48" s="191"/>
      <c r="D48" s="191"/>
      <c r="E48" s="300" t="s">
        <v>995</v>
      </c>
      <c r="F48" s="300"/>
      <c r="G48" s="300"/>
      <c r="H48" s="300"/>
      <c r="I48" s="300"/>
      <c r="J48" s="300"/>
      <c r="K48" s="187"/>
    </row>
    <row r="49" spans="2:11" customFormat="1" ht="15" customHeight="1">
      <c r="B49" s="190"/>
      <c r="C49" s="191"/>
      <c r="D49" s="191"/>
      <c r="E49" s="300" t="s">
        <v>996</v>
      </c>
      <c r="F49" s="300"/>
      <c r="G49" s="300"/>
      <c r="H49" s="300"/>
      <c r="I49" s="300"/>
      <c r="J49" s="300"/>
      <c r="K49" s="187"/>
    </row>
    <row r="50" spans="2:11" customFormat="1" ht="15" customHeight="1">
      <c r="B50" s="190"/>
      <c r="C50" s="191"/>
      <c r="D50" s="191"/>
      <c r="E50" s="300" t="s">
        <v>997</v>
      </c>
      <c r="F50" s="300"/>
      <c r="G50" s="300"/>
      <c r="H50" s="300"/>
      <c r="I50" s="300"/>
      <c r="J50" s="300"/>
      <c r="K50" s="187"/>
    </row>
    <row r="51" spans="2:11" customFormat="1" ht="15" customHeight="1">
      <c r="B51" s="190"/>
      <c r="C51" s="191"/>
      <c r="D51" s="300" t="s">
        <v>998</v>
      </c>
      <c r="E51" s="300"/>
      <c r="F51" s="300"/>
      <c r="G51" s="300"/>
      <c r="H51" s="300"/>
      <c r="I51" s="300"/>
      <c r="J51" s="300"/>
      <c r="K51" s="187"/>
    </row>
    <row r="52" spans="2:11" customFormat="1" ht="25.5" customHeight="1">
      <c r="B52" s="186"/>
      <c r="C52" s="301" t="s">
        <v>999</v>
      </c>
      <c r="D52" s="301"/>
      <c r="E52" s="301"/>
      <c r="F52" s="301"/>
      <c r="G52" s="301"/>
      <c r="H52" s="301"/>
      <c r="I52" s="301"/>
      <c r="J52" s="301"/>
      <c r="K52" s="187"/>
    </row>
    <row r="53" spans="2:11" customFormat="1" ht="5.25" customHeight="1">
      <c r="B53" s="186"/>
      <c r="C53" s="188"/>
      <c r="D53" s="188"/>
      <c r="E53" s="188"/>
      <c r="F53" s="188"/>
      <c r="G53" s="188"/>
      <c r="H53" s="188"/>
      <c r="I53" s="188"/>
      <c r="J53" s="188"/>
      <c r="K53" s="187"/>
    </row>
    <row r="54" spans="2:11" customFormat="1" ht="15" customHeight="1">
      <c r="B54" s="186"/>
      <c r="C54" s="300" t="s">
        <v>1000</v>
      </c>
      <c r="D54" s="300"/>
      <c r="E54" s="300"/>
      <c r="F54" s="300"/>
      <c r="G54" s="300"/>
      <c r="H54" s="300"/>
      <c r="I54" s="300"/>
      <c r="J54" s="300"/>
      <c r="K54" s="187"/>
    </row>
    <row r="55" spans="2:11" customFormat="1" ht="15" customHeight="1">
      <c r="B55" s="186"/>
      <c r="C55" s="300" t="s">
        <v>1001</v>
      </c>
      <c r="D55" s="300"/>
      <c r="E55" s="300"/>
      <c r="F55" s="300"/>
      <c r="G55" s="300"/>
      <c r="H55" s="300"/>
      <c r="I55" s="300"/>
      <c r="J55" s="300"/>
      <c r="K55" s="187"/>
    </row>
    <row r="56" spans="2:11" customFormat="1" ht="12.75" customHeight="1">
      <c r="B56" s="186"/>
      <c r="C56" s="189"/>
      <c r="D56" s="189"/>
      <c r="E56" s="189"/>
      <c r="F56" s="189"/>
      <c r="G56" s="189"/>
      <c r="H56" s="189"/>
      <c r="I56" s="189"/>
      <c r="J56" s="189"/>
      <c r="K56" s="187"/>
    </row>
    <row r="57" spans="2:11" customFormat="1" ht="15" customHeight="1">
      <c r="B57" s="186"/>
      <c r="C57" s="300" t="s">
        <v>1002</v>
      </c>
      <c r="D57" s="300"/>
      <c r="E57" s="300"/>
      <c r="F57" s="300"/>
      <c r="G57" s="300"/>
      <c r="H57" s="300"/>
      <c r="I57" s="300"/>
      <c r="J57" s="300"/>
      <c r="K57" s="187"/>
    </row>
    <row r="58" spans="2:11" customFormat="1" ht="15" customHeight="1">
      <c r="B58" s="186"/>
      <c r="C58" s="191"/>
      <c r="D58" s="300" t="s">
        <v>1003</v>
      </c>
      <c r="E58" s="300"/>
      <c r="F58" s="300"/>
      <c r="G58" s="300"/>
      <c r="H58" s="300"/>
      <c r="I58" s="300"/>
      <c r="J58" s="300"/>
      <c r="K58" s="187"/>
    </row>
    <row r="59" spans="2:11" customFormat="1" ht="15" customHeight="1">
      <c r="B59" s="186"/>
      <c r="C59" s="191"/>
      <c r="D59" s="300" t="s">
        <v>1004</v>
      </c>
      <c r="E59" s="300"/>
      <c r="F59" s="300"/>
      <c r="G59" s="300"/>
      <c r="H59" s="300"/>
      <c r="I59" s="300"/>
      <c r="J59" s="300"/>
      <c r="K59" s="187"/>
    </row>
    <row r="60" spans="2:11" customFormat="1" ht="15" customHeight="1">
      <c r="B60" s="186"/>
      <c r="C60" s="191"/>
      <c r="D60" s="300" t="s">
        <v>1005</v>
      </c>
      <c r="E60" s="300"/>
      <c r="F60" s="300"/>
      <c r="G60" s="300"/>
      <c r="H60" s="300"/>
      <c r="I60" s="300"/>
      <c r="J60" s="300"/>
      <c r="K60" s="187"/>
    </row>
    <row r="61" spans="2:11" customFormat="1" ht="15" customHeight="1">
      <c r="B61" s="186"/>
      <c r="C61" s="191"/>
      <c r="D61" s="300" t="s">
        <v>1006</v>
      </c>
      <c r="E61" s="300"/>
      <c r="F61" s="300"/>
      <c r="G61" s="300"/>
      <c r="H61" s="300"/>
      <c r="I61" s="300"/>
      <c r="J61" s="300"/>
      <c r="K61" s="187"/>
    </row>
    <row r="62" spans="2:11" customFormat="1" ht="15" customHeight="1">
      <c r="B62" s="186"/>
      <c r="C62" s="191"/>
      <c r="D62" s="303" t="s">
        <v>1007</v>
      </c>
      <c r="E62" s="303"/>
      <c r="F62" s="303"/>
      <c r="G62" s="303"/>
      <c r="H62" s="303"/>
      <c r="I62" s="303"/>
      <c r="J62" s="303"/>
      <c r="K62" s="187"/>
    </row>
    <row r="63" spans="2:11" customFormat="1" ht="15" customHeight="1">
      <c r="B63" s="186"/>
      <c r="C63" s="191"/>
      <c r="D63" s="300" t="s">
        <v>1008</v>
      </c>
      <c r="E63" s="300"/>
      <c r="F63" s="300"/>
      <c r="G63" s="300"/>
      <c r="H63" s="300"/>
      <c r="I63" s="300"/>
      <c r="J63" s="300"/>
      <c r="K63" s="187"/>
    </row>
    <row r="64" spans="2:11" customFormat="1" ht="12.75" customHeight="1">
      <c r="B64" s="186"/>
      <c r="C64" s="191"/>
      <c r="D64" s="191"/>
      <c r="E64" s="194"/>
      <c r="F64" s="191"/>
      <c r="G64" s="191"/>
      <c r="H64" s="191"/>
      <c r="I64" s="191"/>
      <c r="J64" s="191"/>
      <c r="K64" s="187"/>
    </row>
    <row r="65" spans="2:11" customFormat="1" ht="15" customHeight="1">
      <c r="B65" s="186"/>
      <c r="C65" s="191"/>
      <c r="D65" s="300" t="s">
        <v>1009</v>
      </c>
      <c r="E65" s="300"/>
      <c r="F65" s="300"/>
      <c r="G65" s="300"/>
      <c r="H65" s="300"/>
      <c r="I65" s="300"/>
      <c r="J65" s="300"/>
      <c r="K65" s="187"/>
    </row>
    <row r="66" spans="2:11" customFormat="1" ht="15" customHeight="1">
      <c r="B66" s="186"/>
      <c r="C66" s="191"/>
      <c r="D66" s="303" t="s">
        <v>1010</v>
      </c>
      <c r="E66" s="303"/>
      <c r="F66" s="303"/>
      <c r="G66" s="303"/>
      <c r="H66" s="303"/>
      <c r="I66" s="303"/>
      <c r="J66" s="303"/>
      <c r="K66" s="187"/>
    </row>
    <row r="67" spans="2:11" customFormat="1" ht="15" customHeight="1">
      <c r="B67" s="186"/>
      <c r="C67" s="191"/>
      <c r="D67" s="300" t="s">
        <v>1011</v>
      </c>
      <c r="E67" s="300"/>
      <c r="F67" s="300"/>
      <c r="G67" s="300"/>
      <c r="H67" s="300"/>
      <c r="I67" s="300"/>
      <c r="J67" s="300"/>
      <c r="K67" s="187"/>
    </row>
    <row r="68" spans="2:11" customFormat="1" ht="15" customHeight="1">
      <c r="B68" s="186"/>
      <c r="C68" s="191"/>
      <c r="D68" s="300" t="s">
        <v>1012</v>
      </c>
      <c r="E68" s="300"/>
      <c r="F68" s="300"/>
      <c r="G68" s="300"/>
      <c r="H68" s="300"/>
      <c r="I68" s="300"/>
      <c r="J68" s="300"/>
      <c r="K68" s="187"/>
    </row>
    <row r="69" spans="2:11" customFormat="1" ht="15" customHeight="1">
      <c r="B69" s="186"/>
      <c r="C69" s="191"/>
      <c r="D69" s="300" t="s">
        <v>1013</v>
      </c>
      <c r="E69" s="300"/>
      <c r="F69" s="300"/>
      <c r="G69" s="300"/>
      <c r="H69" s="300"/>
      <c r="I69" s="300"/>
      <c r="J69" s="300"/>
      <c r="K69" s="187"/>
    </row>
    <row r="70" spans="2:11" customFormat="1" ht="15" customHeight="1">
      <c r="B70" s="186"/>
      <c r="C70" s="191"/>
      <c r="D70" s="300" t="s">
        <v>1014</v>
      </c>
      <c r="E70" s="300"/>
      <c r="F70" s="300"/>
      <c r="G70" s="300"/>
      <c r="H70" s="300"/>
      <c r="I70" s="300"/>
      <c r="J70" s="300"/>
      <c r="K70" s="187"/>
    </row>
    <row r="71" spans="2:11" customFormat="1" ht="12.75" customHeight="1">
      <c r="B71" s="195"/>
      <c r="C71" s="196"/>
      <c r="D71" s="196"/>
      <c r="E71" s="196"/>
      <c r="F71" s="196"/>
      <c r="G71" s="196"/>
      <c r="H71" s="196"/>
      <c r="I71" s="196"/>
      <c r="J71" s="196"/>
      <c r="K71" s="197"/>
    </row>
    <row r="72" spans="2:11" customFormat="1" ht="18.75" customHeight="1">
      <c r="B72" s="198"/>
      <c r="C72" s="198"/>
      <c r="D72" s="198"/>
      <c r="E72" s="198"/>
      <c r="F72" s="198"/>
      <c r="G72" s="198"/>
      <c r="H72" s="198"/>
      <c r="I72" s="198"/>
      <c r="J72" s="198"/>
      <c r="K72" s="199"/>
    </row>
    <row r="73" spans="2:11" customFormat="1" ht="18.75" customHeight="1">
      <c r="B73" s="199"/>
      <c r="C73" s="199"/>
      <c r="D73" s="199"/>
      <c r="E73" s="199"/>
      <c r="F73" s="199"/>
      <c r="G73" s="199"/>
      <c r="H73" s="199"/>
      <c r="I73" s="199"/>
      <c r="J73" s="199"/>
      <c r="K73" s="199"/>
    </row>
    <row r="74" spans="2:11" customFormat="1" ht="7.5" customHeight="1">
      <c r="B74" s="200"/>
      <c r="C74" s="201"/>
      <c r="D74" s="201"/>
      <c r="E74" s="201"/>
      <c r="F74" s="201"/>
      <c r="G74" s="201"/>
      <c r="H74" s="201"/>
      <c r="I74" s="201"/>
      <c r="J74" s="201"/>
      <c r="K74" s="202"/>
    </row>
    <row r="75" spans="2:11" customFormat="1" ht="45" customHeight="1">
      <c r="B75" s="203"/>
      <c r="C75" s="304" t="s">
        <v>1015</v>
      </c>
      <c r="D75" s="304"/>
      <c r="E75" s="304"/>
      <c r="F75" s="304"/>
      <c r="G75" s="304"/>
      <c r="H75" s="304"/>
      <c r="I75" s="304"/>
      <c r="J75" s="304"/>
      <c r="K75" s="204"/>
    </row>
    <row r="76" spans="2:11" customFormat="1" ht="17.25" customHeight="1">
      <c r="B76" s="203"/>
      <c r="C76" s="205" t="s">
        <v>1016</v>
      </c>
      <c r="D76" s="205"/>
      <c r="E76" s="205"/>
      <c r="F76" s="205" t="s">
        <v>1017</v>
      </c>
      <c r="G76" s="206"/>
      <c r="H76" s="205" t="s">
        <v>55</v>
      </c>
      <c r="I76" s="205" t="s">
        <v>58</v>
      </c>
      <c r="J76" s="205" t="s">
        <v>1018</v>
      </c>
      <c r="K76" s="204"/>
    </row>
    <row r="77" spans="2:11" customFormat="1" ht="17.25" customHeight="1">
      <c r="B77" s="203"/>
      <c r="C77" s="207" t="s">
        <v>1019</v>
      </c>
      <c r="D77" s="207"/>
      <c r="E77" s="207"/>
      <c r="F77" s="208" t="s">
        <v>1020</v>
      </c>
      <c r="G77" s="209"/>
      <c r="H77" s="207"/>
      <c r="I77" s="207"/>
      <c r="J77" s="207" t="s">
        <v>1021</v>
      </c>
      <c r="K77" s="204"/>
    </row>
    <row r="78" spans="2:11" customFormat="1" ht="5.25" customHeight="1">
      <c r="B78" s="203"/>
      <c r="C78" s="210"/>
      <c r="D78" s="210"/>
      <c r="E78" s="210"/>
      <c r="F78" s="210"/>
      <c r="G78" s="211"/>
      <c r="H78" s="210"/>
      <c r="I78" s="210"/>
      <c r="J78" s="210"/>
      <c r="K78" s="204"/>
    </row>
    <row r="79" spans="2:11" customFormat="1" ht="15" customHeight="1">
      <c r="B79" s="203"/>
      <c r="C79" s="192" t="s">
        <v>54</v>
      </c>
      <c r="D79" s="212"/>
      <c r="E79" s="212"/>
      <c r="F79" s="213" t="s">
        <v>1022</v>
      </c>
      <c r="G79" s="214"/>
      <c r="H79" s="192" t="s">
        <v>1023</v>
      </c>
      <c r="I79" s="192" t="s">
        <v>1024</v>
      </c>
      <c r="J79" s="192">
        <v>20</v>
      </c>
      <c r="K79" s="204"/>
    </row>
    <row r="80" spans="2:11" customFormat="1" ht="15" customHeight="1">
      <c r="B80" s="203"/>
      <c r="C80" s="192" t="s">
        <v>1025</v>
      </c>
      <c r="D80" s="192"/>
      <c r="E80" s="192"/>
      <c r="F80" s="213" t="s">
        <v>1022</v>
      </c>
      <c r="G80" s="214"/>
      <c r="H80" s="192" t="s">
        <v>1026</v>
      </c>
      <c r="I80" s="192" t="s">
        <v>1024</v>
      </c>
      <c r="J80" s="192">
        <v>120</v>
      </c>
      <c r="K80" s="204"/>
    </row>
    <row r="81" spans="2:11" customFormat="1" ht="15" customHeight="1">
      <c r="B81" s="215"/>
      <c r="C81" s="192" t="s">
        <v>1027</v>
      </c>
      <c r="D81" s="192"/>
      <c r="E81" s="192"/>
      <c r="F81" s="213" t="s">
        <v>1028</v>
      </c>
      <c r="G81" s="214"/>
      <c r="H81" s="192" t="s">
        <v>1029</v>
      </c>
      <c r="I81" s="192" t="s">
        <v>1024</v>
      </c>
      <c r="J81" s="192">
        <v>50</v>
      </c>
      <c r="K81" s="204"/>
    </row>
    <row r="82" spans="2:11" customFormat="1" ht="15" customHeight="1">
      <c r="B82" s="215"/>
      <c r="C82" s="192" t="s">
        <v>1030</v>
      </c>
      <c r="D82" s="192"/>
      <c r="E82" s="192"/>
      <c r="F82" s="213" t="s">
        <v>1022</v>
      </c>
      <c r="G82" s="214"/>
      <c r="H82" s="192" t="s">
        <v>1031</v>
      </c>
      <c r="I82" s="192" t="s">
        <v>1032</v>
      </c>
      <c r="J82" s="192"/>
      <c r="K82" s="204"/>
    </row>
    <row r="83" spans="2:11" customFormat="1" ht="15" customHeight="1">
      <c r="B83" s="215"/>
      <c r="C83" s="192" t="s">
        <v>1033</v>
      </c>
      <c r="D83" s="192"/>
      <c r="E83" s="192"/>
      <c r="F83" s="213" t="s">
        <v>1028</v>
      </c>
      <c r="G83" s="192"/>
      <c r="H83" s="192" t="s">
        <v>1034</v>
      </c>
      <c r="I83" s="192" t="s">
        <v>1024</v>
      </c>
      <c r="J83" s="192">
        <v>15</v>
      </c>
      <c r="K83" s="204"/>
    </row>
    <row r="84" spans="2:11" customFormat="1" ht="15" customHeight="1">
      <c r="B84" s="215"/>
      <c r="C84" s="192" t="s">
        <v>1035</v>
      </c>
      <c r="D84" s="192"/>
      <c r="E84" s="192"/>
      <c r="F84" s="213" t="s">
        <v>1028</v>
      </c>
      <c r="G84" s="192"/>
      <c r="H84" s="192" t="s">
        <v>1036</v>
      </c>
      <c r="I84" s="192" t="s">
        <v>1024</v>
      </c>
      <c r="J84" s="192">
        <v>15</v>
      </c>
      <c r="K84" s="204"/>
    </row>
    <row r="85" spans="2:11" customFormat="1" ht="15" customHeight="1">
      <c r="B85" s="215"/>
      <c r="C85" s="192" t="s">
        <v>1037</v>
      </c>
      <c r="D85" s="192"/>
      <c r="E85" s="192"/>
      <c r="F85" s="213" t="s">
        <v>1028</v>
      </c>
      <c r="G85" s="192"/>
      <c r="H85" s="192" t="s">
        <v>1038</v>
      </c>
      <c r="I85" s="192" t="s">
        <v>1024</v>
      </c>
      <c r="J85" s="192">
        <v>20</v>
      </c>
      <c r="K85" s="204"/>
    </row>
    <row r="86" spans="2:11" customFormat="1" ht="15" customHeight="1">
      <c r="B86" s="215"/>
      <c r="C86" s="192" t="s">
        <v>1039</v>
      </c>
      <c r="D86" s="192"/>
      <c r="E86" s="192"/>
      <c r="F86" s="213" t="s">
        <v>1028</v>
      </c>
      <c r="G86" s="192"/>
      <c r="H86" s="192" t="s">
        <v>1040</v>
      </c>
      <c r="I86" s="192" t="s">
        <v>1024</v>
      </c>
      <c r="J86" s="192">
        <v>20</v>
      </c>
      <c r="K86" s="204"/>
    </row>
    <row r="87" spans="2:11" customFormat="1" ht="15" customHeight="1">
      <c r="B87" s="215"/>
      <c r="C87" s="192" t="s">
        <v>1041</v>
      </c>
      <c r="D87" s="192"/>
      <c r="E87" s="192"/>
      <c r="F87" s="213" t="s">
        <v>1028</v>
      </c>
      <c r="G87" s="214"/>
      <c r="H87" s="192" t="s">
        <v>1042</v>
      </c>
      <c r="I87" s="192" t="s">
        <v>1024</v>
      </c>
      <c r="J87" s="192">
        <v>50</v>
      </c>
      <c r="K87" s="204"/>
    </row>
    <row r="88" spans="2:11" customFormat="1" ht="15" customHeight="1">
      <c r="B88" s="215"/>
      <c r="C88" s="192" t="s">
        <v>1043</v>
      </c>
      <c r="D88" s="192"/>
      <c r="E88" s="192"/>
      <c r="F88" s="213" t="s">
        <v>1028</v>
      </c>
      <c r="G88" s="214"/>
      <c r="H88" s="192" t="s">
        <v>1044</v>
      </c>
      <c r="I88" s="192" t="s">
        <v>1024</v>
      </c>
      <c r="J88" s="192">
        <v>20</v>
      </c>
      <c r="K88" s="204"/>
    </row>
    <row r="89" spans="2:11" customFormat="1" ht="15" customHeight="1">
      <c r="B89" s="215"/>
      <c r="C89" s="192" t="s">
        <v>1045</v>
      </c>
      <c r="D89" s="192"/>
      <c r="E89" s="192"/>
      <c r="F89" s="213" t="s">
        <v>1028</v>
      </c>
      <c r="G89" s="214"/>
      <c r="H89" s="192" t="s">
        <v>1046</v>
      </c>
      <c r="I89" s="192" t="s">
        <v>1024</v>
      </c>
      <c r="J89" s="192">
        <v>20</v>
      </c>
      <c r="K89" s="204"/>
    </row>
    <row r="90" spans="2:11" customFormat="1" ht="15" customHeight="1">
      <c r="B90" s="215"/>
      <c r="C90" s="192" t="s">
        <v>1047</v>
      </c>
      <c r="D90" s="192"/>
      <c r="E90" s="192"/>
      <c r="F90" s="213" t="s">
        <v>1028</v>
      </c>
      <c r="G90" s="214"/>
      <c r="H90" s="192" t="s">
        <v>1048</v>
      </c>
      <c r="I90" s="192" t="s">
        <v>1024</v>
      </c>
      <c r="J90" s="192">
        <v>50</v>
      </c>
      <c r="K90" s="204"/>
    </row>
    <row r="91" spans="2:11" customFormat="1" ht="15" customHeight="1">
      <c r="B91" s="215"/>
      <c r="C91" s="192" t="s">
        <v>1049</v>
      </c>
      <c r="D91" s="192"/>
      <c r="E91" s="192"/>
      <c r="F91" s="213" t="s">
        <v>1028</v>
      </c>
      <c r="G91" s="214"/>
      <c r="H91" s="192" t="s">
        <v>1049</v>
      </c>
      <c r="I91" s="192" t="s">
        <v>1024</v>
      </c>
      <c r="J91" s="192">
        <v>50</v>
      </c>
      <c r="K91" s="204"/>
    </row>
    <row r="92" spans="2:11" customFormat="1" ht="15" customHeight="1">
      <c r="B92" s="215"/>
      <c r="C92" s="192" t="s">
        <v>1050</v>
      </c>
      <c r="D92" s="192"/>
      <c r="E92" s="192"/>
      <c r="F92" s="213" t="s">
        <v>1028</v>
      </c>
      <c r="G92" s="214"/>
      <c r="H92" s="192" t="s">
        <v>1051</v>
      </c>
      <c r="I92" s="192" t="s">
        <v>1024</v>
      </c>
      <c r="J92" s="192">
        <v>255</v>
      </c>
      <c r="K92" s="204"/>
    </row>
    <row r="93" spans="2:11" customFormat="1" ht="15" customHeight="1">
      <c r="B93" s="215"/>
      <c r="C93" s="192" t="s">
        <v>1052</v>
      </c>
      <c r="D93" s="192"/>
      <c r="E93" s="192"/>
      <c r="F93" s="213" t="s">
        <v>1022</v>
      </c>
      <c r="G93" s="214"/>
      <c r="H93" s="192" t="s">
        <v>1053</v>
      </c>
      <c r="I93" s="192" t="s">
        <v>1054</v>
      </c>
      <c r="J93" s="192"/>
      <c r="K93" s="204"/>
    </row>
    <row r="94" spans="2:11" customFormat="1" ht="15" customHeight="1">
      <c r="B94" s="215"/>
      <c r="C94" s="192" t="s">
        <v>1055</v>
      </c>
      <c r="D94" s="192"/>
      <c r="E94" s="192"/>
      <c r="F94" s="213" t="s">
        <v>1022</v>
      </c>
      <c r="G94" s="214"/>
      <c r="H94" s="192" t="s">
        <v>1056</v>
      </c>
      <c r="I94" s="192" t="s">
        <v>1057</v>
      </c>
      <c r="J94" s="192"/>
      <c r="K94" s="204"/>
    </row>
    <row r="95" spans="2:11" customFormat="1" ht="15" customHeight="1">
      <c r="B95" s="215"/>
      <c r="C95" s="192" t="s">
        <v>1058</v>
      </c>
      <c r="D95" s="192"/>
      <c r="E95" s="192"/>
      <c r="F95" s="213" t="s">
        <v>1022</v>
      </c>
      <c r="G95" s="214"/>
      <c r="H95" s="192" t="s">
        <v>1058</v>
      </c>
      <c r="I95" s="192" t="s">
        <v>1057</v>
      </c>
      <c r="J95" s="192"/>
      <c r="K95" s="204"/>
    </row>
    <row r="96" spans="2:11" customFormat="1" ht="15" customHeight="1">
      <c r="B96" s="215"/>
      <c r="C96" s="192" t="s">
        <v>39</v>
      </c>
      <c r="D96" s="192"/>
      <c r="E96" s="192"/>
      <c r="F96" s="213" t="s">
        <v>1022</v>
      </c>
      <c r="G96" s="214"/>
      <c r="H96" s="192" t="s">
        <v>1059</v>
      </c>
      <c r="I96" s="192" t="s">
        <v>1057</v>
      </c>
      <c r="J96" s="192"/>
      <c r="K96" s="204"/>
    </row>
    <row r="97" spans="2:11" customFormat="1" ht="15" customHeight="1">
      <c r="B97" s="215"/>
      <c r="C97" s="192" t="s">
        <v>49</v>
      </c>
      <c r="D97" s="192"/>
      <c r="E97" s="192"/>
      <c r="F97" s="213" t="s">
        <v>1022</v>
      </c>
      <c r="G97" s="214"/>
      <c r="H97" s="192" t="s">
        <v>1060</v>
      </c>
      <c r="I97" s="192" t="s">
        <v>1057</v>
      </c>
      <c r="J97" s="192"/>
      <c r="K97" s="204"/>
    </row>
    <row r="98" spans="2:11" customFormat="1" ht="15" customHeight="1">
      <c r="B98" s="216"/>
      <c r="C98" s="217"/>
      <c r="D98" s="217"/>
      <c r="E98" s="217"/>
      <c r="F98" s="217"/>
      <c r="G98" s="217"/>
      <c r="H98" s="217"/>
      <c r="I98" s="217"/>
      <c r="J98" s="217"/>
      <c r="K98" s="218"/>
    </row>
    <row r="99" spans="2:11" customFormat="1" ht="18.75" customHeight="1">
      <c r="B99" s="219"/>
      <c r="C99" s="220"/>
      <c r="D99" s="220"/>
      <c r="E99" s="220"/>
      <c r="F99" s="220"/>
      <c r="G99" s="220"/>
      <c r="H99" s="220"/>
      <c r="I99" s="220"/>
      <c r="J99" s="220"/>
      <c r="K99" s="219"/>
    </row>
    <row r="100" spans="2:11" customFormat="1" ht="18.75" customHeight="1"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</row>
    <row r="101" spans="2:11" customFormat="1" ht="7.5" customHeight="1">
      <c r="B101" s="200"/>
      <c r="C101" s="201"/>
      <c r="D101" s="201"/>
      <c r="E101" s="201"/>
      <c r="F101" s="201"/>
      <c r="G101" s="201"/>
      <c r="H101" s="201"/>
      <c r="I101" s="201"/>
      <c r="J101" s="201"/>
      <c r="K101" s="202"/>
    </row>
    <row r="102" spans="2:11" customFormat="1" ht="45" customHeight="1">
      <c r="B102" s="203"/>
      <c r="C102" s="304" t="s">
        <v>1061</v>
      </c>
      <c r="D102" s="304"/>
      <c r="E102" s="304"/>
      <c r="F102" s="304"/>
      <c r="G102" s="304"/>
      <c r="H102" s="304"/>
      <c r="I102" s="304"/>
      <c r="J102" s="304"/>
      <c r="K102" s="204"/>
    </row>
    <row r="103" spans="2:11" customFormat="1" ht="17.25" customHeight="1">
      <c r="B103" s="203"/>
      <c r="C103" s="205" t="s">
        <v>1016</v>
      </c>
      <c r="D103" s="205"/>
      <c r="E103" s="205"/>
      <c r="F103" s="205" t="s">
        <v>1017</v>
      </c>
      <c r="G103" s="206"/>
      <c r="H103" s="205" t="s">
        <v>55</v>
      </c>
      <c r="I103" s="205" t="s">
        <v>58</v>
      </c>
      <c r="J103" s="205" t="s">
        <v>1018</v>
      </c>
      <c r="K103" s="204"/>
    </row>
    <row r="104" spans="2:11" customFormat="1" ht="17.25" customHeight="1">
      <c r="B104" s="203"/>
      <c r="C104" s="207" t="s">
        <v>1019</v>
      </c>
      <c r="D104" s="207"/>
      <c r="E104" s="207"/>
      <c r="F104" s="208" t="s">
        <v>1020</v>
      </c>
      <c r="G104" s="209"/>
      <c r="H104" s="207"/>
      <c r="I104" s="207"/>
      <c r="J104" s="207" t="s">
        <v>1021</v>
      </c>
      <c r="K104" s="204"/>
    </row>
    <row r="105" spans="2:11" customFormat="1" ht="5.25" customHeight="1">
      <c r="B105" s="203"/>
      <c r="C105" s="205"/>
      <c r="D105" s="205"/>
      <c r="E105" s="205"/>
      <c r="F105" s="205"/>
      <c r="G105" s="221"/>
      <c r="H105" s="205"/>
      <c r="I105" s="205"/>
      <c r="J105" s="205"/>
      <c r="K105" s="204"/>
    </row>
    <row r="106" spans="2:11" customFormat="1" ht="15" customHeight="1">
      <c r="B106" s="203"/>
      <c r="C106" s="192" t="s">
        <v>54</v>
      </c>
      <c r="D106" s="212"/>
      <c r="E106" s="212"/>
      <c r="F106" s="213" t="s">
        <v>1022</v>
      </c>
      <c r="G106" s="192"/>
      <c r="H106" s="192" t="s">
        <v>1062</v>
      </c>
      <c r="I106" s="192" t="s">
        <v>1024</v>
      </c>
      <c r="J106" s="192">
        <v>20</v>
      </c>
      <c r="K106" s="204"/>
    </row>
    <row r="107" spans="2:11" customFormat="1" ht="15" customHeight="1">
      <c r="B107" s="203"/>
      <c r="C107" s="192" t="s">
        <v>1025</v>
      </c>
      <c r="D107" s="192"/>
      <c r="E107" s="192"/>
      <c r="F107" s="213" t="s">
        <v>1022</v>
      </c>
      <c r="G107" s="192"/>
      <c r="H107" s="192" t="s">
        <v>1062</v>
      </c>
      <c r="I107" s="192" t="s">
        <v>1024</v>
      </c>
      <c r="J107" s="192">
        <v>120</v>
      </c>
      <c r="K107" s="204"/>
    </row>
    <row r="108" spans="2:11" customFormat="1" ht="15" customHeight="1">
      <c r="B108" s="215"/>
      <c r="C108" s="192" t="s">
        <v>1027</v>
      </c>
      <c r="D108" s="192"/>
      <c r="E108" s="192"/>
      <c r="F108" s="213" t="s">
        <v>1028</v>
      </c>
      <c r="G108" s="192"/>
      <c r="H108" s="192" t="s">
        <v>1062</v>
      </c>
      <c r="I108" s="192" t="s">
        <v>1024</v>
      </c>
      <c r="J108" s="192">
        <v>50</v>
      </c>
      <c r="K108" s="204"/>
    </row>
    <row r="109" spans="2:11" customFormat="1" ht="15" customHeight="1">
      <c r="B109" s="215"/>
      <c r="C109" s="192" t="s">
        <v>1030</v>
      </c>
      <c r="D109" s="192"/>
      <c r="E109" s="192"/>
      <c r="F109" s="213" t="s">
        <v>1022</v>
      </c>
      <c r="G109" s="192"/>
      <c r="H109" s="192" t="s">
        <v>1062</v>
      </c>
      <c r="I109" s="192" t="s">
        <v>1032</v>
      </c>
      <c r="J109" s="192"/>
      <c r="K109" s="204"/>
    </row>
    <row r="110" spans="2:11" customFormat="1" ht="15" customHeight="1">
      <c r="B110" s="215"/>
      <c r="C110" s="192" t="s">
        <v>1041</v>
      </c>
      <c r="D110" s="192"/>
      <c r="E110" s="192"/>
      <c r="F110" s="213" t="s">
        <v>1028</v>
      </c>
      <c r="G110" s="192"/>
      <c r="H110" s="192" t="s">
        <v>1062</v>
      </c>
      <c r="I110" s="192" t="s">
        <v>1024</v>
      </c>
      <c r="J110" s="192">
        <v>50</v>
      </c>
      <c r="K110" s="204"/>
    </row>
    <row r="111" spans="2:11" customFormat="1" ht="15" customHeight="1">
      <c r="B111" s="215"/>
      <c r="C111" s="192" t="s">
        <v>1049</v>
      </c>
      <c r="D111" s="192"/>
      <c r="E111" s="192"/>
      <c r="F111" s="213" t="s">
        <v>1028</v>
      </c>
      <c r="G111" s="192"/>
      <c r="H111" s="192" t="s">
        <v>1062</v>
      </c>
      <c r="I111" s="192" t="s">
        <v>1024</v>
      </c>
      <c r="J111" s="192">
        <v>50</v>
      </c>
      <c r="K111" s="204"/>
    </row>
    <row r="112" spans="2:11" customFormat="1" ht="15" customHeight="1">
      <c r="B112" s="215"/>
      <c r="C112" s="192" t="s">
        <v>1047</v>
      </c>
      <c r="D112" s="192"/>
      <c r="E112" s="192"/>
      <c r="F112" s="213" t="s">
        <v>1028</v>
      </c>
      <c r="G112" s="192"/>
      <c r="H112" s="192" t="s">
        <v>1062</v>
      </c>
      <c r="I112" s="192" t="s">
        <v>1024</v>
      </c>
      <c r="J112" s="192">
        <v>50</v>
      </c>
      <c r="K112" s="204"/>
    </row>
    <row r="113" spans="2:11" customFormat="1" ht="15" customHeight="1">
      <c r="B113" s="215"/>
      <c r="C113" s="192" t="s">
        <v>54</v>
      </c>
      <c r="D113" s="192"/>
      <c r="E113" s="192"/>
      <c r="F113" s="213" t="s">
        <v>1022</v>
      </c>
      <c r="G113" s="192"/>
      <c r="H113" s="192" t="s">
        <v>1063</v>
      </c>
      <c r="I113" s="192" t="s">
        <v>1024</v>
      </c>
      <c r="J113" s="192">
        <v>20</v>
      </c>
      <c r="K113" s="204"/>
    </row>
    <row r="114" spans="2:11" customFormat="1" ht="15" customHeight="1">
      <c r="B114" s="215"/>
      <c r="C114" s="192" t="s">
        <v>1064</v>
      </c>
      <c r="D114" s="192"/>
      <c r="E114" s="192"/>
      <c r="F114" s="213" t="s">
        <v>1022</v>
      </c>
      <c r="G114" s="192"/>
      <c r="H114" s="192" t="s">
        <v>1065</v>
      </c>
      <c r="I114" s="192" t="s">
        <v>1024</v>
      </c>
      <c r="J114" s="192">
        <v>120</v>
      </c>
      <c r="K114" s="204"/>
    </row>
    <row r="115" spans="2:11" customFormat="1" ht="15" customHeight="1">
      <c r="B115" s="215"/>
      <c r="C115" s="192" t="s">
        <v>39</v>
      </c>
      <c r="D115" s="192"/>
      <c r="E115" s="192"/>
      <c r="F115" s="213" t="s">
        <v>1022</v>
      </c>
      <c r="G115" s="192"/>
      <c r="H115" s="192" t="s">
        <v>1066</v>
      </c>
      <c r="I115" s="192" t="s">
        <v>1057</v>
      </c>
      <c r="J115" s="192"/>
      <c r="K115" s="204"/>
    </row>
    <row r="116" spans="2:11" customFormat="1" ht="15" customHeight="1">
      <c r="B116" s="215"/>
      <c r="C116" s="192" t="s">
        <v>49</v>
      </c>
      <c r="D116" s="192"/>
      <c r="E116" s="192"/>
      <c r="F116" s="213" t="s">
        <v>1022</v>
      </c>
      <c r="G116" s="192"/>
      <c r="H116" s="192" t="s">
        <v>1067</v>
      </c>
      <c r="I116" s="192" t="s">
        <v>1057</v>
      </c>
      <c r="J116" s="192"/>
      <c r="K116" s="204"/>
    </row>
    <row r="117" spans="2:11" customFormat="1" ht="15" customHeight="1">
      <c r="B117" s="215"/>
      <c r="C117" s="192" t="s">
        <v>58</v>
      </c>
      <c r="D117" s="192"/>
      <c r="E117" s="192"/>
      <c r="F117" s="213" t="s">
        <v>1022</v>
      </c>
      <c r="G117" s="192"/>
      <c r="H117" s="192" t="s">
        <v>1068</v>
      </c>
      <c r="I117" s="192" t="s">
        <v>1069</v>
      </c>
      <c r="J117" s="192"/>
      <c r="K117" s="204"/>
    </row>
    <row r="118" spans="2:11" customFormat="1" ht="15" customHeight="1">
      <c r="B118" s="216"/>
      <c r="C118" s="222"/>
      <c r="D118" s="222"/>
      <c r="E118" s="222"/>
      <c r="F118" s="222"/>
      <c r="G118" s="222"/>
      <c r="H118" s="222"/>
      <c r="I118" s="222"/>
      <c r="J118" s="222"/>
      <c r="K118" s="218"/>
    </row>
    <row r="119" spans="2:11" customFormat="1" ht="18.75" customHeight="1">
      <c r="B119" s="223"/>
      <c r="C119" s="224"/>
      <c r="D119" s="224"/>
      <c r="E119" s="224"/>
      <c r="F119" s="225"/>
      <c r="G119" s="224"/>
      <c r="H119" s="224"/>
      <c r="I119" s="224"/>
      <c r="J119" s="224"/>
      <c r="K119" s="223"/>
    </row>
    <row r="120" spans="2:11" customFormat="1" ht="18.75" customHeight="1"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</row>
    <row r="121" spans="2:11" customFormat="1" ht="7.5" customHeight="1">
      <c r="B121" s="226"/>
      <c r="C121" s="227"/>
      <c r="D121" s="227"/>
      <c r="E121" s="227"/>
      <c r="F121" s="227"/>
      <c r="G121" s="227"/>
      <c r="H121" s="227"/>
      <c r="I121" s="227"/>
      <c r="J121" s="227"/>
      <c r="K121" s="228"/>
    </row>
    <row r="122" spans="2:11" customFormat="1" ht="45" customHeight="1">
      <c r="B122" s="229"/>
      <c r="C122" s="302" t="s">
        <v>1070</v>
      </c>
      <c r="D122" s="302"/>
      <c r="E122" s="302"/>
      <c r="F122" s="302"/>
      <c r="G122" s="302"/>
      <c r="H122" s="302"/>
      <c r="I122" s="302"/>
      <c r="J122" s="302"/>
      <c r="K122" s="230"/>
    </row>
    <row r="123" spans="2:11" customFormat="1" ht="17.25" customHeight="1">
      <c r="B123" s="231"/>
      <c r="C123" s="205" t="s">
        <v>1016</v>
      </c>
      <c r="D123" s="205"/>
      <c r="E123" s="205"/>
      <c r="F123" s="205" t="s">
        <v>1017</v>
      </c>
      <c r="G123" s="206"/>
      <c r="H123" s="205" t="s">
        <v>55</v>
      </c>
      <c r="I123" s="205" t="s">
        <v>58</v>
      </c>
      <c r="J123" s="205" t="s">
        <v>1018</v>
      </c>
      <c r="K123" s="232"/>
    </row>
    <row r="124" spans="2:11" customFormat="1" ht="17.25" customHeight="1">
      <c r="B124" s="231"/>
      <c r="C124" s="207" t="s">
        <v>1019</v>
      </c>
      <c r="D124" s="207"/>
      <c r="E124" s="207"/>
      <c r="F124" s="208" t="s">
        <v>1020</v>
      </c>
      <c r="G124" s="209"/>
      <c r="H124" s="207"/>
      <c r="I124" s="207"/>
      <c r="J124" s="207" t="s">
        <v>1021</v>
      </c>
      <c r="K124" s="232"/>
    </row>
    <row r="125" spans="2:11" customFormat="1" ht="5.25" customHeight="1">
      <c r="B125" s="233"/>
      <c r="C125" s="210"/>
      <c r="D125" s="210"/>
      <c r="E125" s="210"/>
      <c r="F125" s="210"/>
      <c r="G125" s="234"/>
      <c r="H125" s="210"/>
      <c r="I125" s="210"/>
      <c r="J125" s="210"/>
      <c r="K125" s="235"/>
    </row>
    <row r="126" spans="2:11" customFormat="1" ht="15" customHeight="1">
      <c r="B126" s="233"/>
      <c r="C126" s="192" t="s">
        <v>1025</v>
      </c>
      <c r="D126" s="212"/>
      <c r="E126" s="212"/>
      <c r="F126" s="213" t="s">
        <v>1022</v>
      </c>
      <c r="G126" s="192"/>
      <c r="H126" s="192" t="s">
        <v>1062</v>
      </c>
      <c r="I126" s="192" t="s">
        <v>1024</v>
      </c>
      <c r="J126" s="192">
        <v>120</v>
      </c>
      <c r="K126" s="236"/>
    </row>
    <row r="127" spans="2:11" customFormat="1" ht="15" customHeight="1">
      <c r="B127" s="233"/>
      <c r="C127" s="192" t="s">
        <v>1071</v>
      </c>
      <c r="D127" s="192"/>
      <c r="E127" s="192"/>
      <c r="F127" s="213" t="s">
        <v>1022</v>
      </c>
      <c r="G127" s="192"/>
      <c r="H127" s="192" t="s">
        <v>1072</v>
      </c>
      <c r="I127" s="192" t="s">
        <v>1024</v>
      </c>
      <c r="J127" s="192" t="s">
        <v>1073</v>
      </c>
      <c r="K127" s="236"/>
    </row>
    <row r="128" spans="2:11" customFormat="1" ht="15" customHeight="1">
      <c r="B128" s="233"/>
      <c r="C128" s="192" t="s">
        <v>970</v>
      </c>
      <c r="D128" s="192"/>
      <c r="E128" s="192"/>
      <c r="F128" s="213" t="s">
        <v>1022</v>
      </c>
      <c r="G128" s="192"/>
      <c r="H128" s="192" t="s">
        <v>1074</v>
      </c>
      <c r="I128" s="192" t="s">
        <v>1024</v>
      </c>
      <c r="J128" s="192" t="s">
        <v>1073</v>
      </c>
      <c r="K128" s="236"/>
    </row>
    <row r="129" spans="2:11" customFormat="1" ht="15" customHeight="1">
      <c r="B129" s="233"/>
      <c r="C129" s="192" t="s">
        <v>1033</v>
      </c>
      <c r="D129" s="192"/>
      <c r="E129" s="192"/>
      <c r="F129" s="213" t="s">
        <v>1028</v>
      </c>
      <c r="G129" s="192"/>
      <c r="H129" s="192" t="s">
        <v>1034</v>
      </c>
      <c r="I129" s="192" t="s">
        <v>1024</v>
      </c>
      <c r="J129" s="192">
        <v>15</v>
      </c>
      <c r="K129" s="236"/>
    </row>
    <row r="130" spans="2:11" customFormat="1" ht="15" customHeight="1">
      <c r="B130" s="233"/>
      <c r="C130" s="192" t="s">
        <v>1035</v>
      </c>
      <c r="D130" s="192"/>
      <c r="E130" s="192"/>
      <c r="F130" s="213" t="s">
        <v>1028</v>
      </c>
      <c r="G130" s="192"/>
      <c r="H130" s="192" t="s">
        <v>1036</v>
      </c>
      <c r="I130" s="192" t="s">
        <v>1024</v>
      </c>
      <c r="J130" s="192">
        <v>15</v>
      </c>
      <c r="K130" s="236"/>
    </row>
    <row r="131" spans="2:11" customFormat="1" ht="15" customHeight="1">
      <c r="B131" s="233"/>
      <c r="C131" s="192" t="s">
        <v>1037</v>
      </c>
      <c r="D131" s="192"/>
      <c r="E131" s="192"/>
      <c r="F131" s="213" t="s">
        <v>1028</v>
      </c>
      <c r="G131" s="192"/>
      <c r="H131" s="192" t="s">
        <v>1038</v>
      </c>
      <c r="I131" s="192" t="s">
        <v>1024</v>
      </c>
      <c r="J131" s="192">
        <v>20</v>
      </c>
      <c r="K131" s="236"/>
    </row>
    <row r="132" spans="2:11" customFormat="1" ht="15" customHeight="1">
      <c r="B132" s="233"/>
      <c r="C132" s="192" t="s">
        <v>1039</v>
      </c>
      <c r="D132" s="192"/>
      <c r="E132" s="192"/>
      <c r="F132" s="213" t="s">
        <v>1028</v>
      </c>
      <c r="G132" s="192"/>
      <c r="H132" s="192" t="s">
        <v>1040</v>
      </c>
      <c r="I132" s="192" t="s">
        <v>1024</v>
      </c>
      <c r="J132" s="192">
        <v>20</v>
      </c>
      <c r="K132" s="236"/>
    </row>
    <row r="133" spans="2:11" customFormat="1" ht="15" customHeight="1">
      <c r="B133" s="233"/>
      <c r="C133" s="192" t="s">
        <v>1027</v>
      </c>
      <c r="D133" s="192"/>
      <c r="E133" s="192"/>
      <c r="F133" s="213" t="s">
        <v>1028</v>
      </c>
      <c r="G133" s="192"/>
      <c r="H133" s="192" t="s">
        <v>1062</v>
      </c>
      <c r="I133" s="192" t="s">
        <v>1024</v>
      </c>
      <c r="J133" s="192">
        <v>50</v>
      </c>
      <c r="K133" s="236"/>
    </row>
    <row r="134" spans="2:11" customFormat="1" ht="15" customHeight="1">
      <c r="B134" s="233"/>
      <c r="C134" s="192" t="s">
        <v>1041</v>
      </c>
      <c r="D134" s="192"/>
      <c r="E134" s="192"/>
      <c r="F134" s="213" t="s">
        <v>1028</v>
      </c>
      <c r="G134" s="192"/>
      <c r="H134" s="192" t="s">
        <v>1062</v>
      </c>
      <c r="I134" s="192" t="s">
        <v>1024</v>
      </c>
      <c r="J134" s="192">
        <v>50</v>
      </c>
      <c r="K134" s="236"/>
    </row>
    <row r="135" spans="2:11" customFormat="1" ht="15" customHeight="1">
      <c r="B135" s="233"/>
      <c r="C135" s="192" t="s">
        <v>1047</v>
      </c>
      <c r="D135" s="192"/>
      <c r="E135" s="192"/>
      <c r="F135" s="213" t="s">
        <v>1028</v>
      </c>
      <c r="G135" s="192"/>
      <c r="H135" s="192" t="s">
        <v>1062</v>
      </c>
      <c r="I135" s="192" t="s">
        <v>1024</v>
      </c>
      <c r="J135" s="192">
        <v>50</v>
      </c>
      <c r="K135" s="236"/>
    </row>
    <row r="136" spans="2:11" customFormat="1" ht="15" customHeight="1">
      <c r="B136" s="233"/>
      <c r="C136" s="192" t="s">
        <v>1049</v>
      </c>
      <c r="D136" s="192"/>
      <c r="E136" s="192"/>
      <c r="F136" s="213" t="s">
        <v>1028</v>
      </c>
      <c r="G136" s="192"/>
      <c r="H136" s="192" t="s">
        <v>1062</v>
      </c>
      <c r="I136" s="192" t="s">
        <v>1024</v>
      </c>
      <c r="J136" s="192">
        <v>50</v>
      </c>
      <c r="K136" s="236"/>
    </row>
    <row r="137" spans="2:11" customFormat="1" ht="15" customHeight="1">
      <c r="B137" s="233"/>
      <c r="C137" s="192" t="s">
        <v>1050</v>
      </c>
      <c r="D137" s="192"/>
      <c r="E137" s="192"/>
      <c r="F137" s="213" t="s">
        <v>1028</v>
      </c>
      <c r="G137" s="192"/>
      <c r="H137" s="192" t="s">
        <v>1075</v>
      </c>
      <c r="I137" s="192" t="s">
        <v>1024</v>
      </c>
      <c r="J137" s="192">
        <v>255</v>
      </c>
      <c r="K137" s="236"/>
    </row>
    <row r="138" spans="2:11" customFormat="1" ht="15" customHeight="1">
      <c r="B138" s="233"/>
      <c r="C138" s="192" t="s">
        <v>1052</v>
      </c>
      <c r="D138" s="192"/>
      <c r="E138" s="192"/>
      <c r="F138" s="213" t="s">
        <v>1022</v>
      </c>
      <c r="G138" s="192"/>
      <c r="H138" s="192" t="s">
        <v>1076</v>
      </c>
      <c r="I138" s="192" t="s">
        <v>1054</v>
      </c>
      <c r="J138" s="192"/>
      <c r="K138" s="236"/>
    </row>
    <row r="139" spans="2:11" customFormat="1" ht="15" customHeight="1">
      <c r="B139" s="233"/>
      <c r="C139" s="192" t="s">
        <v>1055</v>
      </c>
      <c r="D139" s="192"/>
      <c r="E139" s="192"/>
      <c r="F139" s="213" t="s">
        <v>1022</v>
      </c>
      <c r="G139" s="192"/>
      <c r="H139" s="192" t="s">
        <v>1077</v>
      </c>
      <c r="I139" s="192" t="s">
        <v>1057</v>
      </c>
      <c r="J139" s="192"/>
      <c r="K139" s="236"/>
    </row>
    <row r="140" spans="2:11" customFormat="1" ht="15" customHeight="1">
      <c r="B140" s="233"/>
      <c r="C140" s="192" t="s">
        <v>1058</v>
      </c>
      <c r="D140" s="192"/>
      <c r="E140" s="192"/>
      <c r="F140" s="213" t="s">
        <v>1022</v>
      </c>
      <c r="G140" s="192"/>
      <c r="H140" s="192" t="s">
        <v>1058</v>
      </c>
      <c r="I140" s="192" t="s">
        <v>1057</v>
      </c>
      <c r="J140" s="192"/>
      <c r="K140" s="236"/>
    </row>
    <row r="141" spans="2:11" customFormat="1" ht="15" customHeight="1">
      <c r="B141" s="233"/>
      <c r="C141" s="192" t="s">
        <v>39</v>
      </c>
      <c r="D141" s="192"/>
      <c r="E141" s="192"/>
      <c r="F141" s="213" t="s">
        <v>1022</v>
      </c>
      <c r="G141" s="192"/>
      <c r="H141" s="192" t="s">
        <v>1078</v>
      </c>
      <c r="I141" s="192" t="s">
        <v>1057</v>
      </c>
      <c r="J141" s="192"/>
      <c r="K141" s="236"/>
    </row>
    <row r="142" spans="2:11" customFormat="1" ht="15" customHeight="1">
      <c r="B142" s="233"/>
      <c r="C142" s="192" t="s">
        <v>1079</v>
      </c>
      <c r="D142" s="192"/>
      <c r="E142" s="192"/>
      <c r="F142" s="213" t="s">
        <v>1022</v>
      </c>
      <c r="G142" s="192"/>
      <c r="H142" s="192" t="s">
        <v>1080</v>
      </c>
      <c r="I142" s="192" t="s">
        <v>1057</v>
      </c>
      <c r="J142" s="192"/>
      <c r="K142" s="236"/>
    </row>
    <row r="143" spans="2:11" customFormat="1" ht="15" customHeight="1">
      <c r="B143" s="237"/>
      <c r="C143" s="238"/>
      <c r="D143" s="238"/>
      <c r="E143" s="238"/>
      <c r="F143" s="238"/>
      <c r="G143" s="238"/>
      <c r="H143" s="238"/>
      <c r="I143" s="238"/>
      <c r="J143" s="238"/>
      <c r="K143" s="239"/>
    </row>
    <row r="144" spans="2:11" customFormat="1" ht="18.75" customHeight="1">
      <c r="B144" s="224"/>
      <c r="C144" s="224"/>
      <c r="D144" s="224"/>
      <c r="E144" s="224"/>
      <c r="F144" s="225"/>
      <c r="G144" s="224"/>
      <c r="H144" s="224"/>
      <c r="I144" s="224"/>
      <c r="J144" s="224"/>
      <c r="K144" s="224"/>
    </row>
    <row r="145" spans="2:11" customFormat="1" ht="18.75" customHeight="1"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</row>
    <row r="146" spans="2:11" customFormat="1" ht="7.5" customHeight="1">
      <c r="B146" s="200"/>
      <c r="C146" s="201"/>
      <c r="D146" s="201"/>
      <c r="E146" s="201"/>
      <c r="F146" s="201"/>
      <c r="G146" s="201"/>
      <c r="H146" s="201"/>
      <c r="I146" s="201"/>
      <c r="J146" s="201"/>
      <c r="K146" s="202"/>
    </row>
    <row r="147" spans="2:11" customFormat="1" ht="45" customHeight="1">
      <c r="B147" s="203"/>
      <c r="C147" s="304" t="s">
        <v>1081</v>
      </c>
      <c r="D147" s="304"/>
      <c r="E147" s="304"/>
      <c r="F147" s="304"/>
      <c r="G147" s="304"/>
      <c r="H147" s="304"/>
      <c r="I147" s="304"/>
      <c r="J147" s="304"/>
      <c r="K147" s="204"/>
    </row>
    <row r="148" spans="2:11" customFormat="1" ht="17.25" customHeight="1">
      <c r="B148" s="203"/>
      <c r="C148" s="205" t="s">
        <v>1016</v>
      </c>
      <c r="D148" s="205"/>
      <c r="E148" s="205"/>
      <c r="F148" s="205" t="s">
        <v>1017</v>
      </c>
      <c r="G148" s="206"/>
      <c r="H148" s="205" t="s">
        <v>55</v>
      </c>
      <c r="I148" s="205" t="s">
        <v>58</v>
      </c>
      <c r="J148" s="205" t="s">
        <v>1018</v>
      </c>
      <c r="K148" s="204"/>
    </row>
    <row r="149" spans="2:11" customFormat="1" ht="17.25" customHeight="1">
      <c r="B149" s="203"/>
      <c r="C149" s="207" t="s">
        <v>1019</v>
      </c>
      <c r="D149" s="207"/>
      <c r="E149" s="207"/>
      <c r="F149" s="208" t="s">
        <v>1020</v>
      </c>
      <c r="G149" s="209"/>
      <c r="H149" s="207"/>
      <c r="I149" s="207"/>
      <c r="J149" s="207" t="s">
        <v>1021</v>
      </c>
      <c r="K149" s="204"/>
    </row>
    <row r="150" spans="2:11" customFormat="1" ht="5.25" customHeight="1">
      <c r="B150" s="215"/>
      <c r="C150" s="210"/>
      <c r="D150" s="210"/>
      <c r="E150" s="210"/>
      <c r="F150" s="210"/>
      <c r="G150" s="211"/>
      <c r="H150" s="210"/>
      <c r="I150" s="210"/>
      <c r="J150" s="210"/>
      <c r="K150" s="236"/>
    </row>
    <row r="151" spans="2:11" customFormat="1" ht="15" customHeight="1">
      <c r="B151" s="215"/>
      <c r="C151" s="240" t="s">
        <v>1025</v>
      </c>
      <c r="D151" s="192"/>
      <c r="E151" s="192"/>
      <c r="F151" s="241" t="s">
        <v>1022</v>
      </c>
      <c r="G151" s="192"/>
      <c r="H151" s="240" t="s">
        <v>1062</v>
      </c>
      <c r="I151" s="240" t="s">
        <v>1024</v>
      </c>
      <c r="J151" s="240">
        <v>120</v>
      </c>
      <c r="K151" s="236"/>
    </row>
    <row r="152" spans="2:11" customFormat="1" ht="15" customHeight="1">
      <c r="B152" s="215"/>
      <c r="C152" s="240" t="s">
        <v>1071</v>
      </c>
      <c r="D152" s="192"/>
      <c r="E152" s="192"/>
      <c r="F152" s="241" t="s">
        <v>1022</v>
      </c>
      <c r="G152" s="192"/>
      <c r="H152" s="240" t="s">
        <v>1082</v>
      </c>
      <c r="I152" s="240" t="s">
        <v>1024</v>
      </c>
      <c r="J152" s="240" t="s">
        <v>1073</v>
      </c>
      <c r="K152" s="236"/>
    </row>
    <row r="153" spans="2:11" customFormat="1" ht="15" customHeight="1">
      <c r="B153" s="215"/>
      <c r="C153" s="240" t="s">
        <v>970</v>
      </c>
      <c r="D153" s="192"/>
      <c r="E153" s="192"/>
      <c r="F153" s="241" t="s">
        <v>1022</v>
      </c>
      <c r="G153" s="192"/>
      <c r="H153" s="240" t="s">
        <v>1083</v>
      </c>
      <c r="I153" s="240" t="s">
        <v>1024</v>
      </c>
      <c r="J153" s="240" t="s">
        <v>1073</v>
      </c>
      <c r="K153" s="236"/>
    </row>
    <row r="154" spans="2:11" customFormat="1" ht="15" customHeight="1">
      <c r="B154" s="215"/>
      <c r="C154" s="240" t="s">
        <v>1027</v>
      </c>
      <c r="D154" s="192"/>
      <c r="E154" s="192"/>
      <c r="F154" s="241" t="s">
        <v>1028</v>
      </c>
      <c r="G154" s="192"/>
      <c r="H154" s="240" t="s">
        <v>1062</v>
      </c>
      <c r="I154" s="240" t="s">
        <v>1024</v>
      </c>
      <c r="J154" s="240">
        <v>50</v>
      </c>
      <c r="K154" s="236"/>
    </row>
    <row r="155" spans="2:11" customFormat="1" ht="15" customHeight="1">
      <c r="B155" s="215"/>
      <c r="C155" s="240" t="s">
        <v>1030</v>
      </c>
      <c r="D155" s="192"/>
      <c r="E155" s="192"/>
      <c r="F155" s="241" t="s">
        <v>1022</v>
      </c>
      <c r="G155" s="192"/>
      <c r="H155" s="240" t="s">
        <v>1062</v>
      </c>
      <c r="I155" s="240" t="s">
        <v>1032</v>
      </c>
      <c r="J155" s="240"/>
      <c r="K155" s="236"/>
    </row>
    <row r="156" spans="2:11" customFormat="1" ht="15" customHeight="1">
      <c r="B156" s="215"/>
      <c r="C156" s="240" t="s">
        <v>1041</v>
      </c>
      <c r="D156" s="192"/>
      <c r="E156" s="192"/>
      <c r="F156" s="241" t="s">
        <v>1028</v>
      </c>
      <c r="G156" s="192"/>
      <c r="H156" s="240" t="s">
        <v>1062</v>
      </c>
      <c r="I156" s="240" t="s">
        <v>1024</v>
      </c>
      <c r="J156" s="240">
        <v>50</v>
      </c>
      <c r="K156" s="236"/>
    </row>
    <row r="157" spans="2:11" customFormat="1" ht="15" customHeight="1">
      <c r="B157" s="215"/>
      <c r="C157" s="240" t="s">
        <v>1049</v>
      </c>
      <c r="D157" s="192"/>
      <c r="E157" s="192"/>
      <c r="F157" s="241" t="s">
        <v>1028</v>
      </c>
      <c r="G157" s="192"/>
      <c r="H157" s="240" t="s">
        <v>1062</v>
      </c>
      <c r="I157" s="240" t="s">
        <v>1024</v>
      </c>
      <c r="J157" s="240">
        <v>50</v>
      </c>
      <c r="K157" s="236"/>
    </row>
    <row r="158" spans="2:11" customFormat="1" ht="15" customHeight="1">
      <c r="B158" s="215"/>
      <c r="C158" s="240" t="s">
        <v>1047</v>
      </c>
      <c r="D158" s="192"/>
      <c r="E158" s="192"/>
      <c r="F158" s="241" t="s">
        <v>1028</v>
      </c>
      <c r="G158" s="192"/>
      <c r="H158" s="240" t="s">
        <v>1062</v>
      </c>
      <c r="I158" s="240" t="s">
        <v>1024</v>
      </c>
      <c r="J158" s="240">
        <v>50</v>
      </c>
      <c r="K158" s="236"/>
    </row>
    <row r="159" spans="2:11" customFormat="1" ht="15" customHeight="1">
      <c r="B159" s="215"/>
      <c r="C159" s="240" t="s">
        <v>97</v>
      </c>
      <c r="D159" s="192"/>
      <c r="E159" s="192"/>
      <c r="F159" s="241" t="s">
        <v>1022</v>
      </c>
      <c r="G159" s="192"/>
      <c r="H159" s="240" t="s">
        <v>1084</v>
      </c>
      <c r="I159" s="240" t="s">
        <v>1024</v>
      </c>
      <c r="J159" s="240" t="s">
        <v>1085</v>
      </c>
      <c r="K159" s="236"/>
    </row>
    <row r="160" spans="2:11" customFormat="1" ht="15" customHeight="1">
      <c r="B160" s="215"/>
      <c r="C160" s="240" t="s">
        <v>1086</v>
      </c>
      <c r="D160" s="192"/>
      <c r="E160" s="192"/>
      <c r="F160" s="241" t="s">
        <v>1022</v>
      </c>
      <c r="G160" s="192"/>
      <c r="H160" s="240" t="s">
        <v>1087</v>
      </c>
      <c r="I160" s="240" t="s">
        <v>1057</v>
      </c>
      <c r="J160" s="240"/>
      <c r="K160" s="236"/>
    </row>
    <row r="161" spans="2:11" customFormat="1" ht="15" customHeight="1">
      <c r="B161" s="242"/>
      <c r="C161" s="222"/>
      <c r="D161" s="222"/>
      <c r="E161" s="222"/>
      <c r="F161" s="222"/>
      <c r="G161" s="222"/>
      <c r="H161" s="222"/>
      <c r="I161" s="222"/>
      <c r="J161" s="222"/>
      <c r="K161" s="243"/>
    </row>
    <row r="162" spans="2:11" customFormat="1" ht="18.75" customHeight="1">
      <c r="B162" s="224"/>
      <c r="C162" s="234"/>
      <c r="D162" s="234"/>
      <c r="E162" s="234"/>
      <c r="F162" s="244"/>
      <c r="G162" s="234"/>
      <c r="H162" s="234"/>
      <c r="I162" s="234"/>
      <c r="J162" s="234"/>
      <c r="K162" s="224"/>
    </row>
    <row r="163" spans="2:11" customFormat="1" ht="18.75" customHeight="1"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</row>
    <row r="164" spans="2:11" customFormat="1" ht="7.5" customHeight="1">
      <c r="B164" s="181"/>
      <c r="C164" s="182"/>
      <c r="D164" s="182"/>
      <c r="E164" s="182"/>
      <c r="F164" s="182"/>
      <c r="G164" s="182"/>
      <c r="H164" s="182"/>
      <c r="I164" s="182"/>
      <c r="J164" s="182"/>
      <c r="K164" s="183"/>
    </row>
    <row r="165" spans="2:11" customFormat="1" ht="45" customHeight="1">
      <c r="B165" s="184"/>
      <c r="C165" s="302" t="s">
        <v>1088</v>
      </c>
      <c r="D165" s="302"/>
      <c r="E165" s="302"/>
      <c r="F165" s="302"/>
      <c r="G165" s="302"/>
      <c r="H165" s="302"/>
      <c r="I165" s="302"/>
      <c r="J165" s="302"/>
      <c r="K165" s="185"/>
    </row>
    <row r="166" spans="2:11" customFormat="1" ht="17.25" customHeight="1">
      <c r="B166" s="184"/>
      <c r="C166" s="205" t="s">
        <v>1016</v>
      </c>
      <c r="D166" s="205"/>
      <c r="E166" s="205"/>
      <c r="F166" s="205" t="s">
        <v>1017</v>
      </c>
      <c r="G166" s="245"/>
      <c r="H166" s="246" t="s">
        <v>55</v>
      </c>
      <c r="I166" s="246" t="s">
        <v>58</v>
      </c>
      <c r="J166" s="205" t="s">
        <v>1018</v>
      </c>
      <c r="K166" s="185"/>
    </row>
    <row r="167" spans="2:11" customFormat="1" ht="17.25" customHeight="1">
      <c r="B167" s="186"/>
      <c r="C167" s="207" t="s">
        <v>1019</v>
      </c>
      <c r="D167" s="207"/>
      <c r="E167" s="207"/>
      <c r="F167" s="208" t="s">
        <v>1020</v>
      </c>
      <c r="G167" s="247"/>
      <c r="H167" s="248"/>
      <c r="I167" s="248"/>
      <c r="J167" s="207" t="s">
        <v>1021</v>
      </c>
      <c r="K167" s="187"/>
    </row>
    <row r="168" spans="2:11" customFormat="1" ht="5.25" customHeight="1">
      <c r="B168" s="215"/>
      <c r="C168" s="210"/>
      <c r="D168" s="210"/>
      <c r="E168" s="210"/>
      <c r="F168" s="210"/>
      <c r="G168" s="211"/>
      <c r="H168" s="210"/>
      <c r="I168" s="210"/>
      <c r="J168" s="210"/>
      <c r="K168" s="236"/>
    </row>
    <row r="169" spans="2:11" customFormat="1" ht="15" customHeight="1">
      <c r="B169" s="215"/>
      <c r="C169" s="192" t="s">
        <v>1025</v>
      </c>
      <c r="D169" s="192"/>
      <c r="E169" s="192"/>
      <c r="F169" s="213" t="s">
        <v>1022</v>
      </c>
      <c r="G169" s="192"/>
      <c r="H169" s="192" t="s">
        <v>1062</v>
      </c>
      <c r="I169" s="192" t="s">
        <v>1024</v>
      </c>
      <c r="J169" s="192">
        <v>120</v>
      </c>
      <c r="K169" s="236"/>
    </row>
    <row r="170" spans="2:11" customFormat="1" ht="15" customHeight="1">
      <c r="B170" s="215"/>
      <c r="C170" s="192" t="s">
        <v>1071</v>
      </c>
      <c r="D170" s="192"/>
      <c r="E170" s="192"/>
      <c r="F170" s="213" t="s">
        <v>1022</v>
      </c>
      <c r="G170" s="192"/>
      <c r="H170" s="192" t="s">
        <v>1072</v>
      </c>
      <c r="I170" s="192" t="s">
        <v>1024</v>
      </c>
      <c r="J170" s="192" t="s">
        <v>1073</v>
      </c>
      <c r="K170" s="236"/>
    </row>
    <row r="171" spans="2:11" customFormat="1" ht="15" customHeight="1">
      <c r="B171" s="215"/>
      <c r="C171" s="192" t="s">
        <v>970</v>
      </c>
      <c r="D171" s="192"/>
      <c r="E171" s="192"/>
      <c r="F171" s="213" t="s">
        <v>1022</v>
      </c>
      <c r="G171" s="192"/>
      <c r="H171" s="192" t="s">
        <v>1089</v>
      </c>
      <c r="I171" s="192" t="s">
        <v>1024</v>
      </c>
      <c r="J171" s="192" t="s">
        <v>1073</v>
      </c>
      <c r="K171" s="236"/>
    </row>
    <row r="172" spans="2:11" customFormat="1" ht="15" customHeight="1">
      <c r="B172" s="215"/>
      <c r="C172" s="192" t="s">
        <v>1027</v>
      </c>
      <c r="D172" s="192"/>
      <c r="E172" s="192"/>
      <c r="F172" s="213" t="s">
        <v>1028</v>
      </c>
      <c r="G172" s="192"/>
      <c r="H172" s="192" t="s">
        <v>1089</v>
      </c>
      <c r="I172" s="192" t="s">
        <v>1024</v>
      </c>
      <c r="J172" s="192">
        <v>50</v>
      </c>
      <c r="K172" s="236"/>
    </row>
    <row r="173" spans="2:11" customFormat="1" ht="15" customHeight="1">
      <c r="B173" s="215"/>
      <c r="C173" s="192" t="s">
        <v>1030</v>
      </c>
      <c r="D173" s="192"/>
      <c r="E173" s="192"/>
      <c r="F173" s="213" t="s">
        <v>1022</v>
      </c>
      <c r="G173" s="192"/>
      <c r="H173" s="192" t="s">
        <v>1089</v>
      </c>
      <c r="I173" s="192" t="s">
        <v>1032</v>
      </c>
      <c r="J173" s="192"/>
      <c r="K173" s="236"/>
    </row>
    <row r="174" spans="2:11" customFormat="1" ht="15" customHeight="1">
      <c r="B174" s="215"/>
      <c r="C174" s="192" t="s">
        <v>1041</v>
      </c>
      <c r="D174" s="192"/>
      <c r="E174" s="192"/>
      <c r="F174" s="213" t="s">
        <v>1028</v>
      </c>
      <c r="G174" s="192"/>
      <c r="H174" s="192" t="s">
        <v>1089</v>
      </c>
      <c r="I174" s="192" t="s">
        <v>1024</v>
      </c>
      <c r="J174" s="192">
        <v>50</v>
      </c>
      <c r="K174" s="236"/>
    </row>
    <row r="175" spans="2:11" customFormat="1" ht="15" customHeight="1">
      <c r="B175" s="215"/>
      <c r="C175" s="192" t="s">
        <v>1049</v>
      </c>
      <c r="D175" s="192"/>
      <c r="E175" s="192"/>
      <c r="F175" s="213" t="s">
        <v>1028</v>
      </c>
      <c r="G175" s="192"/>
      <c r="H175" s="192" t="s">
        <v>1089</v>
      </c>
      <c r="I175" s="192" t="s">
        <v>1024</v>
      </c>
      <c r="J175" s="192">
        <v>50</v>
      </c>
      <c r="K175" s="236"/>
    </row>
    <row r="176" spans="2:11" customFormat="1" ht="15" customHeight="1">
      <c r="B176" s="215"/>
      <c r="C176" s="192" t="s">
        <v>1047</v>
      </c>
      <c r="D176" s="192"/>
      <c r="E176" s="192"/>
      <c r="F176" s="213" t="s">
        <v>1028</v>
      </c>
      <c r="G176" s="192"/>
      <c r="H176" s="192" t="s">
        <v>1089</v>
      </c>
      <c r="I176" s="192" t="s">
        <v>1024</v>
      </c>
      <c r="J176" s="192">
        <v>50</v>
      </c>
      <c r="K176" s="236"/>
    </row>
    <row r="177" spans="2:11" customFormat="1" ht="15" customHeight="1">
      <c r="B177" s="215"/>
      <c r="C177" s="192" t="s">
        <v>111</v>
      </c>
      <c r="D177" s="192"/>
      <c r="E177" s="192"/>
      <c r="F177" s="213" t="s">
        <v>1022</v>
      </c>
      <c r="G177" s="192"/>
      <c r="H177" s="192" t="s">
        <v>1090</v>
      </c>
      <c r="I177" s="192" t="s">
        <v>1091</v>
      </c>
      <c r="J177" s="192"/>
      <c r="K177" s="236"/>
    </row>
    <row r="178" spans="2:11" customFormat="1" ht="15" customHeight="1">
      <c r="B178" s="215"/>
      <c r="C178" s="192" t="s">
        <v>58</v>
      </c>
      <c r="D178" s="192"/>
      <c r="E178" s="192"/>
      <c r="F178" s="213" t="s">
        <v>1022</v>
      </c>
      <c r="G178" s="192"/>
      <c r="H178" s="192" t="s">
        <v>1092</v>
      </c>
      <c r="I178" s="192" t="s">
        <v>1093</v>
      </c>
      <c r="J178" s="192">
        <v>1</v>
      </c>
      <c r="K178" s="236"/>
    </row>
    <row r="179" spans="2:11" customFormat="1" ht="15" customHeight="1">
      <c r="B179" s="215"/>
      <c r="C179" s="192" t="s">
        <v>54</v>
      </c>
      <c r="D179" s="192"/>
      <c r="E179" s="192"/>
      <c r="F179" s="213" t="s">
        <v>1022</v>
      </c>
      <c r="G179" s="192"/>
      <c r="H179" s="192" t="s">
        <v>1094</v>
      </c>
      <c r="I179" s="192" t="s">
        <v>1024</v>
      </c>
      <c r="J179" s="192">
        <v>20</v>
      </c>
      <c r="K179" s="236"/>
    </row>
    <row r="180" spans="2:11" customFormat="1" ht="15" customHeight="1">
      <c r="B180" s="215"/>
      <c r="C180" s="192" t="s">
        <v>55</v>
      </c>
      <c r="D180" s="192"/>
      <c r="E180" s="192"/>
      <c r="F180" s="213" t="s">
        <v>1022</v>
      </c>
      <c r="G180" s="192"/>
      <c r="H180" s="192" t="s">
        <v>1095</v>
      </c>
      <c r="I180" s="192" t="s">
        <v>1024</v>
      </c>
      <c r="J180" s="192">
        <v>255</v>
      </c>
      <c r="K180" s="236"/>
    </row>
    <row r="181" spans="2:11" customFormat="1" ht="15" customHeight="1">
      <c r="B181" s="215"/>
      <c r="C181" s="192" t="s">
        <v>112</v>
      </c>
      <c r="D181" s="192"/>
      <c r="E181" s="192"/>
      <c r="F181" s="213" t="s">
        <v>1022</v>
      </c>
      <c r="G181" s="192"/>
      <c r="H181" s="192" t="s">
        <v>986</v>
      </c>
      <c r="I181" s="192" t="s">
        <v>1024</v>
      </c>
      <c r="J181" s="192">
        <v>10</v>
      </c>
      <c r="K181" s="236"/>
    </row>
    <row r="182" spans="2:11" customFormat="1" ht="15" customHeight="1">
      <c r="B182" s="215"/>
      <c r="C182" s="192" t="s">
        <v>113</v>
      </c>
      <c r="D182" s="192"/>
      <c r="E182" s="192"/>
      <c r="F182" s="213" t="s">
        <v>1022</v>
      </c>
      <c r="G182" s="192"/>
      <c r="H182" s="192" t="s">
        <v>1096</v>
      </c>
      <c r="I182" s="192" t="s">
        <v>1057</v>
      </c>
      <c r="J182" s="192"/>
      <c r="K182" s="236"/>
    </row>
    <row r="183" spans="2:11" customFormat="1" ht="15" customHeight="1">
      <c r="B183" s="215"/>
      <c r="C183" s="192" t="s">
        <v>1097</v>
      </c>
      <c r="D183" s="192"/>
      <c r="E183" s="192"/>
      <c r="F183" s="213" t="s">
        <v>1022</v>
      </c>
      <c r="G183" s="192"/>
      <c r="H183" s="192" t="s">
        <v>1098</v>
      </c>
      <c r="I183" s="192" t="s">
        <v>1057</v>
      </c>
      <c r="J183" s="192"/>
      <c r="K183" s="236"/>
    </row>
    <row r="184" spans="2:11" customFormat="1" ht="15" customHeight="1">
      <c r="B184" s="215"/>
      <c r="C184" s="192" t="s">
        <v>1086</v>
      </c>
      <c r="D184" s="192"/>
      <c r="E184" s="192"/>
      <c r="F184" s="213" t="s">
        <v>1022</v>
      </c>
      <c r="G184" s="192"/>
      <c r="H184" s="192" t="s">
        <v>1099</v>
      </c>
      <c r="I184" s="192" t="s">
        <v>1057</v>
      </c>
      <c r="J184" s="192"/>
      <c r="K184" s="236"/>
    </row>
    <row r="185" spans="2:11" customFormat="1" ht="15" customHeight="1">
      <c r="B185" s="215"/>
      <c r="C185" s="192" t="s">
        <v>115</v>
      </c>
      <c r="D185" s="192"/>
      <c r="E185" s="192"/>
      <c r="F185" s="213" t="s">
        <v>1028</v>
      </c>
      <c r="G185" s="192"/>
      <c r="H185" s="192" t="s">
        <v>1100</v>
      </c>
      <c r="I185" s="192" t="s">
        <v>1024</v>
      </c>
      <c r="J185" s="192">
        <v>50</v>
      </c>
      <c r="K185" s="236"/>
    </row>
    <row r="186" spans="2:11" customFormat="1" ht="15" customHeight="1">
      <c r="B186" s="215"/>
      <c r="C186" s="192" t="s">
        <v>1101</v>
      </c>
      <c r="D186" s="192"/>
      <c r="E186" s="192"/>
      <c r="F186" s="213" t="s">
        <v>1028</v>
      </c>
      <c r="G186" s="192"/>
      <c r="H186" s="192" t="s">
        <v>1102</v>
      </c>
      <c r="I186" s="192" t="s">
        <v>1103</v>
      </c>
      <c r="J186" s="192"/>
      <c r="K186" s="236"/>
    </row>
    <row r="187" spans="2:11" customFormat="1" ht="15" customHeight="1">
      <c r="B187" s="215"/>
      <c r="C187" s="192" t="s">
        <v>1104</v>
      </c>
      <c r="D187" s="192"/>
      <c r="E187" s="192"/>
      <c r="F187" s="213" t="s">
        <v>1028</v>
      </c>
      <c r="G187" s="192"/>
      <c r="H187" s="192" t="s">
        <v>1105</v>
      </c>
      <c r="I187" s="192" t="s">
        <v>1103</v>
      </c>
      <c r="J187" s="192"/>
      <c r="K187" s="236"/>
    </row>
    <row r="188" spans="2:11" customFormat="1" ht="15" customHeight="1">
      <c r="B188" s="215"/>
      <c r="C188" s="192" t="s">
        <v>1106</v>
      </c>
      <c r="D188" s="192"/>
      <c r="E188" s="192"/>
      <c r="F188" s="213" t="s">
        <v>1028</v>
      </c>
      <c r="G188" s="192"/>
      <c r="H188" s="192" t="s">
        <v>1107</v>
      </c>
      <c r="I188" s="192" t="s">
        <v>1103</v>
      </c>
      <c r="J188" s="192"/>
      <c r="K188" s="236"/>
    </row>
    <row r="189" spans="2:11" customFormat="1" ht="15" customHeight="1">
      <c r="B189" s="215"/>
      <c r="C189" s="249" t="s">
        <v>1108</v>
      </c>
      <c r="D189" s="192"/>
      <c r="E189" s="192"/>
      <c r="F189" s="213" t="s">
        <v>1028</v>
      </c>
      <c r="G189" s="192"/>
      <c r="H189" s="192" t="s">
        <v>1109</v>
      </c>
      <c r="I189" s="192" t="s">
        <v>1110</v>
      </c>
      <c r="J189" s="250" t="s">
        <v>1111</v>
      </c>
      <c r="K189" s="236"/>
    </row>
    <row r="190" spans="2:11" customFormat="1" ht="15" customHeight="1">
      <c r="B190" s="215"/>
      <c r="C190" s="249" t="s">
        <v>1112</v>
      </c>
      <c r="D190" s="192"/>
      <c r="E190" s="192"/>
      <c r="F190" s="213" t="s">
        <v>1028</v>
      </c>
      <c r="G190" s="192"/>
      <c r="H190" s="192" t="s">
        <v>1113</v>
      </c>
      <c r="I190" s="192" t="s">
        <v>1110</v>
      </c>
      <c r="J190" s="250" t="s">
        <v>1111</v>
      </c>
      <c r="K190" s="236"/>
    </row>
    <row r="191" spans="2:11" customFormat="1" ht="15" customHeight="1">
      <c r="B191" s="215"/>
      <c r="C191" s="249" t="s">
        <v>43</v>
      </c>
      <c r="D191" s="192"/>
      <c r="E191" s="192"/>
      <c r="F191" s="213" t="s">
        <v>1022</v>
      </c>
      <c r="G191" s="192"/>
      <c r="H191" s="189" t="s">
        <v>1114</v>
      </c>
      <c r="I191" s="192" t="s">
        <v>1115</v>
      </c>
      <c r="J191" s="192"/>
      <c r="K191" s="236"/>
    </row>
    <row r="192" spans="2:11" customFormat="1" ht="15" customHeight="1">
      <c r="B192" s="215"/>
      <c r="C192" s="249" t="s">
        <v>1116</v>
      </c>
      <c r="D192" s="192"/>
      <c r="E192" s="192"/>
      <c r="F192" s="213" t="s">
        <v>1022</v>
      </c>
      <c r="G192" s="192"/>
      <c r="H192" s="192" t="s">
        <v>1117</v>
      </c>
      <c r="I192" s="192" t="s">
        <v>1057</v>
      </c>
      <c r="J192" s="192"/>
      <c r="K192" s="236"/>
    </row>
    <row r="193" spans="2:11" customFormat="1" ht="15" customHeight="1">
      <c r="B193" s="215"/>
      <c r="C193" s="249" t="s">
        <v>1118</v>
      </c>
      <c r="D193" s="192"/>
      <c r="E193" s="192"/>
      <c r="F193" s="213" t="s">
        <v>1022</v>
      </c>
      <c r="G193" s="192"/>
      <c r="H193" s="192" t="s">
        <v>1119</v>
      </c>
      <c r="I193" s="192" t="s">
        <v>1057</v>
      </c>
      <c r="J193" s="192"/>
      <c r="K193" s="236"/>
    </row>
    <row r="194" spans="2:11" customFormat="1" ht="15" customHeight="1">
      <c r="B194" s="215"/>
      <c r="C194" s="249" t="s">
        <v>1120</v>
      </c>
      <c r="D194" s="192"/>
      <c r="E194" s="192"/>
      <c r="F194" s="213" t="s">
        <v>1028</v>
      </c>
      <c r="G194" s="192"/>
      <c r="H194" s="192" t="s">
        <v>1121</v>
      </c>
      <c r="I194" s="192" t="s">
        <v>1057</v>
      </c>
      <c r="J194" s="192"/>
      <c r="K194" s="236"/>
    </row>
    <row r="195" spans="2:11" customFormat="1" ht="15" customHeight="1">
      <c r="B195" s="242"/>
      <c r="C195" s="251"/>
      <c r="D195" s="222"/>
      <c r="E195" s="222"/>
      <c r="F195" s="222"/>
      <c r="G195" s="222"/>
      <c r="H195" s="222"/>
      <c r="I195" s="222"/>
      <c r="J195" s="222"/>
      <c r="K195" s="243"/>
    </row>
    <row r="196" spans="2:11" customFormat="1" ht="18.75" customHeight="1">
      <c r="B196" s="224"/>
      <c r="C196" s="234"/>
      <c r="D196" s="234"/>
      <c r="E196" s="234"/>
      <c r="F196" s="244"/>
      <c r="G196" s="234"/>
      <c r="H196" s="234"/>
      <c r="I196" s="234"/>
      <c r="J196" s="234"/>
      <c r="K196" s="224"/>
    </row>
    <row r="197" spans="2:11" customFormat="1" ht="18.75" customHeight="1">
      <c r="B197" s="224"/>
      <c r="C197" s="234"/>
      <c r="D197" s="234"/>
      <c r="E197" s="234"/>
      <c r="F197" s="244"/>
      <c r="G197" s="234"/>
      <c r="H197" s="234"/>
      <c r="I197" s="234"/>
      <c r="J197" s="234"/>
      <c r="K197" s="224"/>
    </row>
    <row r="198" spans="2:11" customFormat="1" ht="18.75" customHeight="1"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</row>
    <row r="199" spans="2:11" customFormat="1" ht="13.5">
      <c r="B199" s="181"/>
      <c r="C199" s="182"/>
      <c r="D199" s="182"/>
      <c r="E199" s="182"/>
      <c r="F199" s="182"/>
      <c r="G199" s="182"/>
      <c r="H199" s="182"/>
      <c r="I199" s="182"/>
      <c r="J199" s="182"/>
      <c r="K199" s="183"/>
    </row>
    <row r="200" spans="2:11" customFormat="1" ht="21">
      <c r="B200" s="184"/>
      <c r="C200" s="302" t="s">
        <v>1122</v>
      </c>
      <c r="D200" s="302"/>
      <c r="E200" s="302"/>
      <c r="F200" s="302"/>
      <c r="G200" s="302"/>
      <c r="H200" s="302"/>
      <c r="I200" s="302"/>
      <c r="J200" s="302"/>
      <c r="K200" s="185"/>
    </row>
    <row r="201" spans="2:11" customFormat="1" ht="25.5" customHeight="1">
      <c r="B201" s="184"/>
      <c r="C201" s="252" t="s">
        <v>1123</v>
      </c>
      <c r="D201" s="252"/>
      <c r="E201" s="252"/>
      <c r="F201" s="252" t="s">
        <v>1124</v>
      </c>
      <c r="G201" s="253"/>
      <c r="H201" s="305" t="s">
        <v>1125</v>
      </c>
      <c r="I201" s="305"/>
      <c r="J201" s="305"/>
      <c r="K201" s="185"/>
    </row>
    <row r="202" spans="2:11" customFormat="1" ht="5.25" customHeight="1">
      <c r="B202" s="215"/>
      <c r="C202" s="210"/>
      <c r="D202" s="210"/>
      <c r="E202" s="210"/>
      <c r="F202" s="210"/>
      <c r="G202" s="234"/>
      <c r="H202" s="210"/>
      <c r="I202" s="210"/>
      <c r="J202" s="210"/>
      <c r="K202" s="236"/>
    </row>
    <row r="203" spans="2:11" customFormat="1" ht="15" customHeight="1">
      <c r="B203" s="215"/>
      <c r="C203" s="192" t="s">
        <v>1115</v>
      </c>
      <c r="D203" s="192"/>
      <c r="E203" s="192"/>
      <c r="F203" s="213" t="s">
        <v>44</v>
      </c>
      <c r="G203" s="192"/>
      <c r="H203" s="306" t="s">
        <v>1126</v>
      </c>
      <c r="I203" s="306"/>
      <c r="J203" s="306"/>
      <c r="K203" s="236"/>
    </row>
    <row r="204" spans="2:11" customFormat="1" ht="15" customHeight="1">
      <c r="B204" s="215"/>
      <c r="C204" s="192"/>
      <c r="D204" s="192"/>
      <c r="E204" s="192"/>
      <c r="F204" s="213" t="s">
        <v>45</v>
      </c>
      <c r="G204" s="192"/>
      <c r="H204" s="306" t="s">
        <v>1127</v>
      </c>
      <c r="I204" s="306"/>
      <c r="J204" s="306"/>
      <c r="K204" s="236"/>
    </row>
    <row r="205" spans="2:11" customFormat="1" ht="15" customHeight="1">
      <c r="B205" s="215"/>
      <c r="C205" s="192"/>
      <c r="D205" s="192"/>
      <c r="E205" s="192"/>
      <c r="F205" s="213" t="s">
        <v>48</v>
      </c>
      <c r="G205" s="192"/>
      <c r="H205" s="306" t="s">
        <v>1128</v>
      </c>
      <c r="I205" s="306"/>
      <c r="J205" s="306"/>
      <c r="K205" s="236"/>
    </row>
    <row r="206" spans="2:11" customFormat="1" ht="15" customHeight="1">
      <c r="B206" s="215"/>
      <c r="C206" s="192"/>
      <c r="D206" s="192"/>
      <c r="E206" s="192"/>
      <c r="F206" s="213" t="s">
        <v>46</v>
      </c>
      <c r="G206" s="192"/>
      <c r="H206" s="306" t="s">
        <v>1129</v>
      </c>
      <c r="I206" s="306"/>
      <c r="J206" s="306"/>
      <c r="K206" s="236"/>
    </row>
    <row r="207" spans="2:11" customFormat="1" ht="15" customHeight="1">
      <c r="B207" s="215"/>
      <c r="C207" s="192"/>
      <c r="D207" s="192"/>
      <c r="E207" s="192"/>
      <c r="F207" s="213" t="s">
        <v>47</v>
      </c>
      <c r="G207" s="192"/>
      <c r="H207" s="306" t="s">
        <v>1130</v>
      </c>
      <c r="I207" s="306"/>
      <c r="J207" s="306"/>
      <c r="K207" s="236"/>
    </row>
    <row r="208" spans="2:11" customFormat="1" ht="15" customHeight="1">
      <c r="B208" s="215"/>
      <c r="C208" s="192"/>
      <c r="D208" s="192"/>
      <c r="E208" s="192"/>
      <c r="F208" s="213"/>
      <c r="G208" s="192"/>
      <c r="H208" s="192"/>
      <c r="I208" s="192"/>
      <c r="J208" s="192"/>
      <c r="K208" s="236"/>
    </row>
    <row r="209" spans="2:11" customFormat="1" ht="15" customHeight="1">
      <c r="B209" s="215"/>
      <c r="C209" s="192" t="s">
        <v>1069</v>
      </c>
      <c r="D209" s="192"/>
      <c r="E209" s="192"/>
      <c r="F209" s="213" t="s">
        <v>80</v>
      </c>
      <c r="G209" s="192"/>
      <c r="H209" s="306" t="s">
        <v>1131</v>
      </c>
      <c r="I209" s="306"/>
      <c r="J209" s="306"/>
      <c r="K209" s="236"/>
    </row>
    <row r="210" spans="2:11" customFormat="1" ht="15" customHeight="1">
      <c r="B210" s="215"/>
      <c r="C210" s="192"/>
      <c r="D210" s="192"/>
      <c r="E210" s="192"/>
      <c r="F210" s="213" t="s">
        <v>964</v>
      </c>
      <c r="G210" s="192"/>
      <c r="H210" s="306" t="s">
        <v>965</v>
      </c>
      <c r="I210" s="306"/>
      <c r="J210" s="306"/>
      <c r="K210" s="236"/>
    </row>
    <row r="211" spans="2:11" customFormat="1" ht="15" customHeight="1">
      <c r="B211" s="215"/>
      <c r="C211" s="192"/>
      <c r="D211" s="192"/>
      <c r="E211" s="192"/>
      <c r="F211" s="213" t="s">
        <v>962</v>
      </c>
      <c r="G211" s="192"/>
      <c r="H211" s="306" t="s">
        <v>1132</v>
      </c>
      <c r="I211" s="306"/>
      <c r="J211" s="306"/>
      <c r="K211" s="236"/>
    </row>
    <row r="212" spans="2:11" customFormat="1" ht="15" customHeight="1">
      <c r="B212" s="254"/>
      <c r="C212" s="192"/>
      <c r="D212" s="192"/>
      <c r="E212" s="192"/>
      <c r="F212" s="213" t="s">
        <v>966</v>
      </c>
      <c r="G212" s="249"/>
      <c r="H212" s="307" t="s">
        <v>967</v>
      </c>
      <c r="I212" s="307"/>
      <c r="J212" s="307"/>
      <c r="K212" s="255"/>
    </row>
    <row r="213" spans="2:11" customFormat="1" ht="15" customHeight="1">
      <c r="B213" s="254"/>
      <c r="C213" s="192"/>
      <c r="D213" s="192"/>
      <c r="E213" s="192"/>
      <c r="F213" s="213" t="s">
        <v>968</v>
      </c>
      <c r="G213" s="249"/>
      <c r="H213" s="307" t="s">
        <v>1133</v>
      </c>
      <c r="I213" s="307"/>
      <c r="J213" s="307"/>
      <c r="K213" s="255"/>
    </row>
    <row r="214" spans="2:11" customFormat="1" ht="15" customHeight="1">
      <c r="B214" s="254"/>
      <c r="C214" s="192"/>
      <c r="D214" s="192"/>
      <c r="E214" s="192"/>
      <c r="F214" s="213"/>
      <c r="G214" s="249"/>
      <c r="H214" s="240"/>
      <c r="I214" s="240"/>
      <c r="J214" s="240"/>
      <c r="K214" s="255"/>
    </row>
    <row r="215" spans="2:11" customFormat="1" ht="15" customHeight="1">
      <c r="B215" s="254"/>
      <c r="C215" s="192" t="s">
        <v>1093</v>
      </c>
      <c r="D215" s="192"/>
      <c r="E215" s="192"/>
      <c r="F215" s="213">
        <v>1</v>
      </c>
      <c r="G215" s="249"/>
      <c r="H215" s="307" t="s">
        <v>1134</v>
      </c>
      <c r="I215" s="307"/>
      <c r="J215" s="307"/>
      <c r="K215" s="255"/>
    </row>
    <row r="216" spans="2:11" customFormat="1" ht="15" customHeight="1">
      <c r="B216" s="254"/>
      <c r="C216" s="192"/>
      <c r="D216" s="192"/>
      <c r="E216" s="192"/>
      <c r="F216" s="213">
        <v>2</v>
      </c>
      <c r="G216" s="249"/>
      <c r="H216" s="307" t="s">
        <v>1135</v>
      </c>
      <c r="I216" s="307"/>
      <c r="J216" s="307"/>
      <c r="K216" s="255"/>
    </row>
    <row r="217" spans="2:11" customFormat="1" ht="15" customHeight="1">
      <c r="B217" s="254"/>
      <c r="C217" s="192"/>
      <c r="D217" s="192"/>
      <c r="E217" s="192"/>
      <c r="F217" s="213">
        <v>3</v>
      </c>
      <c r="G217" s="249"/>
      <c r="H217" s="307" t="s">
        <v>1136</v>
      </c>
      <c r="I217" s="307"/>
      <c r="J217" s="307"/>
      <c r="K217" s="255"/>
    </row>
    <row r="218" spans="2:11" customFormat="1" ht="15" customHeight="1">
      <c r="B218" s="254"/>
      <c r="C218" s="192"/>
      <c r="D218" s="192"/>
      <c r="E218" s="192"/>
      <c r="F218" s="213">
        <v>4</v>
      </c>
      <c r="G218" s="249"/>
      <c r="H218" s="307" t="s">
        <v>1137</v>
      </c>
      <c r="I218" s="307"/>
      <c r="J218" s="307"/>
      <c r="K218" s="255"/>
    </row>
    <row r="219" spans="2:11" customFormat="1" ht="12.75" customHeight="1">
      <c r="B219" s="256"/>
      <c r="C219" s="257"/>
      <c r="D219" s="257"/>
      <c r="E219" s="257"/>
      <c r="F219" s="257"/>
      <c r="G219" s="257"/>
      <c r="H219" s="257"/>
      <c r="I219" s="257"/>
      <c r="J219" s="257"/>
      <c r="K219" s="25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 01 - Oplocení</vt:lpstr>
      <vt:lpstr>SO 02 - Krajinářské úpravy</vt:lpstr>
      <vt:lpstr>SO 03 - Dřevěná paluba</vt:lpstr>
      <vt:lpstr>VRN - Vedlejší rozpočtové...</vt:lpstr>
      <vt:lpstr>Pokyny pro vyplnění</vt:lpstr>
      <vt:lpstr>'Rekapitulace stavby'!Názvy_tisku</vt:lpstr>
      <vt:lpstr>'SO 01 - Oplocení'!Názvy_tisku</vt:lpstr>
      <vt:lpstr>'SO 02 - Krajinářské úpravy'!Názvy_tisku</vt:lpstr>
      <vt:lpstr>'SO 03 - Dřevěná paluba'!Názvy_tisku</vt:lpstr>
      <vt:lpstr>'VRN - Vedlejší rozpočtové...'!Názvy_tisku</vt:lpstr>
      <vt:lpstr>'Pokyny pro vyplnění'!Oblast_tisku</vt:lpstr>
      <vt:lpstr>'Rekapitulace stavby'!Oblast_tisku</vt:lpstr>
      <vt:lpstr>'SO 01 - Oplocení'!Oblast_tisku</vt:lpstr>
      <vt:lpstr>'SO 02 - Krajinářské úpravy'!Oblast_tisku</vt:lpstr>
      <vt:lpstr>'SO 03 - Dřevěná paluba'!Oblast_tisku</vt:lpstr>
      <vt:lpstr>'VRN - Vedlejší rozpočtové...'!Oblast_tisku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DESKTOP-BTNJ9K8\Standik</dc:creator>
  <cp:keywords/>
  <dc:description/>
  <cp:lastModifiedBy>Táborská Šárka Mgr. (ÚMČ Praha 3)</cp:lastModifiedBy>
  <cp:revision/>
  <cp:lastPrinted>2024-03-18T12:36:17Z</cp:lastPrinted>
  <dcterms:created xsi:type="dcterms:W3CDTF">2024-02-07T11:56:04Z</dcterms:created>
  <dcterms:modified xsi:type="dcterms:W3CDTF">2024-03-18T12:36:36Z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ab47b9-8587-4cea-9f3e-42a91d1b73ad_Enabled">
    <vt:lpwstr>true</vt:lpwstr>
  </property>
  <property fmtid="{D5CDD505-2E9C-101B-9397-08002B2CF9AE}" pid="3" name="MSIP_Label_41ab47b9-8587-4cea-9f3e-42a91d1b73ad_SetDate">
    <vt:lpwstr>2024-03-01T09:12:00Z</vt:lpwstr>
  </property>
  <property fmtid="{D5CDD505-2E9C-101B-9397-08002B2CF9AE}" pid="4" name="MSIP_Label_41ab47b9-8587-4cea-9f3e-42a91d1b73ad_Method">
    <vt:lpwstr>Standard</vt:lpwstr>
  </property>
  <property fmtid="{D5CDD505-2E9C-101B-9397-08002B2CF9AE}" pid="5" name="MSIP_Label_41ab47b9-8587-4cea-9f3e-42a91d1b73ad_Name">
    <vt:lpwstr>Veřejný obsah</vt:lpwstr>
  </property>
  <property fmtid="{D5CDD505-2E9C-101B-9397-08002B2CF9AE}" pid="6" name="MSIP_Label_41ab47b9-8587-4cea-9f3e-42a91d1b73ad_SiteId">
    <vt:lpwstr>f83d2e4e-b96c-4b3b-9fb3-2c161affdc98</vt:lpwstr>
  </property>
  <property fmtid="{D5CDD505-2E9C-101B-9397-08002B2CF9AE}" pid="7" name="MSIP_Label_41ab47b9-8587-4cea-9f3e-42a91d1b73ad_ActionId">
    <vt:lpwstr>a8bd5960-dff9-49ec-852a-558e104f27c3</vt:lpwstr>
  </property>
  <property fmtid="{D5CDD505-2E9C-101B-9397-08002B2CF9AE}" pid="8" name="MSIP_Label_41ab47b9-8587-4cea-9f3e-42a91d1b73ad_ContentBits">
    <vt:lpwstr>0</vt:lpwstr>
  </property>
</Properties>
</file>