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/>
  <mc:AlternateContent xmlns:mc="http://schemas.openxmlformats.org/markup-compatibility/2006">
    <mc:Choice Requires="x15">
      <x15ac:absPath xmlns:x15ac="http://schemas.microsoft.com/office/spreadsheetml/2010/11/ac" url="C:\Users\Sylva\Documents\Rozpočty\Rozpočet\"/>
    </mc:Choice>
  </mc:AlternateContent>
  <xr:revisionPtr revIDLastSave="0" documentId="13_ncr:1_{5551A19C-2173-4E53-A737-748BAFA57B5F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Rekapitulace stavby" sheetId="1" r:id="rId1"/>
    <sheet name="20-02 - Prosklené hrazení..." sheetId="2" r:id="rId2"/>
  </sheets>
  <definedNames>
    <definedName name="_xlnm._FilterDatabase" localSheetId="1" hidden="1">'20-02 - Prosklené hrazení...'!$C$120:$K$170</definedName>
    <definedName name="_xlnm.Print_Titles" localSheetId="1">'20-02 - Prosklené hrazení...'!$120:$120</definedName>
    <definedName name="_xlnm.Print_Titles" localSheetId="0">'Rekapitulace stavby'!$92:$92</definedName>
    <definedName name="_xlnm.Print_Area" localSheetId="1">'20-02 - Prosklené hrazení...'!$C$4:$J$76,'20-02 - Prosklené hrazení...'!$C$82:$J$104,'20-02 - Prosklené hrazení...'!$C$110:$K$170</definedName>
    <definedName name="_xlnm.Print_Area" localSheetId="0">'Rekapitulace stavby'!$D$4:$AO$76,'Rekapitulace stavby'!$C$82:$AQ$96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95" i="1" s="1"/>
  <c r="J33" i="2"/>
  <c r="AX95" i="1" s="1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7" i="2"/>
  <c r="BH157" i="2"/>
  <c r="BG157" i="2"/>
  <c r="BF157" i="2"/>
  <c r="T157" i="2"/>
  <c r="T156" i="2" s="1"/>
  <c r="R157" i="2"/>
  <c r="R156" i="2" s="1"/>
  <c r="P157" i="2"/>
  <c r="P156" i="2" s="1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5" i="2"/>
  <c r="BH145" i="2"/>
  <c r="BG145" i="2"/>
  <c r="BF145" i="2"/>
  <c r="T145" i="2"/>
  <c r="R145" i="2"/>
  <c r="P145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BI126" i="2"/>
  <c r="BH126" i="2"/>
  <c r="BG126" i="2"/>
  <c r="BF126" i="2"/>
  <c r="T126" i="2"/>
  <c r="R126" i="2"/>
  <c r="P126" i="2"/>
  <c r="BI124" i="2"/>
  <c r="BH124" i="2"/>
  <c r="BG124" i="2"/>
  <c r="BF124" i="2"/>
  <c r="T124" i="2"/>
  <c r="R124" i="2"/>
  <c r="P124" i="2"/>
  <c r="F115" i="2"/>
  <c r="E113" i="2"/>
  <c r="F87" i="2"/>
  <c r="E85" i="2"/>
  <c r="J22" i="2"/>
  <c r="E22" i="2"/>
  <c r="J118" i="2" s="1"/>
  <c r="J21" i="2"/>
  <c r="J19" i="2"/>
  <c r="E19" i="2"/>
  <c r="J117" i="2" s="1"/>
  <c r="J18" i="2"/>
  <c r="J16" i="2"/>
  <c r="E16" i="2"/>
  <c r="F118" i="2" s="1"/>
  <c r="J15" i="2"/>
  <c r="J13" i="2"/>
  <c r="E13" i="2"/>
  <c r="F117" i="2" s="1"/>
  <c r="J12" i="2"/>
  <c r="J10" i="2"/>
  <c r="J115" i="2"/>
  <c r="L90" i="1"/>
  <c r="AM90" i="1"/>
  <c r="AM89" i="1"/>
  <c r="L89" i="1"/>
  <c r="AM87" i="1"/>
  <c r="L87" i="1"/>
  <c r="L85" i="1"/>
  <c r="L84" i="1"/>
  <c r="J170" i="2"/>
  <c r="BK169" i="2"/>
  <c r="BK168" i="2"/>
  <c r="BK162" i="2"/>
  <c r="BK161" i="2"/>
  <c r="BK160" i="2"/>
  <c r="J157" i="2"/>
  <c r="J155" i="2"/>
  <c r="BK154" i="2"/>
  <c r="J151" i="2"/>
  <c r="BK150" i="2"/>
  <c r="BK148" i="2"/>
  <c r="BK147" i="2"/>
  <c r="BK145" i="2"/>
  <c r="BK141" i="2"/>
  <c r="J141" i="2"/>
  <c r="BK140" i="2"/>
  <c r="J140" i="2"/>
  <c r="BK138" i="2"/>
  <c r="J138" i="2"/>
  <c r="BK137" i="2"/>
  <c r="J137" i="2"/>
  <c r="BK134" i="2"/>
  <c r="J134" i="2"/>
  <c r="BK133" i="2"/>
  <c r="J133" i="2"/>
  <c r="BK129" i="2"/>
  <c r="J129" i="2"/>
  <c r="BK128" i="2"/>
  <c r="J128" i="2"/>
  <c r="BK126" i="2"/>
  <c r="J126" i="2"/>
  <c r="BK124" i="2"/>
  <c r="J124" i="2"/>
  <c r="AS94" i="1"/>
  <c r="BK170" i="2"/>
  <c r="J169" i="2"/>
  <c r="J168" i="2"/>
  <c r="J162" i="2"/>
  <c r="J161" i="2"/>
  <c r="J160" i="2"/>
  <c r="BK157" i="2"/>
  <c r="BK155" i="2"/>
  <c r="J154" i="2"/>
  <c r="BK151" i="2"/>
  <c r="J150" i="2"/>
  <c r="J148" i="2"/>
  <c r="J147" i="2"/>
  <c r="J145" i="2"/>
  <c r="BK123" i="2" l="1"/>
  <c r="J123" i="2"/>
  <c r="J96" i="2" s="1"/>
  <c r="P123" i="2"/>
  <c r="R123" i="2"/>
  <c r="T123" i="2"/>
  <c r="BK136" i="2"/>
  <c r="J136" i="2"/>
  <c r="J97" i="2" s="1"/>
  <c r="P136" i="2"/>
  <c r="R136" i="2"/>
  <c r="T136" i="2"/>
  <c r="BK139" i="2"/>
  <c r="J139" i="2"/>
  <c r="J98" i="2" s="1"/>
  <c r="P139" i="2"/>
  <c r="R139" i="2"/>
  <c r="T139" i="2"/>
  <c r="BK153" i="2"/>
  <c r="J153" i="2"/>
  <c r="J100" i="2" s="1"/>
  <c r="P153" i="2"/>
  <c r="R153" i="2"/>
  <c r="T153" i="2"/>
  <c r="BK159" i="2"/>
  <c r="J159" i="2"/>
  <c r="J102" i="2" s="1"/>
  <c r="P159" i="2"/>
  <c r="R159" i="2"/>
  <c r="T159" i="2"/>
  <c r="BK167" i="2"/>
  <c r="J167" i="2"/>
  <c r="J103" i="2" s="1"/>
  <c r="P167" i="2"/>
  <c r="R167" i="2"/>
  <c r="T167" i="2"/>
  <c r="BE150" i="2"/>
  <c r="BE154" i="2"/>
  <c r="BE162" i="2"/>
  <c r="BE168" i="2"/>
  <c r="BE170" i="2"/>
  <c r="J87" i="2"/>
  <c r="F89" i="2"/>
  <c r="J89" i="2"/>
  <c r="F90" i="2"/>
  <c r="J90" i="2"/>
  <c r="BE124" i="2"/>
  <c r="BE126" i="2"/>
  <c r="BE128" i="2"/>
  <c r="BE129" i="2"/>
  <c r="BE133" i="2"/>
  <c r="BE134" i="2"/>
  <c r="BE137" i="2"/>
  <c r="BE138" i="2"/>
  <c r="BE140" i="2"/>
  <c r="BE141" i="2"/>
  <c r="BE145" i="2"/>
  <c r="BE147" i="2"/>
  <c r="BE148" i="2"/>
  <c r="BE151" i="2"/>
  <c r="BE155" i="2"/>
  <c r="BE157" i="2"/>
  <c r="BE160" i="2"/>
  <c r="BE161" i="2"/>
  <c r="BE169" i="2"/>
  <c r="BK156" i="2"/>
  <c r="J156" i="2" s="1"/>
  <c r="J101" i="2" s="1"/>
  <c r="J32" i="2"/>
  <c r="AW95" i="1"/>
  <c r="F32" i="2"/>
  <c r="BA95" i="1"/>
  <c r="BA94" i="1" s="1"/>
  <c r="W30" i="1" s="1"/>
  <c r="F35" i="2"/>
  <c r="BD95" i="1"/>
  <c r="BD94" i="1" s="1"/>
  <c r="W33" i="1" s="1"/>
  <c r="F34" i="2"/>
  <c r="BC95" i="1"/>
  <c r="BC94" i="1" s="1"/>
  <c r="W32" i="1" s="1"/>
  <c r="F33" i="2"/>
  <c r="BB95" i="1"/>
  <c r="BB94" i="1" s="1"/>
  <c r="W31" i="1" s="1"/>
  <c r="R152" i="2" l="1"/>
  <c r="R122" i="2"/>
  <c r="R121" i="2" s="1"/>
  <c r="T152" i="2"/>
  <c r="P152" i="2"/>
  <c r="T122" i="2"/>
  <c r="T121" i="2" s="1"/>
  <c r="P122" i="2"/>
  <c r="P121" i="2" s="1"/>
  <c r="AU95" i="1" s="1"/>
  <c r="AU94" i="1" s="1"/>
  <c r="BK122" i="2"/>
  <c r="J122" i="2"/>
  <c r="J95" i="2" s="1"/>
  <c r="BK152" i="2"/>
  <c r="J152" i="2" s="1"/>
  <c r="J99" i="2" s="1"/>
  <c r="J31" i="2"/>
  <c r="AV95" i="1" s="1"/>
  <c r="AT95" i="1" s="1"/>
  <c r="AW94" i="1"/>
  <c r="AK30" i="1"/>
  <c r="AX94" i="1"/>
  <c r="AY94" i="1"/>
  <c r="F31" i="2"/>
  <c r="AZ95" i="1"/>
  <c r="AZ94" i="1" s="1"/>
  <c r="W29" i="1" s="1"/>
  <c r="BK121" i="2" l="1"/>
  <c r="J121" i="2"/>
  <c r="J94" i="2" s="1"/>
  <c r="AV94" i="1"/>
  <c r="AK29" i="1" s="1"/>
  <c r="AT94" i="1" l="1"/>
  <c r="J28" i="2"/>
  <c r="AG95" i="1" s="1"/>
  <c r="AG94" i="1" s="1"/>
  <c r="AK26" i="1" s="1"/>
  <c r="AK35" i="1" s="1"/>
  <c r="AN94" i="1" l="1"/>
  <c r="AN95" i="1"/>
  <c r="J37" i="2"/>
</calcChain>
</file>

<file path=xl/sharedStrings.xml><?xml version="1.0" encoding="utf-8"?>
<sst xmlns="http://schemas.openxmlformats.org/spreadsheetml/2006/main" count="785" uniqueCount="242">
  <si>
    <t>Export Komplet</t>
  </si>
  <si>
    <t/>
  </si>
  <si>
    <t>2.0</t>
  </si>
  <si>
    <t>ZAMOK</t>
  </si>
  <si>
    <t>False</t>
  </si>
  <si>
    <t>{8a7e45c0-833f-4e9f-9ab6-b594786844c0}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</si>
  <si>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</si>
  <si>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</si>
  <si>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</si>
  <si>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</si>
  <si>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</si>
  <si>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</si>
  <si>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</si>
  <si>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</si>
  <si>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20-02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</si>
  <si>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</si>
  <si>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</si>
  <si>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Prosklené hrazení  bazénu  vyder</t>
  </si>
  <si>
    <t>KSO:</t>
  </si>
  <si>
    <t>CC-CZ:</t>
  </si>
  <si>
    <t>Místo:</t>
  </si>
  <si>
    <t>Praha 8</t>
  </si>
  <si>
    <t>Datum:</t>
  </si>
  <si>
    <t>30. 1. 2020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</si>
  <si>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</si>
  <si>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</si>
  <si>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</si>
  <si>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</si>
  <si>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</si>
  <si>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</si>
  <si>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</si>
  <si>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</si>
  <si>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</si>
  <si>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</si>
  <si>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</si>
  <si>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</si>
  <si>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</si>
  <si>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</si>
  <si>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</si>
  <si>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</si>
  <si>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</si>
  <si>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</si>
  <si>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</si>
  <si>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</si>
  <si>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</si>
  <si>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</si>
  <si>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</si>
  <si>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</si>
  <si>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</si>
  <si>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</si>
  <si>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</si>
  <si>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</si>
  <si>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</si>
  <si>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</si>
  <si>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</si>
  <si>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</si>
  <si>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</si>
  <si>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</si>
  <si>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</si>
  <si>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</si>
  <si>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</si>
  <si>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</si>
  <si>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</si>
  <si>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</si>
  <si>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</si>
  <si>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</si>
  <si>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</si>
  <si>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</si>
  <si>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</si>
  <si>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</si>
  <si>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</si>
  <si>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</si>
  <si>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</si>
  <si>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</si>
  <si>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</si>
  <si>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</si>
  <si>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</si>
  <si>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</si>
  <si>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</si>
  <si>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</si>
  <si>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</si>
  <si>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</si>
  <si>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</si>
  <si>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</si>
  <si>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</si>
  <si>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</si>
  <si>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</si>
  <si>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</si>
  <si>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</si>
  <si>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2 - Zakládání</t>
  </si>
  <si>
    <t xml:space="preserve">    5 - Komunikace pozemní</t>
  </si>
  <si>
    <t xml:space="preserve">    9 - Ostatní konstrukce a práce, bourání</t>
  </si>
  <si>
    <t>PSV - Práce a dodávky PSV</t>
  </si>
  <si>
    <t xml:space="preserve">    767 - Konstrukce zámečnické</t>
  </si>
  <si>
    <t xml:space="preserve">    783 - Dokončovací práce - nátěry</t>
  </si>
  <si>
    <t xml:space="preserve">    787 - Dokončovací práce - zasklívání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</si>
  <si>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</si>
  <si>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</si>
  <si>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</si>
  <si>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</si>
  <si>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</si>
  <si>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</si>
  <si>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</si>
  <si>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</si>
  <si>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</si>
  <si>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</si>
  <si>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</si>
  <si>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</si>
  <si>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</si>
  <si>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</si>
  <si>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</si>
  <si>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</si>
  <si>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</si>
  <si>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Zakládání</t>
  </si>
  <si>
    <t>K</t>
  </si>
  <si>
    <t>27401R</t>
  </si>
  <si>
    <t xml:space="preserve">Vložení polystyrénu XPS tl. 20 mm kolem základu </t>
  </si>
  <si>
    <t>m2</t>
  </si>
  <si>
    <t>4</t>
  </si>
  <si>
    <t>1605888068</t>
  </si>
  <si>
    <t>VV</t>
  </si>
  <si>
    <t>(2,55+6,135+3,515+4,82+3,27)*0,7</t>
  </si>
  <si>
    <t>27402R</t>
  </si>
  <si>
    <t>Zatmelení trvale pružným tmelem z odou stran zábradlí</t>
  </si>
  <si>
    <t>m</t>
  </si>
  <si>
    <t>200254548</t>
  </si>
  <si>
    <t>22,0*2</t>
  </si>
  <si>
    <t>3</t>
  </si>
  <si>
    <t>274321611</t>
  </si>
  <si>
    <t>Základové pasy ze ŽB bez zvýšených nároků na prostředí tř. C 30/37</t>
  </si>
  <si>
    <t>m3</t>
  </si>
  <si>
    <t>-591536156</t>
  </si>
  <si>
    <t>2743216R</t>
  </si>
  <si>
    <t>Příplatek za zaoblení povrchu</t>
  </si>
  <si>
    <t>1397470778</t>
  </si>
  <si>
    <t>(2,765+6,765+3,625+4,77+3,36)*0,5</t>
  </si>
  <si>
    <t>(2,55+6,135+3,515+4,82+3,27)*0,3</t>
  </si>
  <si>
    <t>Součet</t>
  </si>
  <si>
    <t>5</t>
  </si>
  <si>
    <t>274361821</t>
  </si>
  <si>
    <t>Výztuž základových pásů betonářskou ocelí 10 505 (R)</t>
  </si>
  <si>
    <t>t</t>
  </si>
  <si>
    <t>-1503378452</t>
  </si>
  <si>
    <t>6</t>
  </si>
  <si>
    <t>631311117</t>
  </si>
  <si>
    <t>Mazanina tl do 80 mm z betonu prostého bez zvýšených nároků na prostředí tř. C 30/37-úprava hor.plochy základu</t>
  </si>
  <si>
    <t>656179022</t>
  </si>
  <si>
    <t>10,5*0,08</t>
  </si>
  <si>
    <t>Komunikace pozemní</t>
  </si>
  <si>
    <t>7</t>
  </si>
  <si>
    <t>113106123</t>
  </si>
  <si>
    <t>Rozebrání dlažeb ze zámkových dlaždic komunikací pro pěší ručně</t>
  </si>
  <si>
    <t>727390315</t>
  </si>
  <si>
    <t>8</t>
  </si>
  <si>
    <t>596211110</t>
  </si>
  <si>
    <t>Kladení zámkové dlažby komunikací pro pěší tl 60 mm skupiny A pl do 50 m2</t>
  </si>
  <si>
    <t>49261099</t>
  </si>
  <si>
    <t>9</t>
  </si>
  <si>
    <t>Ostatní konstrukce a práce, bourání</t>
  </si>
  <si>
    <t>767996701</t>
  </si>
  <si>
    <t>Demontáž atypických zámečnických konstrukcí řezáním hmotnosti jednotlivých dílů do 50 kg</t>
  </si>
  <si>
    <t>kg</t>
  </si>
  <si>
    <t>1898814618</t>
  </si>
  <si>
    <t>10</t>
  </si>
  <si>
    <t>961055111</t>
  </si>
  <si>
    <t>Bourání základů ze ŽB</t>
  </si>
  <si>
    <t>-1649810585</t>
  </si>
  <si>
    <t>(2,765+6,765+3,625+4,77+3,36)*0,5*0,4</t>
  </si>
  <si>
    <t>(2,55+6,135+3,515+4,82+3,27)*0,3*0,3</t>
  </si>
  <si>
    <t>11</t>
  </si>
  <si>
    <t>976071111</t>
  </si>
  <si>
    <t>Vybourání kovových madel a zábradlí</t>
  </si>
  <si>
    <t>294071077</t>
  </si>
  <si>
    <t>2,765+6,765+3,625+4,77+3,36</t>
  </si>
  <si>
    <t>12</t>
  </si>
  <si>
    <t>997013501</t>
  </si>
  <si>
    <t>Odvoz suti a vybouraných hmot na skládku nebo meziskládku do 1 km se složením</t>
  </si>
  <si>
    <t>-1216267246</t>
  </si>
  <si>
    <t>13</t>
  </si>
  <si>
    <t>997013509</t>
  </si>
  <si>
    <t>Příplatek k odvozu suti a vybouraných hmot na skládku ZKD 1 km přes 1 km</t>
  </si>
  <si>
    <t>1149807518</t>
  </si>
  <si>
    <t>19,549*14</t>
  </si>
  <si>
    <t>14</t>
  </si>
  <si>
    <t>997013831</t>
  </si>
  <si>
    <t>Poplatek za uložení na skládce (skládkovné) stavebního odpadu směsného kód odpadu 170 904</t>
  </si>
  <si>
    <t>1928407838</t>
  </si>
  <si>
    <t>998153211</t>
  </si>
  <si>
    <t>Přesun hmot ruční pro samostatné zdi a valy zděné nebo betonové monolitické v do 12 m( srovnatelně)</t>
  </si>
  <si>
    <t>1448870129</t>
  </si>
  <si>
    <t>PSV</t>
  </si>
  <si>
    <t>Práce a dodávky PSV</t>
  </si>
  <si>
    <t>767</t>
  </si>
  <si>
    <t>Konstrukce zámečnické</t>
  </si>
  <si>
    <t>16</t>
  </si>
  <si>
    <t>7671</t>
  </si>
  <si>
    <t>Ocel.konstrukce sloupky  nerez Jakl profily vč.kotvení a kotevních desek s tyčemi komplet D+M dle v.č. D.1.07 + D.1.1.08</t>
  </si>
  <si>
    <t>kus</t>
  </si>
  <si>
    <t>-34173873</t>
  </si>
  <si>
    <t>17</t>
  </si>
  <si>
    <t>998767201</t>
  </si>
  <si>
    <t>Přesun hmot procentní pro zámečnické konstrukce v objektech v do 6 m</t>
  </si>
  <si>
    <t>%</t>
  </si>
  <si>
    <t>77815985</t>
  </si>
  <si>
    <t>783</t>
  </si>
  <si>
    <t>Dokončovací práce - nátěry</t>
  </si>
  <si>
    <t>18</t>
  </si>
  <si>
    <t>7832500</t>
  </si>
  <si>
    <t>Nátěr vodním sklem  D+M</t>
  </si>
  <si>
    <t>1064360366</t>
  </si>
  <si>
    <t>22,09*2,0</t>
  </si>
  <si>
    <t>787</t>
  </si>
  <si>
    <t>Dokončovací práce - zasklívání</t>
  </si>
  <si>
    <t>19</t>
  </si>
  <si>
    <t>787100802</t>
  </si>
  <si>
    <t>Vysklívání stěn, příček, balkónového zábradlí, výtahových šachet plochy do 3 m2 skla plochého</t>
  </si>
  <si>
    <t>-887559783</t>
  </si>
  <si>
    <t>20</t>
  </si>
  <si>
    <t>787101822</t>
  </si>
  <si>
    <t>Příplatek k vysklívání stěn za konstrukce s Al lištami oboustrannými</t>
  </si>
  <si>
    <t>1209062580</t>
  </si>
  <si>
    <t>78729200R</t>
  </si>
  <si>
    <t>Zasklívání  zábradlí s podtmelením na lišty sklem bezpečnostním kaleným  tl 3x 10 mm D+M dle v.č. D.1.1.08 a  D.1.1.07</t>
  </si>
  <si>
    <t>-369031480</t>
  </si>
  <si>
    <t>1,18*1,595*2+1,115*1,61+1,28*1,61+1,25*1,87+1,08*1,595+1,07*1,835</t>
  </si>
  <si>
    <t>1,14*1,835+1,01*1,85+1,08*1,86+0,39*0,81+1,46*2,03+1,305*2,075+1,305*2,075</t>
  </si>
  <si>
    <t>0,5*2,335+1,38*3,075+0,94*3,59+0,38*2,05</t>
  </si>
  <si>
    <t>VRN</t>
  </si>
  <si>
    <t>Vedlejší rozpočtové náklady</t>
  </si>
  <si>
    <t>22</t>
  </si>
  <si>
    <t>01</t>
  </si>
  <si>
    <t>Vedlejší rozpočtové náklady zařízení staveniště</t>
  </si>
  <si>
    <t>soubor</t>
  </si>
  <si>
    <t>-272036351</t>
  </si>
  <si>
    <t>23</t>
  </si>
  <si>
    <t>02</t>
  </si>
  <si>
    <t>Dílenská dokumentace</t>
  </si>
  <si>
    <t>-268142710</t>
  </si>
  <si>
    <t>24</t>
  </si>
  <si>
    <t>03</t>
  </si>
  <si>
    <t>Územní vlivy provoz investora</t>
  </si>
  <si>
    <t>1429530133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</si>
</sst>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8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1" xfId="0" applyBorder="1"/>
    <xf numFmtId="0" fontId="0" fillId="0" borderId="2" xfId="0" applyBorder="1"/>
    <xf numFmtId="0" fontId="0" fillId="0" borderId="2" xfId="0" applyBorder="1" applyProtection="1">
      <protection locked="0"/>
    </xf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0" fillId="0" borderId="12" xfId="0" applyFont="1" applyBorder="1" applyAlignment="1" applyProtection="1">
      <alignment vertical="center"/>
      <protection locked="0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 applyProtection="1">
      <alignment vertical="center"/>
      <protection locked="0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 applyProtection="1">
      <alignment vertical="center"/>
      <protection locked="0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21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  <protection locked="0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167" fontId="21" fillId="2" borderId="22" xfId="0" applyNumberFormat="1" applyFont="1" applyFill="1" applyBorder="1" applyAlignment="1" applyProtection="1">
      <alignment vertical="center"/>
      <protection locked="0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4" fontId="26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s="1" customFormat="1" ht="36.950000000000003" customHeight="1">
      <c r="AR2" s="281"/>
      <c r="AS2" s="281"/>
      <c r="AT2" s="281"/>
      <c r="AU2" s="281"/>
      <c r="AV2" s="281"/>
      <c r="AW2" s="281"/>
      <c r="AX2" s="281"/>
      <c r="AY2" s="281"/>
      <c r="AZ2" s="281"/>
      <c r="BA2" s="281"/>
      <c r="BB2" s="281"/>
      <c r="BC2" s="281"/>
      <c r="BD2" s="281"/>
      <c r="BE2" s="281"/>
      <c r="BS2" s="16" t="s">
        <v>6</v>
      </c>
      <c r="BT2" s="16" t="s">
        <v>7</v>
      </c>
    </row>
    <row r="3" spans="1:74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s="1" customFormat="1" ht="24.95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pans="1:74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44" t="s">
        <v>14</v>
      </c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5"/>
      <c r="X5" s="245"/>
      <c r="Y5" s="245"/>
      <c r="Z5" s="245"/>
      <c r="AA5" s="245"/>
      <c r="AB5" s="245"/>
      <c r="AC5" s="245"/>
      <c r="AD5" s="245"/>
      <c r="AE5" s="245"/>
      <c r="AF5" s="245"/>
      <c r="AG5" s="245"/>
      <c r="AH5" s="245"/>
      <c r="AI5" s="245"/>
      <c r="AJ5" s="245"/>
      <c r="AK5" s="245"/>
      <c r="AL5" s="245"/>
      <c r="AM5" s="245"/>
      <c r="AN5" s="245"/>
      <c r="AO5" s="245"/>
      <c r="AP5" s="21"/>
      <c r="AQ5" s="21"/>
      <c r="AR5" s="19"/>
      <c r="BE5" s="241" t="s">
        <v>15</v>
      </c>
      <c r="BS5" s="16" t="s">
        <v>6</v>
      </c>
    </row>
    <row r="6" spans="1:74" s="1" customFormat="1" ht="36.950000000000003" customHeight="1">
      <c r="B6" s="20"/>
      <c r="C6" s="21"/>
      <c r="D6" s="27" t="s">
        <v>16</v>
      </c>
      <c r="E6" s="21"/>
      <c r="F6" s="21"/>
      <c r="G6" s="21"/>
      <c r="H6" s="21"/>
      <c r="I6" s="21"/>
      <c r="J6" s="21"/>
      <c r="K6" s="246" t="s">
        <v>17</v>
      </c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5"/>
      <c r="Y6" s="245"/>
      <c r="Z6" s="245"/>
      <c r="AA6" s="245"/>
      <c r="AB6" s="245"/>
      <c r="AC6" s="245"/>
      <c r="AD6" s="245"/>
      <c r="AE6" s="245"/>
      <c r="AF6" s="245"/>
      <c r="AG6" s="245"/>
      <c r="AH6" s="245"/>
      <c r="AI6" s="245"/>
      <c r="AJ6" s="245"/>
      <c r="AK6" s="245"/>
      <c r="AL6" s="245"/>
      <c r="AM6" s="245"/>
      <c r="AN6" s="245"/>
      <c r="AO6" s="245"/>
      <c r="AP6" s="21"/>
      <c r="AQ6" s="21"/>
      <c r="AR6" s="19"/>
      <c r="BE6" s="242"/>
      <c r="BS6" s="16" t="s">
        <v>6</v>
      </c>
    </row>
    <row r="7" spans="1:74" s="1" customFormat="1" ht="12" customHeight="1">
      <c r="B7" s="20"/>
      <c r="C7" s="21"/>
      <c r="D7" s="28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8" t="s">
        <v>19</v>
      </c>
      <c r="AL7" s="21"/>
      <c r="AM7" s="21"/>
      <c r="AN7" s="26" t="s">
        <v>1</v>
      </c>
      <c r="AO7" s="21"/>
      <c r="AP7" s="21"/>
      <c r="AQ7" s="21"/>
      <c r="AR7" s="19"/>
      <c r="BE7" s="242"/>
      <c r="BS7" s="16" t="s">
        <v>6</v>
      </c>
    </row>
    <row r="8" spans="1:74" s="1" customFormat="1" ht="12" customHeight="1">
      <c r="B8" s="20"/>
      <c r="C8" s="21"/>
      <c r="D8" s="28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8" t="s">
        <v>22</v>
      </c>
      <c r="AL8" s="21"/>
      <c r="AM8" s="21"/>
      <c r="AN8" s="29" t="s">
        <v>23</v>
      </c>
      <c r="AO8" s="21"/>
      <c r="AP8" s="21"/>
      <c r="AQ8" s="21"/>
      <c r="AR8" s="19"/>
      <c r="BE8" s="242"/>
      <c r="BS8" s="16" t="s">
        <v>6</v>
      </c>
    </row>
    <row r="9" spans="1:74" s="1" customFormat="1" ht="14.45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242"/>
      <c r="BS9" s="16" t="s">
        <v>6</v>
      </c>
    </row>
    <row r="10" spans="1:74" s="1" customFormat="1" ht="12" customHeight="1">
      <c r="B10" s="20"/>
      <c r="C10" s="21"/>
      <c r="D10" s="28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8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242"/>
      <c r="BS10" s="16" t="s">
        <v>6</v>
      </c>
    </row>
    <row r="11" spans="1:74" s="1" customFormat="1" ht="18.399999999999999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8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242"/>
      <c r="BS11" s="16" t="s">
        <v>6</v>
      </c>
    </row>
    <row r="12" spans="1:74" s="1" customFormat="1" ht="6.95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242"/>
      <c r="BS12" s="16" t="s">
        <v>6</v>
      </c>
    </row>
    <row r="13" spans="1:74" s="1" customFormat="1" ht="12" customHeight="1">
      <c r="B13" s="20"/>
      <c r="C13" s="21"/>
      <c r="D13" s="28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8" t="s">
        <v>25</v>
      </c>
      <c r="AL13" s="21"/>
      <c r="AM13" s="21"/>
      <c r="AN13" s="30" t="s">
        <v>29</v>
      </c>
      <c r="AO13" s="21"/>
      <c r="AP13" s="21"/>
      <c r="AQ13" s="21"/>
      <c r="AR13" s="19"/>
      <c r="BE13" s="242"/>
      <c r="BS13" s="16" t="s">
        <v>6</v>
      </c>
    </row>
    <row r="14" spans="1:74" ht="12.75">
      <c r="B14" s="20"/>
      <c r="C14" s="21"/>
      <c r="D14" s="21"/>
      <c r="E14" s="247" t="s">
        <v>29</v>
      </c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8"/>
      <c r="X14" s="248"/>
      <c r="Y14" s="248"/>
      <c r="Z14" s="248"/>
      <c r="AA14" s="248"/>
      <c r="AB14" s="248"/>
      <c r="AC14" s="248"/>
      <c r="AD14" s="248"/>
      <c r="AE14" s="248"/>
      <c r="AF14" s="248"/>
      <c r="AG14" s="248"/>
      <c r="AH14" s="248"/>
      <c r="AI14" s="248"/>
      <c r="AJ14" s="248"/>
      <c r="AK14" s="28" t="s">
        <v>27</v>
      </c>
      <c r="AL14" s="21"/>
      <c r="AM14" s="21"/>
      <c r="AN14" s="30" t="s">
        <v>29</v>
      </c>
      <c r="AO14" s="21"/>
      <c r="AP14" s="21"/>
      <c r="AQ14" s="21"/>
      <c r="AR14" s="19"/>
      <c r="BE14" s="242"/>
      <c r="BS14" s="16" t="s">
        <v>6</v>
      </c>
    </row>
    <row r="15" spans="1:74" s="1" customFormat="1" ht="6.95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242"/>
      <c r="BS15" s="16" t="s">
        <v>4</v>
      </c>
    </row>
    <row r="16" spans="1:74" s="1" customFormat="1" ht="12" customHeight="1">
      <c r="B16" s="20"/>
      <c r="C16" s="21"/>
      <c r="D16" s="28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8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242"/>
      <c r="BS16" s="16" t="s">
        <v>4</v>
      </c>
    </row>
    <row r="17" spans="1:71" s="1" customFormat="1" ht="18.399999999999999" customHeight="1">
      <c r="B17" s="20"/>
      <c r="C17" s="21"/>
      <c r="D17" s="21"/>
      <c r="E17" s="26" t="s">
        <v>26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8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242"/>
      <c r="BS17" s="16" t="s">
        <v>31</v>
      </c>
    </row>
    <row r="18" spans="1:71" s="1" customFormat="1" ht="6.95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242"/>
      <c r="BS18" s="16" t="s">
        <v>6</v>
      </c>
    </row>
    <row r="19" spans="1:71" s="1" customFormat="1" ht="12" customHeight="1">
      <c r="B19" s="20"/>
      <c r="C19" s="21"/>
      <c r="D19" s="28" t="s">
        <v>32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8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242"/>
      <c r="BS19" s="16" t="s">
        <v>6</v>
      </c>
    </row>
    <row r="20" spans="1:71" s="1" customFormat="1" ht="18.399999999999999" customHeight="1">
      <c r="B20" s="20"/>
      <c r="C20" s="21"/>
      <c r="D20" s="21"/>
      <c r="E20" s="26" t="s">
        <v>26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8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242"/>
      <c r="BS20" s="16" t="s">
        <v>31</v>
      </c>
    </row>
    <row r="21" spans="1:71" s="1" customFormat="1" ht="6.95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242"/>
    </row>
    <row r="22" spans="1:71" s="1" customFormat="1" ht="12" customHeight="1">
      <c r="B22" s="20"/>
      <c r="C22" s="21"/>
      <c r="D22" s="28" t="s">
        <v>33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242"/>
    </row>
    <row r="23" spans="1:71" s="1" customFormat="1" ht="16.5" customHeight="1">
      <c r="B23" s="20"/>
      <c r="C23" s="21"/>
      <c r="D23" s="21"/>
      <c r="E23" s="249" t="s">
        <v>1</v>
      </c>
      <c r="F23" s="249"/>
      <c r="G23" s="249"/>
      <c r="H23" s="249"/>
      <c r="I23" s="249"/>
      <c r="J23" s="249"/>
      <c r="K23" s="249"/>
      <c r="L23" s="249"/>
      <c r="M23" s="249"/>
      <c r="N23" s="249"/>
      <c r="O23" s="249"/>
      <c r="P23" s="249"/>
      <c r="Q23" s="249"/>
      <c r="R23" s="249"/>
      <c r="S23" s="249"/>
      <c r="T23" s="249"/>
      <c r="U23" s="249"/>
      <c r="V23" s="249"/>
      <c r="W23" s="249"/>
      <c r="X23" s="249"/>
      <c r="Y23" s="249"/>
      <c r="Z23" s="249"/>
      <c r="AA23" s="249"/>
      <c r="AB23" s="249"/>
      <c r="AC23" s="249"/>
      <c r="AD23" s="249"/>
      <c r="AE23" s="249"/>
      <c r="AF23" s="249"/>
      <c r="AG23" s="249"/>
      <c r="AH23" s="249"/>
      <c r="AI23" s="249"/>
      <c r="AJ23" s="249"/>
      <c r="AK23" s="249"/>
      <c r="AL23" s="249"/>
      <c r="AM23" s="249"/>
      <c r="AN23" s="249"/>
      <c r="AO23" s="21"/>
      <c r="AP23" s="21"/>
      <c r="AQ23" s="21"/>
      <c r="AR23" s="19"/>
      <c r="BE23" s="242"/>
    </row>
    <row r="24" spans="1:71" s="1" customFormat="1" ht="6.95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242"/>
    </row>
    <row r="25" spans="1:71" s="1" customFormat="1" ht="6.95" customHeight="1">
      <c r="B25" s="20"/>
      <c r="C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21"/>
      <c r="AQ25" s="21"/>
      <c r="AR25" s="19"/>
      <c r="BE25" s="242"/>
    </row>
    <row r="26" spans="1:71" s="2" customFormat="1" ht="25.9" customHeight="1">
      <c r="A26" s="33"/>
      <c r="B26" s="34"/>
      <c r="C26" s="35"/>
      <c r="D26" s="36" t="s">
        <v>34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250">
        <f>ROUND(AG94,2)</f>
        <v>0</v>
      </c>
      <c r="AL26" s="251"/>
      <c r="AM26" s="251"/>
      <c r="AN26" s="251"/>
      <c r="AO26" s="251"/>
      <c r="AP26" s="35"/>
      <c r="AQ26" s="35"/>
      <c r="AR26" s="38"/>
      <c r="BE26" s="242"/>
    </row>
    <row r="27" spans="1:71" s="2" customFormat="1" ht="6.95" customHeight="1">
      <c r="A27" s="33"/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8"/>
      <c r="BE27" s="242"/>
    </row>
    <row r="28" spans="1:71" s="2" customFormat="1" ht="12.75">
      <c r="A28" s="33"/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252" t="s">
        <v>35</v>
      </c>
      <c r="M28" s="252"/>
      <c r="N28" s="252"/>
      <c r="O28" s="252"/>
      <c r="P28" s="252"/>
      <c r="Q28" s="35"/>
      <c r="R28" s="35"/>
      <c r="S28" s="35"/>
      <c r="T28" s="35"/>
      <c r="U28" s="35"/>
      <c r="V28" s="35"/>
      <c r="W28" s="252" t="s">
        <v>36</v>
      </c>
      <c r="X28" s="252"/>
      <c r="Y28" s="252"/>
      <c r="Z28" s="252"/>
      <c r="AA28" s="252"/>
      <c r="AB28" s="252"/>
      <c r="AC28" s="252"/>
      <c r="AD28" s="252"/>
      <c r="AE28" s="252"/>
      <c r="AF28" s="35"/>
      <c r="AG28" s="35"/>
      <c r="AH28" s="35"/>
      <c r="AI28" s="35"/>
      <c r="AJ28" s="35"/>
      <c r="AK28" s="252" t="s">
        <v>37</v>
      </c>
      <c r="AL28" s="252"/>
      <c r="AM28" s="252"/>
      <c r="AN28" s="252"/>
      <c r="AO28" s="252"/>
      <c r="AP28" s="35"/>
      <c r="AQ28" s="35"/>
      <c r="AR28" s="38"/>
      <c r="BE28" s="242"/>
    </row>
    <row r="29" spans="1:71" s="3" customFormat="1" ht="14.45" customHeight="1">
      <c r="B29" s="39"/>
      <c r="C29" s="40"/>
      <c r="D29" s="28" t="s">
        <v>38</v>
      </c>
      <c r="E29" s="40"/>
      <c r="F29" s="28" t="s">
        <v>39</v>
      </c>
      <c r="G29" s="40"/>
      <c r="H29" s="40"/>
      <c r="I29" s="40"/>
      <c r="J29" s="40"/>
      <c r="K29" s="40"/>
      <c r="L29" s="255">
        <v>0.21</v>
      </c>
      <c r="M29" s="254"/>
      <c r="N29" s="254"/>
      <c r="O29" s="254"/>
      <c r="P29" s="254"/>
      <c r="Q29" s="40"/>
      <c r="R29" s="40"/>
      <c r="S29" s="40"/>
      <c r="T29" s="40"/>
      <c r="U29" s="40"/>
      <c r="V29" s="40"/>
      <c r="W29" s="253">
        <f>ROUND(AZ94, 2)</f>
        <v>0</v>
      </c>
      <c r="X29" s="254"/>
      <c r="Y29" s="254"/>
      <c r="Z29" s="254"/>
      <c r="AA29" s="254"/>
      <c r="AB29" s="254"/>
      <c r="AC29" s="254"/>
      <c r="AD29" s="254"/>
      <c r="AE29" s="254"/>
      <c r="AF29" s="40"/>
      <c r="AG29" s="40"/>
      <c r="AH29" s="40"/>
      <c r="AI29" s="40"/>
      <c r="AJ29" s="40"/>
      <c r="AK29" s="253">
        <f>ROUND(AV94, 2)</f>
        <v>0</v>
      </c>
      <c r="AL29" s="254"/>
      <c r="AM29" s="254"/>
      <c r="AN29" s="254"/>
      <c r="AO29" s="254"/>
      <c r="AP29" s="40"/>
      <c r="AQ29" s="40"/>
      <c r="AR29" s="41"/>
      <c r="BE29" s="243"/>
    </row>
    <row r="30" spans="1:71" s="3" customFormat="1" ht="14.45" customHeight="1">
      <c r="B30" s="39"/>
      <c r="C30" s="40"/>
      <c r="D30" s="40"/>
      <c r="E30" s="40"/>
      <c r="F30" s="28" t="s">
        <v>40</v>
      </c>
      <c r="G30" s="40"/>
      <c r="H30" s="40"/>
      <c r="I30" s="40"/>
      <c r="J30" s="40"/>
      <c r="K30" s="40"/>
      <c r="L30" s="255">
        <v>0.15</v>
      </c>
      <c r="M30" s="254"/>
      <c r="N30" s="254"/>
      <c r="O30" s="254"/>
      <c r="P30" s="254"/>
      <c r="Q30" s="40"/>
      <c r="R30" s="40"/>
      <c r="S30" s="40"/>
      <c r="T30" s="40"/>
      <c r="U30" s="40"/>
      <c r="V30" s="40"/>
      <c r="W30" s="253">
        <f>ROUND(BA94, 2)</f>
        <v>0</v>
      </c>
      <c r="X30" s="254"/>
      <c r="Y30" s="254"/>
      <c r="Z30" s="254"/>
      <c r="AA30" s="254"/>
      <c r="AB30" s="254"/>
      <c r="AC30" s="254"/>
      <c r="AD30" s="254"/>
      <c r="AE30" s="254"/>
      <c r="AF30" s="40"/>
      <c r="AG30" s="40"/>
      <c r="AH30" s="40"/>
      <c r="AI30" s="40"/>
      <c r="AJ30" s="40"/>
      <c r="AK30" s="253">
        <f>ROUND(AW94, 2)</f>
        <v>0</v>
      </c>
      <c r="AL30" s="254"/>
      <c r="AM30" s="254"/>
      <c r="AN30" s="254"/>
      <c r="AO30" s="254"/>
      <c r="AP30" s="40"/>
      <c r="AQ30" s="40"/>
      <c r="AR30" s="41"/>
      <c r="BE30" s="243"/>
    </row>
    <row r="31" spans="1:71" s="3" customFormat="1" ht="14.45" hidden="1" customHeight="1">
      <c r="B31" s="39"/>
      <c r="C31" s="40"/>
      <c r="D31" s="40"/>
      <c r="E31" s="40"/>
      <c r="F31" s="28" t="s">
        <v>41</v>
      </c>
      <c r="G31" s="40"/>
      <c r="H31" s="40"/>
      <c r="I31" s="40"/>
      <c r="J31" s="40"/>
      <c r="K31" s="40"/>
      <c r="L31" s="255">
        <v>0.21</v>
      </c>
      <c r="M31" s="254"/>
      <c r="N31" s="254"/>
      <c r="O31" s="254"/>
      <c r="P31" s="254"/>
      <c r="Q31" s="40"/>
      <c r="R31" s="40"/>
      <c r="S31" s="40"/>
      <c r="T31" s="40"/>
      <c r="U31" s="40"/>
      <c r="V31" s="40"/>
      <c r="W31" s="253">
        <f>ROUND(BB94, 2)</f>
        <v>0</v>
      </c>
      <c r="X31" s="254"/>
      <c r="Y31" s="254"/>
      <c r="Z31" s="254"/>
      <c r="AA31" s="254"/>
      <c r="AB31" s="254"/>
      <c r="AC31" s="254"/>
      <c r="AD31" s="254"/>
      <c r="AE31" s="254"/>
      <c r="AF31" s="40"/>
      <c r="AG31" s="40"/>
      <c r="AH31" s="40"/>
      <c r="AI31" s="40"/>
      <c r="AJ31" s="40"/>
      <c r="AK31" s="253">
        <v>0</v>
      </c>
      <c r="AL31" s="254"/>
      <c r="AM31" s="254"/>
      <c r="AN31" s="254"/>
      <c r="AO31" s="254"/>
      <c r="AP31" s="40"/>
      <c r="AQ31" s="40"/>
      <c r="AR31" s="41"/>
      <c r="BE31" s="243"/>
    </row>
    <row r="32" spans="1:71" s="3" customFormat="1" ht="14.45" hidden="1" customHeight="1">
      <c r="B32" s="39"/>
      <c r="C32" s="40"/>
      <c r="D32" s="40"/>
      <c r="E32" s="40"/>
      <c r="F32" s="28" t="s">
        <v>42</v>
      </c>
      <c r="G32" s="40"/>
      <c r="H32" s="40"/>
      <c r="I32" s="40"/>
      <c r="J32" s="40"/>
      <c r="K32" s="40"/>
      <c r="L32" s="255">
        <v>0.15</v>
      </c>
      <c r="M32" s="254"/>
      <c r="N32" s="254"/>
      <c r="O32" s="254"/>
      <c r="P32" s="254"/>
      <c r="Q32" s="40"/>
      <c r="R32" s="40"/>
      <c r="S32" s="40"/>
      <c r="T32" s="40"/>
      <c r="U32" s="40"/>
      <c r="V32" s="40"/>
      <c r="W32" s="253">
        <f>ROUND(BC94, 2)</f>
        <v>0</v>
      </c>
      <c r="X32" s="254"/>
      <c r="Y32" s="254"/>
      <c r="Z32" s="254"/>
      <c r="AA32" s="254"/>
      <c r="AB32" s="254"/>
      <c r="AC32" s="254"/>
      <c r="AD32" s="254"/>
      <c r="AE32" s="254"/>
      <c r="AF32" s="40"/>
      <c r="AG32" s="40"/>
      <c r="AH32" s="40"/>
      <c r="AI32" s="40"/>
      <c r="AJ32" s="40"/>
      <c r="AK32" s="253">
        <v>0</v>
      </c>
      <c r="AL32" s="254"/>
      <c r="AM32" s="254"/>
      <c r="AN32" s="254"/>
      <c r="AO32" s="254"/>
      <c r="AP32" s="40"/>
      <c r="AQ32" s="40"/>
      <c r="AR32" s="41"/>
      <c r="BE32" s="243"/>
    </row>
    <row r="33" spans="1:57" s="3" customFormat="1" ht="14.45" hidden="1" customHeight="1">
      <c r="B33" s="39"/>
      <c r="C33" s="40"/>
      <c r="D33" s="40"/>
      <c r="E33" s="40"/>
      <c r="F33" s="28" t="s">
        <v>43</v>
      </c>
      <c r="G33" s="40"/>
      <c r="H33" s="40"/>
      <c r="I33" s="40"/>
      <c r="J33" s="40"/>
      <c r="K33" s="40"/>
      <c r="L33" s="255">
        <v>0</v>
      </c>
      <c r="M33" s="254"/>
      <c r="N33" s="254"/>
      <c r="O33" s="254"/>
      <c r="P33" s="254"/>
      <c r="Q33" s="40"/>
      <c r="R33" s="40"/>
      <c r="S33" s="40"/>
      <c r="T33" s="40"/>
      <c r="U33" s="40"/>
      <c r="V33" s="40"/>
      <c r="W33" s="253">
        <f>ROUND(BD94, 2)</f>
        <v>0</v>
      </c>
      <c r="X33" s="254"/>
      <c r="Y33" s="254"/>
      <c r="Z33" s="254"/>
      <c r="AA33" s="254"/>
      <c r="AB33" s="254"/>
      <c r="AC33" s="254"/>
      <c r="AD33" s="254"/>
      <c r="AE33" s="254"/>
      <c r="AF33" s="40"/>
      <c r="AG33" s="40"/>
      <c r="AH33" s="40"/>
      <c r="AI33" s="40"/>
      <c r="AJ33" s="40"/>
      <c r="AK33" s="253">
        <v>0</v>
      </c>
      <c r="AL33" s="254"/>
      <c r="AM33" s="254"/>
      <c r="AN33" s="254"/>
      <c r="AO33" s="254"/>
      <c r="AP33" s="40"/>
      <c r="AQ33" s="40"/>
      <c r="AR33" s="41"/>
      <c r="BE33" s="243"/>
    </row>
    <row r="34" spans="1:57" s="2" customFormat="1" ht="6.95" customHeight="1">
      <c r="A34" s="33"/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8"/>
      <c r="BE34" s="242"/>
    </row>
    <row r="35" spans="1:57" s="2" customFormat="1" ht="25.9" customHeight="1">
      <c r="A35" s="33"/>
      <c r="B35" s="34"/>
      <c r="C35" s="42"/>
      <c r="D35" s="43" t="s">
        <v>44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 t="s">
        <v>45</v>
      </c>
      <c r="U35" s="44"/>
      <c r="V35" s="44"/>
      <c r="W35" s="44"/>
      <c r="X35" s="256" t="s">
        <v>46</v>
      </c>
      <c r="Y35" s="257"/>
      <c r="Z35" s="257"/>
      <c r="AA35" s="257"/>
      <c r="AB35" s="257"/>
      <c r="AC35" s="44"/>
      <c r="AD35" s="44"/>
      <c r="AE35" s="44"/>
      <c r="AF35" s="44"/>
      <c r="AG35" s="44"/>
      <c r="AH35" s="44"/>
      <c r="AI35" s="44"/>
      <c r="AJ35" s="44"/>
      <c r="AK35" s="258">
        <f>SUM(AK26:AK33)</f>
        <v>0</v>
      </c>
      <c r="AL35" s="257"/>
      <c r="AM35" s="257"/>
      <c r="AN35" s="257"/>
      <c r="AO35" s="259"/>
      <c r="AP35" s="42"/>
      <c r="AQ35" s="42"/>
      <c r="AR35" s="38"/>
      <c r="BE35" s="33"/>
    </row>
    <row r="36" spans="1:57" s="2" customFormat="1" ht="6.95" customHeight="1">
      <c r="A36" s="33"/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8"/>
      <c r="BE36" s="33"/>
    </row>
    <row r="37" spans="1:57" s="2" customFormat="1" ht="14.45" customHeight="1">
      <c r="A37" s="33"/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8"/>
      <c r="BE37" s="33"/>
    </row>
    <row r="38" spans="1:57" s="1" customFormat="1" ht="14.45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pans="1:57" s="1" customFormat="1" ht="14.45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pans="1:57" s="1" customFormat="1" ht="14.45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pans="1:57" s="1" customFormat="1" ht="14.45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pans="1:57" s="1" customFormat="1" ht="14.45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pans="1:57" s="1" customFormat="1" ht="14.45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pans="1:57" s="1" customFormat="1" ht="14.45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pans="1:57" s="1" customFormat="1" ht="14.45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pans="1:57" s="1" customFormat="1" ht="14.45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pans="1:57" s="1" customFormat="1" ht="14.45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pans="1:57" s="1" customFormat="1" ht="14.45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pans="1:57" s="2" customFormat="1" ht="14.45" customHeight="1">
      <c r="B49" s="46"/>
      <c r="C49" s="47"/>
      <c r="D49" s="48" t="s">
        <v>47</v>
      </c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8" t="s">
        <v>48</v>
      </c>
      <c r="AI49" s="49"/>
      <c r="AJ49" s="49"/>
      <c r="AK49" s="49"/>
      <c r="AL49" s="49"/>
      <c r="AM49" s="49"/>
      <c r="AN49" s="49"/>
      <c r="AO49" s="49"/>
      <c r="AP49" s="47"/>
      <c r="AQ49" s="47"/>
      <c r="AR49" s="50"/>
    </row>
    <row r="50" spans="1:57" ht="11.25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 spans="1:57" ht="11.25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 spans="1:57" ht="11.25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 spans="1:57" ht="11.25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 spans="1:57" ht="11.25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 spans="1:57" ht="11.2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 spans="1:57" ht="11.25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 spans="1:57" ht="11.25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 spans="1:57" ht="11.25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 spans="1:57" ht="11.25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pans="1:57" s="2" customFormat="1" ht="12.75">
      <c r="A60" s="33"/>
      <c r="B60" s="34"/>
      <c r="C60" s="35"/>
      <c r="D60" s="51" t="s">
        <v>49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1" t="s">
        <v>50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1" t="s">
        <v>49</v>
      </c>
      <c r="AI60" s="37"/>
      <c r="AJ60" s="37"/>
      <c r="AK60" s="37"/>
      <c r="AL60" s="37"/>
      <c r="AM60" s="51" t="s">
        <v>50</v>
      </c>
      <c r="AN60" s="37"/>
      <c r="AO60" s="37"/>
      <c r="AP60" s="35"/>
      <c r="AQ60" s="35"/>
      <c r="AR60" s="38"/>
      <c r="BE60" s="33"/>
    </row>
    <row r="61" spans="1:57" ht="11.25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 spans="1:57" ht="11.25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 spans="1:57" ht="11.25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pans="1:57" s="2" customFormat="1" ht="12.75">
      <c r="A64" s="33"/>
      <c r="B64" s="34"/>
      <c r="C64" s="35"/>
      <c r="D64" s="48" t="s">
        <v>51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48" t="s">
        <v>52</v>
      </c>
      <c r="AI64" s="52"/>
      <c r="AJ64" s="52"/>
      <c r="AK64" s="52"/>
      <c r="AL64" s="52"/>
      <c r="AM64" s="52"/>
      <c r="AN64" s="52"/>
      <c r="AO64" s="52"/>
      <c r="AP64" s="35"/>
      <c r="AQ64" s="35"/>
      <c r="AR64" s="38"/>
      <c r="BE64" s="33"/>
    </row>
    <row r="65" spans="1:57" ht="11.2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 spans="1:57" ht="11.25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 spans="1:57" ht="11.25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 spans="1:57" ht="11.25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 spans="1:57" ht="11.25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 spans="1:57" ht="11.25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 spans="1:57" ht="11.25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 spans="1:57" ht="11.25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 spans="1:57" ht="11.25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 spans="1:57" ht="11.25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pans="1:57" s="2" customFormat="1" ht="12.75">
      <c r="A75" s="33"/>
      <c r="B75" s="34"/>
      <c r="C75" s="35"/>
      <c r="D75" s="51" t="s">
        <v>49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1" t="s">
        <v>50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1" t="s">
        <v>49</v>
      </c>
      <c r="AI75" s="37"/>
      <c r="AJ75" s="37"/>
      <c r="AK75" s="37"/>
      <c r="AL75" s="37"/>
      <c r="AM75" s="51" t="s">
        <v>50</v>
      </c>
      <c r="AN75" s="37"/>
      <c r="AO75" s="37"/>
      <c r="AP75" s="35"/>
      <c r="AQ75" s="35"/>
      <c r="AR75" s="38"/>
      <c r="BE75" s="33"/>
    </row>
    <row r="76" spans="1:57" s="2" customFormat="1" ht="11.25">
      <c r="A76" s="33"/>
      <c r="B76" s="34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8"/>
      <c r="BE76" s="33"/>
    </row>
    <row r="77" spans="1:57" s="2" customFormat="1" ht="6.95" customHeight="1">
      <c r="A77" s="33"/>
      <c r="B77" s="53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38"/>
      <c r="BE77" s="33"/>
    </row>
    <row r="81" spans="1:90" s="2" customFormat="1" ht="6.95" customHeight="1">
      <c r="A81" s="33"/>
      <c r="B81" s="55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38"/>
      <c r="BE81" s="33"/>
    </row>
    <row r="82" spans="1:90" s="2" customFormat="1" ht="24.95" customHeight="1">
      <c r="A82" s="33"/>
      <c r="B82" s="34"/>
      <c r="C82" s="22" t="s">
        <v>53</v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8"/>
      <c r="BE82" s="33"/>
    </row>
    <row r="83" spans="1:90" s="2" customFormat="1" ht="6.95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8"/>
      <c r="BE83" s="33"/>
    </row>
    <row r="84" spans="1:90" s="4" customFormat="1" ht="12" customHeight="1">
      <c r="B84" s="57"/>
      <c r="C84" s="28" t="s">
        <v>13</v>
      </c>
      <c r="D84" s="58"/>
      <c r="E84" s="58"/>
      <c r="F84" s="58"/>
      <c r="G84" s="58"/>
      <c r="H84" s="58"/>
      <c r="I84" s="58"/>
      <c r="J84" s="58"/>
      <c r="K84" s="58"/>
      <c r="L84" s="58" t="str">
        <f>K5</f>
        <v>20-02</v>
      </c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9"/>
    </row>
    <row r="85" spans="1:90" s="5" customFormat="1" ht="36.950000000000003" customHeight="1">
      <c r="B85" s="60"/>
      <c r="C85" s="61" t="s">
        <v>16</v>
      </c>
      <c r="D85" s="62"/>
      <c r="E85" s="62"/>
      <c r="F85" s="62"/>
      <c r="G85" s="62"/>
      <c r="H85" s="62"/>
      <c r="I85" s="62"/>
      <c r="J85" s="62"/>
      <c r="K85" s="62"/>
      <c r="L85" s="260" t="str">
        <f>K6</f>
        <v>Prosklené hrazení  bazénu  vyder</v>
      </c>
      <c r="M85" s="261"/>
      <c r="N85" s="261"/>
      <c r="O85" s="261"/>
      <c r="P85" s="261"/>
      <c r="Q85" s="261"/>
      <c r="R85" s="261"/>
      <c r="S85" s="261"/>
      <c r="T85" s="261"/>
      <c r="U85" s="261"/>
      <c r="V85" s="261"/>
      <c r="W85" s="261"/>
      <c r="X85" s="261"/>
      <c r="Y85" s="261"/>
      <c r="Z85" s="261"/>
      <c r="AA85" s="261"/>
      <c r="AB85" s="261"/>
      <c r="AC85" s="261"/>
      <c r="AD85" s="261"/>
      <c r="AE85" s="261"/>
      <c r="AF85" s="261"/>
      <c r="AG85" s="261"/>
      <c r="AH85" s="261"/>
      <c r="AI85" s="261"/>
      <c r="AJ85" s="261"/>
      <c r="AK85" s="261"/>
      <c r="AL85" s="261"/>
      <c r="AM85" s="261"/>
      <c r="AN85" s="261"/>
      <c r="AO85" s="261"/>
      <c r="AP85" s="62"/>
      <c r="AQ85" s="62"/>
      <c r="AR85" s="63"/>
    </row>
    <row r="86" spans="1:90" s="2" customFormat="1" ht="6.95" customHeight="1">
      <c r="A86" s="33"/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8"/>
      <c r="BE86" s="33"/>
    </row>
    <row r="87" spans="1:90" s="2" customFormat="1" ht="12" customHeight="1">
      <c r="A87" s="33"/>
      <c r="B87" s="34"/>
      <c r="C87" s="28" t="s">
        <v>20</v>
      </c>
      <c r="D87" s="35"/>
      <c r="E87" s="35"/>
      <c r="F87" s="35"/>
      <c r="G87" s="35"/>
      <c r="H87" s="35"/>
      <c r="I87" s="35"/>
      <c r="J87" s="35"/>
      <c r="K87" s="35"/>
      <c r="L87" s="64" t="str">
        <f>IF(K8="","",K8)</f>
        <v>Praha 8</v>
      </c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28" t="s">
        <v>22</v>
      </c>
      <c r="AJ87" s="35"/>
      <c r="AK87" s="35"/>
      <c r="AL87" s="35"/>
      <c r="AM87" s="262" t="str">
        <f>IF(AN8= "","",AN8)</f>
        <v>30. 1. 2020</v>
      </c>
      <c r="AN87" s="262"/>
      <c r="AO87" s="35"/>
      <c r="AP87" s="35"/>
      <c r="AQ87" s="35"/>
      <c r="AR87" s="38"/>
      <c r="BE87" s="33"/>
    </row>
    <row r="88" spans="1:90" s="2" customFormat="1" ht="6.95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8"/>
      <c r="BE88" s="33"/>
    </row>
    <row r="89" spans="1:90" s="2" customFormat="1" ht="15.2" customHeight="1">
      <c r="A89" s="33"/>
      <c r="B89" s="34"/>
      <c r="C89" s="28" t="s">
        <v>24</v>
      </c>
      <c r="D89" s="35"/>
      <c r="E89" s="35"/>
      <c r="F89" s="35"/>
      <c r="G89" s="35"/>
      <c r="H89" s="35"/>
      <c r="I89" s="35"/>
      <c r="J89" s="35"/>
      <c r="K89" s="35"/>
      <c r="L89" s="58" t="str">
        <f>IF(E11= "","",E11)</f>
        <v xml:space="preserve"> </v>
      </c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28" t="s">
        <v>30</v>
      </c>
      <c r="AJ89" s="35"/>
      <c r="AK89" s="35"/>
      <c r="AL89" s="35"/>
      <c r="AM89" s="263" t="str">
        <f>IF(E17="","",E17)</f>
        <v xml:space="preserve"> </v>
      </c>
      <c r="AN89" s="264"/>
      <c r="AO89" s="264"/>
      <c r="AP89" s="264"/>
      <c r="AQ89" s="35"/>
      <c r="AR89" s="38"/>
      <c r="AS89" s="265" t="s">
        <v>54</v>
      </c>
      <c r="AT89" s="266"/>
      <c r="AU89" s="66"/>
      <c r="AV89" s="66"/>
      <c r="AW89" s="66"/>
      <c r="AX89" s="66"/>
      <c r="AY89" s="66"/>
      <c r="AZ89" s="66"/>
      <c r="BA89" s="66"/>
      <c r="BB89" s="66"/>
      <c r="BC89" s="66"/>
      <c r="BD89" s="67"/>
      <c r="BE89" s="33"/>
    </row>
    <row r="90" spans="1:90" s="2" customFormat="1" ht="15.2" customHeight="1">
      <c r="A90" s="33"/>
      <c r="B90" s="34"/>
      <c r="C90" s="28" t="s">
        <v>28</v>
      </c>
      <c r="D90" s="35"/>
      <c r="E90" s="35"/>
      <c r="F90" s="35"/>
      <c r="G90" s="35"/>
      <c r="H90" s="35"/>
      <c r="I90" s="35"/>
      <c r="J90" s="35"/>
      <c r="K90" s="35"/>
      <c r="L90" s="58" t="str">
        <f>IF(E14= "Vyplň údaj","",E14)</f>
        <v/>
      </c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28" t="s">
        <v>32</v>
      </c>
      <c r="AJ90" s="35"/>
      <c r="AK90" s="35"/>
      <c r="AL90" s="35"/>
      <c r="AM90" s="263" t="str">
        <f>IF(E20="","",E20)</f>
        <v xml:space="preserve"> </v>
      </c>
      <c r="AN90" s="264"/>
      <c r="AO90" s="264"/>
      <c r="AP90" s="264"/>
      <c r="AQ90" s="35"/>
      <c r="AR90" s="38"/>
      <c r="AS90" s="267"/>
      <c r="AT90" s="268"/>
      <c r="AU90" s="68"/>
      <c r="AV90" s="68"/>
      <c r="AW90" s="68"/>
      <c r="AX90" s="68"/>
      <c r="AY90" s="68"/>
      <c r="AZ90" s="68"/>
      <c r="BA90" s="68"/>
      <c r="BB90" s="68"/>
      <c r="BC90" s="68"/>
      <c r="BD90" s="69"/>
      <c r="BE90" s="33"/>
    </row>
    <row r="91" spans="1:90" s="2" customFormat="1" ht="10.9" customHeight="1">
      <c r="A91" s="33"/>
      <c r="B91" s="34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8"/>
      <c r="AS91" s="269"/>
      <c r="AT91" s="270"/>
      <c r="AU91" s="70"/>
      <c r="AV91" s="70"/>
      <c r="AW91" s="70"/>
      <c r="AX91" s="70"/>
      <c r="AY91" s="70"/>
      <c r="AZ91" s="70"/>
      <c r="BA91" s="70"/>
      <c r="BB91" s="70"/>
      <c r="BC91" s="70"/>
      <c r="BD91" s="71"/>
      <c r="BE91" s="33"/>
    </row>
    <row r="92" spans="1:90" s="2" customFormat="1" ht="29.25" customHeight="1">
      <c r="A92" s="33"/>
      <c r="B92" s="34"/>
      <c r="C92" s="271" t="s">
        <v>55</v>
      </c>
      <c r="D92" s="272"/>
      <c r="E92" s="272"/>
      <c r="F92" s="272"/>
      <c r="G92" s="272"/>
      <c r="H92" s="72"/>
      <c r="I92" s="273" t="s">
        <v>56</v>
      </c>
      <c r="J92" s="272"/>
      <c r="K92" s="272"/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4" t="s">
        <v>57</v>
      </c>
      <c r="AH92" s="272"/>
      <c r="AI92" s="272"/>
      <c r="AJ92" s="272"/>
      <c r="AK92" s="272"/>
      <c r="AL92" s="272"/>
      <c r="AM92" s="272"/>
      <c r="AN92" s="273" t="s">
        <v>58</v>
      </c>
      <c r="AO92" s="272"/>
      <c r="AP92" s="275"/>
      <c r="AQ92" s="73" t="s">
        <v>59</v>
      </c>
      <c r="AR92" s="38"/>
      <c r="AS92" s="74" t="s">
        <v>60</v>
      </c>
      <c r="AT92" s="75" t="s">
        <v>61</v>
      </c>
      <c r="AU92" s="75" t="s">
        <v>62</v>
      </c>
      <c r="AV92" s="75" t="s">
        <v>63</v>
      </c>
      <c r="AW92" s="75" t="s">
        <v>64</v>
      </c>
      <c r="AX92" s="75" t="s">
        <v>65</v>
      </c>
      <c r="AY92" s="75" t="s">
        <v>66</v>
      </c>
      <c r="AZ92" s="75" t="s">
        <v>67</v>
      </c>
      <c r="BA92" s="75" t="s">
        <v>68</v>
      </c>
      <c r="BB92" s="75" t="s">
        <v>69</v>
      </c>
      <c r="BC92" s="75" t="s">
        <v>70</v>
      </c>
      <c r="BD92" s="76" t="s">
        <v>71</v>
      </c>
      <c r="BE92" s="33"/>
    </row>
    <row r="93" spans="1:90" s="2" customFormat="1" ht="10.9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8"/>
      <c r="AS93" s="77"/>
      <c r="AT93" s="78"/>
      <c r="AU93" s="78"/>
      <c r="AV93" s="78"/>
      <c r="AW93" s="78"/>
      <c r="AX93" s="78"/>
      <c r="AY93" s="78"/>
      <c r="AZ93" s="78"/>
      <c r="BA93" s="78"/>
      <c r="BB93" s="78"/>
      <c r="BC93" s="78"/>
      <c r="BD93" s="79"/>
      <c r="BE93" s="33"/>
    </row>
    <row r="94" spans="1:90" s="6" customFormat="1" ht="32.450000000000003" customHeight="1">
      <c r="B94" s="80"/>
      <c r="C94" s="81" t="s">
        <v>72</v>
      </c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279">
        <f>ROUND(AG95,2)</f>
        <v>0</v>
      </c>
      <c r="AH94" s="279"/>
      <c r="AI94" s="279"/>
      <c r="AJ94" s="279"/>
      <c r="AK94" s="279"/>
      <c r="AL94" s="279"/>
      <c r="AM94" s="279"/>
      <c r="AN94" s="280">
        <f>SUM(AG94,AT94)</f>
        <v>0</v>
      </c>
      <c r="AO94" s="280"/>
      <c r="AP94" s="280"/>
      <c r="AQ94" s="84" t="s">
        <v>1</v>
      </c>
      <c r="AR94" s="85"/>
      <c r="AS94" s="86">
        <f>ROUND(AS95,2)</f>
        <v>0</v>
      </c>
      <c r="AT94" s="87">
        <f>ROUND(SUM(AV94:AW94),2)</f>
        <v>0</v>
      </c>
      <c r="AU94" s="88">
        <f>ROUND(AU95,5)</f>
        <v>0</v>
      </c>
      <c r="AV94" s="87">
        <f>ROUND(AZ94*L29,2)</f>
        <v>0</v>
      </c>
      <c r="AW94" s="87">
        <f>ROUND(BA94*L30,2)</f>
        <v>0</v>
      </c>
      <c r="AX94" s="87">
        <f>ROUND(BB94*L29,2)</f>
        <v>0</v>
      </c>
      <c r="AY94" s="87">
        <f>ROUND(BC94*L30,2)</f>
        <v>0</v>
      </c>
      <c r="AZ94" s="87">
        <f>ROUND(AZ95,2)</f>
        <v>0</v>
      </c>
      <c r="BA94" s="87">
        <f>ROUND(BA95,2)</f>
        <v>0</v>
      </c>
      <c r="BB94" s="87">
        <f>ROUND(BB95,2)</f>
        <v>0</v>
      </c>
      <c r="BC94" s="87">
        <f>ROUND(BC95,2)</f>
        <v>0</v>
      </c>
      <c r="BD94" s="89">
        <f>ROUND(BD95,2)</f>
        <v>0</v>
      </c>
      <c r="BS94" s="90" t="s">
        <v>73</v>
      </c>
      <c r="BT94" s="90" t="s">
        <v>74</v>
      </c>
      <c r="BV94" s="90" t="s">
        <v>75</v>
      </c>
      <c r="BW94" s="90" t="s">
        <v>5</v>
      </c>
      <c r="BX94" s="90" t="s">
        <v>76</v>
      </c>
      <c r="CL94" s="90" t="s">
        <v>1</v>
      </c>
    </row>
    <row r="95" spans="1:90" s="7" customFormat="1" ht="16.5" customHeight="1">
      <c r="A95" s="91" t="s">
        <v>77</v>
      </c>
      <c r="B95" s="92"/>
      <c r="C95" s="93"/>
      <c r="D95" s="278" t="s">
        <v>14</v>
      </c>
      <c r="E95" s="278"/>
      <c r="F95" s="278"/>
      <c r="G95" s="278"/>
      <c r="H95" s="278"/>
      <c r="I95" s="94"/>
      <c r="J95" s="278" t="s">
        <v>17</v>
      </c>
      <c r="K95" s="278"/>
      <c r="L95" s="278"/>
      <c r="M95" s="278"/>
      <c r="N95" s="278"/>
      <c r="O95" s="278"/>
      <c r="P95" s="278"/>
      <c r="Q95" s="278"/>
      <c r="R95" s="278"/>
      <c r="S95" s="278"/>
      <c r="T95" s="278"/>
      <c r="U95" s="278"/>
      <c r="V95" s="278"/>
      <c r="W95" s="278"/>
      <c r="X95" s="278"/>
      <c r="Y95" s="278"/>
      <c r="Z95" s="278"/>
      <c r="AA95" s="278"/>
      <c r="AB95" s="278"/>
      <c r="AC95" s="278"/>
      <c r="AD95" s="278"/>
      <c r="AE95" s="278"/>
      <c r="AF95" s="278"/>
      <c r="AG95" s="276">
        <f>'20-02 - Prosklené hrazení...'!J28</f>
        <v>0</v>
      </c>
      <c r="AH95" s="277"/>
      <c r="AI95" s="277"/>
      <c r="AJ95" s="277"/>
      <c r="AK95" s="277"/>
      <c r="AL95" s="277"/>
      <c r="AM95" s="277"/>
      <c r="AN95" s="276">
        <f>SUM(AG95,AT95)</f>
        <v>0</v>
      </c>
      <c r="AO95" s="277"/>
      <c r="AP95" s="277"/>
      <c r="AQ95" s="95" t="s">
        <v>78</v>
      </c>
      <c r="AR95" s="96"/>
      <c r="AS95" s="97">
        <v>0</v>
      </c>
      <c r="AT95" s="98">
        <f>ROUND(SUM(AV95:AW95),2)</f>
        <v>0</v>
      </c>
      <c r="AU95" s="99">
        <f>'20-02 - Prosklené hrazení...'!P121</f>
        <v>0</v>
      </c>
      <c r="AV95" s="98">
        <f>'20-02 - Prosklené hrazení...'!J31</f>
        <v>0</v>
      </c>
      <c r="AW95" s="98">
        <f>'20-02 - Prosklené hrazení...'!J32</f>
        <v>0</v>
      </c>
      <c r="AX95" s="98">
        <f>'20-02 - Prosklené hrazení...'!J33</f>
        <v>0</v>
      </c>
      <c r="AY95" s="98">
        <f>'20-02 - Prosklené hrazení...'!J34</f>
        <v>0</v>
      </c>
      <c r="AZ95" s="98">
        <f>'20-02 - Prosklené hrazení...'!F31</f>
        <v>0</v>
      </c>
      <c r="BA95" s="98">
        <f>'20-02 - Prosklené hrazení...'!F32</f>
        <v>0</v>
      </c>
      <c r="BB95" s="98">
        <f>'20-02 - Prosklené hrazení...'!F33</f>
        <v>0</v>
      </c>
      <c r="BC95" s="98">
        <f>'20-02 - Prosklené hrazení...'!F34</f>
        <v>0</v>
      </c>
      <c r="BD95" s="100">
        <f>'20-02 - Prosklené hrazení...'!F35</f>
        <v>0</v>
      </c>
      <c r="BT95" s="101" t="s">
        <v>79</v>
      </c>
      <c r="BU95" s="101" t="s">
        <v>80</v>
      </c>
      <c r="BV95" s="101" t="s">
        <v>75</v>
      </c>
      <c r="BW95" s="101" t="s">
        <v>5</v>
      </c>
      <c r="BX95" s="101" t="s">
        <v>76</v>
      </c>
      <c r="CL95" s="101" t="s">
        <v>1</v>
      </c>
    </row>
    <row r="96" spans="1:90" s="2" customFormat="1" ht="30" customHeight="1">
      <c r="A96" s="33"/>
      <c r="B96" s="34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8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</row>
    <row r="97" spans="1:57" s="2" customFormat="1" ht="6.95" customHeight="1">
      <c r="A97" s="33"/>
      <c r="B97" s="53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38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</sheetData>
  <sheetProtection algorithmName="SHA-512" hashValue="AmMqN8vk16MPb2KKpRRXHxGbuw/W+ZtXXu7Qk9kkhYAKcTdd8AFW3p173tJ2WZT1ITP9CyFQng8pcXMocwvQFw==" saltValue="2Ck2CmUi0TPIKDbD+kCiObSfqGB/aL6HlOLtTztqNnQ5XH3m9CX7MjWXdgvuRDOANqMOeQOz0JmbgCiBDxRvmA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20-02 - Prosklené hrazení...'!C2" display="/" xr:uid="{00000000-0004-0000-0000-000000000000}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71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02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02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AT2" s="16" t="s">
        <v>5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5"/>
      <c r="J3" s="104"/>
      <c r="K3" s="104"/>
      <c r="L3" s="19"/>
      <c r="AT3" s="16" t="s">
        <v>81</v>
      </c>
    </row>
    <row r="4" spans="1:46" s="1" customFormat="1" ht="24.95" customHeight="1">
      <c r="B4" s="19"/>
      <c r="D4" s="106" t="s">
        <v>82</v>
      </c>
      <c r="I4" s="102"/>
      <c r="L4" s="19"/>
      <c r="M4" s="107" t="s">
        <v>10</v>
      </c>
      <c r="AT4" s="16" t="s">
        <v>4</v>
      </c>
    </row>
    <row r="5" spans="1:46" s="1" customFormat="1" ht="6.95" customHeight="1">
      <c r="B5" s="19"/>
      <c r="I5" s="102"/>
      <c r="L5" s="19"/>
    </row>
    <row r="6" spans="1:46" s="2" customFormat="1" ht="12" customHeight="1">
      <c r="A6" s="33"/>
      <c r="B6" s="38"/>
      <c r="C6" s="33"/>
      <c r="D6" s="108" t="s">
        <v>16</v>
      </c>
      <c r="E6" s="33"/>
      <c r="F6" s="33"/>
      <c r="G6" s="33"/>
      <c r="H6" s="33"/>
      <c r="I6" s="109"/>
      <c r="J6" s="33"/>
      <c r="K6" s="33"/>
      <c r="L6" s="50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</row>
    <row r="7" spans="1:46" s="2" customFormat="1" ht="16.5" customHeight="1">
      <c r="A7" s="33"/>
      <c r="B7" s="38"/>
      <c r="C7" s="33"/>
      <c r="D7" s="33"/>
      <c r="E7" s="282" t="s">
        <v>17</v>
      </c>
      <c r="F7" s="283"/>
      <c r="G7" s="283"/>
      <c r="H7" s="283"/>
      <c r="I7" s="109"/>
      <c r="J7" s="33"/>
      <c r="K7" s="33"/>
      <c r="L7" s="50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</row>
    <row r="8" spans="1:46" s="2" customFormat="1" ht="11.25">
      <c r="A8" s="33"/>
      <c r="B8" s="38"/>
      <c r="C8" s="33"/>
      <c r="D8" s="33"/>
      <c r="E8" s="33"/>
      <c r="F8" s="33"/>
      <c r="G8" s="33"/>
      <c r="H8" s="33"/>
      <c r="I8" s="109"/>
      <c r="J8" s="33"/>
      <c r="K8" s="33"/>
      <c r="L8" s="50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2" customHeight="1">
      <c r="A9" s="33"/>
      <c r="B9" s="38"/>
      <c r="C9" s="33"/>
      <c r="D9" s="108" t="s">
        <v>18</v>
      </c>
      <c r="E9" s="33"/>
      <c r="F9" s="110" t="s">
        <v>1</v>
      </c>
      <c r="G9" s="33"/>
      <c r="H9" s="33"/>
      <c r="I9" s="111" t="s">
        <v>19</v>
      </c>
      <c r="J9" s="110" t="s">
        <v>1</v>
      </c>
      <c r="K9" s="33"/>
      <c r="L9" s="5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8"/>
      <c r="C10" s="33"/>
      <c r="D10" s="108" t="s">
        <v>20</v>
      </c>
      <c r="E10" s="33"/>
      <c r="F10" s="110" t="s">
        <v>21</v>
      </c>
      <c r="G10" s="33"/>
      <c r="H10" s="33"/>
      <c r="I10" s="111" t="s">
        <v>22</v>
      </c>
      <c r="J10" s="112" t="str">
        <f>'Rekapitulace stavby'!AN8</f>
        <v>30. 1. 2020</v>
      </c>
      <c r="K10" s="33"/>
      <c r="L10" s="5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0.9" customHeight="1">
      <c r="A11" s="33"/>
      <c r="B11" s="38"/>
      <c r="C11" s="33"/>
      <c r="D11" s="33"/>
      <c r="E11" s="33"/>
      <c r="F11" s="33"/>
      <c r="G11" s="33"/>
      <c r="H11" s="33"/>
      <c r="I11" s="109"/>
      <c r="J11" s="33"/>
      <c r="K11" s="33"/>
      <c r="L11" s="5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8"/>
      <c r="C12" s="33"/>
      <c r="D12" s="108" t="s">
        <v>24</v>
      </c>
      <c r="E12" s="33"/>
      <c r="F12" s="33"/>
      <c r="G12" s="33"/>
      <c r="H12" s="33"/>
      <c r="I12" s="111" t="s">
        <v>25</v>
      </c>
      <c r="J12" s="110" t="str">
        <f>IF('Rekapitulace stavby'!AN10="","",'Rekapitulace stavby'!AN10)</f>
        <v/>
      </c>
      <c r="K12" s="33"/>
      <c r="L12" s="50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8" customHeight="1">
      <c r="A13" s="33"/>
      <c r="B13" s="38"/>
      <c r="C13" s="33"/>
      <c r="D13" s="33"/>
      <c r="E13" s="110" t="str">
        <f>IF('Rekapitulace stavby'!E11="","",'Rekapitulace stavby'!E11)</f>
        <v xml:space="preserve"> </v>
      </c>
      <c r="F13" s="33"/>
      <c r="G13" s="33"/>
      <c r="H13" s="33"/>
      <c r="I13" s="111" t="s">
        <v>27</v>
      </c>
      <c r="J13" s="110" t="str">
        <f>IF('Rekapitulace stavby'!AN11="","",'Rekapitulace stavby'!AN11)</f>
        <v/>
      </c>
      <c r="K13" s="33"/>
      <c r="L13" s="5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6.95" customHeight="1">
      <c r="A14" s="33"/>
      <c r="B14" s="38"/>
      <c r="C14" s="33"/>
      <c r="D14" s="33"/>
      <c r="E14" s="33"/>
      <c r="F14" s="33"/>
      <c r="G14" s="33"/>
      <c r="H14" s="33"/>
      <c r="I14" s="109"/>
      <c r="J14" s="33"/>
      <c r="K14" s="33"/>
      <c r="L14" s="50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2" customHeight="1">
      <c r="A15" s="33"/>
      <c r="B15" s="38"/>
      <c r="C15" s="33"/>
      <c r="D15" s="108" t="s">
        <v>28</v>
      </c>
      <c r="E15" s="33"/>
      <c r="F15" s="33"/>
      <c r="G15" s="33"/>
      <c r="H15" s="33"/>
      <c r="I15" s="111" t="s">
        <v>25</v>
      </c>
      <c r="J15" s="29" t="str">
        <f>'Rekapitulace stavby'!AN13</f>
        <v>Vyplň údaj</v>
      </c>
      <c r="K15" s="33"/>
      <c r="L15" s="50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8" customHeight="1">
      <c r="A16" s="33"/>
      <c r="B16" s="38"/>
      <c r="C16" s="33"/>
      <c r="D16" s="33"/>
      <c r="E16" s="284" t="str">
        <f>'Rekapitulace stavby'!E14</f>
        <v>Vyplň údaj</v>
      </c>
      <c r="F16" s="285"/>
      <c r="G16" s="285"/>
      <c r="H16" s="285"/>
      <c r="I16" s="111" t="s">
        <v>27</v>
      </c>
      <c r="J16" s="29" t="str">
        <f>'Rekapitulace stavby'!AN14</f>
        <v>Vyplň údaj</v>
      </c>
      <c r="K16" s="33"/>
      <c r="L16" s="50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6.95" customHeight="1">
      <c r="A17" s="33"/>
      <c r="B17" s="38"/>
      <c r="C17" s="33"/>
      <c r="D17" s="33"/>
      <c r="E17" s="33"/>
      <c r="F17" s="33"/>
      <c r="G17" s="33"/>
      <c r="H17" s="33"/>
      <c r="I17" s="109"/>
      <c r="J17" s="33"/>
      <c r="K17" s="33"/>
      <c r="L17" s="50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2" customHeight="1">
      <c r="A18" s="33"/>
      <c r="B18" s="38"/>
      <c r="C18" s="33"/>
      <c r="D18" s="108" t="s">
        <v>30</v>
      </c>
      <c r="E18" s="33"/>
      <c r="F18" s="33"/>
      <c r="G18" s="33"/>
      <c r="H18" s="33"/>
      <c r="I18" s="111" t="s">
        <v>25</v>
      </c>
      <c r="J18" s="110" t="str">
        <f>IF('Rekapitulace stavby'!AN16="","",'Rekapitulace stavby'!AN16)</f>
        <v/>
      </c>
      <c r="K18" s="33"/>
      <c r="L18" s="50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8" customHeight="1">
      <c r="A19" s="33"/>
      <c r="B19" s="38"/>
      <c r="C19" s="33"/>
      <c r="D19" s="33"/>
      <c r="E19" s="110" t="str">
        <f>IF('Rekapitulace stavby'!E17="","",'Rekapitulace stavby'!E17)</f>
        <v xml:space="preserve"> </v>
      </c>
      <c r="F19" s="33"/>
      <c r="G19" s="33"/>
      <c r="H19" s="33"/>
      <c r="I19" s="111" t="s">
        <v>27</v>
      </c>
      <c r="J19" s="110" t="str">
        <f>IF('Rekapitulace stavby'!AN17="","",'Rekapitulace stavby'!AN17)</f>
        <v/>
      </c>
      <c r="K19" s="33"/>
      <c r="L19" s="50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6.95" customHeight="1">
      <c r="A20" s="33"/>
      <c r="B20" s="38"/>
      <c r="C20" s="33"/>
      <c r="D20" s="33"/>
      <c r="E20" s="33"/>
      <c r="F20" s="33"/>
      <c r="G20" s="33"/>
      <c r="H20" s="33"/>
      <c r="I20" s="109"/>
      <c r="J20" s="33"/>
      <c r="K20" s="33"/>
      <c r="L20" s="50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2" customHeight="1">
      <c r="A21" s="33"/>
      <c r="B21" s="38"/>
      <c r="C21" s="33"/>
      <c r="D21" s="108" t="s">
        <v>32</v>
      </c>
      <c r="E21" s="33"/>
      <c r="F21" s="33"/>
      <c r="G21" s="33"/>
      <c r="H21" s="33"/>
      <c r="I21" s="111" t="s">
        <v>25</v>
      </c>
      <c r="J21" s="110" t="str">
        <f>IF('Rekapitulace stavby'!AN19="","",'Rekapitulace stavby'!AN19)</f>
        <v/>
      </c>
      <c r="K21" s="33"/>
      <c r="L21" s="50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8" customHeight="1">
      <c r="A22" s="33"/>
      <c r="B22" s="38"/>
      <c r="C22" s="33"/>
      <c r="D22" s="33"/>
      <c r="E22" s="110" t="str">
        <f>IF('Rekapitulace stavby'!E20="","",'Rekapitulace stavby'!E20)</f>
        <v xml:space="preserve"> </v>
      </c>
      <c r="F22" s="33"/>
      <c r="G22" s="33"/>
      <c r="H22" s="33"/>
      <c r="I22" s="111" t="s">
        <v>27</v>
      </c>
      <c r="J22" s="110" t="str">
        <f>IF('Rekapitulace stavby'!AN20="","",'Rekapitulace stavby'!AN20)</f>
        <v/>
      </c>
      <c r="K22" s="33"/>
      <c r="L22" s="50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6.95" customHeight="1">
      <c r="A23" s="33"/>
      <c r="B23" s="38"/>
      <c r="C23" s="33"/>
      <c r="D23" s="33"/>
      <c r="E23" s="33"/>
      <c r="F23" s="33"/>
      <c r="G23" s="33"/>
      <c r="H23" s="33"/>
      <c r="I23" s="109"/>
      <c r="J23" s="33"/>
      <c r="K23" s="33"/>
      <c r="L23" s="50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2" customHeight="1">
      <c r="A24" s="33"/>
      <c r="B24" s="38"/>
      <c r="C24" s="33"/>
      <c r="D24" s="108" t="s">
        <v>33</v>
      </c>
      <c r="E24" s="33"/>
      <c r="F24" s="33"/>
      <c r="G24" s="33"/>
      <c r="H24" s="33"/>
      <c r="I24" s="109"/>
      <c r="J24" s="33"/>
      <c r="K24" s="33"/>
      <c r="L24" s="5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8" customFormat="1" ht="16.5" customHeight="1">
      <c r="A25" s="113"/>
      <c r="B25" s="114"/>
      <c r="C25" s="113"/>
      <c r="D25" s="113"/>
      <c r="E25" s="286" t="s">
        <v>1</v>
      </c>
      <c r="F25" s="286"/>
      <c r="G25" s="286"/>
      <c r="H25" s="286"/>
      <c r="I25" s="115"/>
      <c r="J25" s="113"/>
      <c r="K25" s="113"/>
      <c r="L25" s="116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</row>
    <row r="26" spans="1:31" s="2" customFormat="1" ht="6.95" customHeight="1">
      <c r="A26" s="33"/>
      <c r="B26" s="38"/>
      <c r="C26" s="33"/>
      <c r="D26" s="33"/>
      <c r="E26" s="33"/>
      <c r="F26" s="33"/>
      <c r="G26" s="33"/>
      <c r="H26" s="33"/>
      <c r="I26" s="109"/>
      <c r="J26" s="33"/>
      <c r="K26" s="33"/>
      <c r="L26" s="50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8"/>
      <c r="C27" s="33"/>
      <c r="D27" s="117"/>
      <c r="E27" s="117"/>
      <c r="F27" s="117"/>
      <c r="G27" s="117"/>
      <c r="H27" s="117"/>
      <c r="I27" s="118"/>
      <c r="J27" s="117"/>
      <c r="K27" s="117"/>
      <c r="L27" s="50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25.35" customHeight="1">
      <c r="A28" s="33"/>
      <c r="B28" s="38"/>
      <c r="C28" s="33"/>
      <c r="D28" s="119" t="s">
        <v>34</v>
      </c>
      <c r="E28" s="33"/>
      <c r="F28" s="33"/>
      <c r="G28" s="33"/>
      <c r="H28" s="33"/>
      <c r="I28" s="109"/>
      <c r="J28" s="120">
        <f>ROUND(J121, 2)</f>
        <v>0</v>
      </c>
      <c r="K28" s="33"/>
      <c r="L28" s="50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8"/>
      <c r="C29" s="33"/>
      <c r="D29" s="117"/>
      <c r="E29" s="117"/>
      <c r="F29" s="117"/>
      <c r="G29" s="117"/>
      <c r="H29" s="117"/>
      <c r="I29" s="118"/>
      <c r="J29" s="117"/>
      <c r="K29" s="117"/>
      <c r="L29" s="50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4.45" customHeight="1">
      <c r="A30" s="33"/>
      <c r="B30" s="38"/>
      <c r="C30" s="33"/>
      <c r="D30" s="33"/>
      <c r="E30" s="33"/>
      <c r="F30" s="121" t="s">
        <v>36</v>
      </c>
      <c r="G30" s="33"/>
      <c r="H30" s="33"/>
      <c r="I30" s="122" t="s">
        <v>35</v>
      </c>
      <c r="J30" s="121" t="s">
        <v>37</v>
      </c>
      <c r="K30" s="33"/>
      <c r="L30" s="50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14.45" customHeight="1">
      <c r="A31" s="33"/>
      <c r="B31" s="38"/>
      <c r="C31" s="33"/>
      <c r="D31" s="123" t="s">
        <v>38</v>
      </c>
      <c r="E31" s="108" t="s">
        <v>39</v>
      </c>
      <c r="F31" s="124">
        <f>ROUND((SUM(BE121:BE170)),  2)</f>
        <v>0</v>
      </c>
      <c r="G31" s="33"/>
      <c r="H31" s="33"/>
      <c r="I31" s="125">
        <v>0.21</v>
      </c>
      <c r="J31" s="124">
        <f>ROUND(((SUM(BE121:BE170))*I31),  2)</f>
        <v>0</v>
      </c>
      <c r="K31" s="33"/>
      <c r="L31" s="50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8"/>
      <c r="C32" s="33"/>
      <c r="D32" s="33"/>
      <c r="E32" s="108" t="s">
        <v>40</v>
      </c>
      <c r="F32" s="124">
        <f>ROUND((SUM(BF121:BF170)),  2)</f>
        <v>0</v>
      </c>
      <c r="G32" s="33"/>
      <c r="H32" s="33"/>
      <c r="I32" s="125">
        <v>0.15</v>
      </c>
      <c r="J32" s="124">
        <f>ROUND(((SUM(BF121:BF170))*I32),  2)</f>
        <v>0</v>
      </c>
      <c r="K32" s="33"/>
      <c r="L32" s="50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hidden="1" customHeight="1">
      <c r="A33" s="33"/>
      <c r="B33" s="38"/>
      <c r="C33" s="33"/>
      <c r="D33" s="33"/>
      <c r="E33" s="108" t="s">
        <v>41</v>
      </c>
      <c r="F33" s="124">
        <f>ROUND((SUM(BG121:BG170)),  2)</f>
        <v>0</v>
      </c>
      <c r="G33" s="33"/>
      <c r="H33" s="33"/>
      <c r="I33" s="125">
        <v>0.21</v>
      </c>
      <c r="J33" s="124">
        <f>0</f>
        <v>0</v>
      </c>
      <c r="K33" s="33"/>
      <c r="L33" s="50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hidden="1" customHeight="1">
      <c r="A34" s="33"/>
      <c r="B34" s="38"/>
      <c r="C34" s="33"/>
      <c r="D34" s="33"/>
      <c r="E34" s="108" t="s">
        <v>42</v>
      </c>
      <c r="F34" s="124">
        <f>ROUND((SUM(BH121:BH170)),  2)</f>
        <v>0</v>
      </c>
      <c r="G34" s="33"/>
      <c r="H34" s="33"/>
      <c r="I34" s="125">
        <v>0.15</v>
      </c>
      <c r="J34" s="124">
        <f>0</f>
        <v>0</v>
      </c>
      <c r="K34" s="33"/>
      <c r="L34" s="5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8"/>
      <c r="C35" s="33"/>
      <c r="D35" s="33"/>
      <c r="E35" s="108" t="s">
        <v>43</v>
      </c>
      <c r="F35" s="124">
        <f>ROUND((SUM(BI121:BI170)),  2)</f>
        <v>0</v>
      </c>
      <c r="G35" s="33"/>
      <c r="H35" s="33"/>
      <c r="I35" s="125">
        <v>0</v>
      </c>
      <c r="J35" s="124">
        <f>0</f>
        <v>0</v>
      </c>
      <c r="K35" s="33"/>
      <c r="L35" s="50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6.95" customHeight="1">
      <c r="A36" s="33"/>
      <c r="B36" s="38"/>
      <c r="C36" s="33"/>
      <c r="D36" s="33"/>
      <c r="E36" s="33"/>
      <c r="F36" s="33"/>
      <c r="G36" s="33"/>
      <c r="H36" s="33"/>
      <c r="I36" s="109"/>
      <c r="J36" s="33"/>
      <c r="K36" s="33"/>
      <c r="L36" s="50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25.35" customHeight="1">
      <c r="A37" s="33"/>
      <c r="B37" s="38"/>
      <c r="C37" s="126"/>
      <c r="D37" s="127" t="s">
        <v>44</v>
      </c>
      <c r="E37" s="128"/>
      <c r="F37" s="128"/>
      <c r="G37" s="129" t="s">
        <v>45</v>
      </c>
      <c r="H37" s="130" t="s">
        <v>46</v>
      </c>
      <c r="I37" s="131"/>
      <c r="J37" s="132">
        <f>SUM(J28:J35)</f>
        <v>0</v>
      </c>
      <c r="K37" s="133"/>
      <c r="L37" s="50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customHeight="1">
      <c r="A38" s="33"/>
      <c r="B38" s="38"/>
      <c r="C38" s="33"/>
      <c r="D38" s="33"/>
      <c r="E38" s="33"/>
      <c r="F38" s="33"/>
      <c r="G38" s="33"/>
      <c r="H38" s="33"/>
      <c r="I38" s="109"/>
      <c r="J38" s="33"/>
      <c r="K38" s="33"/>
      <c r="L38" s="50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1" customFormat="1" ht="14.45" customHeight="1">
      <c r="B39" s="19"/>
      <c r="I39" s="102"/>
      <c r="L39" s="19"/>
    </row>
    <row r="40" spans="1:31" s="1" customFormat="1" ht="14.45" customHeight="1">
      <c r="B40" s="19"/>
      <c r="I40" s="102"/>
      <c r="L40" s="19"/>
    </row>
    <row r="41" spans="1:31" s="1" customFormat="1" ht="14.45" customHeight="1">
      <c r="B41" s="19"/>
      <c r="I41" s="102"/>
      <c r="L41" s="19"/>
    </row>
    <row r="42" spans="1:31" s="1" customFormat="1" ht="14.45" customHeight="1">
      <c r="B42" s="19"/>
      <c r="I42" s="102"/>
      <c r="L42" s="19"/>
    </row>
    <row r="43" spans="1:31" s="1" customFormat="1" ht="14.45" customHeight="1">
      <c r="B43" s="19"/>
      <c r="I43" s="102"/>
      <c r="L43" s="19"/>
    </row>
    <row r="44" spans="1:31" s="1" customFormat="1" ht="14.45" customHeight="1">
      <c r="B44" s="19"/>
      <c r="I44" s="102"/>
      <c r="L44" s="19"/>
    </row>
    <row r="45" spans="1:31" s="1" customFormat="1" ht="14.45" customHeight="1">
      <c r="B45" s="19"/>
      <c r="I45" s="102"/>
      <c r="L45" s="19"/>
    </row>
    <row r="46" spans="1:31" s="1" customFormat="1" ht="14.45" customHeight="1">
      <c r="B46" s="19"/>
      <c r="I46" s="102"/>
      <c r="L46" s="19"/>
    </row>
    <row r="47" spans="1:31" s="1" customFormat="1" ht="14.45" customHeight="1">
      <c r="B47" s="19"/>
      <c r="I47" s="102"/>
      <c r="L47" s="19"/>
    </row>
    <row r="48" spans="1:31" s="1" customFormat="1" ht="14.45" customHeight="1">
      <c r="B48" s="19"/>
      <c r="I48" s="102"/>
      <c r="L48" s="19"/>
    </row>
    <row r="49" spans="1:31" s="1" customFormat="1" ht="14.45" customHeight="1">
      <c r="B49" s="19"/>
      <c r="I49" s="102"/>
      <c r="L49" s="19"/>
    </row>
    <row r="50" spans="1:31" s="2" customFormat="1" ht="14.45" customHeight="1">
      <c r="B50" s="50"/>
      <c r="D50" s="134" t="s">
        <v>47</v>
      </c>
      <c r="E50" s="135"/>
      <c r="F50" s="135"/>
      <c r="G50" s="134" t="s">
        <v>48</v>
      </c>
      <c r="H50" s="135"/>
      <c r="I50" s="136"/>
      <c r="J50" s="135"/>
      <c r="K50" s="135"/>
      <c r="L50" s="50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3"/>
      <c r="B61" s="38"/>
      <c r="C61" s="33"/>
      <c r="D61" s="137" t="s">
        <v>49</v>
      </c>
      <c r="E61" s="138"/>
      <c r="F61" s="139" t="s">
        <v>50</v>
      </c>
      <c r="G61" s="137" t="s">
        <v>49</v>
      </c>
      <c r="H61" s="138"/>
      <c r="I61" s="140"/>
      <c r="J61" s="141" t="s">
        <v>50</v>
      </c>
      <c r="K61" s="138"/>
      <c r="L61" s="50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3"/>
      <c r="B65" s="38"/>
      <c r="C65" s="33"/>
      <c r="D65" s="134" t="s">
        <v>51</v>
      </c>
      <c r="E65" s="142"/>
      <c r="F65" s="142"/>
      <c r="G65" s="134" t="s">
        <v>52</v>
      </c>
      <c r="H65" s="142"/>
      <c r="I65" s="143"/>
      <c r="J65" s="142"/>
      <c r="K65" s="142"/>
      <c r="L65" s="50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3"/>
      <c r="B76" s="38"/>
      <c r="C76" s="33"/>
      <c r="D76" s="137" t="s">
        <v>49</v>
      </c>
      <c r="E76" s="138"/>
      <c r="F76" s="139" t="s">
        <v>50</v>
      </c>
      <c r="G76" s="137" t="s">
        <v>49</v>
      </c>
      <c r="H76" s="138"/>
      <c r="I76" s="140"/>
      <c r="J76" s="141" t="s">
        <v>50</v>
      </c>
      <c r="K76" s="138"/>
      <c r="L76" s="50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144"/>
      <c r="C77" s="145"/>
      <c r="D77" s="145"/>
      <c r="E77" s="145"/>
      <c r="F77" s="145"/>
      <c r="G77" s="145"/>
      <c r="H77" s="145"/>
      <c r="I77" s="146"/>
      <c r="J77" s="145"/>
      <c r="K77" s="145"/>
      <c r="L77" s="50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147"/>
      <c r="C81" s="148"/>
      <c r="D81" s="148"/>
      <c r="E81" s="148"/>
      <c r="F81" s="148"/>
      <c r="G81" s="148"/>
      <c r="H81" s="148"/>
      <c r="I81" s="149"/>
      <c r="J81" s="148"/>
      <c r="K81" s="148"/>
      <c r="L81" s="50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83</v>
      </c>
      <c r="D82" s="35"/>
      <c r="E82" s="35"/>
      <c r="F82" s="35"/>
      <c r="G82" s="35"/>
      <c r="H82" s="35"/>
      <c r="I82" s="109"/>
      <c r="J82" s="35"/>
      <c r="K82" s="35"/>
      <c r="L82" s="50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5"/>
      <c r="D83" s="35"/>
      <c r="E83" s="35"/>
      <c r="F83" s="35"/>
      <c r="G83" s="35"/>
      <c r="H83" s="35"/>
      <c r="I83" s="109"/>
      <c r="J83" s="35"/>
      <c r="K83" s="35"/>
      <c r="L83" s="50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16</v>
      </c>
      <c r="D84" s="35"/>
      <c r="E84" s="35"/>
      <c r="F84" s="35"/>
      <c r="G84" s="35"/>
      <c r="H84" s="35"/>
      <c r="I84" s="109"/>
      <c r="J84" s="35"/>
      <c r="K84" s="35"/>
      <c r="L84" s="50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5"/>
      <c r="D85" s="35"/>
      <c r="E85" s="260" t="str">
        <f>E7</f>
        <v>Prosklené hrazení  bazénu  vyder</v>
      </c>
      <c r="F85" s="287"/>
      <c r="G85" s="287"/>
      <c r="H85" s="287"/>
      <c r="I85" s="109"/>
      <c r="J85" s="35"/>
      <c r="K85" s="35"/>
      <c r="L85" s="50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6.95" customHeight="1">
      <c r="A86" s="33"/>
      <c r="B86" s="34"/>
      <c r="C86" s="35"/>
      <c r="D86" s="35"/>
      <c r="E86" s="35"/>
      <c r="F86" s="35"/>
      <c r="G86" s="35"/>
      <c r="H86" s="35"/>
      <c r="I86" s="109"/>
      <c r="J86" s="35"/>
      <c r="K86" s="35"/>
      <c r="L86" s="50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2" customHeight="1">
      <c r="A87" s="33"/>
      <c r="B87" s="34"/>
      <c r="C87" s="28" t="s">
        <v>20</v>
      </c>
      <c r="D87" s="35"/>
      <c r="E87" s="35"/>
      <c r="F87" s="26" t="str">
        <f>F10</f>
        <v>Praha 8</v>
      </c>
      <c r="G87" s="35"/>
      <c r="H87" s="35"/>
      <c r="I87" s="111" t="s">
        <v>22</v>
      </c>
      <c r="J87" s="65" t="str">
        <f>IF(J10="","",J10)</f>
        <v>30. 1. 2020</v>
      </c>
      <c r="K87" s="35"/>
      <c r="L87" s="50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5"/>
      <c r="D88" s="35"/>
      <c r="E88" s="35"/>
      <c r="F88" s="35"/>
      <c r="G88" s="35"/>
      <c r="H88" s="35"/>
      <c r="I88" s="109"/>
      <c r="J88" s="35"/>
      <c r="K88" s="35"/>
      <c r="L88" s="50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5.2" customHeight="1">
      <c r="A89" s="33"/>
      <c r="B89" s="34"/>
      <c r="C89" s="28" t="s">
        <v>24</v>
      </c>
      <c r="D89" s="35"/>
      <c r="E89" s="35"/>
      <c r="F89" s="26" t="str">
        <f>E13</f>
        <v xml:space="preserve"> </v>
      </c>
      <c r="G89" s="35"/>
      <c r="H89" s="35"/>
      <c r="I89" s="111" t="s">
        <v>30</v>
      </c>
      <c r="J89" s="31" t="str">
        <f>E19</f>
        <v xml:space="preserve"> </v>
      </c>
      <c r="K89" s="35"/>
      <c r="L89" s="50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15.2" customHeight="1">
      <c r="A90" s="33"/>
      <c r="B90" s="34"/>
      <c r="C90" s="28" t="s">
        <v>28</v>
      </c>
      <c r="D90" s="35"/>
      <c r="E90" s="35"/>
      <c r="F90" s="26" t="str">
        <f>IF(E16="","",E16)</f>
        <v>Vyplň údaj</v>
      </c>
      <c r="G90" s="35"/>
      <c r="H90" s="35"/>
      <c r="I90" s="111" t="s">
        <v>32</v>
      </c>
      <c r="J90" s="31" t="str">
        <f>E22</f>
        <v xml:space="preserve"> </v>
      </c>
      <c r="K90" s="35"/>
      <c r="L90" s="50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0.35" customHeight="1">
      <c r="A91" s="33"/>
      <c r="B91" s="34"/>
      <c r="C91" s="35"/>
      <c r="D91" s="35"/>
      <c r="E91" s="35"/>
      <c r="F91" s="35"/>
      <c r="G91" s="35"/>
      <c r="H91" s="35"/>
      <c r="I91" s="109"/>
      <c r="J91" s="35"/>
      <c r="K91" s="35"/>
      <c r="L91" s="50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29.25" customHeight="1">
      <c r="A92" s="33"/>
      <c r="B92" s="34"/>
      <c r="C92" s="150" t="s">
        <v>84</v>
      </c>
      <c r="D92" s="151"/>
      <c r="E92" s="151"/>
      <c r="F92" s="151"/>
      <c r="G92" s="151"/>
      <c r="H92" s="151"/>
      <c r="I92" s="152"/>
      <c r="J92" s="153" t="s">
        <v>85</v>
      </c>
      <c r="K92" s="151"/>
      <c r="L92" s="50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5"/>
      <c r="D93" s="35"/>
      <c r="E93" s="35"/>
      <c r="F93" s="35"/>
      <c r="G93" s="35"/>
      <c r="H93" s="35"/>
      <c r="I93" s="109"/>
      <c r="J93" s="35"/>
      <c r="K93" s="35"/>
      <c r="L93" s="50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2.9" customHeight="1">
      <c r="A94" s="33"/>
      <c r="B94" s="34"/>
      <c r="C94" s="154" t="s">
        <v>86</v>
      </c>
      <c r="D94" s="35"/>
      <c r="E94" s="35"/>
      <c r="F94" s="35"/>
      <c r="G94" s="35"/>
      <c r="H94" s="35"/>
      <c r="I94" s="109"/>
      <c r="J94" s="83">
        <f>J121</f>
        <v>0</v>
      </c>
      <c r="K94" s="35"/>
      <c r="L94" s="50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U94" s="16" t="s">
        <v>87</v>
      </c>
    </row>
    <row r="95" spans="1:47" s="9" customFormat="1" ht="24.95" customHeight="1">
      <c r="B95" s="155"/>
      <c r="C95" s="156"/>
      <c r="D95" s="157" t="s">
        <v>88</v>
      </c>
      <c r="E95" s="158"/>
      <c r="F95" s="158"/>
      <c r="G95" s="158"/>
      <c r="H95" s="158"/>
      <c r="I95" s="159"/>
      <c r="J95" s="160">
        <f>J122</f>
        <v>0</v>
      </c>
      <c r="K95" s="156"/>
      <c r="L95" s="161"/>
    </row>
    <row r="96" spans="1:47" s="10" customFormat="1" ht="19.899999999999999" customHeight="1">
      <c r="B96" s="162"/>
      <c r="C96" s="163"/>
      <c r="D96" s="164" t="s">
        <v>89</v>
      </c>
      <c r="E96" s="165"/>
      <c r="F96" s="165"/>
      <c r="G96" s="165"/>
      <c r="H96" s="165"/>
      <c r="I96" s="166"/>
      <c r="J96" s="167">
        <f>J123</f>
        <v>0</v>
      </c>
      <c r="K96" s="163"/>
      <c r="L96" s="168"/>
    </row>
    <row r="97" spans="1:31" s="10" customFormat="1" ht="19.899999999999999" customHeight="1">
      <c r="B97" s="162"/>
      <c r="C97" s="163"/>
      <c r="D97" s="164" t="s">
        <v>90</v>
      </c>
      <c r="E97" s="165"/>
      <c r="F97" s="165"/>
      <c r="G97" s="165"/>
      <c r="H97" s="165"/>
      <c r="I97" s="166"/>
      <c r="J97" s="167">
        <f>J136</f>
        <v>0</v>
      </c>
      <c r="K97" s="163"/>
      <c r="L97" s="168"/>
    </row>
    <row r="98" spans="1:31" s="10" customFormat="1" ht="19.899999999999999" customHeight="1">
      <c r="B98" s="162"/>
      <c r="C98" s="163"/>
      <c r="D98" s="164" t="s">
        <v>91</v>
      </c>
      <c r="E98" s="165"/>
      <c r="F98" s="165"/>
      <c r="G98" s="165"/>
      <c r="H98" s="165"/>
      <c r="I98" s="166"/>
      <c r="J98" s="167">
        <f>J139</f>
        <v>0</v>
      </c>
      <c r="K98" s="163"/>
      <c r="L98" s="168"/>
    </row>
    <row r="99" spans="1:31" s="9" customFormat="1" ht="24.95" customHeight="1">
      <c r="B99" s="155"/>
      <c r="C99" s="156"/>
      <c r="D99" s="157" t="s">
        <v>92</v>
      </c>
      <c r="E99" s="158"/>
      <c r="F99" s="158"/>
      <c r="G99" s="158"/>
      <c r="H99" s="158"/>
      <c r="I99" s="159"/>
      <c r="J99" s="160">
        <f>J152</f>
        <v>0</v>
      </c>
      <c r="K99" s="156"/>
      <c r="L99" s="161"/>
    </row>
    <row r="100" spans="1:31" s="10" customFormat="1" ht="19.899999999999999" customHeight="1">
      <c r="B100" s="162"/>
      <c r="C100" s="163"/>
      <c r="D100" s="164" t="s">
        <v>93</v>
      </c>
      <c r="E100" s="165"/>
      <c r="F100" s="165"/>
      <c r="G100" s="165"/>
      <c r="H100" s="165"/>
      <c r="I100" s="166"/>
      <c r="J100" s="167">
        <f>J153</f>
        <v>0</v>
      </c>
      <c r="K100" s="163"/>
      <c r="L100" s="168"/>
    </row>
    <row r="101" spans="1:31" s="10" customFormat="1" ht="19.899999999999999" customHeight="1">
      <c r="B101" s="162"/>
      <c r="C101" s="163"/>
      <c r="D101" s="164" t="s">
        <v>94</v>
      </c>
      <c r="E101" s="165"/>
      <c r="F101" s="165"/>
      <c r="G101" s="165"/>
      <c r="H101" s="165"/>
      <c r="I101" s="166"/>
      <c r="J101" s="167">
        <f>J156</f>
        <v>0</v>
      </c>
      <c r="K101" s="163"/>
      <c r="L101" s="168"/>
    </row>
    <row r="102" spans="1:31" s="10" customFormat="1" ht="19.899999999999999" customHeight="1">
      <c r="B102" s="162"/>
      <c r="C102" s="163"/>
      <c r="D102" s="164" t="s">
        <v>95</v>
      </c>
      <c r="E102" s="165"/>
      <c r="F102" s="165"/>
      <c r="G102" s="165"/>
      <c r="H102" s="165"/>
      <c r="I102" s="166"/>
      <c r="J102" s="167">
        <f>J159</f>
        <v>0</v>
      </c>
      <c r="K102" s="163"/>
      <c r="L102" s="168"/>
    </row>
    <row r="103" spans="1:31" s="9" customFormat="1" ht="24.95" customHeight="1">
      <c r="B103" s="155"/>
      <c r="C103" s="156"/>
      <c r="D103" s="157" t="s">
        <v>96</v>
      </c>
      <c r="E103" s="158"/>
      <c r="F103" s="158"/>
      <c r="G103" s="158"/>
      <c r="H103" s="158"/>
      <c r="I103" s="159"/>
      <c r="J103" s="160">
        <f>J167</f>
        <v>0</v>
      </c>
      <c r="K103" s="156"/>
      <c r="L103" s="161"/>
    </row>
    <row r="104" spans="1:31" s="2" customFormat="1" ht="21.75" customHeight="1">
      <c r="A104" s="33"/>
      <c r="B104" s="34"/>
      <c r="C104" s="35"/>
      <c r="D104" s="35"/>
      <c r="E104" s="35"/>
      <c r="F104" s="35"/>
      <c r="G104" s="35"/>
      <c r="H104" s="35"/>
      <c r="I104" s="109"/>
      <c r="J104" s="35"/>
      <c r="K104" s="35"/>
      <c r="L104" s="50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s="2" customFormat="1" ht="6.95" customHeight="1">
      <c r="A105" s="33"/>
      <c r="B105" s="53"/>
      <c r="C105" s="54"/>
      <c r="D105" s="54"/>
      <c r="E105" s="54"/>
      <c r="F105" s="54"/>
      <c r="G105" s="54"/>
      <c r="H105" s="54"/>
      <c r="I105" s="146"/>
      <c r="J105" s="54"/>
      <c r="K105" s="54"/>
      <c r="L105" s="50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9" spans="1:31" s="2" customFormat="1" ht="6.95" customHeight="1">
      <c r="A109" s="33"/>
      <c r="B109" s="55"/>
      <c r="C109" s="56"/>
      <c r="D109" s="56"/>
      <c r="E109" s="56"/>
      <c r="F109" s="56"/>
      <c r="G109" s="56"/>
      <c r="H109" s="56"/>
      <c r="I109" s="149"/>
      <c r="J109" s="56"/>
      <c r="K109" s="56"/>
      <c r="L109" s="50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24.95" customHeight="1">
      <c r="A110" s="33"/>
      <c r="B110" s="34"/>
      <c r="C110" s="22" t="s">
        <v>97</v>
      </c>
      <c r="D110" s="35"/>
      <c r="E110" s="35"/>
      <c r="F110" s="35"/>
      <c r="G110" s="35"/>
      <c r="H110" s="35"/>
      <c r="I110" s="109"/>
      <c r="J110" s="35"/>
      <c r="K110" s="35"/>
      <c r="L110" s="50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6.95" customHeight="1">
      <c r="A111" s="33"/>
      <c r="B111" s="34"/>
      <c r="C111" s="35"/>
      <c r="D111" s="35"/>
      <c r="E111" s="35"/>
      <c r="F111" s="35"/>
      <c r="G111" s="35"/>
      <c r="H111" s="35"/>
      <c r="I111" s="109"/>
      <c r="J111" s="35"/>
      <c r="K111" s="35"/>
      <c r="L111" s="50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2" customHeight="1">
      <c r="A112" s="33"/>
      <c r="B112" s="34"/>
      <c r="C112" s="28" t="s">
        <v>16</v>
      </c>
      <c r="D112" s="35"/>
      <c r="E112" s="35"/>
      <c r="F112" s="35"/>
      <c r="G112" s="35"/>
      <c r="H112" s="35"/>
      <c r="I112" s="109"/>
      <c r="J112" s="35"/>
      <c r="K112" s="35"/>
      <c r="L112" s="50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6.5" customHeight="1">
      <c r="A113" s="33"/>
      <c r="B113" s="34"/>
      <c r="C113" s="35"/>
      <c r="D113" s="35"/>
      <c r="E113" s="260" t="str">
        <f>E7</f>
        <v>Prosklené hrazení  bazénu  vyder</v>
      </c>
      <c r="F113" s="287"/>
      <c r="G113" s="287"/>
      <c r="H113" s="287"/>
      <c r="I113" s="109"/>
      <c r="J113" s="35"/>
      <c r="K113" s="35"/>
      <c r="L113" s="50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6.95" customHeight="1">
      <c r="A114" s="33"/>
      <c r="B114" s="34"/>
      <c r="C114" s="35"/>
      <c r="D114" s="35"/>
      <c r="E114" s="35"/>
      <c r="F114" s="35"/>
      <c r="G114" s="35"/>
      <c r="H114" s="35"/>
      <c r="I114" s="109"/>
      <c r="J114" s="35"/>
      <c r="K114" s="35"/>
      <c r="L114" s="50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2" customHeight="1">
      <c r="A115" s="33"/>
      <c r="B115" s="34"/>
      <c r="C115" s="28" t="s">
        <v>20</v>
      </c>
      <c r="D115" s="35"/>
      <c r="E115" s="35"/>
      <c r="F115" s="26" t="str">
        <f>F10</f>
        <v>Praha 8</v>
      </c>
      <c r="G115" s="35"/>
      <c r="H115" s="35"/>
      <c r="I115" s="111" t="s">
        <v>22</v>
      </c>
      <c r="J115" s="65" t="str">
        <f>IF(J10="","",J10)</f>
        <v>30. 1. 2020</v>
      </c>
      <c r="K115" s="35"/>
      <c r="L115" s="50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6.95" customHeight="1">
      <c r="A116" s="33"/>
      <c r="B116" s="34"/>
      <c r="C116" s="35"/>
      <c r="D116" s="35"/>
      <c r="E116" s="35"/>
      <c r="F116" s="35"/>
      <c r="G116" s="35"/>
      <c r="H116" s="35"/>
      <c r="I116" s="109"/>
      <c r="J116" s="35"/>
      <c r="K116" s="35"/>
      <c r="L116" s="50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5.2" customHeight="1">
      <c r="A117" s="33"/>
      <c r="B117" s="34"/>
      <c r="C117" s="28" t="s">
        <v>24</v>
      </c>
      <c r="D117" s="35"/>
      <c r="E117" s="35"/>
      <c r="F117" s="26" t="str">
        <f>E13</f>
        <v xml:space="preserve"> </v>
      </c>
      <c r="G117" s="35"/>
      <c r="H117" s="35"/>
      <c r="I117" s="111" t="s">
        <v>30</v>
      </c>
      <c r="J117" s="31" t="str">
        <f>E19</f>
        <v xml:space="preserve"> </v>
      </c>
      <c r="K117" s="35"/>
      <c r="L117" s="50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5.2" customHeight="1">
      <c r="A118" s="33"/>
      <c r="B118" s="34"/>
      <c r="C118" s="28" t="s">
        <v>28</v>
      </c>
      <c r="D118" s="35"/>
      <c r="E118" s="35"/>
      <c r="F118" s="26" t="str">
        <f>IF(E16="","",E16)</f>
        <v>Vyplň údaj</v>
      </c>
      <c r="G118" s="35"/>
      <c r="H118" s="35"/>
      <c r="I118" s="111" t="s">
        <v>32</v>
      </c>
      <c r="J118" s="31" t="str">
        <f>E22</f>
        <v xml:space="preserve"> </v>
      </c>
      <c r="K118" s="35"/>
      <c r="L118" s="50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0.35" customHeight="1">
      <c r="A119" s="33"/>
      <c r="B119" s="34"/>
      <c r="C119" s="35"/>
      <c r="D119" s="35"/>
      <c r="E119" s="35"/>
      <c r="F119" s="35"/>
      <c r="G119" s="35"/>
      <c r="H119" s="35"/>
      <c r="I119" s="109"/>
      <c r="J119" s="35"/>
      <c r="K119" s="35"/>
      <c r="L119" s="50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11" customFormat="1" ht="29.25" customHeight="1">
      <c r="A120" s="169"/>
      <c r="B120" s="170"/>
      <c r="C120" s="171" t="s">
        <v>98</v>
      </c>
      <c r="D120" s="172" t="s">
        <v>59</v>
      </c>
      <c r="E120" s="172" t="s">
        <v>55</v>
      </c>
      <c r="F120" s="172" t="s">
        <v>56</v>
      </c>
      <c r="G120" s="172" t="s">
        <v>99</v>
      </c>
      <c r="H120" s="172" t="s">
        <v>100</v>
      </c>
      <c r="I120" s="173" t="s">
        <v>101</v>
      </c>
      <c r="J120" s="174" t="s">
        <v>85</v>
      </c>
      <c r="K120" s="175" t="s">
        <v>102</v>
      </c>
      <c r="L120" s="176"/>
      <c r="M120" s="74" t="s">
        <v>1</v>
      </c>
      <c r="N120" s="75" t="s">
        <v>38</v>
      </c>
      <c r="O120" s="75" t="s">
        <v>103</v>
      </c>
      <c r="P120" s="75" t="s">
        <v>104</v>
      </c>
      <c r="Q120" s="75" t="s">
        <v>105</v>
      </c>
      <c r="R120" s="75" t="s">
        <v>106</v>
      </c>
      <c r="S120" s="75" t="s">
        <v>107</v>
      </c>
      <c r="T120" s="76" t="s">
        <v>108</v>
      </c>
      <c r="U120" s="169"/>
      <c r="V120" s="169"/>
      <c r="W120" s="169"/>
      <c r="X120" s="169"/>
      <c r="Y120" s="169"/>
      <c r="Z120" s="169"/>
      <c r="AA120" s="169"/>
      <c r="AB120" s="169"/>
      <c r="AC120" s="169"/>
      <c r="AD120" s="169"/>
      <c r="AE120" s="169"/>
    </row>
    <row r="121" spans="1:65" s="2" customFormat="1" ht="22.9" customHeight="1">
      <c r="A121" s="33"/>
      <c r="B121" s="34"/>
      <c r="C121" s="81" t="s">
        <v>109</v>
      </c>
      <c r="D121" s="35"/>
      <c r="E121" s="35"/>
      <c r="F121" s="35"/>
      <c r="G121" s="35"/>
      <c r="H121" s="35"/>
      <c r="I121" s="109"/>
      <c r="J121" s="177">
        <f>BK121</f>
        <v>0</v>
      </c>
      <c r="K121" s="35"/>
      <c r="L121" s="38"/>
      <c r="M121" s="77"/>
      <c r="N121" s="178"/>
      <c r="O121" s="78"/>
      <c r="P121" s="179">
        <f>P122+P152+P167</f>
        <v>0</v>
      </c>
      <c r="Q121" s="78"/>
      <c r="R121" s="179">
        <f>R122+R152+R167</f>
        <v>19.830443670000001</v>
      </c>
      <c r="S121" s="78"/>
      <c r="T121" s="180">
        <f>T122+T152+T167</f>
        <v>19.538744999999999</v>
      </c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T121" s="16" t="s">
        <v>73</v>
      </c>
      <c r="AU121" s="16" t="s">
        <v>87</v>
      </c>
      <c r="BK121" s="181">
        <f>BK122+BK152+BK167</f>
        <v>0</v>
      </c>
    </row>
    <row r="122" spans="1:65" s="12" customFormat="1" ht="25.9" customHeight="1">
      <c r="B122" s="182"/>
      <c r="C122" s="183"/>
      <c r="D122" s="184" t="s">
        <v>73</v>
      </c>
      <c r="E122" s="185" t="s">
        <v>110</v>
      </c>
      <c r="F122" s="185" t="s">
        <v>111</v>
      </c>
      <c r="G122" s="183"/>
      <c r="H122" s="183"/>
      <c r="I122" s="186"/>
      <c r="J122" s="187">
        <f>BK122</f>
        <v>0</v>
      </c>
      <c r="K122" s="183"/>
      <c r="L122" s="188"/>
      <c r="M122" s="189"/>
      <c r="N122" s="190"/>
      <c r="O122" s="190"/>
      <c r="P122" s="191">
        <f>P123+P136+P139</f>
        <v>0</v>
      </c>
      <c r="Q122" s="190"/>
      <c r="R122" s="191">
        <f>R123+R136+R139</f>
        <v>18.504853669999999</v>
      </c>
      <c r="S122" s="190"/>
      <c r="T122" s="192">
        <f>T123+T136+T139</f>
        <v>18.978745</v>
      </c>
      <c r="AR122" s="193" t="s">
        <v>79</v>
      </c>
      <c r="AT122" s="194" t="s">
        <v>73</v>
      </c>
      <c r="AU122" s="194" t="s">
        <v>74</v>
      </c>
      <c r="AY122" s="193" t="s">
        <v>112</v>
      </c>
      <c r="BK122" s="195">
        <f>BK123+BK136+BK139</f>
        <v>0</v>
      </c>
    </row>
    <row r="123" spans="1:65" s="12" customFormat="1" ht="22.9" customHeight="1">
      <c r="B123" s="182"/>
      <c r="C123" s="183"/>
      <c r="D123" s="184" t="s">
        <v>73</v>
      </c>
      <c r="E123" s="196" t="s">
        <v>81</v>
      </c>
      <c r="F123" s="196" t="s">
        <v>113</v>
      </c>
      <c r="G123" s="183"/>
      <c r="H123" s="183"/>
      <c r="I123" s="186"/>
      <c r="J123" s="197">
        <f>BK123</f>
        <v>0</v>
      </c>
      <c r="K123" s="183"/>
      <c r="L123" s="188"/>
      <c r="M123" s="189"/>
      <c r="N123" s="190"/>
      <c r="O123" s="190"/>
      <c r="P123" s="191">
        <f>SUM(P124:P135)</f>
        <v>0</v>
      </c>
      <c r="Q123" s="190"/>
      <c r="R123" s="191">
        <f>SUM(R124:R135)</f>
        <v>17.620228669999999</v>
      </c>
      <c r="S123" s="190"/>
      <c r="T123" s="192">
        <f>SUM(T124:T135)</f>
        <v>0</v>
      </c>
      <c r="AR123" s="193" t="s">
        <v>79</v>
      </c>
      <c r="AT123" s="194" t="s">
        <v>73</v>
      </c>
      <c r="AU123" s="194" t="s">
        <v>79</v>
      </c>
      <c r="AY123" s="193" t="s">
        <v>112</v>
      </c>
      <c r="BK123" s="195">
        <f>SUM(BK124:BK135)</f>
        <v>0</v>
      </c>
    </row>
    <row r="124" spans="1:65" s="2" customFormat="1" ht="16.5" customHeight="1">
      <c r="A124" s="33"/>
      <c r="B124" s="34"/>
      <c r="C124" s="198" t="s">
        <v>79</v>
      </c>
      <c r="D124" s="198" t="s">
        <v>114</v>
      </c>
      <c r="E124" s="199" t="s">
        <v>115</v>
      </c>
      <c r="F124" s="200" t="s">
        <v>116</v>
      </c>
      <c r="G124" s="201" t="s">
        <v>117</v>
      </c>
      <c r="H124" s="202">
        <v>14.202999999999999</v>
      </c>
      <c r="I124" s="203"/>
      <c r="J124" s="204">
        <f>ROUND(I124*H124,2)</f>
        <v>0</v>
      </c>
      <c r="K124" s="205"/>
      <c r="L124" s="38"/>
      <c r="M124" s="206" t="s">
        <v>1</v>
      </c>
      <c r="N124" s="207" t="s">
        <v>39</v>
      </c>
      <c r="O124" s="70"/>
      <c r="P124" s="208">
        <f>O124*H124</f>
        <v>0</v>
      </c>
      <c r="Q124" s="208">
        <v>0</v>
      </c>
      <c r="R124" s="208">
        <f>Q124*H124</f>
        <v>0</v>
      </c>
      <c r="S124" s="208">
        <v>0</v>
      </c>
      <c r="T124" s="209">
        <f>S124*H124</f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210" t="s">
        <v>118</v>
      </c>
      <c r="AT124" s="210" t="s">
        <v>114</v>
      </c>
      <c r="AU124" s="210" t="s">
        <v>81</v>
      </c>
      <c r="AY124" s="16" t="s">
        <v>112</v>
      </c>
      <c r="BE124" s="211">
        <f>IF(N124="základní",J124,0)</f>
        <v>0</v>
      </c>
      <c r="BF124" s="211">
        <f>IF(N124="snížená",J124,0)</f>
        <v>0</v>
      </c>
      <c r="BG124" s="211">
        <f>IF(N124="zákl. přenesená",J124,0)</f>
        <v>0</v>
      </c>
      <c r="BH124" s="211">
        <f>IF(N124="sníž. přenesená",J124,0)</f>
        <v>0</v>
      </c>
      <c r="BI124" s="211">
        <f>IF(N124="nulová",J124,0)</f>
        <v>0</v>
      </c>
      <c r="BJ124" s="16" t="s">
        <v>79</v>
      </c>
      <c r="BK124" s="211">
        <f>ROUND(I124*H124,2)</f>
        <v>0</v>
      </c>
      <c r="BL124" s="16" t="s">
        <v>118</v>
      </c>
      <c r="BM124" s="210" t="s">
        <v>119</v>
      </c>
    </row>
    <row r="125" spans="1:65" s="13" customFormat="1" ht="11.25">
      <c r="B125" s="212"/>
      <c r="C125" s="213"/>
      <c r="D125" s="214" t="s">
        <v>120</v>
      </c>
      <c r="E125" s="215" t="s">
        <v>1</v>
      </c>
      <c r="F125" s="216" t="s">
        <v>121</v>
      </c>
      <c r="G125" s="213"/>
      <c r="H125" s="217">
        <v>14.202999999999999</v>
      </c>
      <c r="I125" s="218"/>
      <c r="J125" s="213"/>
      <c r="K125" s="213"/>
      <c r="L125" s="219"/>
      <c r="M125" s="220"/>
      <c r="N125" s="221"/>
      <c r="O125" s="221"/>
      <c r="P125" s="221"/>
      <c r="Q125" s="221"/>
      <c r="R125" s="221"/>
      <c r="S125" s="221"/>
      <c r="T125" s="222"/>
      <c r="AT125" s="223" t="s">
        <v>120</v>
      </c>
      <c r="AU125" s="223" t="s">
        <v>81</v>
      </c>
      <c r="AV125" s="13" t="s">
        <v>81</v>
      </c>
      <c r="AW125" s="13" t="s">
        <v>31</v>
      </c>
      <c r="AX125" s="13" t="s">
        <v>79</v>
      </c>
      <c r="AY125" s="223" t="s">
        <v>112</v>
      </c>
    </row>
    <row r="126" spans="1:65" s="2" customFormat="1" ht="16.5" customHeight="1">
      <c r="A126" s="33"/>
      <c r="B126" s="34"/>
      <c r="C126" s="198" t="s">
        <v>81</v>
      </c>
      <c r="D126" s="198" t="s">
        <v>114</v>
      </c>
      <c r="E126" s="199" t="s">
        <v>122</v>
      </c>
      <c r="F126" s="200" t="s">
        <v>123</v>
      </c>
      <c r="G126" s="201" t="s">
        <v>124</v>
      </c>
      <c r="H126" s="202">
        <v>44</v>
      </c>
      <c r="I126" s="203"/>
      <c r="J126" s="204">
        <f>ROUND(I126*H126,2)</f>
        <v>0</v>
      </c>
      <c r="K126" s="205"/>
      <c r="L126" s="38"/>
      <c r="M126" s="206" t="s">
        <v>1</v>
      </c>
      <c r="N126" s="207" t="s">
        <v>39</v>
      </c>
      <c r="O126" s="70"/>
      <c r="P126" s="208">
        <f>O126*H126</f>
        <v>0</v>
      </c>
      <c r="Q126" s="208">
        <v>0</v>
      </c>
      <c r="R126" s="208">
        <f>Q126*H126</f>
        <v>0</v>
      </c>
      <c r="S126" s="208">
        <v>0</v>
      </c>
      <c r="T126" s="209">
        <f>S126*H126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210" t="s">
        <v>118</v>
      </c>
      <c r="AT126" s="210" t="s">
        <v>114</v>
      </c>
      <c r="AU126" s="210" t="s">
        <v>81</v>
      </c>
      <c r="AY126" s="16" t="s">
        <v>112</v>
      </c>
      <c r="BE126" s="211">
        <f>IF(N126="základní",J126,0)</f>
        <v>0</v>
      </c>
      <c r="BF126" s="211">
        <f>IF(N126="snížená",J126,0)</f>
        <v>0</v>
      </c>
      <c r="BG126" s="211">
        <f>IF(N126="zákl. přenesená",J126,0)</f>
        <v>0</v>
      </c>
      <c r="BH126" s="211">
        <f>IF(N126="sníž. přenesená",J126,0)</f>
        <v>0</v>
      </c>
      <c r="BI126" s="211">
        <f>IF(N126="nulová",J126,0)</f>
        <v>0</v>
      </c>
      <c r="BJ126" s="16" t="s">
        <v>79</v>
      </c>
      <c r="BK126" s="211">
        <f>ROUND(I126*H126,2)</f>
        <v>0</v>
      </c>
      <c r="BL126" s="16" t="s">
        <v>118</v>
      </c>
      <c r="BM126" s="210" t="s">
        <v>125</v>
      </c>
    </row>
    <row r="127" spans="1:65" s="13" customFormat="1" ht="11.25">
      <c r="B127" s="212"/>
      <c r="C127" s="213"/>
      <c r="D127" s="214" t="s">
        <v>120</v>
      </c>
      <c r="E127" s="215" t="s">
        <v>1</v>
      </c>
      <c r="F127" s="216" t="s">
        <v>126</v>
      </c>
      <c r="G127" s="213"/>
      <c r="H127" s="217">
        <v>44</v>
      </c>
      <c r="I127" s="218"/>
      <c r="J127" s="213"/>
      <c r="K127" s="213"/>
      <c r="L127" s="219"/>
      <c r="M127" s="220"/>
      <c r="N127" s="221"/>
      <c r="O127" s="221"/>
      <c r="P127" s="221"/>
      <c r="Q127" s="221"/>
      <c r="R127" s="221"/>
      <c r="S127" s="221"/>
      <c r="T127" s="222"/>
      <c r="AT127" s="223" t="s">
        <v>120</v>
      </c>
      <c r="AU127" s="223" t="s">
        <v>81</v>
      </c>
      <c r="AV127" s="13" t="s">
        <v>81</v>
      </c>
      <c r="AW127" s="13" t="s">
        <v>31</v>
      </c>
      <c r="AX127" s="13" t="s">
        <v>79</v>
      </c>
      <c r="AY127" s="223" t="s">
        <v>112</v>
      </c>
    </row>
    <row r="128" spans="1:65" s="2" customFormat="1" ht="21.75" customHeight="1">
      <c r="A128" s="33"/>
      <c r="B128" s="34"/>
      <c r="C128" s="198" t="s">
        <v>127</v>
      </c>
      <c r="D128" s="198" t="s">
        <v>114</v>
      </c>
      <c r="E128" s="199" t="s">
        <v>128</v>
      </c>
      <c r="F128" s="200" t="s">
        <v>129</v>
      </c>
      <c r="G128" s="201" t="s">
        <v>130</v>
      </c>
      <c r="H128" s="202">
        <v>6.0830000000000002</v>
      </c>
      <c r="I128" s="203"/>
      <c r="J128" s="204">
        <f>ROUND(I128*H128,2)</f>
        <v>0</v>
      </c>
      <c r="K128" s="205"/>
      <c r="L128" s="38"/>
      <c r="M128" s="206" t="s">
        <v>1</v>
      </c>
      <c r="N128" s="207" t="s">
        <v>39</v>
      </c>
      <c r="O128" s="70"/>
      <c r="P128" s="208">
        <f>O128*H128</f>
        <v>0</v>
      </c>
      <c r="Q128" s="208">
        <v>2.45329</v>
      </c>
      <c r="R128" s="208">
        <f>Q128*H128</f>
        <v>14.923363070000001</v>
      </c>
      <c r="S128" s="208">
        <v>0</v>
      </c>
      <c r="T128" s="209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210" t="s">
        <v>118</v>
      </c>
      <c r="AT128" s="210" t="s">
        <v>114</v>
      </c>
      <c r="AU128" s="210" t="s">
        <v>81</v>
      </c>
      <c r="AY128" s="16" t="s">
        <v>112</v>
      </c>
      <c r="BE128" s="211">
        <f>IF(N128="základní",J128,0)</f>
        <v>0</v>
      </c>
      <c r="BF128" s="211">
        <f>IF(N128="snížená",J128,0)</f>
        <v>0</v>
      </c>
      <c r="BG128" s="211">
        <f>IF(N128="zákl. přenesená",J128,0)</f>
        <v>0</v>
      </c>
      <c r="BH128" s="211">
        <f>IF(N128="sníž. přenesená",J128,0)</f>
        <v>0</v>
      </c>
      <c r="BI128" s="211">
        <f>IF(N128="nulová",J128,0)</f>
        <v>0</v>
      </c>
      <c r="BJ128" s="16" t="s">
        <v>79</v>
      </c>
      <c r="BK128" s="211">
        <f>ROUND(I128*H128,2)</f>
        <v>0</v>
      </c>
      <c r="BL128" s="16" t="s">
        <v>118</v>
      </c>
      <c r="BM128" s="210" t="s">
        <v>131</v>
      </c>
    </row>
    <row r="129" spans="1:65" s="2" customFormat="1" ht="16.5" customHeight="1">
      <c r="A129" s="33"/>
      <c r="B129" s="34"/>
      <c r="C129" s="198" t="s">
        <v>118</v>
      </c>
      <c r="D129" s="198" t="s">
        <v>114</v>
      </c>
      <c r="E129" s="199" t="s">
        <v>132</v>
      </c>
      <c r="F129" s="200" t="s">
        <v>133</v>
      </c>
      <c r="G129" s="201" t="s">
        <v>117</v>
      </c>
      <c r="H129" s="202">
        <v>16.73</v>
      </c>
      <c r="I129" s="203"/>
      <c r="J129" s="204">
        <f>ROUND(I129*H129,2)</f>
        <v>0</v>
      </c>
      <c r="K129" s="205"/>
      <c r="L129" s="38"/>
      <c r="M129" s="206" t="s">
        <v>1</v>
      </c>
      <c r="N129" s="207" t="s">
        <v>39</v>
      </c>
      <c r="O129" s="70"/>
      <c r="P129" s="208">
        <f>O129*H129</f>
        <v>0</v>
      </c>
      <c r="Q129" s="208">
        <v>0</v>
      </c>
      <c r="R129" s="208">
        <f>Q129*H129</f>
        <v>0</v>
      </c>
      <c r="S129" s="208">
        <v>0</v>
      </c>
      <c r="T129" s="209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210" t="s">
        <v>118</v>
      </c>
      <c r="AT129" s="210" t="s">
        <v>114</v>
      </c>
      <c r="AU129" s="210" t="s">
        <v>81</v>
      </c>
      <c r="AY129" s="16" t="s">
        <v>112</v>
      </c>
      <c r="BE129" s="211">
        <f>IF(N129="základní",J129,0)</f>
        <v>0</v>
      </c>
      <c r="BF129" s="211">
        <f>IF(N129="snížená",J129,0)</f>
        <v>0</v>
      </c>
      <c r="BG129" s="211">
        <f>IF(N129="zákl. přenesená",J129,0)</f>
        <v>0</v>
      </c>
      <c r="BH129" s="211">
        <f>IF(N129="sníž. přenesená",J129,0)</f>
        <v>0</v>
      </c>
      <c r="BI129" s="211">
        <f>IF(N129="nulová",J129,0)</f>
        <v>0</v>
      </c>
      <c r="BJ129" s="16" t="s">
        <v>79</v>
      </c>
      <c r="BK129" s="211">
        <f>ROUND(I129*H129,2)</f>
        <v>0</v>
      </c>
      <c r="BL129" s="16" t="s">
        <v>118</v>
      </c>
      <c r="BM129" s="210" t="s">
        <v>134</v>
      </c>
    </row>
    <row r="130" spans="1:65" s="13" customFormat="1" ht="11.25">
      <c r="B130" s="212"/>
      <c r="C130" s="213"/>
      <c r="D130" s="214" t="s">
        <v>120</v>
      </c>
      <c r="E130" s="215" t="s">
        <v>1</v>
      </c>
      <c r="F130" s="216" t="s">
        <v>135</v>
      </c>
      <c r="G130" s="213"/>
      <c r="H130" s="217">
        <v>10.643000000000001</v>
      </c>
      <c r="I130" s="218"/>
      <c r="J130" s="213"/>
      <c r="K130" s="213"/>
      <c r="L130" s="219"/>
      <c r="M130" s="220"/>
      <c r="N130" s="221"/>
      <c r="O130" s="221"/>
      <c r="P130" s="221"/>
      <c r="Q130" s="221"/>
      <c r="R130" s="221"/>
      <c r="S130" s="221"/>
      <c r="T130" s="222"/>
      <c r="AT130" s="223" t="s">
        <v>120</v>
      </c>
      <c r="AU130" s="223" t="s">
        <v>81</v>
      </c>
      <c r="AV130" s="13" t="s">
        <v>81</v>
      </c>
      <c r="AW130" s="13" t="s">
        <v>31</v>
      </c>
      <c r="AX130" s="13" t="s">
        <v>74</v>
      </c>
      <c r="AY130" s="223" t="s">
        <v>112</v>
      </c>
    </row>
    <row r="131" spans="1:65" s="13" customFormat="1" ht="11.25">
      <c r="B131" s="212"/>
      <c r="C131" s="213"/>
      <c r="D131" s="214" t="s">
        <v>120</v>
      </c>
      <c r="E131" s="215" t="s">
        <v>1</v>
      </c>
      <c r="F131" s="216" t="s">
        <v>136</v>
      </c>
      <c r="G131" s="213"/>
      <c r="H131" s="217">
        <v>6.0869999999999997</v>
      </c>
      <c r="I131" s="218"/>
      <c r="J131" s="213"/>
      <c r="K131" s="213"/>
      <c r="L131" s="219"/>
      <c r="M131" s="220"/>
      <c r="N131" s="221"/>
      <c r="O131" s="221"/>
      <c r="P131" s="221"/>
      <c r="Q131" s="221"/>
      <c r="R131" s="221"/>
      <c r="S131" s="221"/>
      <c r="T131" s="222"/>
      <c r="AT131" s="223" t="s">
        <v>120</v>
      </c>
      <c r="AU131" s="223" t="s">
        <v>81</v>
      </c>
      <c r="AV131" s="13" t="s">
        <v>81</v>
      </c>
      <c r="AW131" s="13" t="s">
        <v>31</v>
      </c>
      <c r="AX131" s="13" t="s">
        <v>74</v>
      </c>
      <c r="AY131" s="223" t="s">
        <v>112</v>
      </c>
    </row>
    <row r="132" spans="1:65" s="14" customFormat="1" ht="11.25">
      <c r="B132" s="224"/>
      <c r="C132" s="225"/>
      <c r="D132" s="214" t="s">
        <v>120</v>
      </c>
      <c r="E132" s="226" t="s">
        <v>1</v>
      </c>
      <c r="F132" s="227" t="s">
        <v>137</v>
      </c>
      <c r="G132" s="225"/>
      <c r="H132" s="228">
        <v>16.73</v>
      </c>
      <c r="I132" s="229"/>
      <c r="J132" s="225"/>
      <c r="K132" s="225"/>
      <c r="L132" s="230"/>
      <c r="M132" s="231"/>
      <c r="N132" s="232"/>
      <c r="O132" s="232"/>
      <c r="P132" s="232"/>
      <c r="Q132" s="232"/>
      <c r="R132" s="232"/>
      <c r="S132" s="232"/>
      <c r="T132" s="233"/>
      <c r="AT132" s="234" t="s">
        <v>120</v>
      </c>
      <c r="AU132" s="234" t="s">
        <v>81</v>
      </c>
      <c r="AV132" s="14" t="s">
        <v>118</v>
      </c>
      <c r="AW132" s="14" t="s">
        <v>31</v>
      </c>
      <c r="AX132" s="14" t="s">
        <v>79</v>
      </c>
      <c r="AY132" s="234" t="s">
        <v>112</v>
      </c>
    </row>
    <row r="133" spans="1:65" s="2" customFormat="1" ht="16.5" customHeight="1">
      <c r="A133" s="33"/>
      <c r="B133" s="34"/>
      <c r="C133" s="198" t="s">
        <v>138</v>
      </c>
      <c r="D133" s="198" t="s">
        <v>114</v>
      </c>
      <c r="E133" s="199" t="s">
        <v>139</v>
      </c>
      <c r="F133" s="200" t="s">
        <v>140</v>
      </c>
      <c r="G133" s="201" t="s">
        <v>141</v>
      </c>
      <c r="H133" s="202">
        <v>0.6</v>
      </c>
      <c r="I133" s="203"/>
      <c r="J133" s="204">
        <f>ROUND(I133*H133,2)</f>
        <v>0</v>
      </c>
      <c r="K133" s="205"/>
      <c r="L133" s="38"/>
      <c r="M133" s="206" t="s">
        <v>1</v>
      </c>
      <c r="N133" s="207" t="s">
        <v>39</v>
      </c>
      <c r="O133" s="70"/>
      <c r="P133" s="208">
        <f>O133*H133</f>
        <v>0</v>
      </c>
      <c r="Q133" s="208">
        <v>1.0601700000000001</v>
      </c>
      <c r="R133" s="208">
        <f>Q133*H133</f>
        <v>0.63610200000000006</v>
      </c>
      <c r="S133" s="208">
        <v>0</v>
      </c>
      <c r="T133" s="209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210" t="s">
        <v>118</v>
      </c>
      <c r="AT133" s="210" t="s">
        <v>114</v>
      </c>
      <c r="AU133" s="210" t="s">
        <v>81</v>
      </c>
      <c r="AY133" s="16" t="s">
        <v>112</v>
      </c>
      <c r="BE133" s="211">
        <f>IF(N133="základní",J133,0)</f>
        <v>0</v>
      </c>
      <c r="BF133" s="211">
        <f>IF(N133="snížená",J133,0)</f>
        <v>0</v>
      </c>
      <c r="BG133" s="211">
        <f>IF(N133="zákl. přenesená",J133,0)</f>
        <v>0</v>
      </c>
      <c r="BH133" s="211">
        <f>IF(N133="sníž. přenesená",J133,0)</f>
        <v>0</v>
      </c>
      <c r="BI133" s="211">
        <f>IF(N133="nulová",J133,0)</f>
        <v>0</v>
      </c>
      <c r="BJ133" s="16" t="s">
        <v>79</v>
      </c>
      <c r="BK133" s="211">
        <f>ROUND(I133*H133,2)</f>
        <v>0</v>
      </c>
      <c r="BL133" s="16" t="s">
        <v>118</v>
      </c>
      <c r="BM133" s="210" t="s">
        <v>142</v>
      </c>
    </row>
    <row r="134" spans="1:65" s="2" customFormat="1" ht="33" customHeight="1">
      <c r="A134" s="33"/>
      <c r="B134" s="34"/>
      <c r="C134" s="198" t="s">
        <v>143</v>
      </c>
      <c r="D134" s="198" t="s">
        <v>114</v>
      </c>
      <c r="E134" s="199" t="s">
        <v>144</v>
      </c>
      <c r="F134" s="200" t="s">
        <v>145</v>
      </c>
      <c r="G134" s="201" t="s">
        <v>130</v>
      </c>
      <c r="H134" s="202">
        <v>0.84</v>
      </c>
      <c r="I134" s="203"/>
      <c r="J134" s="204">
        <f>ROUND(I134*H134,2)</f>
        <v>0</v>
      </c>
      <c r="K134" s="205"/>
      <c r="L134" s="38"/>
      <c r="M134" s="206" t="s">
        <v>1</v>
      </c>
      <c r="N134" s="207" t="s">
        <v>39</v>
      </c>
      <c r="O134" s="70"/>
      <c r="P134" s="208">
        <f>O134*H134</f>
        <v>0</v>
      </c>
      <c r="Q134" s="208">
        <v>2.45329</v>
      </c>
      <c r="R134" s="208">
        <f>Q134*H134</f>
        <v>2.0607636</v>
      </c>
      <c r="S134" s="208">
        <v>0</v>
      </c>
      <c r="T134" s="209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210" t="s">
        <v>118</v>
      </c>
      <c r="AT134" s="210" t="s">
        <v>114</v>
      </c>
      <c r="AU134" s="210" t="s">
        <v>81</v>
      </c>
      <c r="AY134" s="16" t="s">
        <v>112</v>
      </c>
      <c r="BE134" s="211">
        <f>IF(N134="základní",J134,0)</f>
        <v>0</v>
      </c>
      <c r="BF134" s="211">
        <f>IF(N134="snížená",J134,0)</f>
        <v>0</v>
      </c>
      <c r="BG134" s="211">
        <f>IF(N134="zákl. přenesená",J134,0)</f>
        <v>0</v>
      </c>
      <c r="BH134" s="211">
        <f>IF(N134="sníž. přenesená",J134,0)</f>
        <v>0</v>
      </c>
      <c r="BI134" s="211">
        <f>IF(N134="nulová",J134,0)</f>
        <v>0</v>
      </c>
      <c r="BJ134" s="16" t="s">
        <v>79</v>
      </c>
      <c r="BK134" s="211">
        <f>ROUND(I134*H134,2)</f>
        <v>0</v>
      </c>
      <c r="BL134" s="16" t="s">
        <v>118</v>
      </c>
      <c r="BM134" s="210" t="s">
        <v>146</v>
      </c>
    </row>
    <row r="135" spans="1:65" s="13" customFormat="1" ht="11.25">
      <c r="B135" s="212"/>
      <c r="C135" s="213"/>
      <c r="D135" s="214" t="s">
        <v>120</v>
      </c>
      <c r="E135" s="215" t="s">
        <v>1</v>
      </c>
      <c r="F135" s="216" t="s">
        <v>147</v>
      </c>
      <c r="G135" s="213"/>
      <c r="H135" s="217">
        <v>0.84</v>
      </c>
      <c r="I135" s="218"/>
      <c r="J135" s="213"/>
      <c r="K135" s="213"/>
      <c r="L135" s="219"/>
      <c r="M135" s="220"/>
      <c r="N135" s="221"/>
      <c r="O135" s="221"/>
      <c r="P135" s="221"/>
      <c r="Q135" s="221"/>
      <c r="R135" s="221"/>
      <c r="S135" s="221"/>
      <c r="T135" s="222"/>
      <c r="AT135" s="223" t="s">
        <v>120</v>
      </c>
      <c r="AU135" s="223" t="s">
        <v>81</v>
      </c>
      <c r="AV135" s="13" t="s">
        <v>81</v>
      </c>
      <c r="AW135" s="13" t="s">
        <v>31</v>
      </c>
      <c r="AX135" s="13" t="s">
        <v>79</v>
      </c>
      <c r="AY135" s="223" t="s">
        <v>112</v>
      </c>
    </row>
    <row r="136" spans="1:65" s="12" customFormat="1" ht="22.9" customHeight="1">
      <c r="B136" s="182"/>
      <c r="C136" s="183"/>
      <c r="D136" s="184" t="s">
        <v>73</v>
      </c>
      <c r="E136" s="196" t="s">
        <v>138</v>
      </c>
      <c r="F136" s="196" t="s">
        <v>148</v>
      </c>
      <c r="G136" s="183"/>
      <c r="H136" s="183"/>
      <c r="I136" s="186"/>
      <c r="J136" s="197">
        <f>BK136</f>
        <v>0</v>
      </c>
      <c r="K136" s="183"/>
      <c r="L136" s="188"/>
      <c r="M136" s="189"/>
      <c r="N136" s="190"/>
      <c r="O136" s="190"/>
      <c r="P136" s="191">
        <f>SUM(P137:P138)</f>
        <v>0</v>
      </c>
      <c r="Q136" s="190"/>
      <c r="R136" s="191">
        <f>SUM(R137:R138)</f>
        <v>0.88462500000000011</v>
      </c>
      <c r="S136" s="190"/>
      <c r="T136" s="192">
        <f>SUM(T137:T138)</f>
        <v>2.73</v>
      </c>
      <c r="AR136" s="193" t="s">
        <v>79</v>
      </c>
      <c r="AT136" s="194" t="s">
        <v>73</v>
      </c>
      <c r="AU136" s="194" t="s">
        <v>79</v>
      </c>
      <c r="AY136" s="193" t="s">
        <v>112</v>
      </c>
      <c r="BK136" s="195">
        <f>SUM(BK137:BK138)</f>
        <v>0</v>
      </c>
    </row>
    <row r="137" spans="1:65" s="2" customFormat="1" ht="21.75" customHeight="1">
      <c r="A137" s="33"/>
      <c r="B137" s="34"/>
      <c r="C137" s="198" t="s">
        <v>149</v>
      </c>
      <c r="D137" s="198" t="s">
        <v>114</v>
      </c>
      <c r="E137" s="199" t="s">
        <v>150</v>
      </c>
      <c r="F137" s="200" t="s">
        <v>151</v>
      </c>
      <c r="G137" s="201" t="s">
        <v>117</v>
      </c>
      <c r="H137" s="202">
        <v>10.5</v>
      </c>
      <c r="I137" s="203"/>
      <c r="J137" s="204">
        <f>ROUND(I137*H137,2)</f>
        <v>0</v>
      </c>
      <c r="K137" s="205"/>
      <c r="L137" s="38"/>
      <c r="M137" s="206" t="s">
        <v>1</v>
      </c>
      <c r="N137" s="207" t="s">
        <v>39</v>
      </c>
      <c r="O137" s="70"/>
      <c r="P137" s="208">
        <f>O137*H137</f>
        <v>0</v>
      </c>
      <c r="Q137" s="208">
        <v>0</v>
      </c>
      <c r="R137" s="208">
        <f>Q137*H137</f>
        <v>0</v>
      </c>
      <c r="S137" s="208">
        <v>0.26</v>
      </c>
      <c r="T137" s="209">
        <f>S137*H137</f>
        <v>2.73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210" t="s">
        <v>118</v>
      </c>
      <c r="AT137" s="210" t="s">
        <v>114</v>
      </c>
      <c r="AU137" s="210" t="s">
        <v>81</v>
      </c>
      <c r="AY137" s="16" t="s">
        <v>112</v>
      </c>
      <c r="BE137" s="211">
        <f>IF(N137="základní",J137,0)</f>
        <v>0</v>
      </c>
      <c r="BF137" s="211">
        <f>IF(N137="snížená",J137,0)</f>
        <v>0</v>
      </c>
      <c r="BG137" s="211">
        <f>IF(N137="zákl. přenesená",J137,0)</f>
        <v>0</v>
      </c>
      <c r="BH137" s="211">
        <f>IF(N137="sníž. přenesená",J137,0)</f>
        <v>0</v>
      </c>
      <c r="BI137" s="211">
        <f>IF(N137="nulová",J137,0)</f>
        <v>0</v>
      </c>
      <c r="BJ137" s="16" t="s">
        <v>79</v>
      </c>
      <c r="BK137" s="211">
        <f>ROUND(I137*H137,2)</f>
        <v>0</v>
      </c>
      <c r="BL137" s="16" t="s">
        <v>118</v>
      </c>
      <c r="BM137" s="210" t="s">
        <v>152</v>
      </c>
    </row>
    <row r="138" spans="1:65" s="2" customFormat="1" ht="21.75" customHeight="1">
      <c r="A138" s="33"/>
      <c r="B138" s="34"/>
      <c r="C138" s="198" t="s">
        <v>153</v>
      </c>
      <c r="D138" s="198" t="s">
        <v>114</v>
      </c>
      <c r="E138" s="199" t="s">
        <v>154</v>
      </c>
      <c r="F138" s="200" t="s">
        <v>155</v>
      </c>
      <c r="G138" s="201" t="s">
        <v>117</v>
      </c>
      <c r="H138" s="202">
        <v>10.5</v>
      </c>
      <c r="I138" s="203"/>
      <c r="J138" s="204">
        <f>ROUND(I138*H138,2)</f>
        <v>0</v>
      </c>
      <c r="K138" s="205"/>
      <c r="L138" s="38"/>
      <c r="M138" s="206" t="s">
        <v>1</v>
      </c>
      <c r="N138" s="207" t="s">
        <v>39</v>
      </c>
      <c r="O138" s="70"/>
      <c r="P138" s="208">
        <f>O138*H138</f>
        <v>0</v>
      </c>
      <c r="Q138" s="208">
        <v>8.4250000000000005E-2</v>
      </c>
      <c r="R138" s="208">
        <f>Q138*H138</f>
        <v>0.88462500000000011</v>
      </c>
      <c r="S138" s="208">
        <v>0</v>
      </c>
      <c r="T138" s="209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210" t="s">
        <v>118</v>
      </c>
      <c r="AT138" s="210" t="s">
        <v>114</v>
      </c>
      <c r="AU138" s="210" t="s">
        <v>81</v>
      </c>
      <c r="AY138" s="16" t="s">
        <v>112</v>
      </c>
      <c r="BE138" s="211">
        <f>IF(N138="základní",J138,0)</f>
        <v>0</v>
      </c>
      <c r="BF138" s="211">
        <f>IF(N138="snížená",J138,0)</f>
        <v>0</v>
      </c>
      <c r="BG138" s="211">
        <f>IF(N138="zákl. přenesená",J138,0)</f>
        <v>0</v>
      </c>
      <c r="BH138" s="211">
        <f>IF(N138="sníž. přenesená",J138,0)</f>
        <v>0</v>
      </c>
      <c r="BI138" s="211">
        <f>IF(N138="nulová",J138,0)</f>
        <v>0</v>
      </c>
      <c r="BJ138" s="16" t="s">
        <v>79</v>
      </c>
      <c r="BK138" s="211">
        <f>ROUND(I138*H138,2)</f>
        <v>0</v>
      </c>
      <c r="BL138" s="16" t="s">
        <v>118</v>
      </c>
      <c r="BM138" s="210" t="s">
        <v>156</v>
      </c>
    </row>
    <row r="139" spans="1:65" s="12" customFormat="1" ht="22.9" customHeight="1">
      <c r="B139" s="182"/>
      <c r="C139" s="183"/>
      <c r="D139" s="184" t="s">
        <v>73</v>
      </c>
      <c r="E139" s="196" t="s">
        <v>157</v>
      </c>
      <c r="F139" s="196" t="s">
        <v>158</v>
      </c>
      <c r="G139" s="183"/>
      <c r="H139" s="183"/>
      <c r="I139" s="186"/>
      <c r="J139" s="197">
        <f>BK139</f>
        <v>0</v>
      </c>
      <c r="K139" s="183"/>
      <c r="L139" s="188"/>
      <c r="M139" s="189"/>
      <c r="N139" s="190"/>
      <c r="O139" s="190"/>
      <c r="P139" s="191">
        <f>SUM(P140:P151)</f>
        <v>0</v>
      </c>
      <c r="Q139" s="190"/>
      <c r="R139" s="191">
        <f>SUM(R140:R151)</f>
        <v>0</v>
      </c>
      <c r="S139" s="190"/>
      <c r="T139" s="192">
        <f>SUM(T140:T151)</f>
        <v>16.248745</v>
      </c>
      <c r="AR139" s="193" t="s">
        <v>79</v>
      </c>
      <c r="AT139" s="194" t="s">
        <v>73</v>
      </c>
      <c r="AU139" s="194" t="s">
        <v>79</v>
      </c>
      <c r="AY139" s="193" t="s">
        <v>112</v>
      </c>
      <c r="BK139" s="195">
        <f>SUM(BK140:BK151)</f>
        <v>0</v>
      </c>
    </row>
    <row r="140" spans="1:65" s="2" customFormat="1" ht="21.75" customHeight="1">
      <c r="A140" s="33"/>
      <c r="B140" s="34"/>
      <c r="C140" s="198" t="s">
        <v>157</v>
      </c>
      <c r="D140" s="198" t="s">
        <v>114</v>
      </c>
      <c r="E140" s="199" t="s">
        <v>159</v>
      </c>
      <c r="F140" s="200" t="s">
        <v>160</v>
      </c>
      <c r="G140" s="201" t="s">
        <v>161</v>
      </c>
      <c r="H140" s="202">
        <v>862</v>
      </c>
      <c r="I140" s="203"/>
      <c r="J140" s="204">
        <f>ROUND(I140*H140,2)</f>
        <v>0</v>
      </c>
      <c r="K140" s="205"/>
      <c r="L140" s="38"/>
      <c r="M140" s="206" t="s">
        <v>1</v>
      </c>
      <c r="N140" s="207" t="s">
        <v>39</v>
      </c>
      <c r="O140" s="70"/>
      <c r="P140" s="208">
        <f>O140*H140</f>
        <v>0</v>
      </c>
      <c r="Q140" s="208">
        <v>0</v>
      </c>
      <c r="R140" s="208">
        <f>Q140*H140</f>
        <v>0</v>
      </c>
      <c r="S140" s="208">
        <v>1E-3</v>
      </c>
      <c r="T140" s="209">
        <f>S140*H140</f>
        <v>0.86199999999999999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210" t="s">
        <v>118</v>
      </c>
      <c r="AT140" s="210" t="s">
        <v>114</v>
      </c>
      <c r="AU140" s="210" t="s">
        <v>81</v>
      </c>
      <c r="AY140" s="16" t="s">
        <v>112</v>
      </c>
      <c r="BE140" s="211">
        <f>IF(N140="základní",J140,0)</f>
        <v>0</v>
      </c>
      <c r="BF140" s="211">
        <f>IF(N140="snížená",J140,0)</f>
        <v>0</v>
      </c>
      <c r="BG140" s="211">
        <f>IF(N140="zákl. přenesená",J140,0)</f>
        <v>0</v>
      </c>
      <c r="BH140" s="211">
        <f>IF(N140="sníž. přenesená",J140,0)</f>
        <v>0</v>
      </c>
      <c r="BI140" s="211">
        <f>IF(N140="nulová",J140,0)</f>
        <v>0</v>
      </c>
      <c r="BJ140" s="16" t="s">
        <v>79</v>
      </c>
      <c r="BK140" s="211">
        <f>ROUND(I140*H140,2)</f>
        <v>0</v>
      </c>
      <c r="BL140" s="16" t="s">
        <v>118</v>
      </c>
      <c r="BM140" s="210" t="s">
        <v>162</v>
      </c>
    </row>
    <row r="141" spans="1:65" s="2" customFormat="1" ht="16.5" customHeight="1">
      <c r="A141" s="33"/>
      <c r="B141" s="34"/>
      <c r="C141" s="198" t="s">
        <v>163</v>
      </c>
      <c r="D141" s="198" t="s">
        <v>114</v>
      </c>
      <c r="E141" s="199" t="s">
        <v>164</v>
      </c>
      <c r="F141" s="200" t="s">
        <v>165</v>
      </c>
      <c r="G141" s="201" t="s">
        <v>130</v>
      </c>
      <c r="H141" s="202">
        <v>6.0830000000000002</v>
      </c>
      <c r="I141" s="203"/>
      <c r="J141" s="204">
        <f>ROUND(I141*H141,2)</f>
        <v>0</v>
      </c>
      <c r="K141" s="205"/>
      <c r="L141" s="38"/>
      <c r="M141" s="206" t="s">
        <v>1</v>
      </c>
      <c r="N141" s="207" t="s">
        <v>39</v>
      </c>
      <c r="O141" s="70"/>
      <c r="P141" s="208">
        <f>O141*H141</f>
        <v>0</v>
      </c>
      <c r="Q141" s="208">
        <v>0</v>
      </c>
      <c r="R141" s="208">
        <f>Q141*H141</f>
        <v>0</v>
      </c>
      <c r="S141" s="208">
        <v>2.4</v>
      </c>
      <c r="T141" s="209">
        <f>S141*H141</f>
        <v>14.5992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210" t="s">
        <v>118</v>
      </c>
      <c r="AT141" s="210" t="s">
        <v>114</v>
      </c>
      <c r="AU141" s="210" t="s">
        <v>81</v>
      </c>
      <c r="AY141" s="16" t="s">
        <v>112</v>
      </c>
      <c r="BE141" s="211">
        <f>IF(N141="základní",J141,0)</f>
        <v>0</v>
      </c>
      <c r="BF141" s="211">
        <f>IF(N141="snížená",J141,0)</f>
        <v>0</v>
      </c>
      <c r="BG141" s="211">
        <f>IF(N141="zákl. přenesená",J141,0)</f>
        <v>0</v>
      </c>
      <c r="BH141" s="211">
        <f>IF(N141="sníž. přenesená",J141,0)</f>
        <v>0</v>
      </c>
      <c r="BI141" s="211">
        <f>IF(N141="nulová",J141,0)</f>
        <v>0</v>
      </c>
      <c r="BJ141" s="16" t="s">
        <v>79</v>
      </c>
      <c r="BK141" s="211">
        <f>ROUND(I141*H141,2)</f>
        <v>0</v>
      </c>
      <c r="BL141" s="16" t="s">
        <v>118</v>
      </c>
      <c r="BM141" s="210" t="s">
        <v>166</v>
      </c>
    </row>
    <row r="142" spans="1:65" s="13" customFormat="1" ht="11.25">
      <c r="B142" s="212"/>
      <c r="C142" s="213"/>
      <c r="D142" s="214" t="s">
        <v>120</v>
      </c>
      <c r="E142" s="215" t="s">
        <v>1</v>
      </c>
      <c r="F142" s="216" t="s">
        <v>167</v>
      </c>
      <c r="G142" s="213"/>
      <c r="H142" s="217">
        <v>4.2569999999999997</v>
      </c>
      <c r="I142" s="218"/>
      <c r="J142" s="213"/>
      <c r="K142" s="213"/>
      <c r="L142" s="219"/>
      <c r="M142" s="220"/>
      <c r="N142" s="221"/>
      <c r="O142" s="221"/>
      <c r="P142" s="221"/>
      <c r="Q142" s="221"/>
      <c r="R142" s="221"/>
      <c r="S142" s="221"/>
      <c r="T142" s="222"/>
      <c r="AT142" s="223" t="s">
        <v>120</v>
      </c>
      <c r="AU142" s="223" t="s">
        <v>81</v>
      </c>
      <c r="AV142" s="13" t="s">
        <v>81</v>
      </c>
      <c r="AW142" s="13" t="s">
        <v>31</v>
      </c>
      <c r="AX142" s="13" t="s">
        <v>74</v>
      </c>
      <c r="AY142" s="223" t="s">
        <v>112</v>
      </c>
    </row>
    <row r="143" spans="1:65" s="13" customFormat="1" ht="11.25">
      <c r="B143" s="212"/>
      <c r="C143" s="213"/>
      <c r="D143" s="214" t="s">
        <v>120</v>
      </c>
      <c r="E143" s="215" t="s">
        <v>1</v>
      </c>
      <c r="F143" s="216" t="s">
        <v>168</v>
      </c>
      <c r="G143" s="213"/>
      <c r="H143" s="217">
        <v>1.8260000000000001</v>
      </c>
      <c r="I143" s="218"/>
      <c r="J143" s="213"/>
      <c r="K143" s="213"/>
      <c r="L143" s="219"/>
      <c r="M143" s="220"/>
      <c r="N143" s="221"/>
      <c r="O143" s="221"/>
      <c r="P143" s="221"/>
      <c r="Q143" s="221"/>
      <c r="R143" s="221"/>
      <c r="S143" s="221"/>
      <c r="T143" s="222"/>
      <c r="AT143" s="223" t="s">
        <v>120</v>
      </c>
      <c r="AU143" s="223" t="s">
        <v>81</v>
      </c>
      <c r="AV143" s="13" t="s">
        <v>81</v>
      </c>
      <c r="AW143" s="13" t="s">
        <v>31</v>
      </c>
      <c r="AX143" s="13" t="s">
        <v>74</v>
      </c>
      <c r="AY143" s="223" t="s">
        <v>112</v>
      </c>
    </row>
    <row r="144" spans="1:65" s="14" customFormat="1" ht="11.25">
      <c r="B144" s="224"/>
      <c r="C144" s="225"/>
      <c r="D144" s="214" t="s">
        <v>120</v>
      </c>
      <c r="E144" s="226" t="s">
        <v>1</v>
      </c>
      <c r="F144" s="227" t="s">
        <v>137</v>
      </c>
      <c r="G144" s="225"/>
      <c r="H144" s="228">
        <v>6.0830000000000002</v>
      </c>
      <c r="I144" s="229"/>
      <c r="J144" s="225"/>
      <c r="K144" s="225"/>
      <c r="L144" s="230"/>
      <c r="M144" s="231"/>
      <c r="N144" s="232"/>
      <c r="O144" s="232"/>
      <c r="P144" s="232"/>
      <c r="Q144" s="232"/>
      <c r="R144" s="232"/>
      <c r="S144" s="232"/>
      <c r="T144" s="233"/>
      <c r="AT144" s="234" t="s">
        <v>120</v>
      </c>
      <c r="AU144" s="234" t="s">
        <v>81</v>
      </c>
      <c r="AV144" s="14" t="s">
        <v>118</v>
      </c>
      <c r="AW144" s="14" t="s">
        <v>31</v>
      </c>
      <c r="AX144" s="14" t="s">
        <v>79</v>
      </c>
      <c r="AY144" s="234" t="s">
        <v>112</v>
      </c>
    </row>
    <row r="145" spans="1:65" s="2" customFormat="1" ht="16.5" customHeight="1">
      <c r="A145" s="33"/>
      <c r="B145" s="34"/>
      <c r="C145" s="198" t="s">
        <v>169</v>
      </c>
      <c r="D145" s="198" t="s">
        <v>114</v>
      </c>
      <c r="E145" s="199" t="s">
        <v>170</v>
      </c>
      <c r="F145" s="200" t="s">
        <v>171</v>
      </c>
      <c r="G145" s="201" t="s">
        <v>124</v>
      </c>
      <c r="H145" s="202">
        <v>21.285</v>
      </c>
      <c r="I145" s="203"/>
      <c r="J145" s="204">
        <f>ROUND(I145*H145,2)</f>
        <v>0</v>
      </c>
      <c r="K145" s="205"/>
      <c r="L145" s="38"/>
      <c r="M145" s="206" t="s">
        <v>1</v>
      </c>
      <c r="N145" s="207" t="s">
        <v>39</v>
      </c>
      <c r="O145" s="70"/>
      <c r="P145" s="208">
        <f>O145*H145</f>
        <v>0</v>
      </c>
      <c r="Q145" s="208">
        <v>0</v>
      </c>
      <c r="R145" s="208">
        <f>Q145*H145</f>
        <v>0</v>
      </c>
      <c r="S145" s="208">
        <v>3.6999999999999998E-2</v>
      </c>
      <c r="T145" s="209">
        <f>S145*H145</f>
        <v>0.78754499999999994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210" t="s">
        <v>118</v>
      </c>
      <c r="AT145" s="210" t="s">
        <v>114</v>
      </c>
      <c r="AU145" s="210" t="s">
        <v>81</v>
      </c>
      <c r="AY145" s="16" t="s">
        <v>112</v>
      </c>
      <c r="BE145" s="211">
        <f>IF(N145="základní",J145,0)</f>
        <v>0</v>
      </c>
      <c r="BF145" s="211">
        <f>IF(N145="snížená",J145,0)</f>
        <v>0</v>
      </c>
      <c r="BG145" s="211">
        <f>IF(N145="zákl. přenesená",J145,0)</f>
        <v>0</v>
      </c>
      <c r="BH145" s="211">
        <f>IF(N145="sníž. přenesená",J145,0)</f>
        <v>0</v>
      </c>
      <c r="BI145" s="211">
        <f>IF(N145="nulová",J145,0)</f>
        <v>0</v>
      </c>
      <c r="BJ145" s="16" t="s">
        <v>79</v>
      </c>
      <c r="BK145" s="211">
        <f>ROUND(I145*H145,2)</f>
        <v>0</v>
      </c>
      <c r="BL145" s="16" t="s">
        <v>118</v>
      </c>
      <c r="BM145" s="210" t="s">
        <v>172</v>
      </c>
    </row>
    <row r="146" spans="1:65" s="13" customFormat="1" ht="11.25">
      <c r="B146" s="212"/>
      <c r="C146" s="213"/>
      <c r="D146" s="214" t="s">
        <v>120</v>
      </c>
      <c r="E146" s="215" t="s">
        <v>1</v>
      </c>
      <c r="F146" s="216" t="s">
        <v>173</v>
      </c>
      <c r="G146" s="213"/>
      <c r="H146" s="217">
        <v>21.285</v>
      </c>
      <c r="I146" s="218"/>
      <c r="J146" s="213"/>
      <c r="K146" s="213"/>
      <c r="L146" s="219"/>
      <c r="M146" s="220"/>
      <c r="N146" s="221"/>
      <c r="O146" s="221"/>
      <c r="P146" s="221"/>
      <c r="Q146" s="221"/>
      <c r="R146" s="221"/>
      <c r="S146" s="221"/>
      <c r="T146" s="222"/>
      <c r="AT146" s="223" t="s">
        <v>120</v>
      </c>
      <c r="AU146" s="223" t="s">
        <v>81</v>
      </c>
      <c r="AV146" s="13" t="s">
        <v>81</v>
      </c>
      <c r="AW146" s="13" t="s">
        <v>31</v>
      </c>
      <c r="AX146" s="13" t="s">
        <v>79</v>
      </c>
      <c r="AY146" s="223" t="s">
        <v>112</v>
      </c>
    </row>
    <row r="147" spans="1:65" s="2" customFormat="1" ht="21.75" customHeight="1">
      <c r="A147" s="33"/>
      <c r="B147" s="34"/>
      <c r="C147" s="198" t="s">
        <v>174</v>
      </c>
      <c r="D147" s="198" t="s">
        <v>114</v>
      </c>
      <c r="E147" s="199" t="s">
        <v>175</v>
      </c>
      <c r="F147" s="200" t="s">
        <v>176</v>
      </c>
      <c r="G147" s="201" t="s">
        <v>141</v>
      </c>
      <c r="H147" s="202">
        <v>19.539000000000001</v>
      </c>
      <c r="I147" s="203"/>
      <c r="J147" s="204">
        <f>ROUND(I147*H147,2)</f>
        <v>0</v>
      </c>
      <c r="K147" s="205"/>
      <c r="L147" s="38"/>
      <c r="M147" s="206" t="s">
        <v>1</v>
      </c>
      <c r="N147" s="207" t="s">
        <v>39</v>
      </c>
      <c r="O147" s="70"/>
      <c r="P147" s="208">
        <f>O147*H147</f>
        <v>0</v>
      </c>
      <c r="Q147" s="208">
        <v>0</v>
      </c>
      <c r="R147" s="208">
        <f>Q147*H147</f>
        <v>0</v>
      </c>
      <c r="S147" s="208">
        <v>0</v>
      </c>
      <c r="T147" s="209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210" t="s">
        <v>118</v>
      </c>
      <c r="AT147" s="210" t="s">
        <v>114</v>
      </c>
      <c r="AU147" s="210" t="s">
        <v>81</v>
      </c>
      <c r="AY147" s="16" t="s">
        <v>112</v>
      </c>
      <c r="BE147" s="211">
        <f>IF(N147="základní",J147,0)</f>
        <v>0</v>
      </c>
      <c r="BF147" s="211">
        <f>IF(N147="snížená",J147,0)</f>
        <v>0</v>
      </c>
      <c r="BG147" s="211">
        <f>IF(N147="zákl. přenesená",J147,0)</f>
        <v>0</v>
      </c>
      <c r="BH147" s="211">
        <f>IF(N147="sníž. přenesená",J147,0)</f>
        <v>0</v>
      </c>
      <c r="BI147" s="211">
        <f>IF(N147="nulová",J147,0)</f>
        <v>0</v>
      </c>
      <c r="BJ147" s="16" t="s">
        <v>79</v>
      </c>
      <c r="BK147" s="211">
        <f>ROUND(I147*H147,2)</f>
        <v>0</v>
      </c>
      <c r="BL147" s="16" t="s">
        <v>118</v>
      </c>
      <c r="BM147" s="210" t="s">
        <v>177</v>
      </c>
    </row>
    <row r="148" spans="1:65" s="2" customFormat="1" ht="21.75" customHeight="1">
      <c r="A148" s="33"/>
      <c r="B148" s="34"/>
      <c r="C148" s="198" t="s">
        <v>178</v>
      </c>
      <c r="D148" s="198" t="s">
        <v>114</v>
      </c>
      <c r="E148" s="199" t="s">
        <v>179</v>
      </c>
      <c r="F148" s="200" t="s">
        <v>180</v>
      </c>
      <c r="G148" s="201" t="s">
        <v>141</v>
      </c>
      <c r="H148" s="202">
        <v>273.68599999999998</v>
      </c>
      <c r="I148" s="203"/>
      <c r="J148" s="204">
        <f>ROUND(I148*H148,2)</f>
        <v>0</v>
      </c>
      <c r="K148" s="205"/>
      <c r="L148" s="38"/>
      <c r="M148" s="206" t="s">
        <v>1</v>
      </c>
      <c r="N148" s="207" t="s">
        <v>39</v>
      </c>
      <c r="O148" s="70"/>
      <c r="P148" s="208">
        <f>O148*H148</f>
        <v>0</v>
      </c>
      <c r="Q148" s="208">
        <v>0</v>
      </c>
      <c r="R148" s="208">
        <f>Q148*H148</f>
        <v>0</v>
      </c>
      <c r="S148" s="208">
        <v>0</v>
      </c>
      <c r="T148" s="209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210" t="s">
        <v>118</v>
      </c>
      <c r="AT148" s="210" t="s">
        <v>114</v>
      </c>
      <c r="AU148" s="210" t="s">
        <v>81</v>
      </c>
      <c r="AY148" s="16" t="s">
        <v>112</v>
      </c>
      <c r="BE148" s="211">
        <f>IF(N148="základní",J148,0)</f>
        <v>0</v>
      </c>
      <c r="BF148" s="211">
        <f>IF(N148="snížená",J148,0)</f>
        <v>0</v>
      </c>
      <c r="BG148" s="211">
        <f>IF(N148="zákl. přenesená",J148,0)</f>
        <v>0</v>
      </c>
      <c r="BH148" s="211">
        <f>IF(N148="sníž. přenesená",J148,0)</f>
        <v>0</v>
      </c>
      <c r="BI148" s="211">
        <f>IF(N148="nulová",J148,0)</f>
        <v>0</v>
      </c>
      <c r="BJ148" s="16" t="s">
        <v>79</v>
      </c>
      <c r="BK148" s="211">
        <f>ROUND(I148*H148,2)</f>
        <v>0</v>
      </c>
      <c r="BL148" s="16" t="s">
        <v>118</v>
      </c>
      <c r="BM148" s="210" t="s">
        <v>181</v>
      </c>
    </row>
    <row r="149" spans="1:65" s="13" customFormat="1" ht="11.25">
      <c r="B149" s="212"/>
      <c r="C149" s="213"/>
      <c r="D149" s="214" t="s">
        <v>120</v>
      </c>
      <c r="E149" s="215" t="s">
        <v>1</v>
      </c>
      <c r="F149" s="216" t="s">
        <v>182</v>
      </c>
      <c r="G149" s="213"/>
      <c r="H149" s="217">
        <v>273.68599999999998</v>
      </c>
      <c r="I149" s="218"/>
      <c r="J149" s="213"/>
      <c r="K149" s="213"/>
      <c r="L149" s="219"/>
      <c r="M149" s="220"/>
      <c r="N149" s="221"/>
      <c r="O149" s="221"/>
      <c r="P149" s="221"/>
      <c r="Q149" s="221"/>
      <c r="R149" s="221"/>
      <c r="S149" s="221"/>
      <c r="T149" s="222"/>
      <c r="AT149" s="223" t="s">
        <v>120</v>
      </c>
      <c r="AU149" s="223" t="s">
        <v>81</v>
      </c>
      <c r="AV149" s="13" t="s">
        <v>81</v>
      </c>
      <c r="AW149" s="13" t="s">
        <v>31</v>
      </c>
      <c r="AX149" s="13" t="s">
        <v>79</v>
      </c>
      <c r="AY149" s="223" t="s">
        <v>112</v>
      </c>
    </row>
    <row r="150" spans="1:65" s="2" customFormat="1" ht="21.75" customHeight="1">
      <c r="A150" s="33"/>
      <c r="B150" s="34"/>
      <c r="C150" s="198" t="s">
        <v>183</v>
      </c>
      <c r="D150" s="198" t="s">
        <v>114</v>
      </c>
      <c r="E150" s="199" t="s">
        <v>184</v>
      </c>
      <c r="F150" s="200" t="s">
        <v>185</v>
      </c>
      <c r="G150" s="201" t="s">
        <v>141</v>
      </c>
      <c r="H150" s="202">
        <v>19.829999999999998</v>
      </c>
      <c r="I150" s="203"/>
      <c r="J150" s="204">
        <f>ROUND(I150*H150,2)</f>
        <v>0</v>
      </c>
      <c r="K150" s="205"/>
      <c r="L150" s="38"/>
      <c r="M150" s="206" t="s">
        <v>1</v>
      </c>
      <c r="N150" s="207" t="s">
        <v>39</v>
      </c>
      <c r="O150" s="70"/>
      <c r="P150" s="208">
        <f>O150*H150</f>
        <v>0</v>
      </c>
      <c r="Q150" s="208">
        <v>0</v>
      </c>
      <c r="R150" s="208">
        <f>Q150*H150</f>
        <v>0</v>
      </c>
      <c r="S150" s="208">
        <v>0</v>
      </c>
      <c r="T150" s="209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210" t="s">
        <v>118</v>
      </c>
      <c r="AT150" s="210" t="s">
        <v>114</v>
      </c>
      <c r="AU150" s="210" t="s">
        <v>81</v>
      </c>
      <c r="AY150" s="16" t="s">
        <v>112</v>
      </c>
      <c r="BE150" s="211">
        <f>IF(N150="základní",J150,0)</f>
        <v>0</v>
      </c>
      <c r="BF150" s="211">
        <f>IF(N150="snížená",J150,0)</f>
        <v>0</v>
      </c>
      <c r="BG150" s="211">
        <f>IF(N150="zákl. přenesená",J150,0)</f>
        <v>0</v>
      </c>
      <c r="BH150" s="211">
        <f>IF(N150="sníž. přenesená",J150,0)</f>
        <v>0</v>
      </c>
      <c r="BI150" s="211">
        <f>IF(N150="nulová",J150,0)</f>
        <v>0</v>
      </c>
      <c r="BJ150" s="16" t="s">
        <v>79</v>
      </c>
      <c r="BK150" s="211">
        <f>ROUND(I150*H150,2)</f>
        <v>0</v>
      </c>
      <c r="BL150" s="16" t="s">
        <v>118</v>
      </c>
      <c r="BM150" s="210" t="s">
        <v>186</v>
      </c>
    </row>
    <row r="151" spans="1:65" s="2" customFormat="1" ht="21.75" customHeight="1">
      <c r="A151" s="33"/>
      <c r="B151" s="34"/>
      <c r="C151" s="198" t="s">
        <v>8</v>
      </c>
      <c r="D151" s="198" t="s">
        <v>114</v>
      </c>
      <c r="E151" s="199" t="s">
        <v>187</v>
      </c>
      <c r="F151" s="200" t="s">
        <v>188</v>
      </c>
      <c r="G151" s="201" t="s">
        <v>141</v>
      </c>
      <c r="H151" s="202">
        <v>18.504999999999999</v>
      </c>
      <c r="I151" s="203"/>
      <c r="J151" s="204">
        <f>ROUND(I151*H151,2)</f>
        <v>0</v>
      </c>
      <c r="K151" s="205"/>
      <c r="L151" s="38"/>
      <c r="M151" s="206" t="s">
        <v>1</v>
      </c>
      <c r="N151" s="207" t="s">
        <v>39</v>
      </c>
      <c r="O151" s="70"/>
      <c r="P151" s="208">
        <f>O151*H151</f>
        <v>0</v>
      </c>
      <c r="Q151" s="208">
        <v>0</v>
      </c>
      <c r="R151" s="208">
        <f>Q151*H151</f>
        <v>0</v>
      </c>
      <c r="S151" s="208">
        <v>0</v>
      </c>
      <c r="T151" s="209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210" t="s">
        <v>118</v>
      </c>
      <c r="AT151" s="210" t="s">
        <v>114</v>
      </c>
      <c r="AU151" s="210" t="s">
        <v>81</v>
      </c>
      <c r="AY151" s="16" t="s">
        <v>112</v>
      </c>
      <c r="BE151" s="211">
        <f>IF(N151="základní",J151,0)</f>
        <v>0</v>
      </c>
      <c r="BF151" s="211">
        <f>IF(N151="snížená",J151,0)</f>
        <v>0</v>
      </c>
      <c r="BG151" s="211">
        <f>IF(N151="zákl. přenesená",J151,0)</f>
        <v>0</v>
      </c>
      <c r="BH151" s="211">
        <f>IF(N151="sníž. přenesená",J151,0)</f>
        <v>0</v>
      </c>
      <c r="BI151" s="211">
        <f>IF(N151="nulová",J151,0)</f>
        <v>0</v>
      </c>
      <c r="BJ151" s="16" t="s">
        <v>79</v>
      </c>
      <c r="BK151" s="211">
        <f>ROUND(I151*H151,2)</f>
        <v>0</v>
      </c>
      <c r="BL151" s="16" t="s">
        <v>118</v>
      </c>
      <c r="BM151" s="210" t="s">
        <v>189</v>
      </c>
    </row>
    <row r="152" spans="1:65" s="12" customFormat="1" ht="25.9" customHeight="1">
      <c r="B152" s="182"/>
      <c r="C152" s="183"/>
      <c r="D152" s="184" t="s">
        <v>73</v>
      </c>
      <c r="E152" s="185" t="s">
        <v>190</v>
      </c>
      <c r="F152" s="185" t="s">
        <v>191</v>
      </c>
      <c r="G152" s="183"/>
      <c r="H152" s="183"/>
      <c r="I152" s="186"/>
      <c r="J152" s="187">
        <f>BK152</f>
        <v>0</v>
      </c>
      <c r="K152" s="183"/>
      <c r="L152" s="188"/>
      <c r="M152" s="189"/>
      <c r="N152" s="190"/>
      <c r="O152" s="190"/>
      <c r="P152" s="191">
        <f>P153+P156+P159</f>
        <v>0</v>
      </c>
      <c r="Q152" s="190"/>
      <c r="R152" s="191">
        <f>R153+R156+R159</f>
        <v>1.3255900000000003</v>
      </c>
      <c r="S152" s="190"/>
      <c r="T152" s="192">
        <f>T153+T156+T159</f>
        <v>0.56000000000000005</v>
      </c>
      <c r="AR152" s="193" t="s">
        <v>81</v>
      </c>
      <c r="AT152" s="194" t="s">
        <v>73</v>
      </c>
      <c r="AU152" s="194" t="s">
        <v>74</v>
      </c>
      <c r="AY152" s="193" t="s">
        <v>112</v>
      </c>
      <c r="BK152" s="195">
        <f>BK153+BK156+BK159</f>
        <v>0</v>
      </c>
    </row>
    <row r="153" spans="1:65" s="12" customFormat="1" ht="22.9" customHeight="1">
      <c r="B153" s="182"/>
      <c r="C153" s="183"/>
      <c r="D153" s="184" t="s">
        <v>73</v>
      </c>
      <c r="E153" s="196" t="s">
        <v>192</v>
      </c>
      <c r="F153" s="196" t="s">
        <v>193</v>
      </c>
      <c r="G153" s="183"/>
      <c r="H153" s="183"/>
      <c r="I153" s="186"/>
      <c r="J153" s="197">
        <f>BK153</f>
        <v>0</v>
      </c>
      <c r="K153" s="183"/>
      <c r="L153" s="188"/>
      <c r="M153" s="189"/>
      <c r="N153" s="190"/>
      <c r="O153" s="190"/>
      <c r="P153" s="191">
        <f>SUM(P154:P155)</f>
        <v>0</v>
      </c>
      <c r="Q153" s="190"/>
      <c r="R153" s="191">
        <f>SUM(R154:R155)</f>
        <v>0</v>
      </c>
      <c r="S153" s="190"/>
      <c r="T153" s="192">
        <f>SUM(T154:T155)</f>
        <v>0</v>
      </c>
      <c r="AR153" s="193" t="s">
        <v>81</v>
      </c>
      <c r="AT153" s="194" t="s">
        <v>73</v>
      </c>
      <c r="AU153" s="194" t="s">
        <v>79</v>
      </c>
      <c r="AY153" s="193" t="s">
        <v>112</v>
      </c>
      <c r="BK153" s="195">
        <f>SUM(BK154:BK155)</f>
        <v>0</v>
      </c>
    </row>
    <row r="154" spans="1:65" s="2" customFormat="1" ht="33" customHeight="1">
      <c r="A154" s="33"/>
      <c r="B154" s="34"/>
      <c r="C154" s="198" t="s">
        <v>194</v>
      </c>
      <c r="D154" s="198" t="s">
        <v>114</v>
      </c>
      <c r="E154" s="199" t="s">
        <v>195</v>
      </c>
      <c r="F154" s="200" t="s">
        <v>196</v>
      </c>
      <c r="G154" s="201" t="s">
        <v>197</v>
      </c>
      <c r="H154" s="202">
        <v>21</v>
      </c>
      <c r="I154" s="203"/>
      <c r="J154" s="204">
        <f>ROUND(I154*H154,2)</f>
        <v>0</v>
      </c>
      <c r="K154" s="205"/>
      <c r="L154" s="38"/>
      <c r="M154" s="206" t="s">
        <v>1</v>
      </c>
      <c r="N154" s="207" t="s">
        <v>39</v>
      </c>
      <c r="O154" s="70"/>
      <c r="P154" s="208">
        <f>O154*H154</f>
        <v>0</v>
      </c>
      <c r="Q154" s="208">
        <v>0</v>
      </c>
      <c r="R154" s="208">
        <f>Q154*H154</f>
        <v>0</v>
      </c>
      <c r="S154" s="208">
        <v>0</v>
      </c>
      <c r="T154" s="209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210" t="s">
        <v>194</v>
      </c>
      <c r="AT154" s="210" t="s">
        <v>114</v>
      </c>
      <c r="AU154" s="210" t="s">
        <v>81</v>
      </c>
      <c r="AY154" s="16" t="s">
        <v>112</v>
      </c>
      <c r="BE154" s="211">
        <f>IF(N154="základní",J154,0)</f>
        <v>0</v>
      </c>
      <c r="BF154" s="211">
        <f>IF(N154="snížená",J154,0)</f>
        <v>0</v>
      </c>
      <c r="BG154" s="211">
        <f>IF(N154="zákl. přenesená",J154,0)</f>
        <v>0</v>
      </c>
      <c r="BH154" s="211">
        <f>IF(N154="sníž. přenesená",J154,0)</f>
        <v>0</v>
      </c>
      <c r="BI154" s="211">
        <f>IF(N154="nulová",J154,0)</f>
        <v>0</v>
      </c>
      <c r="BJ154" s="16" t="s">
        <v>79</v>
      </c>
      <c r="BK154" s="211">
        <f>ROUND(I154*H154,2)</f>
        <v>0</v>
      </c>
      <c r="BL154" s="16" t="s">
        <v>194</v>
      </c>
      <c r="BM154" s="210" t="s">
        <v>198</v>
      </c>
    </row>
    <row r="155" spans="1:65" s="2" customFormat="1" ht="21.75" customHeight="1">
      <c r="A155" s="33"/>
      <c r="B155" s="34"/>
      <c r="C155" s="198" t="s">
        <v>199</v>
      </c>
      <c r="D155" s="198" t="s">
        <v>114</v>
      </c>
      <c r="E155" s="199" t="s">
        <v>200</v>
      </c>
      <c r="F155" s="200" t="s">
        <v>201</v>
      </c>
      <c r="G155" s="201" t="s">
        <v>202</v>
      </c>
      <c r="H155" s="235"/>
      <c r="I155" s="203"/>
      <c r="J155" s="204">
        <f>ROUND(I155*H155,2)</f>
        <v>0</v>
      </c>
      <c r="K155" s="205"/>
      <c r="L155" s="38"/>
      <c r="M155" s="206" t="s">
        <v>1</v>
      </c>
      <c r="N155" s="207" t="s">
        <v>39</v>
      </c>
      <c r="O155" s="70"/>
      <c r="P155" s="208">
        <f>O155*H155</f>
        <v>0</v>
      </c>
      <c r="Q155" s="208">
        <v>0</v>
      </c>
      <c r="R155" s="208">
        <f>Q155*H155</f>
        <v>0</v>
      </c>
      <c r="S155" s="208">
        <v>0</v>
      </c>
      <c r="T155" s="209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210" t="s">
        <v>194</v>
      </c>
      <c r="AT155" s="210" t="s">
        <v>114</v>
      </c>
      <c r="AU155" s="210" t="s">
        <v>81</v>
      </c>
      <c r="AY155" s="16" t="s">
        <v>112</v>
      </c>
      <c r="BE155" s="211">
        <f>IF(N155="základní",J155,0)</f>
        <v>0</v>
      </c>
      <c r="BF155" s="211">
        <f>IF(N155="snížená",J155,0)</f>
        <v>0</v>
      </c>
      <c r="BG155" s="211">
        <f>IF(N155="zákl. přenesená",J155,0)</f>
        <v>0</v>
      </c>
      <c r="BH155" s="211">
        <f>IF(N155="sníž. přenesená",J155,0)</f>
        <v>0</v>
      </c>
      <c r="BI155" s="211">
        <f>IF(N155="nulová",J155,0)</f>
        <v>0</v>
      </c>
      <c r="BJ155" s="16" t="s">
        <v>79</v>
      </c>
      <c r="BK155" s="211">
        <f>ROUND(I155*H155,2)</f>
        <v>0</v>
      </c>
      <c r="BL155" s="16" t="s">
        <v>194</v>
      </c>
      <c r="BM155" s="210" t="s">
        <v>203</v>
      </c>
    </row>
    <row r="156" spans="1:65" s="12" customFormat="1" ht="22.9" customHeight="1">
      <c r="B156" s="182"/>
      <c r="C156" s="183"/>
      <c r="D156" s="184" t="s">
        <v>73</v>
      </c>
      <c r="E156" s="196" t="s">
        <v>204</v>
      </c>
      <c r="F156" s="196" t="s">
        <v>205</v>
      </c>
      <c r="G156" s="183"/>
      <c r="H156" s="183"/>
      <c r="I156" s="186"/>
      <c r="J156" s="197">
        <f>BK156</f>
        <v>0</v>
      </c>
      <c r="K156" s="183"/>
      <c r="L156" s="188"/>
      <c r="M156" s="189"/>
      <c r="N156" s="190"/>
      <c r="O156" s="190"/>
      <c r="P156" s="191">
        <f>SUM(P157:P158)</f>
        <v>0</v>
      </c>
      <c r="Q156" s="190"/>
      <c r="R156" s="191">
        <f>SUM(R157:R158)</f>
        <v>0</v>
      </c>
      <c r="S156" s="190"/>
      <c r="T156" s="192">
        <f>SUM(T157:T158)</f>
        <v>0</v>
      </c>
      <c r="AR156" s="193" t="s">
        <v>81</v>
      </c>
      <c r="AT156" s="194" t="s">
        <v>73</v>
      </c>
      <c r="AU156" s="194" t="s">
        <v>79</v>
      </c>
      <c r="AY156" s="193" t="s">
        <v>112</v>
      </c>
      <c r="BK156" s="195">
        <f>SUM(BK157:BK158)</f>
        <v>0</v>
      </c>
    </row>
    <row r="157" spans="1:65" s="2" customFormat="1" ht="16.5" customHeight="1">
      <c r="A157" s="33"/>
      <c r="B157" s="34"/>
      <c r="C157" s="198" t="s">
        <v>206</v>
      </c>
      <c r="D157" s="198" t="s">
        <v>114</v>
      </c>
      <c r="E157" s="199" t="s">
        <v>207</v>
      </c>
      <c r="F157" s="200" t="s">
        <v>208</v>
      </c>
      <c r="G157" s="201" t="s">
        <v>117</v>
      </c>
      <c r="H157" s="202">
        <v>44.18</v>
      </c>
      <c r="I157" s="203"/>
      <c r="J157" s="204">
        <f>ROUND(I157*H157,2)</f>
        <v>0</v>
      </c>
      <c r="K157" s="205"/>
      <c r="L157" s="38"/>
      <c r="M157" s="206" t="s">
        <v>1</v>
      </c>
      <c r="N157" s="207" t="s">
        <v>39</v>
      </c>
      <c r="O157" s="70"/>
      <c r="P157" s="208">
        <f>O157*H157</f>
        <v>0</v>
      </c>
      <c r="Q157" s="208">
        <v>0</v>
      </c>
      <c r="R157" s="208">
        <f>Q157*H157</f>
        <v>0</v>
      </c>
      <c r="S157" s="208">
        <v>0</v>
      </c>
      <c r="T157" s="209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210" t="s">
        <v>194</v>
      </c>
      <c r="AT157" s="210" t="s">
        <v>114</v>
      </c>
      <c r="AU157" s="210" t="s">
        <v>81</v>
      </c>
      <c r="AY157" s="16" t="s">
        <v>112</v>
      </c>
      <c r="BE157" s="211">
        <f>IF(N157="základní",J157,0)</f>
        <v>0</v>
      </c>
      <c r="BF157" s="211">
        <f>IF(N157="snížená",J157,0)</f>
        <v>0</v>
      </c>
      <c r="BG157" s="211">
        <f>IF(N157="zákl. přenesená",J157,0)</f>
        <v>0</v>
      </c>
      <c r="BH157" s="211">
        <f>IF(N157="sníž. přenesená",J157,0)</f>
        <v>0</v>
      </c>
      <c r="BI157" s="211">
        <f>IF(N157="nulová",J157,0)</f>
        <v>0</v>
      </c>
      <c r="BJ157" s="16" t="s">
        <v>79</v>
      </c>
      <c r="BK157" s="211">
        <f>ROUND(I157*H157,2)</f>
        <v>0</v>
      </c>
      <c r="BL157" s="16" t="s">
        <v>194</v>
      </c>
      <c r="BM157" s="210" t="s">
        <v>209</v>
      </c>
    </row>
    <row r="158" spans="1:65" s="13" customFormat="1" ht="11.25">
      <c r="B158" s="212"/>
      <c r="C158" s="213"/>
      <c r="D158" s="214" t="s">
        <v>120</v>
      </c>
      <c r="E158" s="215" t="s">
        <v>1</v>
      </c>
      <c r="F158" s="216" t="s">
        <v>210</v>
      </c>
      <c r="G158" s="213"/>
      <c r="H158" s="217">
        <v>44.18</v>
      </c>
      <c r="I158" s="218"/>
      <c r="J158" s="213"/>
      <c r="K158" s="213"/>
      <c r="L158" s="219"/>
      <c r="M158" s="220"/>
      <c r="N158" s="221"/>
      <c r="O158" s="221"/>
      <c r="P158" s="221"/>
      <c r="Q158" s="221"/>
      <c r="R158" s="221"/>
      <c r="S158" s="221"/>
      <c r="T158" s="222"/>
      <c r="AT158" s="223" t="s">
        <v>120</v>
      </c>
      <c r="AU158" s="223" t="s">
        <v>81</v>
      </c>
      <c r="AV158" s="13" t="s">
        <v>81</v>
      </c>
      <c r="AW158" s="13" t="s">
        <v>31</v>
      </c>
      <c r="AX158" s="13" t="s">
        <v>79</v>
      </c>
      <c r="AY158" s="223" t="s">
        <v>112</v>
      </c>
    </row>
    <row r="159" spans="1:65" s="12" customFormat="1" ht="22.9" customHeight="1">
      <c r="B159" s="182"/>
      <c r="C159" s="183"/>
      <c r="D159" s="184" t="s">
        <v>73</v>
      </c>
      <c r="E159" s="196" t="s">
        <v>211</v>
      </c>
      <c r="F159" s="196" t="s">
        <v>212</v>
      </c>
      <c r="G159" s="183"/>
      <c r="H159" s="183"/>
      <c r="I159" s="186"/>
      <c r="J159" s="197">
        <f>BK159</f>
        <v>0</v>
      </c>
      <c r="K159" s="183"/>
      <c r="L159" s="188"/>
      <c r="M159" s="189"/>
      <c r="N159" s="190"/>
      <c r="O159" s="190"/>
      <c r="P159" s="191">
        <f>SUM(P160:P166)</f>
        <v>0</v>
      </c>
      <c r="Q159" s="190"/>
      <c r="R159" s="191">
        <f>SUM(R160:R166)</f>
        <v>1.3255900000000003</v>
      </c>
      <c r="S159" s="190"/>
      <c r="T159" s="192">
        <f>SUM(T160:T166)</f>
        <v>0.56000000000000005</v>
      </c>
      <c r="AR159" s="193" t="s">
        <v>81</v>
      </c>
      <c r="AT159" s="194" t="s">
        <v>73</v>
      </c>
      <c r="AU159" s="194" t="s">
        <v>79</v>
      </c>
      <c r="AY159" s="193" t="s">
        <v>112</v>
      </c>
      <c r="BK159" s="195">
        <f>SUM(BK160:BK166)</f>
        <v>0</v>
      </c>
    </row>
    <row r="160" spans="1:65" s="2" customFormat="1" ht="21.75" customHeight="1">
      <c r="A160" s="33"/>
      <c r="B160" s="34"/>
      <c r="C160" s="198" t="s">
        <v>213</v>
      </c>
      <c r="D160" s="198" t="s">
        <v>114</v>
      </c>
      <c r="E160" s="199" t="s">
        <v>214</v>
      </c>
      <c r="F160" s="200" t="s">
        <v>215</v>
      </c>
      <c r="G160" s="201" t="s">
        <v>117</v>
      </c>
      <c r="H160" s="202">
        <v>40</v>
      </c>
      <c r="I160" s="203"/>
      <c r="J160" s="204">
        <f>ROUND(I160*H160,2)</f>
        <v>0</v>
      </c>
      <c r="K160" s="205"/>
      <c r="L160" s="38"/>
      <c r="M160" s="206" t="s">
        <v>1</v>
      </c>
      <c r="N160" s="207" t="s">
        <v>39</v>
      </c>
      <c r="O160" s="70"/>
      <c r="P160" s="208">
        <f>O160*H160</f>
        <v>0</v>
      </c>
      <c r="Q160" s="208">
        <v>0</v>
      </c>
      <c r="R160" s="208">
        <f>Q160*H160</f>
        <v>0</v>
      </c>
      <c r="S160" s="208">
        <v>1.4E-2</v>
      </c>
      <c r="T160" s="209">
        <f>S160*H160</f>
        <v>0.56000000000000005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210" t="s">
        <v>194</v>
      </c>
      <c r="AT160" s="210" t="s">
        <v>114</v>
      </c>
      <c r="AU160" s="210" t="s">
        <v>81</v>
      </c>
      <c r="AY160" s="16" t="s">
        <v>112</v>
      </c>
      <c r="BE160" s="211">
        <f>IF(N160="základní",J160,0)</f>
        <v>0</v>
      </c>
      <c r="BF160" s="211">
        <f>IF(N160="snížená",J160,0)</f>
        <v>0</v>
      </c>
      <c r="BG160" s="211">
        <f>IF(N160="zákl. přenesená",J160,0)</f>
        <v>0</v>
      </c>
      <c r="BH160" s="211">
        <f>IF(N160="sníž. přenesená",J160,0)</f>
        <v>0</v>
      </c>
      <c r="BI160" s="211">
        <f>IF(N160="nulová",J160,0)</f>
        <v>0</v>
      </c>
      <c r="BJ160" s="16" t="s">
        <v>79</v>
      </c>
      <c r="BK160" s="211">
        <f>ROUND(I160*H160,2)</f>
        <v>0</v>
      </c>
      <c r="BL160" s="16" t="s">
        <v>194</v>
      </c>
      <c r="BM160" s="210" t="s">
        <v>216</v>
      </c>
    </row>
    <row r="161" spans="1:65" s="2" customFormat="1" ht="21.75" customHeight="1">
      <c r="A161" s="33"/>
      <c r="B161" s="34"/>
      <c r="C161" s="198" t="s">
        <v>217</v>
      </c>
      <c r="D161" s="198" t="s">
        <v>114</v>
      </c>
      <c r="E161" s="199" t="s">
        <v>218</v>
      </c>
      <c r="F161" s="200" t="s">
        <v>219</v>
      </c>
      <c r="G161" s="201" t="s">
        <v>117</v>
      </c>
      <c r="H161" s="202">
        <v>40</v>
      </c>
      <c r="I161" s="203"/>
      <c r="J161" s="204">
        <f>ROUND(I161*H161,2)</f>
        <v>0</v>
      </c>
      <c r="K161" s="205"/>
      <c r="L161" s="38"/>
      <c r="M161" s="206" t="s">
        <v>1</v>
      </c>
      <c r="N161" s="207" t="s">
        <v>39</v>
      </c>
      <c r="O161" s="70"/>
      <c r="P161" s="208">
        <f>O161*H161</f>
        <v>0</v>
      </c>
      <c r="Q161" s="208">
        <v>0</v>
      </c>
      <c r="R161" s="208">
        <f>Q161*H161</f>
        <v>0</v>
      </c>
      <c r="S161" s="208">
        <v>0</v>
      </c>
      <c r="T161" s="209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210" t="s">
        <v>194</v>
      </c>
      <c r="AT161" s="210" t="s">
        <v>114</v>
      </c>
      <c r="AU161" s="210" t="s">
        <v>81</v>
      </c>
      <c r="AY161" s="16" t="s">
        <v>112</v>
      </c>
      <c r="BE161" s="211">
        <f>IF(N161="základní",J161,0)</f>
        <v>0</v>
      </c>
      <c r="BF161" s="211">
        <f>IF(N161="snížená",J161,0)</f>
        <v>0</v>
      </c>
      <c r="BG161" s="211">
        <f>IF(N161="zákl. přenesená",J161,0)</f>
        <v>0</v>
      </c>
      <c r="BH161" s="211">
        <f>IF(N161="sníž. přenesená",J161,0)</f>
        <v>0</v>
      </c>
      <c r="BI161" s="211">
        <f>IF(N161="nulová",J161,0)</f>
        <v>0</v>
      </c>
      <c r="BJ161" s="16" t="s">
        <v>79</v>
      </c>
      <c r="BK161" s="211">
        <f>ROUND(I161*H161,2)</f>
        <v>0</v>
      </c>
      <c r="BL161" s="16" t="s">
        <v>194</v>
      </c>
      <c r="BM161" s="210" t="s">
        <v>220</v>
      </c>
    </row>
    <row r="162" spans="1:65" s="2" customFormat="1" ht="33" customHeight="1">
      <c r="A162" s="33"/>
      <c r="B162" s="34"/>
      <c r="C162" s="198" t="s">
        <v>7</v>
      </c>
      <c r="D162" s="198" t="s">
        <v>114</v>
      </c>
      <c r="E162" s="199" t="s">
        <v>221</v>
      </c>
      <c r="F162" s="200" t="s">
        <v>222</v>
      </c>
      <c r="G162" s="201" t="s">
        <v>117</v>
      </c>
      <c r="H162" s="202">
        <v>37.874000000000002</v>
      </c>
      <c r="I162" s="203"/>
      <c r="J162" s="204">
        <f>ROUND(I162*H162,2)</f>
        <v>0</v>
      </c>
      <c r="K162" s="205"/>
      <c r="L162" s="38"/>
      <c r="M162" s="206" t="s">
        <v>1</v>
      </c>
      <c r="N162" s="207" t="s">
        <v>39</v>
      </c>
      <c r="O162" s="70"/>
      <c r="P162" s="208">
        <f>O162*H162</f>
        <v>0</v>
      </c>
      <c r="Q162" s="208">
        <v>3.5000000000000003E-2</v>
      </c>
      <c r="R162" s="208">
        <f>Q162*H162</f>
        <v>1.3255900000000003</v>
      </c>
      <c r="S162" s="208">
        <v>0</v>
      </c>
      <c r="T162" s="209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210" t="s">
        <v>194</v>
      </c>
      <c r="AT162" s="210" t="s">
        <v>114</v>
      </c>
      <c r="AU162" s="210" t="s">
        <v>81</v>
      </c>
      <c r="AY162" s="16" t="s">
        <v>112</v>
      </c>
      <c r="BE162" s="211">
        <f>IF(N162="základní",J162,0)</f>
        <v>0</v>
      </c>
      <c r="BF162" s="211">
        <f>IF(N162="snížená",J162,0)</f>
        <v>0</v>
      </c>
      <c r="BG162" s="211">
        <f>IF(N162="zákl. přenesená",J162,0)</f>
        <v>0</v>
      </c>
      <c r="BH162" s="211">
        <f>IF(N162="sníž. přenesená",J162,0)</f>
        <v>0</v>
      </c>
      <c r="BI162" s="211">
        <f>IF(N162="nulová",J162,0)</f>
        <v>0</v>
      </c>
      <c r="BJ162" s="16" t="s">
        <v>79</v>
      </c>
      <c r="BK162" s="211">
        <f>ROUND(I162*H162,2)</f>
        <v>0</v>
      </c>
      <c r="BL162" s="16" t="s">
        <v>194</v>
      </c>
      <c r="BM162" s="210" t="s">
        <v>223</v>
      </c>
    </row>
    <row r="163" spans="1:65" s="13" customFormat="1" ht="22.5">
      <c r="B163" s="212"/>
      <c r="C163" s="213"/>
      <c r="D163" s="214" t="s">
        <v>120</v>
      </c>
      <c r="E163" s="215" t="s">
        <v>1</v>
      </c>
      <c r="F163" s="216" t="s">
        <v>224</v>
      </c>
      <c r="G163" s="213"/>
      <c r="H163" s="217">
        <v>13.644</v>
      </c>
      <c r="I163" s="218"/>
      <c r="J163" s="213"/>
      <c r="K163" s="213"/>
      <c r="L163" s="219"/>
      <c r="M163" s="220"/>
      <c r="N163" s="221"/>
      <c r="O163" s="221"/>
      <c r="P163" s="221"/>
      <c r="Q163" s="221"/>
      <c r="R163" s="221"/>
      <c r="S163" s="221"/>
      <c r="T163" s="222"/>
      <c r="AT163" s="223" t="s">
        <v>120</v>
      </c>
      <c r="AU163" s="223" t="s">
        <v>81</v>
      </c>
      <c r="AV163" s="13" t="s">
        <v>81</v>
      </c>
      <c r="AW163" s="13" t="s">
        <v>31</v>
      </c>
      <c r="AX163" s="13" t="s">
        <v>74</v>
      </c>
      <c r="AY163" s="223" t="s">
        <v>112</v>
      </c>
    </row>
    <row r="164" spans="1:65" s="13" customFormat="1" ht="22.5">
      <c r="B164" s="212"/>
      <c r="C164" s="213"/>
      <c r="D164" s="214" t="s">
        <v>120</v>
      </c>
      <c r="E164" s="215" t="s">
        <v>1</v>
      </c>
      <c r="F164" s="216" t="s">
        <v>225</v>
      </c>
      <c r="G164" s="213"/>
      <c r="H164" s="217">
        <v>14.664999999999999</v>
      </c>
      <c r="I164" s="218"/>
      <c r="J164" s="213"/>
      <c r="K164" s="213"/>
      <c r="L164" s="219"/>
      <c r="M164" s="220"/>
      <c r="N164" s="221"/>
      <c r="O164" s="221"/>
      <c r="P164" s="221"/>
      <c r="Q164" s="221"/>
      <c r="R164" s="221"/>
      <c r="S164" s="221"/>
      <c r="T164" s="222"/>
      <c r="AT164" s="223" t="s">
        <v>120</v>
      </c>
      <c r="AU164" s="223" t="s">
        <v>81</v>
      </c>
      <c r="AV164" s="13" t="s">
        <v>81</v>
      </c>
      <c r="AW164" s="13" t="s">
        <v>31</v>
      </c>
      <c r="AX164" s="13" t="s">
        <v>74</v>
      </c>
      <c r="AY164" s="223" t="s">
        <v>112</v>
      </c>
    </row>
    <row r="165" spans="1:65" s="13" customFormat="1" ht="11.25">
      <c r="B165" s="212"/>
      <c r="C165" s="213"/>
      <c r="D165" s="214" t="s">
        <v>120</v>
      </c>
      <c r="E165" s="215" t="s">
        <v>1</v>
      </c>
      <c r="F165" s="216" t="s">
        <v>226</v>
      </c>
      <c r="G165" s="213"/>
      <c r="H165" s="217">
        <v>9.5649999999999995</v>
      </c>
      <c r="I165" s="218"/>
      <c r="J165" s="213"/>
      <c r="K165" s="213"/>
      <c r="L165" s="219"/>
      <c r="M165" s="220"/>
      <c r="N165" s="221"/>
      <c r="O165" s="221"/>
      <c r="P165" s="221"/>
      <c r="Q165" s="221"/>
      <c r="R165" s="221"/>
      <c r="S165" s="221"/>
      <c r="T165" s="222"/>
      <c r="AT165" s="223" t="s">
        <v>120</v>
      </c>
      <c r="AU165" s="223" t="s">
        <v>81</v>
      </c>
      <c r="AV165" s="13" t="s">
        <v>81</v>
      </c>
      <c r="AW165" s="13" t="s">
        <v>31</v>
      </c>
      <c r="AX165" s="13" t="s">
        <v>74</v>
      </c>
      <c r="AY165" s="223" t="s">
        <v>112</v>
      </c>
    </row>
    <row r="166" spans="1:65" s="14" customFormat="1" ht="11.25">
      <c r="B166" s="224"/>
      <c r="C166" s="225"/>
      <c r="D166" s="214" t="s">
        <v>120</v>
      </c>
      <c r="E166" s="226" t="s">
        <v>1</v>
      </c>
      <c r="F166" s="227" t="s">
        <v>137</v>
      </c>
      <c r="G166" s="225"/>
      <c r="H166" s="228">
        <v>37.873999999999995</v>
      </c>
      <c r="I166" s="229"/>
      <c r="J166" s="225"/>
      <c r="K166" s="225"/>
      <c r="L166" s="230"/>
      <c r="M166" s="231"/>
      <c r="N166" s="232"/>
      <c r="O166" s="232"/>
      <c r="P166" s="232"/>
      <c r="Q166" s="232"/>
      <c r="R166" s="232"/>
      <c r="S166" s="232"/>
      <c r="T166" s="233"/>
      <c r="AT166" s="234" t="s">
        <v>120</v>
      </c>
      <c r="AU166" s="234" t="s">
        <v>81</v>
      </c>
      <c r="AV166" s="14" t="s">
        <v>118</v>
      </c>
      <c r="AW166" s="14" t="s">
        <v>31</v>
      </c>
      <c r="AX166" s="14" t="s">
        <v>79</v>
      </c>
      <c r="AY166" s="234" t="s">
        <v>112</v>
      </c>
    </row>
    <row r="167" spans="1:65" s="12" customFormat="1" ht="25.9" customHeight="1">
      <c r="B167" s="182"/>
      <c r="C167" s="183"/>
      <c r="D167" s="184" t="s">
        <v>73</v>
      </c>
      <c r="E167" s="185" t="s">
        <v>227</v>
      </c>
      <c r="F167" s="185" t="s">
        <v>228</v>
      </c>
      <c r="G167" s="183"/>
      <c r="H167" s="183"/>
      <c r="I167" s="186"/>
      <c r="J167" s="187">
        <f>BK167</f>
        <v>0</v>
      </c>
      <c r="K167" s="183"/>
      <c r="L167" s="188"/>
      <c r="M167" s="189"/>
      <c r="N167" s="190"/>
      <c r="O167" s="190"/>
      <c r="P167" s="191">
        <f>SUM(P168:P170)</f>
        <v>0</v>
      </c>
      <c r="Q167" s="190"/>
      <c r="R167" s="191">
        <f>SUM(R168:R170)</f>
        <v>0</v>
      </c>
      <c r="S167" s="190"/>
      <c r="T167" s="192">
        <f>SUM(T168:T170)</f>
        <v>0</v>
      </c>
      <c r="AR167" s="193" t="s">
        <v>138</v>
      </c>
      <c r="AT167" s="194" t="s">
        <v>73</v>
      </c>
      <c r="AU167" s="194" t="s">
        <v>74</v>
      </c>
      <c r="AY167" s="193" t="s">
        <v>112</v>
      </c>
      <c r="BK167" s="195">
        <f>SUM(BK168:BK170)</f>
        <v>0</v>
      </c>
    </row>
    <row r="168" spans="1:65" s="2" customFormat="1" ht="16.5" customHeight="1">
      <c r="A168" s="33"/>
      <c r="B168" s="34"/>
      <c r="C168" s="198" t="s">
        <v>229</v>
      </c>
      <c r="D168" s="198" t="s">
        <v>114</v>
      </c>
      <c r="E168" s="199" t="s">
        <v>230</v>
      </c>
      <c r="F168" s="200" t="s">
        <v>231</v>
      </c>
      <c r="G168" s="201" t="s">
        <v>232</v>
      </c>
      <c r="H168" s="202">
        <v>1</v>
      </c>
      <c r="I168" s="203"/>
      <c r="J168" s="204">
        <f>ROUND(I168*H168,2)</f>
        <v>0</v>
      </c>
      <c r="K168" s="205"/>
      <c r="L168" s="38"/>
      <c r="M168" s="206" t="s">
        <v>1</v>
      </c>
      <c r="N168" s="207" t="s">
        <v>39</v>
      </c>
      <c r="O168" s="70"/>
      <c r="P168" s="208">
        <f>O168*H168</f>
        <v>0</v>
      </c>
      <c r="Q168" s="208">
        <v>0</v>
      </c>
      <c r="R168" s="208">
        <f>Q168*H168</f>
        <v>0</v>
      </c>
      <c r="S168" s="208">
        <v>0</v>
      </c>
      <c r="T168" s="209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210" t="s">
        <v>118</v>
      </c>
      <c r="AT168" s="210" t="s">
        <v>114</v>
      </c>
      <c r="AU168" s="210" t="s">
        <v>79</v>
      </c>
      <c r="AY168" s="16" t="s">
        <v>112</v>
      </c>
      <c r="BE168" s="211">
        <f>IF(N168="základní",J168,0)</f>
        <v>0</v>
      </c>
      <c r="BF168" s="211">
        <f>IF(N168="snížená",J168,0)</f>
        <v>0</v>
      </c>
      <c r="BG168" s="211">
        <f>IF(N168="zákl. přenesená",J168,0)</f>
        <v>0</v>
      </c>
      <c r="BH168" s="211">
        <f>IF(N168="sníž. přenesená",J168,0)</f>
        <v>0</v>
      </c>
      <c r="BI168" s="211">
        <f>IF(N168="nulová",J168,0)</f>
        <v>0</v>
      </c>
      <c r="BJ168" s="16" t="s">
        <v>79</v>
      </c>
      <c r="BK168" s="211">
        <f>ROUND(I168*H168,2)</f>
        <v>0</v>
      </c>
      <c r="BL168" s="16" t="s">
        <v>118</v>
      </c>
      <c r="BM168" s="210" t="s">
        <v>233</v>
      </c>
    </row>
    <row r="169" spans="1:65" s="2" customFormat="1" ht="16.5" customHeight="1">
      <c r="A169" s="33"/>
      <c r="B169" s="34"/>
      <c r="C169" s="198" t="s">
        <v>234</v>
      </c>
      <c r="D169" s="198" t="s">
        <v>114</v>
      </c>
      <c r="E169" s="199" t="s">
        <v>235</v>
      </c>
      <c r="F169" s="200" t="s">
        <v>236</v>
      </c>
      <c r="G169" s="201" t="s">
        <v>232</v>
      </c>
      <c r="H169" s="202">
        <v>1</v>
      </c>
      <c r="I169" s="203"/>
      <c r="J169" s="204">
        <f>ROUND(I169*H169,2)</f>
        <v>0</v>
      </c>
      <c r="K169" s="205"/>
      <c r="L169" s="38"/>
      <c r="M169" s="206" t="s">
        <v>1</v>
      </c>
      <c r="N169" s="207" t="s">
        <v>39</v>
      </c>
      <c r="O169" s="70"/>
      <c r="P169" s="208">
        <f>O169*H169</f>
        <v>0</v>
      </c>
      <c r="Q169" s="208">
        <v>0</v>
      </c>
      <c r="R169" s="208">
        <f>Q169*H169</f>
        <v>0</v>
      </c>
      <c r="S169" s="208">
        <v>0</v>
      </c>
      <c r="T169" s="209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210" t="s">
        <v>118</v>
      </c>
      <c r="AT169" s="210" t="s">
        <v>114</v>
      </c>
      <c r="AU169" s="210" t="s">
        <v>79</v>
      </c>
      <c r="AY169" s="16" t="s">
        <v>112</v>
      </c>
      <c r="BE169" s="211">
        <f>IF(N169="základní",J169,0)</f>
        <v>0</v>
      </c>
      <c r="BF169" s="211">
        <f>IF(N169="snížená",J169,0)</f>
        <v>0</v>
      </c>
      <c r="BG169" s="211">
        <f>IF(N169="zákl. přenesená",J169,0)</f>
        <v>0</v>
      </c>
      <c r="BH169" s="211">
        <f>IF(N169="sníž. přenesená",J169,0)</f>
        <v>0</v>
      </c>
      <c r="BI169" s="211">
        <f>IF(N169="nulová",J169,0)</f>
        <v>0</v>
      </c>
      <c r="BJ169" s="16" t="s">
        <v>79</v>
      </c>
      <c r="BK169" s="211">
        <f>ROUND(I169*H169,2)</f>
        <v>0</v>
      </c>
      <c r="BL169" s="16" t="s">
        <v>118</v>
      </c>
      <c r="BM169" s="210" t="s">
        <v>237</v>
      </c>
    </row>
    <row r="170" spans="1:65" s="2" customFormat="1" ht="16.5" customHeight="1">
      <c r="A170" s="33"/>
      <c r="B170" s="34"/>
      <c r="C170" s="198" t="s">
        <v>238</v>
      </c>
      <c r="D170" s="198" t="s">
        <v>114</v>
      </c>
      <c r="E170" s="199" t="s">
        <v>239</v>
      </c>
      <c r="F170" s="200" t="s">
        <v>240</v>
      </c>
      <c r="G170" s="201" t="s">
        <v>232</v>
      </c>
      <c r="H170" s="202">
        <v>1</v>
      </c>
      <c r="I170" s="203"/>
      <c r="J170" s="204">
        <f>ROUND(I170*H170,2)</f>
        <v>0</v>
      </c>
      <c r="K170" s="205"/>
      <c r="L170" s="38"/>
      <c r="M170" s="236" t="s">
        <v>1</v>
      </c>
      <c r="N170" s="237" t="s">
        <v>39</v>
      </c>
      <c r="O170" s="238"/>
      <c r="P170" s="239">
        <f>O170*H170</f>
        <v>0</v>
      </c>
      <c r="Q170" s="239">
        <v>0</v>
      </c>
      <c r="R170" s="239">
        <f>Q170*H170</f>
        <v>0</v>
      </c>
      <c r="S170" s="239">
        <v>0</v>
      </c>
      <c r="T170" s="240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210" t="s">
        <v>118</v>
      </c>
      <c r="AT170" s="210" t="s">
        <v>114</v>
      </c>
      <c r="AU170" s="210" t="s">
        <v>79</v>
      </c>
      <c r="AY170" s="16" t="s">
        <v>112</v>
      </c>
      <c r="BE170" s="211">
        <f>IF(N170="základní",J170,0)</f>
        <v>0</v>
      </c>
      <c r="BF170" s="211">
        <f>IF(N170="snížená",J170,0)</f>
        <v>0</v>
      </c>
      <c r="BG170" s="211">
        <f>IF(N170="zákl. přenesená",J170,0)</f>
        <v>0</v>
      </c>
      <c r="BH170" s="211">
        <f>IF(N170="sníž. přenesená",J170,0)</f>
        <v>0</v>
      </c>
      <c r="BI170" s="211">
        <f>IF(N170="nulová",J170,0)</f>
        <v>0</v>
      </c>
      <c r="BJ170" s="16" t="s">
        <v>79</v>
      </c>
      <c r="BK170" s="211">
        <f>ROUND(I170*H170,2)</f>
        <v>0</v>
      </c>
      <c r="BL170" s="16" t="s">
        <v>118</v>
      </c>
      <c r="BM170" s="210" t="s">
        <v>241</v>
      </c>
    </row>
    <row r="171" spans="1:65" s="2" customFormat="1" ht="6.95" customHeight="1">
      <c r="A171" s="33"/>
      <c r="B171" s="53"/>
      <c r="C171" s="54"/>
      <c r="D171" s="54"/>
      <c r="E171" s="54"/>
      <c r="F171" s="54"/>
      <c r="G171" s="54"/>
      <c r="H171" s="54"/>
      <c r="I171" s="146"/>
      <c r="J171" s="54"/>
      <c r="K171" s="54"/>
      <c r="L171" s="38"/>
      <c r="M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</row>
  </sheetData>
  <sheetProtection algorithmName="SHA-512" hashValue="6ugJXrzp/RmuJz8A2GQXRIL65dRTPCYDS0PjVuHuh0i1Qih9XD8DvfcFqGFP+o8V5CsJtnzHmjo7HizTBmTkag==" saltValue="FEw5Eme3td5h+SDXkrEV0vgugqJhYtCwyYaMOyOzD/uiyCaa3uqlTt9CRqG5V+Voe7UBl2FjuNWKRMfaQNOz+Q==" spinCount="100000" sheet="1" objects="1" scenarios="1" formatColumns="0" formatRows="0" autoFilter="0"/>
  <autoFilter ref="C120:K170" xr:uid="{00000000-0009-0000-0000-000001000000}"/>
  <mergeCells count="6">
    <mergeCell ref="L2:V2"/>
    <mergeCell ref="E7:H7"/>
    <mergeCell ref="E16:H16"/>
    <mergeCell ref="E25:H25"/>
    <mergeCell ref="E85:H85"/>
    <mergeCell ref="E113:H113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20-02 - Prosklené hrazení...</vt:lpstr>
      <vt:lpstr>'20-02 - Prosklené hrazení...'!Názvy_tisku</vt:lpstr>
      <vt:lpstr>'Rekapitulace stavby'!Názvy_tisku</vt:lpstr>
      <vt:lpstr>'20-02 - Prosklené hrazení...'!Oblast_tisku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SYLVA01\Sylva</dc:creator>
  <cp:lastModifiedBy>Sylva</cp:lastModifiedBy>
  <cp:lastPrinted>2020-02-14T10:25:39Z</cp:lastPrinted>
  <dcterms:created xsi:type="dcterms:W3CDTF">2020-02-14T10:23:55Z</dcterms:created>
  <dcterms:modified xsi:type="dcterms:W3CDTF">2020-02-14T10:26:46Z</dcterms:modified>
</cp:coreProperties>
</file>