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oulikova\Dropbox\15545_KODUS_Veseli_nad_M_MAD\03_Dodatecne_informace\02_Dodatecna_informace_c_2\"/>
    </mc:Choice>
  </mc:AlternateContent>
  <bookViews>
    <workbookView xWindow="0" yWindow="0" windowWidth="10080" windowHeight="7530" firstSheet="5" activeTab="6"/>
  </bookViews>
  <sheets>
    <sheet name="Stavba" sheetId="1" r:id="rId1"/>
    <sheet name="SO01 SO01A KL" sheetId="2" r:id="rId2"/>
    <sheet name="SO01 SO01A Rek" sheetId="3" r:id="rId3"/>
    <sheet name="SO01 SO01A Pol" sheetId="4" r:id="rId4"/>
    <sheet name="SO01 RO01 KL" sheetId="5" r:id="rId5"/>
    <sheet name="SO01 RO01 Rek" sheetId="6" r:id="rId6"/>
    <sheet name="SO01 RO01 Pol" sheetId="7" r:id="rId7"/>
    <sheet name="SO01 SO01A KL-1" sheetId="8" r:id="rId8"/>
    <sheet name="SO01 SO01A Rek-1" sheetId="9" r:id="rId9"/>
    <sheet name="SO01 SO01A Pol-1" sheetId="10" r:id="rId10"/>
  </sheets>
  <definedNames>
    <definedName name="CelkemObjekty" localSheetId="0">Stavba!$F$31</definedName>
    <definedName name="CisloStavby" localSheetId="0">Stavba!$D$5</definedName>
    <definedName name="dadresa" localSheetId="0">Stavba!$D$8</definedName>
    <definedName name="DIČ" localSheetId="0">Stavba!$K$8</definedName>
    <definedName name="dmisto" localSheetId="0">Stavba!$D$9</definedName>
    <definedName name="dpsc" localSheetId="0">Stavba!$C$9</definedName>
    <definedName name="IČO" localSheetId="0">Stavba!$K$7</definedName>
    <definedName name="NazevObjektu" localSheetId="0">Stavba!$C$29</definedName>
    <definedName name="NazevStavby" localSheetId="0">Stavba!$E$5</definedName>
    <definedName name="_xlnm.Print_Titles" localSheetId="6">'SO01 RO01 Pol'!$1:$6</definedName>
    <definedName name="_xlnm.Print_Titles" localSheetId="5">'SO01 RO01 Rek'!$1:$6</definedName>
    <definedName name="_xlnm.Print_Titles" localSheetId="3">'SO01 SO01A Pol'!$1:$6</definedName>
    <definedName name="_xlnm.Print_Titles" localSheetId="9">'SO01 SO01A Pol-1'!$1:$6</definedName>
    <definedName name="_xlnm.Print_Titles" localSheetId="2">'SO01 SO01A Rek'!$1:$6</definedName>
    <definedName name="_xlnm.Print_Titles" localSheetId="8">'SO01 SO01A Rek-1'!$1:$6</definedName>
    <definedName name="Objednatel" localSheetId="0">Stavba!$D$11</definedName>
    <definedName name="Objekt" localSheetId="0">Stavba!$B$29</definedName>
    <definedName name="_xlnm.Print_Area" localSheetId="4">'SO01 RO01 KL'!$A$1:$G$45</definedName>
    <definedName name="_xlnm.Print_Area" localSheetId="6">'SO01 RO01 Pol'!$A$1:$K$888</definedName>
    <definedName name="_xlnm.Print_Area" localSheetId="5">'SO01 RO01 Rek'!$A$1:$I$42</definedName>
    <definedName name="_xlnm.Print_Area" localSheetId="1">'SO01 SO01A KL'!$A$1:$G$45</definedName>
    <definedName name="_xlnm.Print_Area" localSheetId="7">'SO01 SO01A KL-1'!$A$1:$G$45</definedName>
    <definedName name="_xlnm.Print_Area" localSheetId="3">'SO01 SO01A Pol'!$A$1:$K$14</definedName>
    <definedName name="_xlnm.Print_Area" localSheetId="9">'SO01 SO01A Pol-1'!$A$1:$K$14</definedName>
    <definedName name="_xlnm.Print_Area" localSheetId="2">'SO01 SO01A Rek'!$A$1:$I$23</definedName>
    <definedName name="_xlnm.Print_Area" localSheetId="8">'SO01 SO01A Rek-1'!$A$1:$I$23</definedName>
    <definedName name="_xlnm.Print_Area" localSheetId="0">Stavba!$B$1:$J$98</definedName>
    <definedName name="odic" localSheetId="0">Stavba!$K$12</definedName>
    <definedName name="oico" localSheetId="0">Stavba!$K$11</definedName>
    <definedName name="omisto" localSheetId="0">Stavba!$D$13</definedName>
    <definedName name="onazev" localSheetId="0">Stavba!$D$12</definedName>
    <definedName name="opsc" localSheetId="0">Stavba!$C$13</definedName>
    <definedName name="SazbaDPH1" localSheetId="0">Stavba!$D$19</definedName>
    <definedName name="SazbaDPH2" localSheetId="0">Stavba!$D$21</definedName>
    <definedName name="solver_lin" localSheetId="6" hidden="1">0</definedName>
    <definedName name="solver_lin" localSheetId="3" hidden="1">0</definedName>
    <definedName name="solver_lin" localSheetId="9" hidden="1">0</definedName>
    <definedName name="solver_num" localSheetId="6" hidden="1">0</definedName>
    <definedName name="solver_num" localSheetId="3" hidden="1">0</definedName>
    <definedName name="solver_num" localSheetId="9" hidden="1">0</definedName>
    <definedName name="solver_opt" localSheetId="6" hidden="1">'SO01 RO01 Pol'!#REF!</definedName>
    <definedName name="solver_opt" localSheetId="3" hidden="1">'SO01 SO01A Pol'!#REF!</definedName>
    <definedName name="solver_opt" localSheetId="9" hidden="1">'SO01 SO01A Pol-1'!#REF!</definedName>
    <definedName name="solver_typ" localSheetId="6" hidden="1">1</definedName>
    <definedName name="solver_typ" localSheetId="3" hidden="1">1</definedName>
    <definedName name="solver_typ" localSheetId="9" hidden="1">1</definedName>
    <definedName name="solver_val" localSheetId="6" hidden="1">0</definedName>
    <definedName name="solver_val" localSheetId="3" hidden="1">0</definedName>
    <definedName name="solver_val" localSheetId="9" hidden="1">0</definedName>
    <definedName name="SoucetDilu" localSheetId="0">Stavba!$F$79:$J$79</definedName>
    <definedName name="StavbaCelkem" localSheetId="0">Stavba!$H$31</definedName>
    <definedName name="Zhotovitel" localSheetId="0">Stavba!$D$7</definedName>
  </definedNames>
  <calcPr calcId="152511"/>
</workbook>
</file>

<file path=xl/calcChain.xml><?xml version="1.0" encoding="utf-8"?>
<calcChain xmlns="http://schemas.openxmlformats.org/spreadsheetml/2006/main">
  <c r="I21" i="9" l="1"/>
  <c r="D21" i="8"/>
  <c r="I20" i="9"/>
  <c r="G21" i="8" s="1"/>
  <c r="D20" i="8"/>
  <c r="I19" i="9"/>
  <c r="G20" i="8" s="1"/>
  <c r="G19" i="8"/>
  <c r="D19" i="8"/>
  <c r="I18" i="9"/>
  <c r="D18" i="8"/>
  <c r="I17" i="9"/>
  <c r="G18" i="8" s="1"/>
  <c r="D17" i="8"/>
  <c r="I16" i="9"/>
  <c r="G17" i="8" s="1"/>
  <c r="D16" i="8"/>
  <c r="I15" i="9"/>
  <c r="G16" i="8" s="1"/>
  <c r="D15" i="8"/>
  <c r="I14" i="9"/>
  <c r="BE13" i="10"/>
  <c r="BD13" i="10"/>
  <c r="BC13" i="10"/>
  <c r="BB13" i="10"/>
  <c r="BB14" i="10" s="1"/>
  <c r="F8" i="9" s="1"/>
  <c r="K13" i="10"/>
  <c r="I13" i="10"/>
  <c r="G13" i="10"/>
  <c r="BA13" i="10" s="1"/>
  <c r="BA14" i="10" s="1"/>
  <c r="E8" i="9" s="1"/>
  <c r="B8" i="9"/>
  <c r="A8" i="9"/>
  <c r="BE14" i="10"/>
  <c r="I8" i="9" s="1"/>
  <c r="BD14" i="10"/>
  <c r="H8" i="9" s="1"/>
  <c r="BC14" i="10"/>
  <c r="G8" i="9" s="1"/>
  <c r="K14" i="10"/>
  <c r="I14" i="10"/>
  <c r="BE10" i="10"/>
  <c r="BE11" i="10" s="1"/>
  <c r="I7" i="9" s="1"/>
  <c r="BD10" i="10"/>
  <c r="BC10" i="10"/>
  <c r="BB10" i="10"/>
  <c r="BB11" i="10" s="1"/>
  <c r="F7" i="9" s="1"/>
  <c r="K10" i="10"/>
  <c r="I10" i="10"/>
  <c r="G10" i="10"/>
  <c r="BA10" i="10" s="1"/>
  <c r="BE9" i="10"/>
  <c r="BD9" i="10"/>
  <c r="BC9" i="10"/>
  <c r="BB9" i="10"/>
  <c r="K9" i="10"/>
  <c r="K11" i="10" s="1"/>
  <c r="I9" i="10"/>
  <c r="G9" i="10"/>
  <c r="BA9" i="10" s="1"/>
  <c r="BE8" i="10"/>
  <c r="BD8" i="10"/>
  <c r="BC8" i="10"/>
  <c r="BC11" i="10" s="1"/>
  <c r="G7" i="9" s="1"/>
  <c r="G9" i="9" s="1"/>
  <c r="C18" i="8" s="1"/>
  <c r="BB8" i="10"/>
  <c r="K8" i="10"/>
  <c r="I8" i="10"/>
  <c r="I11" i="10" s="1"/>
  <c r="G8" i="10"/>
  <c r="B7" i="9"/>
  <c r="A7" i="9"/>
  <c r="BD11" i="10"/>
  <c r="H7" i="9" s="1"/>
  <c r="E4" i="10"/>
  <c r="F3" i="10"/>
  <c r="C33" i="8"/>
  <c r="F33" i="8" s="1"/>
  <c r="C31" i="8"/>
  <c r="G7" i="8"/>
  <c r="BE887" i="7"/>
  <c r="BD887" i="7"/>
  <c r="BC887" i="7"/>
  <c r="BB887" i="7"/>
  <c r="K887" i="7"/>
  <c r="I887" i="7"/>
  <c r="G887" i="7"/>
  <c r="BA887" i="7" s="1"/>
  <c r="BE886" i="7"/>
  <c r="BD886" i="7"/>
  <c r="BC886" i="7"/>
  <c r="BB886" i="7"/>
  <c r="K886" i="7"/>
  <c r="I886" i="7"/>
  <c r="G886" i="7"/>
  <c r="BA886" i="7" s="1"/>
  <c r="BE885" i="7"/>
  <c r="BD885" i="7"/>
  <c r="BC885" i="7"/>
  <c r="BC888" i="7" s="1"/>
  <c r="G35" i="6" s="1"/>
  <c r="BB885" i="7"/>
  <c r="K885" i="7"/>
  <c r="I885" i="7"/>
  <c r="G885" i="7"/>
  <c r="BA885" i="7" s="1"/>
  <c r="BE884" i="7"/>
  <c r="BD884" i="7"/>
  <c r="BC884" i="7"/>
  <c r="BB884" i="7"/>
  <c r="K884" i="7"/>
  <c r="I884" i="7"/>
  <c r="G884" i="7"/>
  <c r="BA884" i="7" s="1"/>
  <c r="BE883" i="7"/>
  <c r="BD883" i="7"/>
  <c r="BC883" i="7"/>
  <c r="BB883" i="7"/>
  <c r="K883" i="7"/>
  <c r="I883" i="7"/>
  <c r="G883" i="7"/>
  <c r="BA883" i="7" s="1"/>
  <c r="BE882" i="7"/>
  <c r="BD882" i="7"/>
  <c r="BD888" i="7" s="1"/>
  <c r="H35" i="6" s="1"/>
  <c r="BC882" i="7"/>
  <c r="BB882" i="7"/>
  <c r="K882" i="7"/>
  <c r="I882" i="7"/>
  <c r="I888" i="7" s="1"/>
  <c r="G882" i="7"/>
  <c r="BA882" i="7" s="1"/>
  <c r="B35" i="6"/>
  <c r="A35" i="6"/>
  <c r="BE888" i="7"/>
  <c r="I35" i="6" s="1"/>
  <c r="BE879" i="7"/>
  <c r="BE880" i="7" s="1"/>
  <c r="I34" i="6" s="1"/>
  <c r="BC879" i="7"/>
  <c r="BC880" i="7" s="1"/>
  <c r="G34" i="6" s="1"/>
  <c r="BB879" i="7"/>
  <c r="BB880" i="7" s="1"/>
  <c r="F34" i="6" s="1"/>
  <c r="BA879" i="7"/>
  <c r="BA880" i="7" s="1"/>
  <c r="E34" i="6" s="1"/>
  <c r="K879" i="7"/>
  <c r="I879" i="7"/>
  <c r="I880" i="7" s="1"/>
  <c r="G879" i="7"/>
  <c r="B34" i="6"/>
  <c r="A34" i="6"/>
  <c r="K880" i="7"/>
  <c r="BE876" i="7"/>
  <c r="BC876" i="7"/>
  <c r="BB876" i="7"/>
  <c r="BB877" i="7" s="1"/>
  <c r="F33" i="6" s="1"/>
  <c r="BA876" i="7"/>
  <c r="K876" i="7"/>
  <c r="K877" i="7" s="1"/>
  <c r="I876" i="7"/>
  <c r="I877" i="7" s="1"/>
  <c r="G876" i="7"/>
  <c r="BD876" i="7" s="1"/>
  <c r="BD877" i="7" s="1"/>
  <c r="H33" i="6" s="1"/>
  <c r="B33" i="6"/>
  <c r="A33" i="6"/>
  <c r="BE877" i="7"/>
  <c r="I33" i="6" s="1"/>
  <c r="BC877" i="7"/>
  <c r="G33" i="6" s="1"/>
  <c r="BA877" i="7"/>
  <c r="E33" i="6" s="1"/>
  <c r="BE873" i="7"/>
  <c r="BC873" i="7"/>
  <c r="BB873" i="7"/>
  <c r="BA873" i="7"/>
  <c r="K873" i="7"/>
  <c r="I873" i="7"/>
  <c r="G873" i="7"/>
  <c r="BD873" i="7" s="1"/>
  <c r="BE872" i="7"/>
  <c r="BC872" i="7"/>
  <c r="BB872" i="7"/>
  <c r="BB874" i="7" s="1"/>
  <c r="F32" i="6" s="1"/>
  <c r="BA872" i="7"/>
  <c r="K872" i="7"/>
  <c r="I872" i="7"/>
  <c r="G872" i="7"/>
  <c r="B32" i="6"/>
  <c r="A32" i="6"/>
  <c r="K874" i="7"/>
  <c r="BE844" i="7"/>
  <c r="BD844" i="7"/>
  <c r="BD870" i="7" s="1"/>
  <c r="H31" i="6" s="1"/>
  <c r="BC844" i="7"/>
  <c r="BA844" i="7"/>
  <c r="K844" i="7"/>
  <c r="K870" i="7" s="1"/>
  <c r="I844" i="7"/>
  <c r="I870" i="7" s="1"/>
  <c r="G844" i="7"/>
  <c r="BB844" i="7" s="1"/>
  <c r="BB870" i="7" s="1"/>
  <c r="F31" i="6" s="1"/>
  <c r="B31" i="6"/>
  <c r="A31" i="6"/>
  <c r="BE870" i="7"/>
  <c r="I31" i="6" s="1"/>
  <c r="BC870" i="7"/>
  <c r="G31" i="6" s="1"/>
  <c r="BA870" i="7"/>
  <c r="E31" i="6" s="1"/>
  <c r="BE813" i="7"/>
  <c r="BE842" i="7" s="1"/>
  <c r="I30" i="6" s="1"/>
  <c r="BD813" i="7"/>
  <c r="BC813" i="7"/>
  <c r="BC842" i="7" s="1"/>
  <c r="G30" i="6" s="1"/>
  <c r="BA813" i="7"/>
  <c r="BA842" i="7" s="1"/>
  <c r="E30" i="6" s="1"/>
  <c r="K813" i="7"/>
  <c r="K842" i="7" s="1"/>
  <c r="I813" i="7"/>
  <c r="I842" i="7" s="1"/>
  <c r="G813" i="7"/>
  <c r="BB813" i="7" s="1"/>
  <c r="BB842" i="7" s="1"/>
  <c r="F30" i="6" s="1"/>
  <c r="B30" i="6"/>
  <c r="A30" i="6"/>
  <c r="BD842" i="7"/>
  <c r="H30" i="6" s="1"/>
  <c r="G842" i="7"/>
  <c r="BE810" i="7"/>
  <c r="BE811" i="7" s="1"/>
  <c r="I29" i="6" s="1"/>
  <c r="BD810" i="7"/>
  <c r="BC810" i="7"/>
  <c r="BA810" i="7"/>
  <c r="K810" i="7"/>
  <c r="I810" i="7"/>
  <c r="G810" i="7"/>
  <c r="BB810" i="7" s="1"/>
  <c r="BE806" i="7"/>
  <c r="BD806" i="7"/>
  <c r="BC806" i="7"/>
  <c r="BA806" i="7"/>
  <c r="K806" i="7"/>
  <c r="I806" i="7"/>
  <c r="G806" i="7"/>
  <c r="BB806" i="7" s="1"/>
  <c r="BE804" i="7"/>
  <c r="BD804" i="7"/>
  <c r="BC804" i="7"/>
  <c r="BC811" i="7" s="1"/>
  <c r="G29" i="6" s="1"/>
  <c r="BA804" i="7"/>
  <c r="BA811" i="7" s="1"/>
  <c r="E29" i="6" s="1"/>
  <c r="K804" i="7"/>
  <c r="I804" i="7"/>
  <c r="G804" i="7"/>
  <c r="B29" i="6"/>
  <c r="A29" i="6"/>
  <c r="BE801" i="7"/>
  <c r="BD801" i="7"/>
  <c r="BC801" i="7"/>
  <c r="BA801" i="7"/>
  <c r="K801" i="7"/>
  <c r="I801" i="7"/>
  <c r="G801" i="7"/>
  <c r="BB801" i="7" s="1"/>
  <c r="BE797" i="7"/>
  <c r="BD797" i="7"/>
  <c r="BC797" i="7"/>
  <c r="BA797" i="7"/>
  <c r="K797" i="7"/>
  <c r="I797" i="7"/>
  <c r="G797" i="7"/>
  <c r="BB797" i="7" s="1"/>
  <c r="BE796" i="7"/>
  <c r="BD796" i="7"/>
  <c r="BC796" i="7"/>
  <c r="BA796" i="7"/>
  <c r="K796" i="7"/>
  <c r="I796" i="7"/>
  <c r="G796" i="7"/>
  <c r="BB796" i="7" s="1"/>
  <c r="BE795" i="7"/>
  <c r="BD795" i="7"/>
  <c r="BC795" i="7"/>
  <c r="BA795" i="7"/>
  <c r="K795" i="7"/>
  <c r="K802" i="7" s="1"/>
  <c r="I795" i="7"/>
  <c r="G795" i="7"/>
  <c r="BB795" i="7" s="1"/>
  <c r="BE791" i="7"/>
  <c r="BD791" i="7"/>
  <c r="BD802" i="7" s="1"/>
  <c r="H28" i="6" s="1"/>
  <c r="BC791" i="7"/>
  <c r="BA791" i="7"/>
  <c r="K791" i="7"/>
  <c r="I791" i="7"/>
  <c r="G791" i="7"/>
  <c r="BB791" i="7" s="1"/>
  <c r="BE787" i="7"/>
  <c r="BD787" i="7"/>
  <c r="BC787" i="7"/>
  <c r="BC802" i="7" s="1"/>
  <c r="G28" i="6" s="1"/>
  <c r="BA787" i="7"/>
  <c r="K787" i="7"/>
  <c r="I787" i="7"/>
  <c r="G787" i="7"/>
  <c r="BB787" i="7" s="1"/>
  <c r="BB802" i="7" s="1"/>
  <c r="F28" i="6" s="1"/>
  <c r="B28" i="6"/>
  <c r="A28" i="6"/>
  <c r="G802" i="7"/>
  <c r="BE784" i="7"/>
  <c r="BD784" i="7"/>
  <c r="BC784" i="7"/>
  <c r="BA784" i="7"/>
  <c r="K784" i="7"/>
  <c r="I784" i="7"/>
  <c r="G784" i="7"/>
  <c r="BB784" i="7" s="1"/>
  <c r="BE783" i="7"/>
  <c r="BD783" i="7"/>
  <c r="BC783" i="7"/>
  <c r="BA783" i="7"/>
  <c r="K783" i="7"/>
  <c r="I783" i="7"/>
  <c r="G783" i="7"/>
  <c r="BB783" i="7" s="1"/>
  <c r="BE782" i="7"/>
  <c r="BD782" i="7"/>
  <c r="BC782" i="7"/>
  <c r="BA782" i="7"/>
  <c r="K782" i="7"/>
  <c r="I782" i="7"/>
  <c r="G782" i="7"/>
  <c r="BB782" i="7" s="1"/>
  <c r="BE781" i="7"/>
  <c r="BD781" i="7"/>
  <c r="BC781" i="7"/>
  <c r="BA781" i="7"/>
  <c r="K781" i="7"/>
  <c r="I781" i="7"/>
  <c r="G781" i="7"/>
  <c r="BB781" i="7" s="1"/>
  <c r="BE780" i="7"/>
  <c r="BD780" i="7"/>
  <c r="BC780" i="7"/>
  <c r="BC785" i="7" s="1"/>
  <c r="G27" i="6" s="1"/>
  <c r="BA780" i="7"/>
  <c r="BA785" i="7" s="1"/>
  <c r="E27" i="6" s="1"/>
  <c r="K780" i="7"/>
  <c r="I780" i="7"/>
  <c r="G780" i="7"/>
  <c r="BB780" i="7" s="1"/>
  <c r="B27" i="6"/>
  <c r="A27" i="6"/>
  <c r="BE777" i="7"/>
  <c r="BD777" i="7"/>
  <c r="BC777" i="7"/>
  <c r="BA777" i="7"/>
  <c r="K777" i="7"/>
  <c r="I777" i="7"/>
  <c r="G777" i="7"/>
  <c r="BB777" i="7" s="1"/>
  <c r="BE775" i="7"/>
  <c r="BD775" i="7"/>
  <c r="BC775" i="7"/>
  <c r="BA775" i="7"/>
  <c r="K775" i="7"/>
  <c r="I775" i="7"/>
  <c r="G775" i="7"/>
  <c r="BB775" i="7" s="1"/>
  <c r="BE774" i="7"/>
  <c r="BD774" i="7"/>
  <c r="BC774" i="7"/>
  <c r="BA774" i="7"/>
  <c r="K774" i="7"/>
  <c r="I774" i="7"/>
  <c r="G774" i="7"/>
  <c r="BB774" i="7" s="1"/>
  <c r="BE772" i="7"/>
  <c r="BD772" i="7"/>
  <c r="BC772" i="7"/>
  <c r="BA772" i="7"/>
  <c r="K772" i="7"/>
  <c r="I772" i="7"/>
  <c r="G772" i="7"/>
  <c r="BB772" i="7" s="1"/>
  <c r="BE770" i="7"/>
  <c r="BD770" i="7"/>
  <c r="BC770" i="7"/>
  <c r="BA770" i="7"/>
  <c r="K770" i="7"/>
  <c r="I770" i="7"/>
  <c r="G770" i="7"/>
  <c r="BB770" i="7" s="1"/>
  <c r="BE768" i="7"/>
  <c r="BD768" i="7"/>
  <c r="BC768" i="7"/>
  <c r="BA768" i="7"/>
  <c r="K768" i="7"/>
  <c r="I768" i="7"/>
  <c r="G768" i="7"/>
  <c r="BB768" i="7" s="1"/>
  <c r="BE767" i="7"/>
  <c r="BD767" i="7"/>
  <c r="BC767" i="7"/>
  <c r="BA767" i="7"/>
  <c r="K767" i="7"/>
  <c r="I767" i="7"/>
  <c r="G767" i="7"/>
  <c r="BB767" i="7" s="1"/>
  <c r="BE766" i="7"/>
  <c r="BD766" i="7"/>
  <c r="BD778" i="7" s="1"/>
  <c r="H26" i="6" s="1"/>
  <c r="BC766" i="7"/>
  <c r="BA766" i="7"/>
  <c r="K766" i="7"/>
  <c r="I766" i="7"/>
  <c r="G766" i="7"/>
  <c r="BB766" i="7" s="1"/>
  <c r="BE765" i="7"/>
  <c r="BD765" i="7"/>
  <c r="BC765" i="7"/>
  <c r="BC778" i="7" s="1"/>
  <c r="G26" i="6" s="1"/>
  <c r="BA765" i="7"/>
  <c r="K765" i="7"/>
  <c r="I765" i="7"/>
  <c r="G765" i="7"/>
  <c r="B26" i="6"/>
  <c r="A26" i="6"/>
  <c r="K778" i="7"/>
  <c r="BE762" i="7"/>
  <c r="BD762" i="7"/>
  <c r="BC762" i="7"/>
  <c r="BA762" i="7"/>
  <c r="K762" i="7"/>
  <c r="I762" i="7"/>
  <c r="G762" i="7"/>
  <c r="BB762" i="7" s="1"/>
  <c r="BE761" i="7"/>
  <c r="BD761" i="7"/>
  <c r="BC761" i="7"/>
  <c r="BA761" i="7"/>
  <c r="K761" i="7"/>
  <c r="I761" i="7"/>
  <c r="G761" i="7"/>
  <c r="BB761" i="7" s="1"/>
  <c r="BE760" i="7"/>
  <c r="BD760" i="7"/>
  <c r="BC760" i="7"/>
  <c r="BA760" i="7"/>
  <c r="K760" i="7"/>
  <c r="I760" i="7"/>
  <c r="G760" i="7"/>
  <c r="BB760" i="7" s="1"/>
  <c r="BE759" i="7"/>
  <c r="BD759" i="7"/>
  <c r="BC759" i="7"/>
  <c r="BA759" i="7"/>
  <c r="K759" i="7"/>
  <c r="I759" i="7"/>
  <c r="G759" i="7"/>
  <c r="BB759" i="7" s="1"/>
  <c r="BE758" i="7"/>
  <c r="BD758" i="7"/>
  <c r="BC758" i="7"/>
  <c r="BA758" i="7"/>
  <c r="K758" i="7"/>
  <c r="I758" i="7"/>
  <c r="G758" i="7"/>
  <c r="BB758" i="7" s="1"/>
  <c r="BE757" i="7"/>
  <c r="BD757" i="7"/>
  <c r="BC757" i="7"/>
  <c r="BA757" i="7"/>
  <c r="K757" i="7"/>
  <c r="I757" i="7"/>
  <c r="G757" i="7"/>
  <c r="BB757" i="7" s="1"/>
  <c r="BE756" i="7"/>
  <c r="BD756" i="7"/>
  <c r="BC756" i="7"/>
  <c r="BA756" i="7"/>
  <c r="K756" i="7"/>
  <c r="I756" i="7"/>
  <c r="G756" i="7"/>
  <c r="BB756" i="7" s="1"/>
  <c r="BE755" i="7"/>
  <c r="BE763" i="7" s="1"/>
  <c r="I25" i="6" s="1"/>
  <c r="BD755" i="7"/>
  <c r="BC755" i="7"/>
  <c r="BA755" i="7"/>
  <c r="K755" i="7"/>
  <c r="I755" i="7"/>
  <c r="G755" i="7"/>
  <c r="BB755" i="7" s="1"/>
  <c r="BE754" i="7"/>
  <c r="BD754" i="7"/>
  <c r="BC754" i="7"/>
  <c r="BA754" i="7"/>
  <c r="K754" i="7"/>
  <c r="I754" i="7"/>
  <c r="G754" i="7"/>
  <c r="BB754" i="7" s="1"/>
  <c r="BE753" i="7"/>
  <c r="BD753" i="7"/>
  <c r="BC753" i="7"/>
  <c r="BC763" i="7" s="1"/>
  <c r="G25" i="6" s="1"/>
  <c r="BA753" i="7"/>
  <c r="K753" i="7"/>
  <c r="I753" i="7"/>
  <c r="G753" i="7"/>
  <c r="G763" i="7" s="1"/>
  <c r="B25" i="6"/>
  <c r="A25" i="6"/>
  <c r="BA763" i="7"/>
  <c r="E25" i="6" s="1"/>
  <c r="BE750" i="7"/>
  <c r="BD750" i="7"/>
  <c r="BC750" i="7"/>
  <c r="BA750" i="7"/>
  <c r="K750" i="7"/>
  <c r="I750" i="7"/>
  <c r="G750" i="7"/>
  <c r="BB750" i="7" s="1"/>
  <c r="BE749" i="7"/>
  <c r="BD749" i="7"/>
  <c r="BC749" i="7"/>
  <c r="BA749" i="7"/>
  <c r="K749" i="7"/>
  <c r="I749" i="7"/>
  <c r="G749" i="7"/>
  <c r="BB749" i="7" s="1"/>
  <c r="BE748" i="7"/>
  <c r="BD748" i="7"/>
  <c r="BC748" i="7"/>
  <c r="BA748" i="7"/>
  <c r="K748" i="7"/>
  <c r="I748" i="7"/>
  <c r="G748" i="7"/>
  <c r="BB748" i="7" s="1"/>
  <c r="BE747" i="7"/>
  <c r="BD747" i="7"/>
  <c r="BC747" i="7"/>
  <c r="BA747" i="7"/>
  <c r="K747" i="7"/>
  <c r="I747" i="7"/>
  <c r="G747" i="7"/>
  <c r="BB747" i="7" s="1"/>
  <c r="BE746" i="7"/>
  <c r="BD746" i="7"/>
  <c r="BC746" i="7"/>
  <c r="BA746" i="7"/>
  <c r="K746" i="7"/>
  <c r="I746" i="7"/>
  <c r="G746" i="7"/>
  <c r="BB746" i="7" s="1"/>
  <c r="BE745" i="7"/>
  <c r="BD745" i="7"/>
  <c r="BC745" i="7"/>
  <c r="BA745" i="7"/>
  <c r="K745" i="7"/>
  <c r="I745" i="7"/>
  <c r="G745" i="7"/>
  <c r="BB745" i="7" s="1"/>
  <c r="BE744" i="7"/>
  <c r="BD744" i="7"/>
  <c r="BC744" i="7"/>
  <c r="BA744" i="7"/>
  <c r="K744" i="7"/>
  <c r="I744" i="7"/>
  <c r="G744" i="7"/>
  <c r="BB744" i="7" s="1"/>
  <c r="BE742" i="7"/>
  <c r="BD742" i="7"/>
  <c r="BC742" i="7"/>
  <c r="BA742" i="7"/>
  <c r="K742" i="7"/>
  <c r="I742" i="7"/>
  <c r="G742" i="7"/>
  <c r="BB742" i="7" s="1"/>
  <c r="BE738" i="7"/>
  <c r="BD738" i="7"/>
  <c r="BC738" i="7"/>
  <c r="BA738" i="7"/>
  <c r="K738" i="7"/>
  <c r="I738" i="7"/>
  <c r="G738" i="7"/>
  <c r="BB738" i="7" s="1"/>
  <c r="BE737" i="7"/>
  <c r="BD737" i="7"/>
  <c r="BC737" i="7"/>
  <c r="BA737" i="7"/>
  <c r="K737" i="7"/>
  <c r="I737" i="7"/>
  <c r="G737" i="7"/>
  <c r="BB737" i="7" s="1"/>
  <c r="BE736" i="7"/>
  <c r="BD736" i="7"/>
  <c r="BC736" i="7"/>
  <c r="BA736" i="7"/>
  <c r="K736" i="7"/>
  <c r="I736" i="7"/>
  <c r="G736" i="7"/>
  <c r="BB736" i="7" s="1"/>
  <c r="BE732" i="7"/>
  <c r="BD732" i="7"/>
  <c r="BD751" i="7" s="1"/>
  <c r="H24" i="6" s="1"/>
  <c r="BC732" i="7"/>
  <c r="BA732" i="7"/>
  <c r="K732" i="7"/>
  <c r="I732" i="7"/>
  <c r="G732" i="7"/>
  <c r="BB732" i="7" s="1"/>
  <c r="BE730" i="7"/>
  <c r="BD730" i="7"/>
  <c r="BC730" i="7"/>
  <c r="BC751" i="7" s="1"/>
  <c r="G24" i="6" s="1"/>
  <c r="BA730" i="7"/>
  <c r="K730" i="7"/>
  <c r="I730" i="7"/>
  <c r="G730" i="7"/>
  <c r="B24" i="6"/>
  <c r="A24" i="6"/>
  <c r="K751" i="7"/>
  <c r="BE727" i="7"/>
  <c r="BD727" i="7"/>
  <c r="BC727" i="7"/>
  <c r="BC728" i="7" s="1"/>
  <c r="G23" i="6" s="1"/>
  <c r="BA727" i="7"/>
  <c r="K727" i="7"/>
  <c r="I727" i="7"/>
  <c r="G727" i="7"/>
  <c r="BB727" i="7" s="1"/>
  <c r="BE725" i="7"/>
  <c r="BD725" i="7"/>
  <c r="BC725" i="7"/>
  <c r="BA725" i="7"/>
  <c r="K725" i="7"/>
  <c r="I725" i="7"/>
  <c r="I728" i="7" s="1"/>
  <c r="G725" i="7"/>
  <c r="BB725" i="7" s="1"/>
  <c r="B23" i="6"/>
  <c r="A23" i="6"/>
  <c r="BE728" i="7"/>
  <c r="I23" i="6" s="1"/>
  <c r="BA728" i="7"/>
  <c r="E23" i="6" s="1"/>
  <c r="BE722" i="7"/>
  <c r="BD722" i="7"/>
  <c r="BC722" i="7"/>
  <c r="BA722" i="7"/>
  <c r="K722" i="7"/>
  <c r="I722" i="7"/>
  <c r="G722" i="7"/>
  <c r="BB722" i="7" s="1"/>
  <c r="BE720" i="7"/>
  <c r="BD720" i="7"/>
  <c r="BC720" i="7"/>
  <c r="BA720" i="7"/>
  <c r="K720" i="7"/>
  <c r="I720" i="7"/>
  <c r="G720" i="7"/>
  <c r="BB720" i="7" s="1"/>
  <c r="BE718" i="7"/>
  <c r="BD718" i="7"/>
  <c r="BC718" i="7"/>
  <c r="BA718" i="7"/>
  <c r="K718" i="7"/>
  <c r="I718" i="7"/>
  <c r="G718" i="7"/>
  <c r="BB718" i="7" s="1"/>
  <c r="BE709" i="7"/>
  <c r="BD709" i="7"/>
  <c r="BC709" i="7"/>
  <c r="BA709" i="7"/>
  <c r="K709" i="7"/>
  <c r="I709" i="7"/>
  <c r="G709" i="7"/>
  <c r="BB709" i="7" s="1"/>
  <c r="BE707" i="7"/>
  <c r="BD707" i="7"/>
  <c r="BD723" i="7" s="1"/>
  <c r="H22" i="6" s="1"/>
  <c r="BC707" i="7"/>
  <c r="BA707" i="7"/>
  <c r="K707" i="7"/>
  <c r="I707" i="7"/>
  <c r="G707" i="7"/>
  <c r="BB707" i="7" s="1"/>
  <c r="BE705" i="7"/>
  <c r="BD705" i="7"/>
  <c r="BC705" i="7"/>
  <c r="BA705" i="7"/>
  <c r="K705" i="7"/>
  <c r="I705" i="7"/>
  <c r="G705" i="7"/>
  <c r="BE688" i="7"/>
  <c r="BD688" i="7"/>
  <c r="BC688" i="7"/>
  <c r="BA688" i="7"/>
  <c r="K688" i="7"/>
  <c r="I688" i="7"/>
  <c r="G688" i="7"/>
  <c r="BB688" i="7" s="1"/>
  <c r="BE686" i="7"/>
  <c r="BE723" i="7" s="1"/>
  <c r="I22" i="6" s="1"/>
  <c r="BD686" i="7"/>
  <c r="BC686" i="7"/>
  <c r="BA686" i="7"/>
  <c r="K686" i="7"/>
  <c r="K723" i="7" s="1"/>
  <c r="I686" i="7"/>
  <c r="G686" i="7"/>
  <c r="BB686" i="7" s="1"/>
  <c r="B22" i="6"/>
  <c r="A22" i="6"/>
  <c r="BE683" i="7"/>
  <c r="BD683" i="7"/>
  <c r="BD684" i="7" s="1"/>
  <c r="H21" i="6" s="1"/>
  <c r="BC683" i="7"/>
  <c r="BA683" i="7"/>
  <c r="K683" i="7"/>
  <c r="K684" i="7" s="1"/>
  <c r="I683" i="7"/>
  <c r="I684" i="7" s="1"/>
  <c r="G683" i="7"/>
  <c r="G684" i="7" s="1"/>
  <c r="B21" i="6"/>
  <c r="A21" i="6"/>
  <c r="BE684" i="7"/>
  <c r="I21" i="6" s="1"/>
  <c r="BC684" i="7"/>
  <c r="G21" i="6" s="1"/>
  <c r="BA684" i="7"/>
  <c r="E21" i="6" s="1"/>
  <c r="BE680" i="7"/>
  <c r="BD680" i="7"/>
  <c r="BC680" i="7"/>
  <c r="BA680" i="7"/>
  <c r="K680" i="7"/>
  <c r="I680" i="7"/>
  <c r="G680" i="7"/>
  <c r="BB680" i="7" s="1"/>
  <c r="BE679" i="7"/>
  <c r="BD679" i="7"/>
  <c r="BC679" i="7"/>
  <c r="BA679" i="7"/>
  <c r="K679" i="7"/>
  <c r="I679" i="7"/>
  <c r="I681" i="7" s="1"/>
  <c r="G679" i="7"/>
  <c r="BB679" i="7" s="1"/>
  <c r="B20" i="6"/>
  <c r="A20" i="6"/>
  <c r="BD681" i="7"/>
  <c r="H20" i="6" s="1"/>
  <c r="G681" i="7"/>
  <c r="BE676" i="7"/>
  <c r="BD676" i="7"/>
  <c r="BC676" i="7"/>
  <c r="BA676" i="7"/>
  <c r="K676" i="7"/>
  <c r="I676" i="7"/>
  <c r="G676" i="7"/>
  <c r="BB676" i="7" s="1"/>
  <c r="BE674" i="7"/>
  <c r="BD674" i="7"/>
  <c r="BC674" i="7"/>
  <c r="BA674" i="7"/>
  <c r="K674" i="7"/>
  <c r="I674" i="7"/>
  <c r="G674" i="7"/>
  <c r="BB674" i="7" s="1"/>
  <c r="BE672" i="7"/>
  <c r="BD672" i="7"/>
  <c r="BC672" i="7"/>
  <c r="BA672" i="7"/>
  <c r="K672" i="7"/>
  <c r="I672" i="7"/>
  <c r="G672" i="7"/>
  <c r="BB672" i="7" s="1"/>
  <c r="BE669" i="7"/>
  <c r="BD669" i="7"/>
  <c r="BC669" i="7"/>
  <c r="BA669" i="7"/>
  <c r="K669" i="7"/>
  <c r="I669" i="7"/>
  <c r="G669" i="7"/>
  <c r="BB669" i="7" s="1"/>
  <c r="BE666" i="7"/>
  <c r="BD666" i="7"/>
  <c r="BC666" i="7"/>
  <c r="BA666" i="7"/>
  <c r="K666" i="7"/>
  <c r="I666" i="7"/>
  <c r="G666" i="7"/>
  <c r="BB666" i="7" s="1"/>
  <c r="BE661" i="7"/>
  <c r="BD661" i="7"/>
  <c r="BC661" i="7"/>
  <c r="BA661" i="7"/>
  <c r="K661" i="7"/>
  <c r="I661" i="7"/>
  <c r="G661" i="7"/>
  <c r="BB661" i="7" s="1"/>
  <c r="BE654" i="7"/>
  <c r="BD654" i="7"/>
  <c r="BC654" i="7"/>
  <c r="BA654" i="7"/>
  <c r="K654" i="7"/>
  <c r="I654" i="7"/>
  <c r="G654" i="7"/>
  <c r="BB654" i="7" s="1"/>
  <c r="BE652" i="7"/>
  <c r="BD652" i="7"/>
  <c r="BC652" i="7"/>
  <c r="BA652" i="7"/>
  <c r="K652" i="7"/>
  <c r="I652" i="7"/>
  <c r="G652" i="7"/>
  <c r="BB652" i="7" s="1"/>
  <c r="BE635" i="7"/>
  <c r="BD635" i="7"/>
  <c r="BC635" i="7"/>
  <c r="BA635" i="7"/>
  <c r="K635" i="7"/>
  <c r="I635" i="7"/>
  <c r="G635" i="7"/>
  <c r="BB635" i="7" s="1"/>
  <c r="BE632" i="7"/>
  <c r="BD632" i="7"/>
  <c r="BC632" i="7"/>
  <c r="BA632" i="7"/>
  <c r="K632" i="7"/>
  <c r="I632" i="7"/>
  <c r="G632" i="7"/>
  <c r="BB632" i="7" s="1"/>
  <c r="BE627" i="7"/>
  <c r="BD627" i="7"/>
  <c r="BC627" i="7"/>
  <c r="BA627" i="7"/>
  <c r="K627" i="7"/>
  <c r="I627" i="7"/>
  <c r="G627" i="7"/>
  <c r="BB627" i="7" s="1"/>
  <c r="BE625" i="7"/>
  <c r="BD625" i="7"/>
  <c r="BC625" i="7"/>
  <c r="BC677" i="7" s="1"/>
  <c r="G19" i="6" s="1"/>
  <c r="BA625" i="7"/>
  <c r="K625" i="7"/>
  <c r="I625" i="7"/>
  <c r="G625" i="7"/>
  <c r="BB625" i="7" s="1"/>
  <c r="BE623" i="7"/>
  <c r="BD623" i="7"/>
  <c r="BD677" i="7" s="1"/>
  <c r="H19" i="6" s="1"/>
  <c r="BC623" i="7"/>
  <c r="BA623" i="7"/>
  <c r="K623" i="7"/>
  <c r="I623" i="7"/>
  <c r="G623" i="7"/>
  <c r="BB623" i="7" s="1"/>
  <c r="B19" i="6"/>
  <c r="A19" i="6"/>
  <c r="BE677" i="7"/>
  <c r="I19" i="6" s="1"/>
  <c r="I677" i="7"/>
  <c r="G677" i="7"/>
  <c r="BE620" i="7"/>
  <c r="BD620" i="7"/>
  <c r="BC620" i="7"/>
  <c r="BA620" i="7"/>
  <c r="K620" i="7"/>
  <c r="I620" i="7"/>
  <c r="G620" i="7"/>
  <c r="BB620" i="7" s="1"/>
  <c r="BE616" i="7"/>
  <c r="BD616" i="7"/>
  <c r="BC616" i="7"/>
  <c r="BA616" i="7"/>
  <c r="K616" i="7"/>
  <c r="I616" i="7"/>
  <c r="G616" i="7"/>
  <c r="BB616" i="7" s="1"/>
  <c r="BE613" i="7"/>
  <c r="BD613" i="7"/>
  <c r="BC613" i="7"/>
  <c r="BA613" i="7"/>
  <c r="K613" i="7"/>
  <c r="K621" i="7" s="1"/>
  <c r="I613" i="7"/>
  <c r="G613" i="7"/>
  <c r="BB613" i="7" s="1"/>
  <c r="BE611" i="7"/>
  <c r="BD611" i="7"/>
  <c r="BC611" i="7"/>
  <c r="BA611" i="7"/>
  <c r="K611" i="7"/>
  <c r="I611" i="7"/>
  <c r="G611" i="7"/>
  <c r="BB611" i="7" s="1"/>
  <c r="BE609" i="7"/>
  <c r="BD609" i="7"/>
  <c r="BC609" i="7"/>
  <c r="BA609" i="7"/>
  <c r="BA621" i="7" s="1"/>
  <c r="E18" i="6" s="1"/>
  <c r="K609" i="7"/>
  <c r="I609" i="7"/>
  <c r="G609" i="7"/>
  <c r="BB609" i="7" s="1"/>
  <c r="B18" i="6"/>
  <c r="A18" i="6"/>
  <c r="BE606" i="7"/>
  <c r="BD606" i="7"/>
  <c r="BD607" i="7" s="1"/>
  <c r="H17" i="6" s="1"/>
  <c r="BC606" i="7"/>
  <c r="BB606" i="7"/>
  <c r="BB607" i="7" s="1"/>
  <c r="F17" i="6" s="1"/>
  <c r="K606" i="7"/>
  <c r="K607" i="7" s="1"/>
  <c r="I606" i="7"/>
  <c r="G606" i="7"/>
  <c r="BA606" i="7" s="1"/>
  <c r="BA607" i="7" s="1"/>
  <c r="E17" i="6" s="1"/>
  <c r="B17" i="6"/>
  <c r="A17" i="6"/>
  <c r="BE607" i="7"/>
  <c r="I17" i="6" s="1"/>
  <c r="BC607" i="7"/>
  <c r="G17" i="6" s="1"/>
  <c r="I607" i="7"/>
  <c r="BE602" i="7"/>
  <c r="BD602" i="7"/>
  <c r="BC602" i="7"/>
  <c r="BB602" i="7"/>
  <c r="K602" i="7"/>
  <c r="I602" i="7"/>
  <c r="G602" i="7"/>
  <c r="BA602" i="7" s="1"/>
  <c r="BE599" i="7"/>
  <c r="BD599" i="7"/>
  <c r="BC599" i="7"/>
  <c r="BB599" i="7"/>
  <c r="K599" i="7"/>
  <c r="I599" i="7"/>
  <c r="G599" i="7"/>
  <c r="BA599" i="7" s="1"/>
  <c r="BE545" i="7"/>
  <c r="BE604" i="7" s="1"/>
  <c r="I16" i="6" s="1"/>
  <c r="BD545" i="7"/>
  <c r="BC545" i="7"/>
  <c r="BC604" i="7" s="1"/>
  <c r="G16" i="6" s="1"/>
  <c r="BB545" i="7"/>
  <c r="K545" i="7"/>
  <c r="K604" i="7" s="1"/>
  <c r="I545" i="7"/>
  <c r="G545" i="7"/>
  <c r="BA545" i="7" s="1"/>
  <c r="BA604" i="7" s="1"/>
  <c r="E16" i="6" s="1"/>
  <c r="B16" i="6"/>
  <c r="A16" i="6"/>
  <c r="BD604" i="7"/>
  <c r="H16" i="6" s="1"/>
  <c r="BB604" i="7"/>
  <c r="F16" i="6" s="1"/>
  <c r="BE542" i="7"/>
  <c r="BD542" i="7"/>
  <c r="BC542" i="7"/>
  <c r="BB542" i="7"/>
  <c r="K542" i="7"/>
  <c r="I542" i="7"/>
  <c r="G542" i="7"/>
  <c r="BA542" i="7" s="1"/>
  <c r="BE541" i="7"/>
  <c r="BD541" i="7"/>
  <c r="BC541" i="7"/>
  <c r="BB541" i="7"/>
  <c r="K541" i="7"/>
  <c r="I541" i="7"/>
  <c r="G541" i="7"/>
  <c r="BA541" i="7" s="1"/>
  <c r="BE540" i="7"/>
  <c r="BD540" i="7"/>
  <c r="BC540" i="7"/>
  <c r="BB540" i="7"/>
  <c r="K540" i="7"/>
  <c r="I540" i="7"/>
  <c r="G540" i="7"/>
  <c r="BA540" i="7" s="1"/>
  <c r="BE539" i="7"/>
  <c r="BD539" i="7"/>
  <c r="BC539" i="7"/>
  <c r="BB539" i="7"/>
  <c r="K539" i="7"/>
  <c r="I539" i="7"/>
  <c r="G539" i="7"/>
  <c r="BA539" i="7" s="1"/>
  <c r="BE538" i="7"/>
  <c r="BD538" i="7"/>
  <c r="BC538" i="7"/>
  <c r="BB538" i="7"/>
  <c r="K538" i="7"/>
  <c r="I538" i="7"/>
  <c r="G538" i="7"/>
  <c r="BA538" i="7" s="1"/>
  <c r="BE534" i="7"/>
  <c r="BD534" i="7"/>
  <c r="BC534" i="7"/>
  <c r="BB534" i="7"/>
  <c r="K534" i="7"/>
  <c r="I534" i="7"/>
  <c r="G534" i="7"/>
  <c r="BA534" i="7" s="1"/>
  <c r="BE531" i="7"/>
  <c r="BD531" i="7"/>
  <c r="BC531" i="7"/>
  <c r="BB531" i="7"/>
  <c r="K531" i="7"/>
  <c r="I531" i="7"/>
  <c r="G531" i="7"/>
  <c r="BA531" i="7" s="1"/>
  <c r="BE522" i="7"/>
  <c r="BD522" i="7"/>
  <c r="BC522" i="7"/>
  <c r="BB522" i="7"/>
  <c r="K522" i="7"/>
  <c r="I522" i="7"/>
  <c r="G522" i="7"/>
  <c r="BA522" i="7" s="1"/>
  <c r="BE521" i="7"/>
  <c r="BD521" i="7"/>
  <c r="BC521" i="7"/>
  <c r="BB521" i="7"/>
  <c r="K521" i="7"/>
  <c r="I521" i="7"/>
  <c r="G521" i="7"/>
  <c r="BA521" i="7" s="1"/>
  <c r="BE520" i="7"/>
  <c r="BD520" i="7"/>
  <c r="BC520" i="7"/>
  <c r="BB520" i="7"/>
  <c r="K520" i="7"/>
  <c r="I520" i="7"/>
  <c r="G520" i="7"/>
  <c r="BA520" i="7" s="1"/>
  <c r="BE518" i="7"/>
  <c r="BD518" i="7"/>
  <c r="BC518" i="7"/>
  <c r="BB518" i="7"/>
  <c r="K518" i="7"/>
  <c r="I518" i="7"/>
  <c r="G518" i="7"/>
  <c r="BA518" i="7" s="1"/>
  <c r="BE516" i="7"/>
  <c r="BD516" i="7"/>
  <c r="BC516" i="7"/>
  <c r="BB516" i="7"/>
  <c r="K516" i="7"/>
  <c r="I516" i="7"/>
  <c r="G516" i="7"/>
  <c r="BA516" i="7" s="1"/>
  <c r="BE513" i="7"/>
  <c r="BD513" i="7"/>
  <c r="BC513" i="7"/>
  <c r="BB513" i="7"/>
  <c r="K513" i="7"/>
  <c r="I513" i="7"/>
  <c r="G513" i="7"/>
  <c r="BA513" i="7" s="1"/>
  <c r="BE503" i="7"/>
  <c r="BD503" i="7"/>
  <c r="BC503" i="7"/>
  <c r="BB503" i="7"/>
  <c r="K503" i="7"/>
  <c r="I503" i="7"/>
  <c r="G503" i="7"/>
  <c r="BA503" i="7" s="1"/>
  <c r="BE478" i="7"/>
  <c r="BD478" i="7"/>
  <c r="BC478" i="7"/>
  <c r="BB478" i="7"/>
  <c r="K478" i="7"/>
  <c r="I478" i="7"/>
  <c r="G478" i="7"/>
  <c r="BA478" i="7" s="1"/>
  <c r="BE477" i="7"/>
  <c r="BD477" i="7"/>
  <c r="BC477" i="7"/>
  <c r="BB477" i="7"/>
  <c r="BB543" i="7" s="1"/>
  <c r="F15" i="6" s="1"/>
  <c r="K477" i="7"/>
  <c r="I477" i="7"/>
  <c r="I543" i="7" s="1"/>
  <c r="G477" i="7"/>
  <c r="B15" i="6"/>
  <c r="A15" i="6"/>
  <c r="BC543" i="7"/>
  <c r="G15" i="6" s="1"/>
  <c r="BE472" i="7"/>
  <c r="BE475" i="7" s="1"/>
  <c r="I14" i="6" s="1"/>
  <c r="BD472" i="7"/>
  <c r="BC472" i="7"/>
  <c r="BB472" i="7"/>
  <c r="K472" i="7"/>
  <c r="I472" i="7"/>
  <c r="G472" i="7"/>
  <c r="BA472" i="7" s="1"/>
  <c r="BE470" i="7"/>
  <c r="BD470" i="7"/>
  <c r="BD475" i="7" s="1"/>
  <c r="H14" i="6" s="1"/>
  <c r="BC470" i="7"/>
  <c r="BB470" i="7"/>
  <c r="K470" i="7"/>
  <c r="I470" i="7"/>
  <c r="G470" i="7"/>
  <c r="BA470" i="7" s="1"/>
  <c r="BE469" i="7"/>
  <c r="BD469" i="7"/>
  <c r="BC469" i="7"/>
  <c r="BB469" i="7"/>
  <c r="BB475" i="7" s="1"/>
  <c r="F14" i="6" s="1"/>
  <c r="K469" i="7"/>
  <c r="I469" i="7"/>
  <c r="G469" i="7"/>
  <c r="B14" i="6"/>
  <c r="A14" i="6"/>
  <c r="BE466" i="7"/>
  <c r="BE467" i="7" s="1"/>
  <c r="I13" i="6" s="1"/>
  <c r="BD466" i="7"/>
  <c r="BC466" i="7"/>
  <c r="BB466" i="7"/>
  <c r="K466" i="7"/>
  <c r="I466" i="7"/>
  <c r="G466" i="7"/>
  <c r="BA466" i="7" s="1"/>
  <c r="BE464" i="7"/>
  <c r="BD464" i="7"/>
  <c r="BD467" i="7" s="1"/>
  <c r="H13" i="6" s="1"/>
  <c r="BC464" i="7"/>
  <c r="BC467" i="7" s="1"/>
  <c r="G13" i="6" s="1"/>
  <c r="BB464" i="7"/>
  <c r="K464" i="7"/>
  <c r="I464" i="7"/>
  <c r="G464" i="7"/>
  <c r="BA464" i="7" s="1"/>
  <c r="BE459" i="7"/>
  <c r="BD459" i="7"/>
  <c r="BC459" i="7"/>
  <c r="BB459" i="7"/>
  <c r="BB467" i="7" s="1"/>
  <c r="F13" i="6" s="1"/>
  <c r="K459" i="7"/>
  <c r="I459" i="7"/>
  <c r="G459" i="7"/>
  <c r="BA459" i="7" s="1"/>
  <c r="B13" i="6"/>
  <c r="A13" i="6"/>
  <c r="BE452" i="7"/>
  <c r="BD452" i="7"/>
  <c r="BC452" i="7"/>
  <c r="BB452" i="7"/>
  <c r="BA452" i="7"/>
  <c r="K452" i="7"/>
  <c r="I452" i="7"/>
  <c r="G452" i="7"/>
  <c r="BE447" i="7"/>
  <c r="BD447" i="7"/>
  <c r="BC447" i="7"/>
  <c r="BB447" i="7"/>
  <c r="BA447" i="7"/>
  <c r="K447" i="7"/>
  <c r="I447" i="7"/>
  <c r="G447" i="7"/>
  <c r="BE443" i="7"/>
  <c r="BD443" i="7"/>
  <c r="BC443" i="7"/>
  <c r="BB443" i="7"/>
  <c r="BA443" i="7"/>
  <c r="K443" i="7"/>
  <c r="I443" i="7"/>
  <c r="G443" i="7"/>
  <c r="BE441" i="7"/>
  <c r="BD441" i="7"/>
  <c r="BC441" i="7"/>
  <c r="BB441" i="7"/>
  <c r="BA441" i="7"/>
  <c r="K441" i="7"/>
  <c r="I441" i="7"/>
  <c r="G441" i="7"/>
  <c r="BE434" i="7"/>
  <c r="BE457" i="7" s="1"/>
  <c r="I12" i="6" s="1"/>
  <c r="BD434" i="7"/>
  <c r="BD457" i="7" s="1"/>
  <c r="H12" i="6" s="1"/>
  <c r="BC434" i="7"/>
  <c r="BB434" i="7"/>
  <c r="BA434" i="7"/>
  <c r="BA457" i="7" s="1"/>
  <c r="E12" i="6" s="1"/>
  <c r="K434" i="7"/>
  <c r="I434" i="7"/>
  <c r="G434" i="7"/>
  <c r="G457" i="7" s="1"/>
  <c r="B12" i="6"/>
  <c r="A12" i="6"/>
  <c r="BC457" i="7"/>
  <c r="G12" i="6" s="1"/>
  <c r="BB457" i="7"/>
  <c r="F12" i="6" s="1"/>
  <c r="K457" i="7"/>
  <c r="I457" i="7"/>
  <c r="BE408" i="7"/>
  <c r="BD408" i="7"/>
  <c r="BC408" i="7"/>
  <c r="BB408" i="7"/>
  <c r="K408" i="7"/>
  <c r="I408" i="7"/>
  <c r="G408" i="7"/>
  <c r="BA408" i="7" s="1"/>
  <c r="BE399" i="7"/>
  <c r="BD399" i="7"/>
  <c r="BC399" i="7"/>
  <c r="BB399" i="7"/>
  <c r="K399" i="7"/>
  <c r="I399" i="7"/>
  <c r="G399" i="7"/>
  <c r="BA399" i="7" s="1"/>
  <c r="BE390" i="7"/>
  <c r="BD390" i="7"/>
  <c r="BC390" i="7"/>
  <c r="BB390" i="7"/>
  <c r="K390" i="7"/>
  <c r="I390" i="7"/>
  <c r="G390" i="7"/>
  <c r="BA390" i="7" s="1"/>
  <c r="BE380" i="7"/>
  <c r="BD380" i="7"/>
  <c r="BC380" i="7"/>
  <c r="BB380" i="7"/>
  <c r="K380" i="7"/>
  <c r="I380" i="7"/>
  <c r="G380" i="7"/>
  <c r="BA380" i="7" s="1"/>
  <c r="BE371" i="7"/>
  <c r="BD371" i="7"/>
  <c r="BC371" i="7"/>
  <c r="BB371" i="7"/>
  <c r="K371" i="7"/>
  <c r="I371" i="7"/>
  <c r="G371" i="7"/>
  <c r="BA371" i="7" s="1"/>
  <c r="BE362" i="7"/>
  <c r="BD362" i="7"/>
  <c r="BC362" i="7"/>
  <c r="BB362" i="7"/>
  <c r="K362" i="7"/>
  <c r="I362" i="7"/>
  <c r="G362" i="7"/>
  <c r="BA362" i="7" s="1"/>
  <c r="BE359" i="7"/>
  <c r="BD359" i="7"/>
  <c r="BC359" i="7"/>
  <c r="BB359" i="7"/>
  <c r="K359" i="7"/>
  <c r="I359" i="7"/>
  <c r="G359" i="7"/>
  <c r="BA359" i="7" s="1"/>
  <c r="BE356" i="7"/>
  <c r="BE432" i="7" s="1"/>
  <c r="I11" i="6" s="1"/>
  <c r="BD356" i="7"/>
  <c r="BC356" i="7"/>
  <c r="BB356" i="7"/>
  <c r="K356" i="7"/>
  <c r="I356" i="7"/>
  <c r="G356" i="7"/>
  <c r="BA356" i="7" s="1"/>
  <c r="BE342" i="7"/>
  <c r="BD342" i="7"/>
  <c r="BC342" i="7"/>
  <c r="BB342" i="7"/>
  <c r="K342" i="7"/>
  <c r="I342" i="7"/>
  <c r="G342" i="7"/>
  <c r="BA342" i="7" s="1"/>
  <c r="BE336" i="7"/>
  <c r="BD336" i="7"/>
  <c r="BC336" i="7"/>
  <c r="BB336" i="7"/>
  <c r="K336" i="7"/>
  <c r="I336" i="7"/>
  <c r="I432" i="7" s="1"/>
  <c r="G336" i="7"/>
  <c r="BA336" i="7" s="1"/>
  <c r="B11" i="6"/>
  <c r="A11" i="6"/>
  <c r="BC432" i="7"/>
  <c r="G11" i="6" s="1"/>
  <c r="BE325" i="7"/>
  <c r="BD325" i="7"/>
  <c r="BC325" i="7"/>
  <c r="BB325" i="7"/>
  <c r="K325" i="7"/>
  <c r="I325" i="7"/>
  <c r="G325" i="7"/>
  <c r="BA325" i="7" s="1"/>
  <c r="BE313" i="7"/>
  <c r="BE334" i="7" s="1"/>
  <c r="I10" i="6" s="1"/>
  <c r="BD313" i="7"/>
  <c r="BD334" i="7" s="1"/>
  <c r="H10" i="6" s="1"/>
  <c r="BC313" i="7"/>
  <c r="BB313" i="7"/>
  <c r="K313" i="7"/>
  <c r="I313" i="7"/>
  <c r="G313" i="7"/>
  <c r="BA313" i="7" s="1"/>
  <c r="BE284" i="7"/>
  <c r="BD284" i="7"/>
  <c r="BC284" i="7"/>
  <c r="BB284" i="7"/>
  <c r="K284" i="7"/>
  <c r="I284" i="7"/>
  <c r="G284" i="7"/>
  <c r="BA284" i="7" s="1"/>
  <c r="BE281" i="7"/>
  <c r="BD281" i="7"/>
  <c r="BC281" i="7"/>
  <c r="BB281" i="7"/>
  <c r="K281" i="7"/>
  <c r="I281" i="7"/>
  <c r="G281" i="7"/>
  <c r="BA281" i="7" s="1"/>
  <c r="B10" i="6"/>
  <c r="A10" i="6"/>
  <c r="BB334" i="7"/>
  <c r="F10" i="6" s="1"/>
  <c r="G334" i="7"/>
  <c r="BE277" i="7"/>
  <c r="BD277" i="7"/>
  <c r="BC277" i="7"/>
  <c r="BB277" i="7"/>
  <c r="K277" i="7"/>
  <c r="I277" i="7"/>
  <c r="G277" i="7"/>
  <c r="BA277" i="7" s="1"/>
  <c r="BE276" i="7"/>
  <c r="BD276" i="7"/>
  <c r="BC276" i="7"/>
  <c r="BB276" i="7"/>
  <c r="K276" i="7"/>
  <c r="I276" i="7"/>
  <c r="G276" i="7"/>
  <c r="BA276" i="7" s="1"/>
  <c r="BE272" i="7"/>
  <c r="BD272" i="7"/>
  <c r="BC272" i="7"/>
  <c r="BB272" i="7"/>
  <c r="K272" i="7"/>
  <c r="I272" i="7"/>
  <c r="G272" i="7"/>
  <c r="BA272" i="7" s="1"/>
  <c r="BE270" i="7"/>
  <c r="BD270" i="7"/>
  <c r="BC270" i="7"/>
  <c r="BC279" i="7" s="1"/>
  <c r="G9" i="6" s="1"/>
  <c r="BB270" i="7"/>
  <c r="K270" i="7"/>
  <c r="I270" i="7"/>
  <c r="G270" i="7"/>
  <c r="BA270" i="7" s="1"/>
  <c r="BE267" i="7"/>
  <c r="BD267" i="7"/>
  <c r="BC267" i="7"/>
  <c r="BB267" i="7"/>
  <c r="K267" i="7"/>
  <c r="I267" i="7"/>
  <c r="G267" i="7"/>
  <c r="BA267" i="7" s="1"/>
  <c r="BE265" i="7"/>
  <c r="BD265" i="7"/>
  <c r="BC265" i="7"/>
  <c r="BB265" i="7"/>
  <c r="K265" i="7"/>
  <c r="K279" i="7" s="1"/>
  <c r="I265" i="7"/>
  <c r="G265" i="7"/>
  <c r="BA265" i="7" s="1"/>
  <c r="BE262" i="7"/>
  <c r="BD262" i="7"/>
  <c r="BD279" i="7" s="1"/>
  <c r="H9" i="6" s="1"/>
  <c r="BC262" i="7"/>
  <c r="BB262" i="7"/>
  <c r="K262" i="7"/>
  <c r="I262" i="7"/>
  <c r="I279" i="7" s="1"/>
  <c r="G262" i="7"/>
  <c r="BA262" i="7" s="1"/>
  <c r="B9" i="6"/>
  <c r="A9" i="6"/>
  <c r="BE279" i="7"/>
  <c r="I9" i="6" s="1"/>
  <c r="BE242" i="7"/>
  <c r="BD242" i="7"/>
  <c r="BC242" i="7"/>
  <c r="BB242" i="7"/>
  <c r="BA242" i="7"/>
  <c r="K242" i="7"/>
  <c r="I242" i="7"/>
  <c r="G242" i="7"/>
  <c r="BE212" i="7"/>
  <c r="BD212" i="7"/>
  <c r="BC212" i="7"/>
  <c r="BB212" i="7"/>
  <c r="BA212" i="7"/>
  <c r="K212" i="7"/>
  <c r="I212" i="7"/>
  <c r="G212" i="7"/>
  <c r="BE167" i="7"/>
  <c r="BD167" i="7"/>
  <c r="BC167" i="7"/>
  <c r="BB167" i="7"/>
  <c r="BA167" i="7"/>
  <c r="K167" i="7"/>
  <c r="I167" i="7"/>
  <c r="G167" i="7"/>
  <c r="BE165" i="7"/>
  <c r="BD165" i="7"/>
  <c r="BC165" i="7"/>
  <c r="BB165" i="7"/>
  <c r="BA165" i="7"/>
  <c r="K165" i="7"/>
  <c r="I165" i="7"/>
  <c r="G165" i="7"/>
  <c r="BE160" i="7"/>
  <c r="BD160" i="7"/>
  <c r="BC160" i="7"/>
  <c r="BB160" i="7"/>
  <c r="BA160" i="7"/>
  <c r="K160" i="7"/>
  <c r="I160" i="7"/>
  <c r="G160" i="7"/>
  <c r="BE155" i="7"/>
  <c r="BD155" i="7"/>
  <c r="BC155" i="7"/>
  <c r="BB155" i="7"/>
  <c r="BA155" i="7"/>
  <c r="K155" i="7"/>
  <c r="I155" i="7"/>
  <c r="G155" i="7"/>
  <c r="BE153" i="7"/>
  <c r="BD153" i="7"/>
  <c r="BC153" i="7"/>
  <c r="BB153" i="7"/>
  <c r="BA153" i="7"/>
  <c r="K153" i="7"/>
  <c r="I153" i="7"/>
  <c r="G153" i="7"/>
  <c r="BE151" i="7"/>
  <c r="BD151" i="7"/>
  <c r="BC151" i="7"/>
  <c r="BB151" i="7"/>
  <c r="BA151" i="7"/>
  <c r="K151" i="7"/>
  <c r="I151" i="7"/>
  <c r="G151" i="7"/>
  <c r="BE149" i="7"/>
  <c r="BD149" i="7"/>
  <c r="BC149" i="7"/>
  <c r="BB149" i="7"/>
  <c r="BA149" i="7"/>
  <c r="K149" i="7"/>
  <c r="I149" i="7"/>
  <c r="G149" i="7"/>
  <c r="BE147" i="7"/>
  <c r="BD147" i="7"/>
  <c r="BC147" i="7"/>
  <c r="BB147" i="7"/>
  <c r="BA147" i="7"/>
  <c r="K147" i="7"/>
  <c r="I147" i="7"/>
  <c r="G147" i="7"/>
  <c r="BE143" i="7"/>
  <c r="BD143" i="7"/>
  <c r="BC143" i="7"/>
  <c r="BB143" i="7"/>
  <c r="BA143" i="7"/>
  <c r="K143" i="7"/>
  <c r="I143" i="7"/>
  <c r="G143" i="7"/>
  <c r="BE140" i="7"/>
  <c r="BD140" i="7"/>
  <c r="BC140" i="7"/>
  <c r="BB140" i="7"/>
  <c r="BA140" i="7"/>
  <c r="K140" i="7"/>
  <c r="I140" i="7"/>
  <c r="G140" i="7"/>
  <c r="BE137" i="7"/>
  <c r="BD137" i="7"/>
  <c r="BC137" i="7"/>
  <c r="BB137" i="7"/>
  <c r="BA137" i="7"/>
  <c r="K137" i="7"/>
  <c r="I137" i="7"/>
  <c r="G137" i="7"/>
  <c r="BE135" i="7"/>
  <c r="BD135" i="7"/>
  <c r="BC135" i="7"/>
  <c r="BB135" i="7"/>
  <c r="BA135" i="7"/>
  <c r="K135" i="7"/>
  <c r="I135" i="7"/>
  <c r="G135" i="7"/>
  <c r="BE132" i="7"/>
  <c r="BD132" i="7"/>
  <c r="BC132" i="7"/>
  <c r="BB132" i="7"/>
  <c r="BA132" i="7"/>
  <c r="K132" i="7"/>
  <c r="I132" i="7"/>
  <c r="G132" i="7"/>
  <c r="BE131" i="7"/>
  <c r="BD131" i="7"/>
  <c r="BC131" i="7"/>
  <c r="BB131" i="7"/>
  <c r="BA131" i="7"/>
  <c r="K131" i="7"/>
  <c r="I131" i="7"/>
  <c r="G131" i="7"/>
  <c r="BE124" i="7"/>
  <c r="BD124" i="7"/>
  <c r="BC124" i="7"/>
  <c r="BB124" i="7"/>
  <c r="BA124" i="7"/>
  <c r="K124" i="7"/>
  <c r="I124" i="7"/>
  <c r="G124" i="7"/>
  <c r="BE107" i="7"/>
  <c r="BD107" i="7"/>
  <c r="BC107" i="7"/>
  <c r="BB107" i="7"/>
  <c r="BA107" i="7"/>
  <c r="K107" i="7"/>
  <c r="I107" i="7"/>
  <c r="G107" i="7"/>
  <c r="BE103" i="7"/>
  <c r="BD103" i="7"/>
  <c r="BC103" i="7"/>
  <c r="BB103" i="7"/>
  <c r="BA103" i="7"/>
  <c r="K103" i="7"/>
  <c r="I103" i="7"/>
  <c r="G103" i="7"/>
  <c r="BE86" i="7"/>
  <c r="BD86" i="7"/>
  <c r="BC86" i="7"/>
  <c r="BB86" i="7"/>
  <c r="BA86" i="7"/>
  <c r="K86" i="7"/>
  <c r="I86" i="7"/>
  <c r="G86" i="7"/>
  <c r="BE31" i="7"/>
  <c r="BD31" i="7"/>
  <c r="BC31" i="7"/>
  <c r="BB31" i="7"/>
  <c r="BA31" i="7"/>
  <c r="K31" i="7"/>
  <c r="I31" i="7"/>
  <c r="G31" i="7"/>
  <c r="BE25" i="7"/>
  <c r="BE260" i="7" s="1"/>
  <c r="I8" i="6" s="1"/>
  <c r="BD25" i="7"/>
  <c r="BC25" i="7"/>
  <c r="BB25" i="7"/>
  <c r="BA25" i="7"/>
  <c r="BA260" i="7" s="1"/>
  <c r="E8" i="6" s="1"/>
  <c r="K25" i="7"/>
  <c r="I25" i="7"/>
  <c r="G25" i="7"/>
  <c r="B8" i="6"/>
  <c r="A8" i="6"/>
  <c r="BD260" i="7"/>
  <c r="H8" i="6" s="1"/>
  <c r="BC260" i="7"/>
  <c r="G8" i="6" s="1"/>
  <c r="BB260" i="7"/>
  <c r="F8" i="6" s="1"/>
  <c r="K260" i="7"/>
  <c r="I260" i="7"/>
  <c r="G260" i="7"/>
  <c r="BE21" i="7"/>
  <c r="BD21" i="7"/>
  <c r="BC21" i="7"/>
  <c r="BB21" i="7"/>
  <c r="K21" i="7"/>
  <c r="I21" i="7"/>
  <c r="G21" i="7"/>
  <c r="BA21" i="7" s="1"/>
  <c r="BE15" i="7"/>
  <c r="BE23" i="7" s="1"/>
  <c r="I7" i="6" s="1"/>
  <c r="BD15" i="7"/>
  <c r="BC15" i="7"/>
  <c r="BB15" i="7"/>
  <c r="K15" i="7"/>
  <c r="I15" i="7"/>
  <c r="G15" i="7"/>
  <c r="BA15" i="7" s="1"/>
  <c r="BE13" i="7"/>
  <c r="BD13" i="7"/>
  <c r="BC13" i="7"/>
  <c r="BB13" i="7"/>
  <c r="K13" i="7"/>
  <c r="K23" i="7" s="1"/>
  <c r="I13" i="7"/>
  <c r="I23" i="7" s="1"/>
  <c r="G13" i="7"/>
  <c r="BA13" i="7" s="1"/>
  <c r="BE8" i="7"/>
  <c r="BD8" i="7"/>
  <c r="BC8" i="7"/>
  <c r="BC23" i="7" s="1"/>
  <c r="G7" i="6" s="1"/>
  <c r="BB8" i="7"/>
  <c r="K8" i="7"/>
  <c r="I8" i="7"/>
  <c r="G8" i="7"/>
  <c r="B7" i="6"/>
  <c r="A7" i="6"/>
  <c r="BD23" i="7"/>
  <c r="H7" i="6" s="1"/>
  <c r="BB23" i="7"/>
  <c r="F7" i="6" s="1"/>
  <c r="E4" i="7"/>
  <c r="F3" i="7"/>
  <c r="G41" i="6"/>
  <c r="I41" i="6" s="1"/>
  <c r="H42" i="6" s="1"/>
  <c r="G23" i="5" s="1"/>
  <c r="C33" i="5"/>
  <c r="F33" i="5" s="1"/>
  <c r="C31" i="5"/>
  <c r="G15" i="5"/>
  <c r="D15" i="5"/>
  <c r="G7" i="5"/>
  <c r="I21" i="3"/>
  <c r="D21" i="2"/>
  <c r="I20" i="3"/>
  <c r="G21" i="2" s="1"/>
  <c r="D20" i="2"/>
  <c r="I19" i="3"/>
  <c r="G20" i="2" s="1"/>
  <c r="D19" i="2"/>
  <c r="I18" i="3"/>
  <c r="G19" i="2" s="1"/>
  <c r="D18" i="2"/>
  <c r="I17" i="3"/>
  <c r="G18" i="2" s="1"/>
  <c r="D17" i="2"/>
  <c r="I16" i="3"/>
  <c r="G17" i="2" s="1"/>
  <c r="G16" i="2"/>
  <c r="D16" i="2"/>
  <c r="I15" i="3"/>
  <c r="G15" i="2"/>
  <c r="D15" i="2"/>
  <c r="I14" i="3"/>
  <c r="BE13" i="4"/>
  <c r="BD13" i="4"/>
  <c r="BC13" i="4"/>
  <c r="BB13" i="4"/>
  <c r="BA13" i="4"/>
  <c r="K13" i="4"/>
  <c r="I13" i="4"/>
  <c r="G13" i="4"/>
  <c r="E8" i="3"/>
  <c r="B8" i="3"/>
  <c r="A8" i="3"/>
  <c r="BE14" i="4"/>
  <c r="I8" i="3" s="1"/>
  <c r="BD14" i="4"/>
  <c r="H8" i="3" s="1"/>
  <c r="BC14" i="4"/>
  <c r="G8" i="3" s="1"/>
  <c r="BB14" i="4"/>
  <c r="F8" i="3" s="1"/>
  <c r="BA14" i="4"/>
  <c r="K14" i="4"/>
  <c r="I14" i="4"/>
  <c r="G14" i="4"/>
  <c r="BE10" i="4"/>
  <c r="BD10" i="4"/>
  <c r="BC10" i="4"/>
  <c r="BB10" i="4"/>
  <c r="K10" i="4"/>
  <c r="I10" i="4"/>
  <c r="G10" i="4"/>
  <c r="BA10" i="4" s="1"/>
  <c r="BE9" i="4"/>
  <c r="BD9" i="4"/>
  <c r="BC9" i="4"/>
  <c r="BC11" i="4" s="1"/>
  <c r="G7" i="3" s="1"/>
  <c r="BB9" i="4"/>
  <c r="BB11" i="4" s="1"/>
  <c r="F7" i="3" s="1"/>
  <c r="K9" i="4"/>
  <c r="I9" i="4"/>
  <c r="G9" i="4"/>
  <c r="BA9" i="4" s="1"/>
  <c r="BE8" i="4"/>
  <c r="BE11" i="4" s="1"/>
  <c r="I7" i="3" s="1"/>
  <c r="BD8" i="4"/>
  <c r="BC8" i="4"/>
  <c r="BB8" i="4"/>
  <c r="K8" i="4"/>
  <c r="K11" i="4" s="1"/>
  <c r="I8" i="4"/>
  <c r="G8" i="4"/>
  <c r="BA8" i="4" s="1"/>
  <c r="B7" i="3"/>
  <c r="A7" i="3"/>
  <c r="BD11" i="4"/>
  <c r="H7" i="3" s="1"/>
  <c r="I11" i="4"/>
  <c r="G11" i="4"/>
  <c r="E4" i="4"/>
  <c r="F3" i="4"/>
  <c r="F33" i="2"/>
  <c r="C33" i="2"/>
  <c r="C31" i="2"/>
  <c r="G7" i="2"/>
  <c r="H97" i="1"/>
  <c r="J79" i="1"/>
  <c r="I79" i="1"/>
  <c r="H79" i="1"/>
  <c r="G79" i="1"/>
  <c r="F79" i="1"/>
  <c r="H41" i="1"/>
  <c r="G41" i="1"/>
  <c r="I40" i="1"/>
  <c r="F40" i="1" s="1"/>
  <c r="I39" i="1"/>
  <c r="F39" i="1" s="1"/>
  <c r="I38" i="1"/>
  <c r="F38" i="1" s="1"/>
  <c r="H37" i="1"/>
  <c r="G37" i="1"/>
  <c r="H31" i="1"/>
  <c r="I21" i="1" s="1"/>
  <c r="I22" i="1" s="1"/>
  <c r="G31" i="1"/>
  <c r="I19" i="1" s="1"/>
  <c r="I30" i="1"/>
  <c r="F30" i="1" s="1"/>
  <c r="H29" i="1"/>
  <c r="G29" i="1"/>
  <c r="D22" i="1"/>
  <c r="D20" i="1"/>
  <c r="I2" i="1"/>
  <c r="BD879" i="7" l="1"/>
  <c r="BD880" i="7" s="1"/>
  <c r="H34" i="6" s="1"/>
  <c r="G880" i="7"/>
  <c r="BA8" i="10"/>
  <c r="G11" i="10"/>
  <c r="BA8" i="7"/>
  <c r="BA23" i="7" s="1"/>
  <c r="E7" i="6" s="1"/>
  <c r="G23" i="7"/>
  <c r="BD432" i="7"/>
  <c r="H11" i="6" s="1"/>
  <c r="BB705" i="7"/>
  <c r="G723" i="7"/>
  <c r="H22" i="9"/>
  <c r="G23" i="8" s="1"/>
  <c r="G15" i="8"/>
  <c r="I9" i="3"/>
  <c r="C21" i="2" s="1"/>
  <c r="H22" i="3"/>
  <c r="G23" i="2" s="1"/>
  <c r="G22" i="2" s="1"/>
  <c r="BA467" i="7"/>
  <c r="E13" i="6" s="1"/>
  <c r="I467" i="7"/>
  <c r="I604" i="7"/>
  <c r="G621" i="7"/>
  <c r="BC621" i="7"/>
  <c r="G18" i="6" s="1"/>
  <c r="G36" i="6" s="1"/>
  <c r="C18" i="5" s="1"/>
  <c r="BD621" i="7"/>
  <c r="H18" i="6" s="1"/>
  <c r="BB730" i="7"/>
  <c r="BB751" i="7" s="1"/>
  <c r="F24" i="6" s="1"/>
  <c r="G751" i="7"/>
  <c r="I763" i="7"/>
  <c r="BB785" i="7"/>
  <c r="F27" i="6" s="1"/>
  <c r="BE785" i="7"/>
  <c r="I27" i="6" s="1"/>
  <c r="F9" i="9"/>
  <c r="C16" i="8" s="1"/>
  <c r="G14" i="10"/>
  <c r="BB279" i="7"/>
  <c r="F9" i="6" s="1"/>
  <c r="BA334" i="7"/>
  <c r="E10" i="6" s="1"/>
  <c r="BC334" i="7"/>
  <c r="G10" i="6" s="1"/>
  <c r="G432" i="7"/>
  <c r="K432" i="7"/>
  <c r="BB432" i="7"/>
  <c r="F11" i="6" s="1"/>
  <c r="K467" i="7"/>
  <c r="BA469" i="7"/>
  <c r="BA475" i="7" s="1"/>
  <c r="E14" i="6" s="1"/>
  <c r="G475" i="7"/>
  <c r="BC475" i="7"/>
  <c r="G14" i="6" s="1"/>
  <c r="K681" i="7"/>
  <c r="BE681" i="7"/>
  <c r="I20" i="6" s="1"/>
  <c r="I751" i="7"/>
  <c r="BB765" i="7"/>
  <c r="G778" i="7"/>
  <c r="I785" i="7"/>
  <c r="G811" i="7"/>
  <c r="BD872" i="7"/>
  <c r="BD874" i="7" s="1"/>
  <c r="H32" i="6" s="1"/>
  <c r="G874" i="7"/>
  <c r="BA11" i="4"/>
  <c r="E7" i="3" s="1"/>
  <c r="G22" i="5"/>
  <c r="BA279" i="7"/>
  <c r="E9" i="6" s="1"/>
  <c r="I334" i="7"/>
  <c r="K334" i="7"/>
  <c r="K475" i="7"/>
  <c r="BA477" i="7"/>
  <c r="G543" i="7"/>
  <c r="BE543" i="7"/>
  <c r="I15" i="6" s="1"/>
  <c r="I36" i="6" s="1"/>
  <c r="C21" i="5" s="1"/>
  <c r="G604" i="7"/>
  <c r="K677" i="7"/>
  <c r="BA677" i="7"/>
  <c r="E19" i="6" s="1"/>
  <c r="I723" i="7"/>
  <c r="I778" i="7"/>
  <c r="BA802" i="7"/>
  <c r="E28" i="6" s="1"/>
  <c r="I811" i="7"/>
  <c r="I874" i="7"/>
  <c r="BC874" i="7"/>
  <c r="G32" i="6" s="1"/>
  <c r="I475" i="7"/>
  <c r="BD543" i="7"/>
  <c r="H15" i="6" s="1"/>
  <c r="I621" i="7"/>
  <c r="BA681" i="7"/>
  <c r="E20" i="6" s="1"/>
  <c r="BA723" i="7"/>
  <c r="E22" i="6" s="1"/>
  <c r="BD728" i="7"/>
  <c r="H23" i="6" s="1"/>
  <c r="BE751" i="7"/>
  <c r="I24" i="6" s="1"/>
  <c r="BD763" i="7"/>
  <c r="H25" i="6" s="1"/>
  <c r="BE778" i="7"/>
  <c r="I26" i="6" s="1"/>
  <c r="BD785" i="7"/>
  <c r="H27" i="6" s="1"/>
  <c r="I802" i="7"/>
  <c r="BD811" i="7"/>
  <c r="H29" i="6" s="1"/>
  <c r="BE874" i="7"/>
  <c r="I32" i="6" s="1"/>
  <c r="K888" i="7"/>
  <c r="K543" i="7"/>
  <c r="BE621" i="7"/>
  <c r="I18" i="6" s="1"/>
  <c r="BB677" i="7"/>
  <c r="F19" i="6" s="1"/>
  <c r="BB681" i="7"/>
  <c r="F20" i="6" s="1"/>
  <c r="BC681" i="7"/>
  <c r="G20" i="6" s="1"/>
  <c r="BB723" i="7"/>
  <c r="F22" i="6" s="1"/>
  <c r="BC723" i="7"/>
  <c r="G22" i="6" s="1"/>
  <c r="K728" i="7"/>
  <c r="BA751" i="7"/>
  <c r="E24" i="6" s="1"/>
  <c r="K763" i="7"/>
  <c r="BA778" i="7"/>
  <c r="E26" i="6" s="1"/>
  <c r="K785" i="7"/>
  <c r="BE802" i="7"/>
  <c r="I28" i="6" s="1"/>
  <c r="K811" i="7"/>
  <c r="BA874" i="7"/>
  <c r="E32" i="6" s="1"/>
  <c r="BB888" i="7"/>
  <c r="F35" i="6" s="1"/>
  <c r="G22" i="8"/>
  <c r="I9" i="9"/>
  <c r="C21" i="8" s="1"/>
  <c r="H9" i="9"/>
  <c r="C17" i="8" s="1"/>
  <c r="BA11" i="10"/>
  <c r="E7" i="9" s="1"/>
  <c r="E9" i="9" s="1"/>
  <c r="C15" i="8" s="1"/>
  <c r="E74" i="1"/>
  <c r="E67" i="1"/>
  <c r="E50" i="1"/>
  <c r="E52" i="1"/>
  <c r="E59" i="1"/>
  <c r="E69" i="1"/>
  <c r="E70" i="1"/>
  <c r="E61" i="1"/>
  <c r="E77" i="1"/>
  <c r="E72" i="1"/>
  <c r="E63" i="1"/>
  <c r="E54" i="1"/>
  <c r="E57" i="1"/>
  <c r="E65" i="1"/>
  <c r="E75" i="1"/>
  <c r="H36" i="6"/>
  <c r="C17" i="5" s="1"/>
  <c r="BA432" i="7"/>
  <c r="E11" i="6" s="1"/>
  <c r="BA543" i="7"/>
  <c r="E15" i="6" s="1"/>
  <c r="BB621" i="7"/>
  <c r="F18" i="6" s="1"/>
  <c r="G279" i="7"/>
  <c r="G467" i="7"/>
  <c r="G607" i="7"/>
  <c r="BB778" i="7"/>
  <c r="F26" i="6" s="1"/>
  <c r="BA888" i="7"/>
  <c r="E35" i="6" s="1"/>
  <c r="BB728" i="7"/>
  <c r="F23" i="6" s="1"/>
  <c r="G728" i="7"/>
  <c r="G785" i="7"/>
  <c r="G870" i="7"/>
  <c r="G888" i="7"/>
  <c r="BB683" i="7"/>
  <c r="BB684" i="7" s="1"/>
  <c r="F21" i="6" s="1"/>
  <c r="BB753" i="7"/>
  <c r="BB763" i="7" s="1"/>
  <c r="F25" i="6" s="1"/>
  <c r="BB804" i="7"/>
  <c r="BB811" i="7" s="1"/>
  <c r="F29" i="6" s="1"/>
  <c r="G877" i="7"/>
  <c r="E51" i="1"/>
  <c r="E55" i="1"/>
  <c r="E73" i="1"/>
  <c r="E58" i="1"/>
  <c r="E62" i="1"/>
  <c r="E66" i="1"/>
  <c r="E76" i="1"/>
  <c r="E49" i="1"/>
  <c r="E53" i="1"/>
  <c r="E71" i="1"/>
  <c r="E56" i="1"/>
  <c r="E60" i="1"/>
  <c r="E64" i="1"/>
  <c r="E68" i="1"/>
  <c r="E78" i="1"/>
  <c r="E79" i="1"/>
  <c r="I41" i="1"/>
  <c r="F9" i="3"/>
  <c r="C16" i="2" s="1"/>
  <c r="H9" i="3"/>
  <c r="C17" i="2" s="1"/>
  <c r="E9" i="3"/>
  <c r="C15" i="2" s="1"/>
  <c r="F31" i="1"/>
  <c r="I20" i="1"/>
  <c r="I23" i="1" s="1"/>
  <c r="I31" i="1"/>
  <c r="F41" i="1"/>
  <c r="G9" i="3"/>
  <c r="C18" i="2" s="1"/>
  <c r="F36" i="6" l="1"/>
  <c r="C16" i="5" s="1"/>
  <c r="C19" i="8"/>
  <c r="C22" i="8" s="1"/>
  <c r="C23" i="8" s="1"/>
  <c r="F30" i="8" s="1"/>
  <c r="F31" i="8"/>
  <c r="F34" i="8" s="1"/>
  <c r="E36" i="6"/>
  <c r="C15" i="5" s="1"/>
  <c r="C19" i="5" s="1"/>
  <c r="C22" i="5" s="1"/>
  <c r="C23" i="5" s="1"/>
  <c r="F30" i="5" s="1"/>
  <c r="C19" i="2"/>
  <c r="C22" i="2" s="1"/>
  <c r="C23" i="2" s="1"/>
  <c r="F30" i="2" s="1"/>
  <c r="F31" i="2"/>
  <c r="F34" i="2" s="1"/>
  <c r="J41" i="1"/>
  <c r="J38" i="1"/>
  <c r="J40" i="1"/>
  <c r="J31" i="1"/>
  <c r="J39" i="1"/>
  <c r="J30" i="1"/>
  <c r="F31" i="5" l="1"/>
  <c r="F34" i="5" s="1"/>
</calcChain>
</file>

<file path=xl/sharedStrings.xml><?xml version="1.0" encoding="utf-8"?>
<sst xmlns="http://schemas.openxmlformats.org/spreadsheetml/2006/main" count="2482" uniqueCount="990">
  <si>
    <t xml:space="preserve">Datum: </t>
  </si>
  <si>
    <t xml:space="preserve"> </t>
  </si>
  <si>
    <t>Stavba :</t>
  </si>
  <si>
    <t xml:space="preserve">Objednatel : </t>
  </si>
  <si>
    <t>IČO :</t>
  </si>
  <si>
    <t>DIČ :</t>
  </si>
  <si>
    <t xml:space="preserve">Zhotovitel : </t>
  </si>
  <si>
    <t>Za zhotovitele :</t>
  </si>
  <si>
    <t>Za objednatele :</t>
  </si>
  <si>
    <t>_______________</t>
  </si>
  <si>
    <t>Rozpočtové náklady</t>
  </si>
  <si>
    <t>Základ pro DPH</t>
  </si>
  <si>
    <t>%</t>
  </si>
  <si>
    <t xml:space="preserve">DPH </t>
  </si>
  <si>
    <t>Cena celkem za stavbu</t>
  </si>
  <si>
    <t>Rekapitulace stavebních objektů a provozních souborů</t>
  </si>
  <si>
    <t>Číslo a název objektu / provozního souboru</t>
  </si>
  <si>
    <t>Cena celkem</t>
  </si>
  <si>
    <t>DPH celkem</t>
  </si>
  <si>
    <t>Celkem za stavbu</t>
  </si>
  <si>
    <t>Rekapitulace stavebních rozpočtů</t>
  </si>
  <si>
    <t>Číslo objektu</t>
  </si>
  <si>
    <t>Číslo a název rozpočtu</t>
  </si>
  <si>
    <t>Rekapitulace stavebních dílů</t>
  </si>
  <si>
    <t>Číslo a název dílu</t>
  </si>
  <si>
    <t>HSV</t>
  </si>
  <si>
    <t>PSV</t>
  </si>
  <si>
    <t>Dodávka</t>
  </si>
  <si>
    <t>Montáž</t>
  </si>
  <si>
    <t>HZS</t>
  </si>
  <si>
    <t>Rekapitulace vedlejších rozpočtových nákladů</t>
  </si>
  <si>
    <t>Název vedlejšího nákladu</t>
  </si>
  <si>
    <t>Rozpočet</t>
  </si>
  <si>
    <t xml:space="preserve">JKSO </t>
  </si>
  <si>
    <t>Objekt</t>
  </si>
  <si>
    <t xml:space="preserve">SKP </t>
  </si>
  <si>
    <t>Měrná jednotka</t>
  </si>
  <si>
    <t>Stavba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</si>
  <si>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</si>
  <si>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</si>
  <si>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</si>
  <si>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</si>
  <si>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</si>
  <si>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</si>
  <si>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</si>
  <si>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</si>
  <si>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</si>
  <si>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</si>
  <si>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</si>
  <si>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</si>
  <si>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</si>
  <si>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</si>
  <si>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</si>
  <si>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</si>
  <si>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</si>
  <si>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</si>
  <si>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</si>
  <si>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</si>
  <si>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</si>
  <si>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</si>
  <si>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</si>
  <si>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</si>
  <si>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</si>
  <si>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</si>
  <si>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</si>
  <si>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</si>
  <si>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</si>
  <si>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</si>
  <si>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</si>
  <si>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</si>
  <si>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</si>
  <si>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</si>
  <si>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</si>
  <si>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</si>
  <si>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Poznámka :</t>
  </si>
  <si>
    <t>Rozpočet :</t>
  </si>
  <si>
    <t>Objekt :</t>
  </si>
  <si>
    <t>REKAPITULACE  STAVEBNÍCH  DÍLŮ</t>
  </si>
  <si>
    <t>Stavební díl</t>
  </si>
  <si>
    <t>CELKEM  OBJEKT</t>
  </si>
  <si>
    <t>VEDLEJŠÍ ROZPOČTOVÉ  NÁKLADY</t>
  </si>
  <si>
    <t>Název VRN</t>
  </si>
  <si>
    <t>Kč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</si>
  <si>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</si>
  <si>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</si>
  <si>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</si>
  <si>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</si>
  <si>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</si>
  <si>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</si>
  <si>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</si>
  <si>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</si>
  <si>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</si>
  <si>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</si>
  <si>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</si>
  <si>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</si>
  <si>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</si>
  <si>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</si>
  <si>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Díl:</t>
  </si>
  <si>
    <t>1</t>
  </si>
  <si>
    <t>Zemní práce</t>
  </si>
  <si>
    <t>ks</t>
  </si>
  <si>
    <t>Celkem za</t>
  </si>
  <si>
    <t>SLEPÝ ROZPOČET</t>
  </si>
  <si>
    <t>Slepý rozpočet</t>
  </si>
  <si>
    <t>2016/05</t>
  </si>
  <si>
    <t>446 B.J. 23PB KODUS Veselí nad Moravou, budova CD</t>
  </si>
  <si>
    <t>2016/05 446 B.J. 23PB KODUS Veselí nad Moravou, budova CD</t>
  </si>
  <si>
    <t>SO01</t>
  </si>
  <si>
    <t>Stavební rozpočet</t>
  </si>
  <si>
    <t>SO01 Stavební rozpočet</t>
  </si>
  <si>
    <t>SO01A</t>
  </si>
  <si>
    <t>Vedlejší a ostatní náklady</t>
  </si>
  <si>
    <t>Vedlejší náklady</t>
  </si>
  <si>
    <t>1 Vedlejší náklady</t>
  </si>
  <si>
    <t>0/1</t>
  </si>
  <si>
    <t>Projekt skutečného vyhotovení  "viz Zadávací podmínky a dokumenty"</t>
  </si>
  <si>
    <t>soubor</t>
  </si>
  <si>
    <t>0/2</t>
  </si>
  <si>
    <t>Reklamní billboard 4x2m  "viz Zadávací podmínky a další dokumenty "</t>
  </si>
  <si>
    <t>0/3</t>
  </si>
  <si>
    <t>Pamštní deska 0,6/0,5m  "viz Zadávací podmínky a další dokumenty "</t>
  </si>
  <si>
    <t>11</t>
  </si>
  <si>
    <t>11 Vedlejší náklady</t>
  </si>
  <si>
    <t>V/1</t>
  </si>
  <si>
    <t>Zařízení staveniště  "viz Zadávací podmínky a další dokumenty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</si>
  <si>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</si>
  <si>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</si>
  <si>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</si>
  <si>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</si>
  <si>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</si>
  <si>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</si>
  <si>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</si>
  <si>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</si>
  <si>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SO01A Vedlejší a ostatní náklady</t>
  </si>
  <si>
    <t>RO01</t>
  </si>
  <si>
    <t>1 Zemní práce</t>
  </si>
  <si>
    <t>139601102R00</t>
  </si>
  <si>
    <t xml:space="preserve">Ruční výkop jam, rýh a šachet v hornině tř. 3 </t>
  </si>
  <si>
    <t>m3</t>
  </si>
  <si>
    <t>0,8*34,63*0,3</t>
  </si>
  <si>
    <t>7,6*0,8*0,3</t>
  </si>
  <si>
    <t>1,26*0,8*0,3</t>
  </si>
  <si>
    <t>19,95*0,8*0,3</t>
  </si>
  <si>
    <t>162701105R00</t>
  </si>
  <si>
    <t xml:space="preserve">Vodorovné přemístění výkopku z hor.1-4 do 10000 m </t>
  </si>
  <si>
    <t>1,5*1,3*1,1</t>
  </si>
  <si>
    <t>174101102R00</t>
  </si>
  <si>
    <t xml:space="preserve">Zásyp ruční se zhutněním </t>
  </si>
  <si>
    <t>1,3*1,5*1,1</t>
  </si>
  <si>
    <t>59691019.A</t>
  </si>
  <si>
    <t>Recyklovaná zemina</t>
  </si>
  <si>
    <t>T</t>
  </si>
  <si>
    <t>1,3*1,5*1,1*1,6</t>
  </si>
  <si>
    <t>3</t>
  </si>
  <si>
    <t>Svislé a kompletní konstrukce</t>
  </si>
  <si>
    <t>3 Svislé a kompletní konstrukce</t>
  </si>
  <si>
    <t>310279841R00</t>
  </si>
  <si>
    <t xml:space="preserve">Zazdívka otvorů pl.do 4 m2 tvárnicemi-mimo obv zdí </t>
  </si>
  <si>
    <t>0,8*1,97*0,35*8</t>
  </si>
  <si>
    <t>0,6*1,97*0,35*6</t>
  </si>
  <si>
    <t>0,8*0,76*0,35*8</t>
  </si>
  <si>
    <t>0,6*0,76*0,35*6</t>
  </si>
  <si>
    <t>0,8*0,52*0,76*6</t>
  </si>
  <si>
    <t>311238115R00</t>
  </si>
  <si>
    <t xml:space="preserve">Zdivo tvárnice ker. P+D P 10 na MVC 5 tl. 30 cm </t>
  </si>
  <si>
    <t>m2</t>
  </si>
  <si>
    <t>2,43*3,25</t>
  </si>
  <si>
    <t>9,93*3,25</t>
  </si>
  <si>
    <t>-0,9*(1,97+0,48)</t>
  </si>
  <si>
    <t>-1,55*1,55*2</t>
  </si>
  <si>
    <t>-0,55*1,55</t>
  </si>
  <si>
    <t>12,52*3,1</t>
  </si>
  <si>
    <t>-1,5*2</t>
  </si>
  <si>
    <t>-1*2</t>
  </si>
  <si>
    <t>-2,25*3,1</t>
  </si>
  <si>
    <t>15*3,1</t>
  </si>
  <si>
    <t>-1,55*1,55*3</t>
  </si>
  <si>
    <t>-0,55*0,55</t>
  </si>
  <si>
    <t>-1,55*0,9</t>
  </si>
  <si>
    <t>-1,325*1,25</t>
  </si>
  <si>
    <t>10,565*3,1</t>
  </si>
  <si>
    <t>2,084*3,1</t>
  </si>
  <si>
    <t>2,635*3,1</t>
  </si>
  <si>
    <t>3,073*3,1</t>
  </si>
  <si>
    <t>-1,55*1,55</t>
  </si>
  <si>
    <t>2,935*3,1</t>
  </si>
  <si>
    <t>9,55*3,1</t>
  </si>
  <si>
    <t>14,77*3,1</t>
  </si>
  <si>
    <t>-2,86*2,5</t>
  </si>
  <si>
    <t>-0,9*1,97</t>
  </si>
  <si>
    <t>-1*2,05</t>
  </si>
  <si>
    <t>34,63*2,9</t>
  </si>
  <si>
    <t>-1,55*1,55*8</t>
  </si>
  <si>
    <t>-0,9*1,55*3</t>
  </si>
  <si>
    <t>-1,325*1,55</t>
  </si>
  <si>
    <t>9,985*2,9</t>
  </si>
  <si>
    <t>1,784*2,9</t>
  </si>
  <si>
    <t>2,635*2,9</t>
  </si>
  <si>
    <t>3*2,9</t>
  </si>
  <si>
    <t>9,86*2,9</t>
  </si>
  <si>
    <t>19,3*2,9</t>
  </si>
  <si>
    <t>-1,55*1,55*5</t>
  </si>
  <si>
    <t>-0,55*1,55*2</t>
  </si>
  <si>
    <t>18,815*2,9</t>
  </si>
  <si>
    <t>12,52*2,9</t>
  </si>
  <si>
    <t>311238131R00</t>
  </si>
  <si>
    <t xml:space="preserve">Zdivo tvárnice ker.  25 AKU P+D P 10 na MVC 5 </t>
  </si>
  <si>
    <t>9,405*3,1</t>
  </si>
  <si>
    <t>1,25*2*3,1</t>
  </si>
  <si>
    <t>-1,135*2,4</t>
  </si>
  <si>
    <t>4,89*3,1</t>
  </si>
  <si>
    <t>1,8*3,1</t>
  </si>
  <si>
    <t>1,85*3,1</t>
  </si>
  <si>
    <t>9,685*3,1</t>
  </si>
  <si>
    <t>5,04*3,1</t>
  </si>
  <si>
    <t>9,68*2,9</t>
  </si>
  <si>
    <t>-1,5*2,7</t>
  </si>
  <si>
    <t>5,04*2,9</t>
  </si>
  <si>
    <t>1,85*2,9</t>
  </si>
  <si>
    <t>1,8*2,9</t>
  </si>
  <si>
    <t>311238212R00</t>
  </si>
  <si>
    <t xml:space="preserve">Zdivo tvárnice ker. P+D P 10 na MVC 5 tl. 36,5 cm </t>
  </si>
  <si>
    <t>(1,3+1,5)*3</t>
  </si>
  <si>
    <t>11,25*2,9</t>
  </si>
  <si>
    <t>311238215R00</t>
  </si>
  <si>
    <t xml:space="preserve">Zdivo tvárnice ker. P+D P 10 na MVC 5 tl. 40 cm </t>
  </si>
  <si>
    <t>0,9*1,785*6</t>
  </si>
  <si>
    <t>0,53*2,085</t>
  </si>
  <si>
    <t>0,745*2,085</t>
  </si>
  <si>
    <t>0,44*2,085</t>
  </si>
  <si>
    <t>0,46*1,785</t>
  </si>
  <si>
    <t>0,96*1,785</t>
  </si>
  <si>
    <t>0,45*1,785</t>
  </si>
  <si>
    <t>0,405*1,785</t>
  </si>
  <si>
    <t>0,57*0,88*2</t>
  </si>
  <si>
    <t>0,2*2,085</t>
  </si>
  <si>
    <t>0,9*1,785*4</t>
  </si>
  <si>
    <t>0,155*1,785</t>
  </si>
  <si>
    <t>0,9*1,785</t>
  </si>
  <si>
    <t>0,59*1,785</t>
  </si>
  <si>
    <t>0,145*1,785</t>
  </si>
  <si>
    <t>0,575*1,785</t>
  </si>
  <si>
    <t>311238218R00</t>
  </si>
  <si>
    <t xml:space="preserve">Zdivo tvárnice ker. P+D P 10 na MVC 5 tl. 44 cm </t>
  </si>
  <si>
    <t>0,36*1,785</t>
  </si>
  <si>
    <t>0,5*1,785</t>
  </si>
  <si>
    <t>0,96*1,1785</t>
  </si>
  <si>
    <t>0,385*1,785</t>
  </si>
  <si>
    <t>317168122R00</t>
  </si>
  <si>
    <t xml:space="preserve">Překlad plochý 14,5/7,1/125 cm </t>
  </si>
  <si>
    <t>kus</t>
  </si>
  <si>
    <t>317168130R00</t>
  </si>
  <si>
    <t xml:space="preserve">Překlad vysoký 23,8/7/100 cm </t>
  </si>
  <si>
    <t>6*1</t>
  </si>
  <si>
    <t>4*3</t>
  </si>
  <si>
    <t>317168131R00</t>
  </si>
  <si>
    <t xml:space="preserve">Překlad vysoký 23,8/7/125 cm </t>
  </si>
  <si>
    <t>4*9</t>
  </si>
  <si>
    <t>317168132R00</t>
  </si>
  <si>
    <t xml:space="preserve">Překlad vysoký 23,8/7/150 cm </t>
  </si>
  <si>
    <t>4*1</t>
  </si>
  <si>
    <t>3*2</t>
  </si>
  <si>
    <t>317168133R00</t>
  </si>
  <si>
    <t xml:space="preserve">Překlad vysoký 23,8/7/175 cm </t>
  </si>
  <si>
    <t>4*2</t>
  </si>
  <si>
    <t>7*1</t>
  </si>
  <si>
    <t>317168134R00</t>
  </si>
  <si>
    <t xml:space="preserve">Překlad vysoký 23,8/7/200 cm </t>
  </si>
  <si>
    <t>6*3</t>
  </si>
  <si>
    <t>4*10</t>
  </si>
  <si>
    <t>317168136R00</t>
  </si>
  <si>
    <t xml:space="preserve">Překlad vysoký 23,8/7/250 cm </t>
  </si>
  <si>
    <t>317168139R00</t>
  </si>
  <si>
    <t xml:space="preserve">Překlad vysoký 23,8/7/325 cm </t>
  </si>
  <si>
    <t>317944313RT2</t>
  </si>
  <si>
    <t>Válcované nosníky č.14-22 osazené do otvorů včetně dodávky profilu  I č.14</t>
  </si>
  <si>
    <t>t</t>
  </si>
  <si>
    <t>14,3*4*26*2,4/1000</t>
  </si>
  <si>
    <t>317944313RT3</t>
  </si>
  <si>
    <t>Válcované nosníky č.14-22 osazené do otvorů včetně dodávky profilu  I č.16</t>
  </si>
  <si>
    <t>17,9*4*11*2/1000</t>
  </si>
  <si>
    <t>330311711R00</t>
  </si>
  <si>
    <t xml:space="preserve">Beton sloupů a pilířů prostý C 16/20 (B 20) </t>
  </si>
  <si>
    <t>0,525*0,58*3</t>
  </si>
  <si>
    <t>0,525*0,525*3</t>
  </si>
  <si>
    <t>0,675*0,59*3</t>
  </si>
  <si>
    <t>0,59*0,6*3</t>
  </si>
  <si>
    <t>330351121R00</t>
  </si>
  <si>
    <t xml:space="preserve">Bed sloup pilir hran </t>
  </si>
  <si>
    <t>(0,525*2+0,58*2)*3</t>
  </si>
  <si>
    <t>(0,525*2+0,525*2)*3</t>
  </si>
  <si>
    <t>(0,675*2+0,59*2)*3</t>
  </si>
  <si>
    <t>(0,59*2+0,6*2)*3</t>
  </si>
  <si>
    <t>330361110R00</t>
  </si>
  <si>
    <t xml:space="preserve">Vyzt sloup pilir b ocel 10 216 </t>
  </si>
  <si>
    <t>3,99*0,05</t>
  </si>
  <si>
    <t>342012221R00</t>
  </si>
  <si>
    <t xml:space="preserve">Příčka SDK,ocel.kce,1x oplášť. tl 100mm, RB 12,5mm </t>
  </si>
  <si>
    <t>1NP:(2,7+2,13)*3,03</t>
  </si>
  <si>
    <t>3,04*3,03</t>
  </si>
  <si>
    <t>-0,9*1,97*3</t>
  </si>
  <si>
    <t>2,2*3,03</t>
  </si>
  <si>
    <t>2,45*3,03</t>
  </si>
  <si>
    <t>2,7*3,03</t>
  </si>
  <si>
    <t>2*3,03</t>
  </si>
  <si>
    <t>(1,8+2,81)*3,01</t>
  </si>
  <si>
    <t>2NP:1,76*3</t>
  </si>
  <si>
    <t>(3,05+1,835)*3</t>
  </si>
  <si>
    <t>3,19*3</t>
  </si>
  <si>
    <t>2,59*2,9</t>
  </si>
  <si>
    <t>3,055*2,9</t>
  </si>
  <si>
    <t>(1,6+1,7)*2,9</t>
  </si>
  <si>
    <t>(1,9+2,435)*3</t>
  </si>
  <si>
    <t>(1,93+2,68)*2,98</t>
  </si>
  <si>
    <t>3NP:(2,4+1,265+0,59)*2,7</t>
  </si>
  <si>
    <t>(3,15+2,1)*2,7</t>
  </si>
  <si>
    <t>3,19*2,7</t>
  </si>
  <si>
    <t>2,59*2,7</t>
  </si>
  <si>
    <t>3,054*2,7</t>
  </si>
  <si>
    <t>(1,785+1,5)*2,7</t>
  </si>
  <si>
    <t>(1,88+2,1)*2,7</t>
  </si>
  <si>
    <t>342016321R00</t>
  </si>
  <si>
    <t xml:space="preserve">Příčka SDK,2x ocel.kce,2x oplášť. tl.255mm,RB 12,5 </t>
  </si>
  <si>
    <t>1NP:1,89*3,03</t>
  </si>
  <si>
    <t>18*3,03</t>
  </si>
  <si>
    <t>3*3,03</t>
  </si>
  <si>
    <t>2,23*3,03</t>
  </si>
  <si>
    <t>1,93*3,03</t>
  </si>
  <si>
    <t>2,59*3,03</t>
  </si>
  <si>
    <t>2,86*3,03</t>
  </si>
  <si>
    <t>1,45*3,03</t>
  </si>
  <si>
    <t>3,085*3,01</t>
  </si>
  <si>
    <t>2NP:4,9*3*2</t>
  </si>
  <si>
    <t>2,2*2,9</t>
  </si>
  <si>
    <t>1,6*2,9</t>
  </si>
  <si>
    <t>2,84*2,9</t>
  </si>
  <si>
    <t>3,485*2,9</t>
  </si>
  <si>
    <t>0,6*2,9</t>
  </si>
  <si>
    <t>2*2,9</t>
  </si>
  <si>
    <t>1,15*2,9</t>
  </si>
  <si>
    <t>1,455*2,9</t>
  </si>
  <si>
    <t>3NP:5,04*2,7</t>
  </si>
  <si>
    <t>2,84*2,7</t>
  </si>
  <si>
    <t>2,45*2,7</t>
  </si>
  <si>
    <t>1,35*2,7</t>
  </si>
  <si>
    <t>3,5*2,7</t>
  </si>
  <si>
    <t>0,6*2,7</t>
  </si>
  <si>
    <t>2*2,7</t>
  </si>
  <si>
    <t>1,07*2,7</t>
  </si>
  <si>
    <t>1,45*2,7</t>
  </si>
  <si>
    <t>3,96*2,7</t>
  </si>
  <si>
    <t>342248114R00</t>
  </si>
  <si>
    <t xml:space="preserve">Příčky keramické tvárnice P+D na MVC 5 tl. 14 cm </t>
  </si>
  <si>
    <t>4,4*3,2</t>
  </si>
  <si>
    <t>-0,9*1,97*2</t>
  </si>
  <si>
    <t>2,695*3,2</t>
  </si>
  <si>
    <t>7,8*3,2</t>
  </si>
  <si>
    <t>4,4*3,1</t>
  </si>
  <si>
    <t>0,36*3,1</t>
  </si>
  <si>
    <t>6,9*3,1</t>
  </si>
  <si>
    <t>1,125*3,1</t>
  </si>
  <si>
    <t>-1*2,02</t>
  </si>
  <si>
    <t>(2+1,6)*2,9</t>
  </si>
  <si>
    <t>(4,54+0,36+6,75+1,14)*2,9</t>
  </si>
  <si>
    <t>4</t>
  </si>
  <si>
    <t>Vodorovné konstrukce</t>
  </si>
  <si>
    <t>4 Vodorovné konstrukce</t>
  </si>
  <si>
    <t>411168147R00</t>
  </si>
  <si>
    <t xml:space="preserve">Strop keraimcký tl.25cm vč výztuží a věnce </t>
  </si>
  <si>
    <t>14,8*9,7*2</t>
  </si>
  <si>
    <t>2,6*3,1*2</t>
  </si>
  <si>
    <t>416021122R00</t>
  </si>
  <si>
    <t xml:space="preserve">Podhledy SDK, kovová.kce CD. 1x deska RF 12,5 mm </t>
  </si>
  <si>
    <t>62,85+36,87+38,43+24,05+4,48+23,61+32,04+33,21+21,51+17,4</t>
  </si>
  <si>
    <t>416021123R00</t>
  </si>
  <si>
    <t xml:space="preserve">Podhledy SDK, kovová.kce CD. 1x deska RBI 12,5 mm </t>
  </si>
  <si>
    <t>2NP:5,15+5,41+5,26+3,89+4,82+4,38+4,7+6,06</t>
  </si>
  <si>
    <t>1NP:5,48+5,01+4,16+4,88+4+3,91+3,92</t>
  </si>
  <si>
    <t>416021124R00</t>
  </si>
  <si>
    <t xml:space="preserve">Podhledy SDK, kovová.kce CD. 1x deska RFI 12,5 mm </t>
  </si>
  <si>
    <t>7,47+6,4+5,26+3,89+3,74+4,7+6,06</t>
  </si>
  <si>
    <t>417320032RAA</t>
  </si>
  <si>
    <t>Ztužující věnec ŽB beton C 16/20, 30 x 33 cm bednění, výztuž 90 kg/m3</t>
  </si>
  <si>
    <t>m</t>
  </si>
  <si>
    <t>34,77*3</t>
  </si>
  <si>
    <t>1,26+2,63+2,63</t>
  </si>
  <si>
    <t>10,56</t>
  </si>
  <si>
    <t>434100001RAA</t>
  </si>
  <si>
    <t>Schodiště ze železobetonu kompletní ocelové zábradlí, dřev. madlo, PVC krytina, omítka</t>
  </si>
  <si>
    <t>m DVČ</t>
  </si>
  <si>
    <t>4-01</t>
  </si>
  <si>
    <t xml:space="preserve">Rampa - nadbetonování+renovace zábradlí </t>
  </si>
  <si>
    <t>1,2*6</t>
  </si>
  <si>
    <t>61</t>
  </si>
  <si>
    <t>Upravy povrchů vnitřní</t>
  </si>
  <si>
    <t>61 Upravy povrchů vnitřní</t>
  </si>
  <si>
    <t>611421133R00</t>
  </si>
  <si>
    <t xml:space="preserve">Omítka vnitřní stropů rovných, MVC, štuková </t>
  </si>
  <si>
    <t>2NP:24,32+17,91+17,76+15,12+25,16+23,05+4,48+23,61+30,8+32,64+21,51+17,4+(5,15+5,41+5,26+3,89+4,82+4,38+4,7+6,06)</t>
  </si>
  <si>
    <t>3NP:(45,06+36,87+38,43+24,05+4,48+23,61+32,04+33,21+21,51+17,4)+(2,9+7,47+6,4+5,26+3,89+3,74+3,74+4,7+6,06)</t>
  </si>
  <si>
    <t>612421626R00</t>
  </si>
  <si>
    <t xml:space="preserve">Omítka vnitřní zdiva, MVC, hladká </t>
  </si>
  <si>
    <t>1NP:(1,64*2+1,8*2)*1,5</t>
  </si>
  <si>
    <t>(2,03*2+2,7*2)*2</t>
  </si>
  <si>
    <t>(3,4*2+1,65*2)*2</t>
  </si>
  <si>
    <t>(1,83*2+2,34*2)*2</t>
  </si>
  <si>
    <t>(1,6*2+2,45*2)*2</t>
  </si>
  <si>
    <t>(1,45*2+2,7*2)*2</t>
  </si>
  <si>
    <t>(2,02*2+1,98*2)*2</t>
  </si>
  <si>
    <t>(2,71*2+1,8*2)*2</t>
  </si>
  <si>
    <t>-0,9*1,97*8</t>
  </si>
  <si>
    <t>2NP:(2,92*2+1,76*2)*2</t>
  </si>
  <si>
    <t>(2,95*2+1,93*2)*2</t>
  </si>
  <si>
    <t>(3,19*2+1,65*2)*2</t>
  </si>
  <si>
    <t>(2,59*2+1,5*2)*2</t>
  </si>
  <si>
    <t>(1,98*2+3,05*2)*2</t>
  </si>
  <si>
    <t>(3,13*2+1,5*2)*2</t>
  </si>
  <si>
    <t>(2,17*2+1,8*2)*2</t>
  </si>
  <si>
    <t>(2,68*2+1,8*2)*2</t>
  </si>
  <si>
    <t>3NP:(2,3*2+2,86*2)*2</t>
  </si>
  <si>
    <t>(2*2+1,45*2)*2</t>
  </si>
  <si>
    <t>(2,1*2+3,05*2)*2</t>
  </si>
  <si>
    <t>(1,5*2+2,59*2)*2</t>
  </si>
  <si>
    <t>(1,98*2+3*2)*2</t>
  </si>
  <si>
    <t>(3,2*2+1,5*2)*2</t>
  </si>
  <si>
    <t>(1,78*2+2,1*2)*2</t>
  </si>
  <si>
    <t>-0,9*1,97*9</t>
  </si>
  <si>
    <t>612421637R00</t>
  </si>
  <si>
    <t xml:space="preserve">Omítka vnitřní zdiva, MVC, štuková </t>
  </si>
  <si>
    <t>0,8*1,97*8*2</t>
  </si>
  <si>
    <t>0,6*1,97*6*2</t>
  </si>
  <si>
    <t>0,8*0,76*8*2</t>
  </si>
  <si>
    <t>0,6*0,76*6*2</t>
  </si>
  <si>
    <t>0,8*0,52*6*2</t>
  </si>
  <si>
    <t>475*2</t>
  </si>
  <si>
    <t>164*2</t>
  </si>
  <si>
    <t>37*2</t>
  </si>
  <si>
    <t>29*2</t>
  </si>
  <si>
    <t>6*2</t>
  </si>
  <si>
    <t>obklady:-395,5</t>
  </si>
  <si>
    <t>612425931R00</t>
  </si>
  <si>
    <t xml:space="preserve">Omítka vápenná vnitřního ostění - štuková </t>
  </si>
  <si>
    <t>(1,55+1,55+1,55)*34*0,3</t>
  </si>
  <si>
    <t>(1,05+2,45*2)*0,3</t>
  </si>
  <si>
    <t>(0,55+1,55*2)*2*0,3</t>
  </si>
  <si>
    <t>(1,55+0,9*2)*4*0,3</t>
  </si>
  <si>
    <t>(1,55*3)*14*0,3</t>
  </si>
  <si>
    <t>(1,55+0,9*2)*5*0,3</t>
  </si>
  <si>
    <t>(1,325+1,27*2)*3*0,3</t>
  </si>
  <si>
    <t>62</t>
  </si>
  <si>
    <t>Úpravy povrchů vnější</t>
  </si>
  <si>
    <t>62 Úpravy povrchů vnější</t>
  </si>
  <si>
    <t>622311014R00</t>
  </si>
  <si>
    <t xml:space="preserve">Soklová lišta hliník KZS tl. 140 mm </t>
  </si>
  <si>
    <t>34,8</t>
  </si>
  <si>
    <t>1,26</t>
  </si>
  <si>
    <t>2,63</t>
  </si>
  <si>
    <t>RT4</t>
  </si>
  <si>
    <t>Zateplovací systém fasáda, EPS F tl.140 mm s omítkou silikátovou 3,2 kg/m2, specifikace dle PD</t>
  </si>
  <si>
    <t>34,8*6,745</t>
  </si>
  <si>
    <t>1,26*6,745</t>
  </si>
  <si>
    <t>2,63*6,745</t>
  </si>
  <si>
    <t>okna+dveře:-1,55*1,55*17</t>
  </si>
  <si>
    <t>-1,05*2,45</t>
  </si>
  <si>
    <t>-1,55*0,9*4</t>
  </si>
  <si>
    <t>-1,55*1,55*14</t>
  </si>
  <si>
    <t>-1,55*0,9*5</t>
  </si>
  <si>
    <t>-1,325*1,27*3</t>
  </si>
  <si>
    <t>622311512R00</t>
  </si>
  <si>
    <t xml:space="preserve">Izolace suterénu XPS tl. 100 mm, bez PÚ </t>
  </si>
  <si>
    <t>1,14*(19,4+19,4+1,26)</t>
  </si>
  <si>
    <t>0,84*(13,8+13,8+2,6)</t>
  </si>
  <si>
    <t>622311522RU1</t>
  </si>
  <si>
    <t>Zateplovací systém sokl, XPS tl. 100 mm s mozaikovou omítkou 5,5 kg/m2</t>
  </si>
  <si>
    <t>0,55*(19,4+19,4+1,26)</t>
  </si>
  <si>
    <t>0,36*(13,8+13,8+2,6)</t>
  </si>
  <si>
    <t>622481211RT2</t>
  </si>
  <si>
    <t>Montáž výztužné sítě do stěrkového tmelu ostění + parapet</t>
  </si>
  <si>
    <t>okna+dveře:(1,55+1,55+1,55+1,55)*17*0,14</t>
  </si>
  <si>
    <t>(1,05*2+2,45*2)*0,14</t>
  </si>
  <si>
    <t>(0,55*2+1,55*2)*2*0,14</t>
  </si>
  <si>
    <t>(1,55*2+0,9*2)*4*0,14</t>
  </si>
  <si>
    <t>(1,55*4)*14*0,14</t>
  </si>
  <si>
    <t>(0,55*2+1,55*2)*0,14*2</t>
  </si>
  <si>
    <t>(1,55*2+0,9*2)*0,14*5</t>
  </si>
  <si>
    <t>(1,325*2+1,27*2)*3*0,14</t>
  </si>
  <si>
    <t>622721224U00</t>
  </si>
  <si>
    <t>KZS obklad EPS 14cm+hmoždin trn kov bez omítkx a stěrky</t>
  </si>
  <si>
    <t>34,8*2,78</t>
  </si>
  <si>
    <t>1,26*2,78</t>
  </si>
  <si>
    <t>2,63*2,78</t>
  </si>
  <si>
    <t>okna:-1,55*1,55*17</t>
  </si>
  <si>
    <t>-0,55*1,55*3</t>
  </si>
  <si>
    <t>622752231U00</t>
  </si>
  <si>
    <t xml:space="preserve">KZS lišta roh PVC+tkanina 10x10mm </t>
  </si>
  <si>
    <t>(1,55+1,55+1,55)*17</t>
  </si>
  <si>
    <t>(1,05+2,45*2)</t>
  </si>
  <si>
    <t>(0,55+1,55*2)*2</t>
  </si>
  <si>
    <t>(1,55+0,9*2)*4</t>
  </si>
  <si>
    <t>(1,55*3)*14</t>
  </si>
  <si>
    <t>(1,55+0,9*2)*5</t>
  </si>
  <si>
    <t>(1,325+1,27*2)*3</t>
  </si>
  <si>
    <t>6,8*5</t>
  </si>
  <si>
    <t>622754111U00</t>
  </si>
  <si>
    <t xml:space="preserve">KZS lišta začišťovací+tkanina </t>
  </si>
  <si>
    <t>622756111U00</t>
  </si>
  <si>
    <t xml:space="preserve">KZS lišta zakončovací PVC+tkanina </t>
  </si>
  <si>
    <t>(1,55)*17</t>
  </si>
  <si>
    <t>(1,05)</t>
  </si>
  <si>
    <t>(0,55)*2</t>
  </si>
  <si>
    <t>(1,55)*4</t>
  </si>
  <si>
    <t>(1,55)*14</t>
  </si>
  <si>
    <t>(1,55)*5</t>
  </si>
  <si>
    <t>(1,325)*3</t>
  </si>
  <si>
    <t>622903110U00</t>
  </si>
  <si>
    <t xml:space="preserve">Mytí vně omítek slož 1-2 tlak.vodou </t>
  </si>
  <si>
    <t>63</t>
  </si>
  <si>
    <t>Podlahy a podlahové konstrukce</t>
  </si>
  <si>
    <t>63 Podlahy a podlahové konstrukce</t>
  </si>
  <si>
    <t>631312611R00</t>
  </si>
  <si>
    <t xml:space="preserve">Mazanina betonová tl. 5 - 8 cm C 16/20  (B 20) </t>
  </si>
  <si>
    <t>1NP pvc:(44,49+26,55+34,86+21,72+4,24+22,81+30,07+32,86+16,45+21,74)*0,05</t>
  </si>
  <si>
    <t>1NP dlažba:(2,95+5,48+5,01+4,16+4,88+4+3,91+3,92)*0,05</t>
  </si>
  <si>
    <t>2NP PVC:(24,32+17,91+17,76+15,12+25,16+23,05+4,48+23,61+30,8+32,64+21,51+17,44)*0,05</t>
  </si>
  <si>
    <t>3NP PVC:(45,06+36,87+38,43+24,05+4,48+23,61+32,04+33,21+21,51+17,4)*0,05</t>
  </si>
  <si>
    <t>2NP dlažba:(5,15+5,41+5,26+3,89+4,82+4,38+4,7+6,06)*0,05</t>
  </si>
  <si>
    <t>3 NP dlažba:(2,9+7,47+6,4+5,26+3,89+3,74+3,74+4,7+6,06)*0,05</t>
  </si>
  <si>
    <t>631315611R00</t>
  </si>
  <si>
    <t xml:space="preserve">Mazanina betonová tl. 12 - 24 cm C 16/20  (B 20) </t>
  </si>
  <si>
    <t>0,15*0,6*0,6</t>
  </si>
  <si>
    <t>632415104RT1</t>
  </si>
  <si>
    <t xml:space="preserve">Potěr samonivelační ručně </t>
  </si>
  <si>
    <t>1NP:44,49+26,55+34,86+21,72+4,24+22,81+30,07+32,86+16,45+21,74</t>
  </si>
  <si>
    <t>2NP PVC:(24,32+17,91+17,76+15,12+25,16+23,05+4,48+23,61+30,8+32,64+21,51+17,44)</t>
  </si>
  <si>
    <t>3NP PVC:(45,06+36,87+38,43+24,05+4,48+23,61+32,04+33,21+21,51+17,4)</t>
  </si>
  <si>
    <t>637211121U00</t>
  </si>
  <si>
    <t xml:space="preserve">Okap chod beton dlažd tl 4cm písek </t>
  </si>
  <si>
    <t>34,63*0,5</t>
  </si>
  <si>
    <t>7,6*0,5</t>
  </si>
  <si>
    <t>1,26*0,5</t>
  </si>
  <si>
    <t>19,95*0,5</t>
  </si>
  <si>
    <t>637311121U00</t>
  </si>
  <si>
    <t xml:space="preserve">Okap chod beton obrubník ležatý bet </t>
  </si>
  <si>
    <t>34,63</t>
  </si>
  <si>
    <t>7,6</t>
  </si>
  <si>
    <t>19,95</t>
  </si>
  <si>
    <t>94</t>
  </si>
  <si>
    <t>Lešení a stavební výtahy</t>
  </si>
  <si>
    <t>94 Lešení a stavební výtahy</t>
  </si>
  <si>
    <t>941941041R00</t>
  </si>
  <si>
    <t xml:space="preserve">Montáž lešení leh.řad.s podlahami </t>
  </si>
  <si>
    <t>34,75*2*10</t>
  </si>
  <si>
    <t>10,56*10</t>
  </si>
  <si>
    <t>2,6*2*10</t>
  </si>
  <si>
    <t>1,26*10</t>
  </si>
  <si>
    <t>941941291R00</t>
  </si>
  <si>
    <t xml:space="preserve">Příplatek za každý měsíc použití lešení k pol.1041 </t>
  </si>
  <si>
    <t>865,2*2</t>
  </si>
  <si>
    <t>941941841R00</t>
  </si>
  <si>
    <t xml:space="preserve">Demontáž lešení leh.řad.s podlahami </t>
  </si>
  <si>
    <t>95</t>
  </si>
  <si>
    <t>Dokončovací konstrukce na pozemních stavbách</t>
  </si>
  <si>
    <t>95 Dokončovací konstrukce na pozemních stavbách</t>
  </si>
  <si>
    <t>95-2</t>
  </si>
  <si>
    <t xml:space="preserve">D+M hasících přístrojů </t>
  </si>
  <si>
    <t>kpl</t>
  </si>
  <si>
    <t>952901111R00</t>
  </si>
  <si>
    <t>Vyčištění budov o výšce podlaží do 4 m -kolaudační úklid</t>
  </si>
  <si>
    <t>37*10*3</t>
  </si>
  <si>
    <t>950900010RA0</t>
  </si>
  <si>
    <t xml:space="preserve">Demontáž krovu s krytinou komplet vč.podhledů </t>
  </si>
  <si>
    <t>(7,158+7,182)*19,32</t>
  </si>
  <si>
    <t>11,26*15,7</t>
  </si>
  <si>
    <t>96</t>
  </si>
  <si>
    <t>Bourání konstrukcí</t>
  </si>
  <si>
    <t>96 Bourání konstrukcí</t>
  </si>
  <si>
    <t>95-3</t>
  </si>
  <si>
    <t xml:space="preserve">Zařízení autonomní detekce </t>
  </si>
  <si>
    <t>962031132R00</t>
  </si>
  <si>
    <t xml:space="preserve">Bourání příček tl. 10 cm </t>
  </si>
  <si>
    <t>1NP:4,9*3,18</t>
  </si>
  <si>
    <t>4,9*3,18</t>
  </si>
  <si>
    <t>1,41*2,97*2</t>
  </si>
  <si>
    <t>2,88*2,97</t>
  </si>
  <si>
    <t>-0,6*1,97*3</t>
  </si>
  <si>
    <t>3,985*3,16*4</t>
  </si>
  <si>
    <t>1,525*3,16*2</t>
  </si>
  <si>
    <t>-0,6*1,97*2</t>
  </si>
  <si>
    <t>-0,8*1,97*2</t>
  </si>
  <si>
    <t>1,19*3,19</t>
  </si>
  <si>
    <t>(6,58+0,92+1,235+0,673+2,88+1,68+1,265+0,835+6,31+2,849+0,425+4,95)*3,3</t>
  </si>
  <si>
    <t>-0,8*1,97*3</t>
  </si>
  <si>
    <t>-0,99*2</t>
  </si>
  <si>
    <t>-0,98*2</t>
  </si>
  <si>
    <t>2NP:4,9*3</t>
  </si>
  <si>
    <t>1,88*3</t>
  </si>
  <si>
    <t>4*3*4</t>
  </si>
  <si>
    <t>1,4*3*2</t>
  </si>
  <si>
    <t>2,87*3</t>
  </si>
  <si>
    <t>1,5*3*2</t>
  </si>
  <si>
    <t>-0,6*1,97*5</t>
  </si>
  <si>
    <t>962032231R00</t>
  </si>
  <si>
    <t xml:space="preserve">Bourání zdiva </t>
  </si>
  <si>
    <t>štíty 3NP:11,5*3,8*2/2*0,35</t>
  </si>
  <si>
    <t>2NP:4*2,98*0,19</t>
  </si>
  <si>
    <t>1NP:15*4,32*0,4</t>
  </si>
  <si>
    <t>-0,9*2,1*6*0,4</t>
  </si>
  <si>
    <t>-2,95*2*0,4</t>
  </si>
  <si>
    <t>0,75*0,34*4</t>
  </si>
  <si>
    <t>0,21*0,465*4</t>
  </si>
  <si>
    <t>2,51*3,3*0,2</t>
  </si>
  <si>
    <t>-0,93*2*0,2</t>
  </si>
  <si>
    <t>962081141R00</t>
  </si>
  <si>
    <t xml:space="preserve">Bourání luxfer </t>
  </si>
  <si>
    <t>14*0,8*0,76</t>
  </si>
  <si>
    <t>0,6*0,76*3</t>
  </si>
  <si>
    <t>965042141RT2</t>
  </si>
  <si>
    <t>Bourání mazanin betonových tl. 10 cm, nad 4 m2 ručně tl. mazaniny 8 - 10 cm vč.nášlapné vrstvy</t>
  </si>
  <si>
    <t>2NP:(22,53+7,26+1,23+1,26+1,27+2,09+2,31+1,33+12,61+17,76+11,78+12,36+15,12+14,25+36,21+23,37)*0,1</t>
  </si>
  <si>
    <t>966031313R00</t>
  </si>
  <si>
    <t xml:space="preserve">Bourání říms </t>
  </si>
  <si>
    <t>18,87*2</t>
  </si>
  <si>
    <t>968061113R00</t>
  </si>
  <si>
    <t xml:space="preserve">Vyvěšení okenních křídel </t>
  </si>
  <si>
    <t>968061125R00</t>
  </si>
  <si>
    <t xml:space="preserve">Vyvěšení dřevěných dveřních křídel pl. do 2 m2 </t>
  </si>
  <si>
    <t>968062245R00</t>
  </si>
  <si>
    <t xml:space="preserve">Vybourání rámů oken </t>
  </si>
  <si>
    <t>1NP:0,9*1,8*21</t>
  </si>
  <si>
    <t>1,15*2,1</t>
  </si>
  <si>
    <t>0,9*2,1*13</t>
  </si>
  <si>
    <t>0,9*0,9</t>
  </si>
  <si>
    <t>0,6*0,9*3</t>
  </si>
  <si>
    <t>2NP:0,9*1,8*21</t>
  </si>
  <si>
    <t>0,6*0,9*4</t>
  </si>
  <si>
    <t>968062746R00</t>
  </si>
  <si>
    <t xml:space="preserve">Vybourání stěn vč.dveří </t>
  </si>
  <si>
    <t>1,25*2</t>
  </si>
  <si>
    <t>1,3*2</t>
  </si>
  <si>
    <t>968072455R00</t>
  </si>
  <si>
    <t xml:space="preserve">Vybourání kovových dveřních zárubní pl. do 2 m2 </t>
  </si>
  <si>
    <t>0,8*1,97*22</t>
  </si>
  <si>
    <t>0,6*1,97*13</t>
  </si>
  <si>
    <t>0,9*1,97*3</t>
  </si>
  <si>
    <t>96-01</t>
  </si>
  <si>
    <t xml:space="preserve">Demontáž vybavení, el, zti, út vč.likvidace </t>
  </si>
  <si>
    <t>96-02</t>
  </si>
  <si>
    <t xml:space="preserve">Demontáž pož. schodiště ocelového vč.likvidace </t>
  </si>
  <si>
    <t>96-03</t>
  </si>
  <si>
    <t>Demontáž stávajícího hromosvodu vč.podpěr, svodů vč.likvidace</t>
  </si>
  <si>
    <t>96-04</t>
  </si>
  <si>
    <t xml:space="preserve">Ostatní drobné bourací práce </t>
  </si>
  <si>
    <t>hzs</t>
  </si>
  <si>
    <t>96-06</t>
  </si>
  <si>
    <t>Demontáž klempířských prvků vč.likvidace (svody, žlaby, parapety, veškeré oplechování)</t>
  </si>
  <si>
    <t>97</t>
  </si>
  <si>
    <t>Prorážení otvorů</t>
  </si>
  <si>
    <t>97 Prorážení otvorů</t>
  </si>
  <si>
    <t>971035641R00</t>
  </si>
  <si>
    <t xml:space="preserve">Vybourání otv. zeď cihel. </t>
  </si>
  <si>
    <t>1NP:2,445*0,4*2,084</t>
  </si>
  <si>
    <t>-0,92*1,79*2*0,4</t>
  </si>
  <si>
    <t>2,935*0,4*2,084</t>
  </si>
  <si>
    <t>-0,9*1,8*2*0,4</t>
  </si>
  <si>
    <t>2,4*0,4*2,084</t>
  </si>
  <si>
    <t>2,44*0,4*2,084</t>
  </si>
  <si>
    <t>1,54*0,4*2,084</t>
  </si>
  <si>
    <t>-0,9*1,8*0,4</t>
  </si>
  <si>
    <t>1,325*0,4*2,084</t>
  </si>
  <si>
    <t>-1,115*2,09*0,4</t>
  </si>
  <si>
    <t>2,285*0,4*2,084</t>
  </si>
  <si>
    <t>-0,9*1,8*0,4*2</t>
  </si>
  <si>
    <t>2,295*0,4*2,084</t>
  </si>
  <si>
    <t>-0,9*2,1*0,4*2</t>
  </si>
  <si>
    <t>,997*0,4*2,084</t>
  </si>
  <si>
    <t>-0,9*2,1*0,4</t>
  </si>
  <si>
    <t>2,31*0,4*2,084</t>
  </si>
  <si>
    <t>1,55*1,55*0,35</t>
  </si>
  <si>
    <t>1,545*0,4*2,084</t>
  </si>
  <si>
    <t>3,98*0,4*2,084</t>
  </si>
  <si>
    <t>1,55*0,4*2,084</t>
  </si>
  <si>
    <t>1,56*0,4*2,084</t>
  </si>
  <si>
    <t>-0,9*1,8*0,4*8</t>
  </si>
  <si>
    <t>-0,9*0,9*0,4</t>
  </si>
  <si>
    <t>-0,57*0,88*0,4*2</t>
  </si>
  <si>
    <t>2NP:2,45*1,96*0,445</t>
  </si>
  <si>
    <t>2,41*1,96*0,445</t>
  </si>
  <si>
    <t>2,385*1,96*0,445</t>
  </si>
  <si>
    <t>2,43*1,96*0,445</t>
  </si>
  <si>
    <t>1,55*1,96*0,445</t>
  </si>
  <si>
    <t>1,135*1,96*0,445</t>
  </si>
  <si>
    <t>1,58*1,96*0,445</t>
  </si>
  <si>
    <t>2,52*1,96*0,445</t>
  </si>
  <si>
    <t>1,365*1,96*0,445</t>
  </si>
  <si>
    <t>1,5*2*2*0,35</t>
  </si>
  <si>
    <t>-0,9*1,8*0,445*21</t>
  </si>
  <si>
    <t>-0,6*0,9*0,445*3</t>
  </si>
  <si>
    <t>-0,9*0,9*0,445</t>
  </si>
  <si>
    <t>1NP:3,43*3,160*0,35</t>
  </si>
  <si>
    <t>3,43*3,16*0,35</t>
  </si>
  <si>
    <t>-0,8*1,97*0,35*3</t>
  </si>
  <si>
    <t>1*2*0,35</t>
  </si>
  <si>
    <t>978011191R00</t>
  </si>
  <si>
    <t xml:space="preserve">Otlučení omítek vnitřních  stropů </t>
  </si>
  <si>
    <t>18,6*10,76*2</t>
  </si>
  <si>
    <t>-1,175*19,185</t>
  </si>
  <si>
    <t>978013191R00</t>
  </si>
  <si>
    <t xml:space="preserve">Otlučení omítek vnitřních stěn v rozsahu do 100 % </t>
  </si>
  <si>
    <t>165</t>
  </si>
  <si>
    <t>99</t>
  </si>
  <si>
    <t>Staveništní přesun hmot</t>
  </si>
  <si>
    <t>99 Staveništní přesun hmot</t>
  </si>
  <si>
    <t>999281111R00</t>
  </si>
  <si>
    <t xml:space="preserve">Přesun hmot pro opravy a údržbu do výšky 25 m </t>
  </si>
  <si>
    <t>711</t>
  </si>
  <si>
    <t>Izolace proti vodě</t>
  </si>
  <si>
    <t>711 Izolace proti vodě</t>
  </si>
  <si>
    <t>711111001RZ1</t>
  </si>
  <si>
    <t>Izolace proti vlhkosti vodor. nátěr ALP za studena 1x nátěr - včetně dodávky penetračního laku ALP</t>
  </si>
  <si>
    <t>0,6*0,6</t>
  </si>
  <si>
    <t>711141559RZ1</t>
  </si>
  <si>
    <t>Izolace proti vlhk. vodorovná pásy přitavením 1 vrstva - včetně dodávky</t>
  </si>
  <si>
    <t>711482020RZ1</t>
  </si>
  <si>
    <t>Izolační systém nopové folie svisle včetně dodávky a doplňků</t>
  </si>
  <si>
    <t>1,4*(19,4+19,4+1,26)</t>
  </si>
  <si>
    <t>0,8*(13,8+13,8+2,6)</t>
  </si>
  <si>
    <t>711210020RAA</t>
  </si>
  <si>
    <t>Stěrka hydroizolační těsnící hmotou pásky , proti vlhkosti</t>
  </si>
  <si>
    <t>1NP dlažba:2,95+5,48+5,01+4,16+4,88+4+3,91+3,92</t>
  </si>
  <si>
    <t>2NP dlažba:(5,15+5,41+5,26+3,89+4,82+4,38+4,7+6,06)</t>
  </si>
  <si>
    <t>3 NP dlažba:(2,9+7,47+6,4+5,26+3,89+3,74+3,74+4,7+6,06)</t>
  </si>
  <si>
    <t>998711202R00</t>
  </si>
  <si>
    <t xml:space="preserve">Přesun hmot pro izolace proti vodě, výšky do 12 m </t>
  </si>
  <si>
    <t>713</t>
  </si>
  <si>
    <t>Izolace tepelné</t>
  </si>
  <si>
    <t>713 Izolace tepelné</t>
  </si>
  <si>
    <t>713111111RT2</t>
  </si>
  <si>
    <t>Izolace tepelné stropů vrchem kladené volně 2 vrstvy - materiál ve specifikaci</t>
  </si>
  <si>
    <t>11,95*35,175</t>
  </si>
  <si>
    <t>713111221RK4</t>
  </si>
  <si>
    <t>Montáž parozábrany, zavěšené podhl., přelep. spojů včetně dodávky</t>
  </si>
  <si>
    <t>10,95*34,175</t>
  </si>
  <si>
    <t>713121111R00</t>
  </si>
  <si>
    <t xml:space="preserve">Izolace tepelná podlah na sucho, jednovrstvá </t>
  </si>
  <si>
    <t>713121121RT1</t>
  </si>
  <si>
    <t>Izolace tepelná podlah na sucho, dvouvrstvá materiál ve specifikaci</t>
  </si>
  <si>
    <t>1NP pvc:44,49+26,55+34,86+21,72+4,24+22,81+30,07+32,86+16,45+21,74</t>
  </si>
  <si>
    <t>713134211RS4</t>
  </si>
  <si>
    <t>Montáž folie difůzní na stěny s přelepením spojů vč.dodávky</t>
  </si>
  <si>
    <t>ostění:1,55*3*17*0,15</t>
  </si>
  <si>
    <t>(1,55+0,9+0,9)*5*0,15</t>
  </si>
  <si>
    <t>(0,55+1,55+1,55)*3*0,15</t>
  </si>
  <si>
    <t>římsa:34,8*0,65</t>
  </si>
  <si>
    <t>34,8*0,65</t>
  </si>
  <si>
    <t>1,26*0,65</t>
  </si>
  <si>
    <t>2,63*0,65</t>
  </si>
  <si>
    <t>713134211RS5</t>
  </si>
  <si>
    <t>Montáž folie difůzní na střechy s přelepením spojů včetně dodávky</t>
  </si>
  <si>
    <t>(6,2+6,2)*35,8</t>
  </si>
  <si>
    <t>775591142U00</t>
  </si>
  <si>
    <t xml:space="preserve">Podlož folie Pe -0,2mm + dodávka </t>
  </si>
  <si>
    <t>28375766.A</t>
  </si>
  <si>
    <t>Deska polystyrén samozhášivý EPS 100 S</t>
  </si>
  <si>
    <t>2NP PVC:(24,32+17,91+17,76+15,12+25,16+23,05+4,48+23,61+30,8+32,64+21,51+17,44)*0,04*1,05</t>
  </si>
  <si>
    <t>3NP PVC:(45,06+36,87+38,43+24,05+4,48+23,61+32,04+33,21+21,51+17,4)*0,04</t>
  </si>
  <si>
    <t>2NP dlažba:(5,15+5,41+5,26+3,89+4,82+4,38+4,7+6,06)*0,04</t>
  </si>
  <si>
    <t>3 NP dlažba:(2,9+7,47+6,4+5,26+3,89+3,74+3,74+4,7+6,06)*0,04</t>
  </si>
  <si>
    <t>28376240</t>
  </si>
  <si>
    <t>Deska fas. EPS s grafitem 1000x500x30 mm</t>
  </si>
  <si>
    <t>1NP:(44,49+26,55+34,86+21,72+4,24+22,81+30,07+32,86+16,45+21,74)*1,05</t>
  </si>
  <si>
    <t>1NP dlažba:(2,95+5,48+5,01+4,16+4,88+4+3,91+3,92)*1,05</t>
  </si>
  <si>
    <t>28376245</t>
  </si>
  <si>
    <t>Deska fas. EPS s grafitem 1000x500x80 mm</t>
  </si>
  <si>
    <t>63151414.A</t>
  </si>
  <si>
    <t>Minerální vata tl. 200 mm - specifikace dle PD</t>
  </si>
  <si>
    <t>11,95*35,175*1,05</t>
  </si>
  <si>
    <t>63151406</t>
  </si>
  <si>
    <t>Minerální vata tl. 100 mm - specifikace dle DP</t>
  </si>
  <si>
    <t>998713202R00</t>
  </si>
  <si>
    <t xml:space="preserve">Přesun hmot pro izolace tepelné, výšky do 12 m </t>
  </si>
  <si>
    <t>720</t>
  </si>
  <si>
    <t>Zdravotechnická instalace</t>
  </si>
  <si>
    <t>720 Zdravotechnická instalace</t>
  </si>
  <si>
    <t>720-1</t>
  </si>
  <si>
    <t xml:space="preserve">ZTI a UT - viz samostatný rozpočet </t>
  </si>
  <si>
    <t>720-2</t>
  </si>
  <si>
    <t xml:space="preserve">Stavební přípomoce 10% z ZTI a ÚT </t>
  </si>
  <si>
    <t>721</t>
  </si>
  <si>
    <t>Vnitřní kanalizace</t>
  </si>
  <si>
    <t>721 Vnitřní kanalizace</t>
  </si>
  <si>
    <t>721-01</t>
  </si>
  <si>
    <t xml:space="preserve">Lapač střešních splavenin vč.napojení na kanalizac </t>
  </si>
  <si>
    <t>762</t>
  </si>
  <si>
    <t>Konstrukce tesařské</t>
  </si>
  <si>
    <t>762 Konstrukce tesařské</t>
  </si>
  <si>
    <t>762341026U00</t>
  </si>
  <si>
    <t xml:space="preserve">Bednění střech OSB 22 P+D </t>
  </si>
  <si>
    <t>762341660U00</t>
  </si>
  <si>
    <t xml:space="preserve">Mtž  palubky plastové </t>
  </si>
  <si>
    <t>762421036U00</t>
  </si>
  <si>
    <t xml:space="preserve">Obložení strop OSB brus22 P+D šroub </t>
  </si>
  <si>
    <t>765799231R00</t>
  </si>
  <si>
    <t>Montáž kontralaťování při vzdálenosti latí do 1 m včetně dodávky</t>
  </si>
  <si>
    <t>762-01</t>
  </si>
  <si>
    <t xml:space="preserve">Nosný rošt s latí pro plastové palubky D+M </t>
  </si>
  <si>
    <t>762-02</t>
  </si>
  <si>
    <t>Dodávka plastových palubek - dle výběru investora včetně doplňků</t>
  </si>
  <si>
    <t>226,7291*1,05</t>
  </si>
  <si>
    <t>763100001RAA</t>
  </si>
  <si>
    <t>Dodávka,montáž a výroba střešních vazníků vč. jeřábu a pomocných,spoj. kcí</t>
  </si>
  <si>
    <t>28,625*12,429</t>
  </si>
  <si>
    <t>998762202R00</t>
  </si>
  <si>
    <t xml:space="preserve">Přesun hmot pro tesařské konstrukce, výšky do 12 m </t>
  </si>
  <si>
    <t>763</t>
  </si>
  <si>
    <t>Dřevostavby</t>
  </si>
  <si>
    <t>763 Dřevostavby</t>
  </si>
  <si>
    <t>763131831U00</t>
  </si>
  <si>
    <t xml:space="preserve">Dmtž SDK podhled 1vrst kce 1xdeska </t>
  </si>
  <si>
    <t>1,175*19,185</t>
  </si>
  <si>
    <t>998763201R00</t>
  </si>
  <si>
    <t xml:space="preserve">Přesun hmot pro dřevostavby, výšky do 12 m </t>
  </si>
  <si>
    <t>764</t>
  </si>
  <si>
    <t>Konstrukce klempířské</t>
  </si>
  <si>
    <t>764 Konstrukce klempířské</t>
  </si>
  <si>
    <t>764211521U00</t>
  </si>
  <si>
    <t xml:space="preserve">Krytina falcovaný plech, barva hněda </t>
  </si>
  <si>
    <t>764-1</t>
  </si>
  <si>
    <t>Vnější parapet FeZn plech lakovaný,barva hnědá, specifikace dle PD RŠ 270</t>
  </si>
  <si>
    <t>bm</t>
  </si>
  <si>
    <t>0,55*5</t>
  </si>
  <si>
    <t>1,55*40</t>
  </si>
  <si>
    <t>764-10</t>
  </si>
  <si>
    <t>Oplechování výlezu včetně dodávky výlezu FeZn plech lakovaný,barva hnědá, specifikace dle PD 600</t>
  </si>
  <si>
    <t>764-11</t>
  </si>
  <si>
    <t>Oplechování přechodu stř.krytiny FeZn plech lakovaný,barva hnědá, specifikace dle PD rš 450</t>
  </si>
  <si>
    <t>764-2</t>
  </si>
  <si>
    <t>Vnější parapet FeZn plech lakovaný,barva hnědá, specifikace dle PD RŠ 320</t>
  </si>
  <si>
    <t>0,55*3</t>
  </si>
  <si>
    <t>1,55*21</t>
  </si>
  <si>
    <t>1,325*1</t>
  </si>
  <si>
    <t>764-3</t>
  </si>
  <si>
    <t>Oplechování římsy FeZn plech lakovaný,barva hnědá, specifikace dle PD rš 250</t>
  </si>
  <si>
    <t>69,4</t>
  </si>
  <si>
    <t>764-4</t>
  </si>
  <si>
    <t xml:space="preserve">Mřížka proti hmyzu 100x69800 </t>
  </si>
  <si>
    <t>764-5</t>
  </si>
  <si>
    <t>Okapový plech FeZn plech lakovaný,barva hnědá, specifikace dle PD rš 250</t>
  </si>
  <si>
    <t>764-6</t>
  </si>
  <si>
    <t>Okapový žlab FeZn plech lakovaný,barva hnědá, specifikace dle PD 150mm kpl</t>
  </si>
  <si>
    <t>764-7</t>
  </si>
  <si>
    <t>Svod FeZn plech lakovaný,barva hnědá, specifikace dle PD 125mm</t>
  </si>
  <si>
    <t>764-8</t>
  </si>
  <si>
    <t>Oplechování střešní krytiny FeZn plech lakovaný, barva hnědá, specifikace dle PD rš 480</t>
  </si>
  <si>
    <t>764-9</t>
  </si>
  <si>
    <t>Dilatační plech střešní krytiny FeZn plech lakovaný,barva hnědá, specifikace dle PD rš 500</t>
  </si>
  <si>
    <t>998764202R00</t>
  </si>
  <si>
    <t xml:space="preserve">Přesun hmot pro klempířské konstr., výšky do 12 m </t>
  </si>
  <si>
    <t>766</t>
  </si>
  <si>
    <t>Konstrukce truhlářské</t>
  </si>
  <si>
    <t>766 Konstrukce truhlářské</t>
  </si>
  <si>
    <t>766812115R00</t>
  </si>
  <si>
    <t>Montáž kuchyňských linek dřev.na stěnu š.do 2,4 m (společné prostory)</t>
  </si>
  <si>
    <t>766-01</t>
  </si>
  <si>
    <t>D1 - venk.dřevěné dveře dle PD vč.zárubně 1050x2450</t>
  </si>
  <si>
    <t>766-2</t>
  </si>
  <si>
    <t>D2 - vnitřní dřevěná stěna dle PD vč zárubní 1200x2530</t>
  </si>
  <si>
    <t>766-3</t>
  </si>
  <si>
    <t xml:space="preserve">D3 - vnitřní dveře dle PD vč.zárubní 900x1970 </t>
  </si>
  <si>
    <t>766-4</t>
  </si>
  <si>
    <t xml:space="preserve">D4 - vnitřní dveře dle PD vč.zárubní 900x1970 </t>
  </si>
  <si>
    <t>766-5</t>
  </si>
  <si>
    <t xml:space="preserve">D5 - vnitřní dveře dle PD vč.zárubní 900x1970 </t>
  </si>
  <si>
    <t>766-6</t>
  </si>
  <si>
    <t xml:space="preserve">D6 - vnitřní dveře dle PD vč.zárubní 900x1970 </t>
  </si>
  <si>
    <t>766-7</t>
  </si>
  <si>
    <t xml:space="preserve">D7 - vnitřní dveře posuvné vč.pouzdra 900x1970 </t>
  </si>
  <si>
    <t>766-8</t>
  </si>
  <si>
    <t xml:space="preserve">D8 - vnitřní dř.stěna dle PD 1135x2400 </t>
  </si>
  <si>
    <t>61581624.A</t>
  </si>
  <si>
    <t>Linka kuchyňská (společné prostory)</t>
  </si>
  <si>
    <t>767</t>
  </si>
  <si>
    <t>Konstrukce zámečnické</t>
  </si>
  <si>
    <t>767 Konstrukce zámečnické</t>
  </si>
  <si>
    <t>767531111U00</t>
  </si>
  <si>
    <t xml:space="preserve">Mtž vstupní rohož čistící zóna </t>
  </si>
  <si>
    <t>767531121U00</t>
  </si>
  <si>
    <t xml:space="preserve">Osazení zapuštěný rám L profil </t>
  </si>
  <si>
    <t>767-01</t>
  </si>
  <si>
    <t xml:space="preserve">D+M Post.schranka nerez - 24ks </t>
  </si>
  <si>
    <t>767-1</t>
  </si>
  <si>
    <t>Z3 D+M zábradlí z ocelových trubek a tyčí, včetně kotvení a povrch.úpravy,odstín dle výb..investora</t>
  </si>
  <si>
    <t>2,75*4</t>
  </si>
  <si>
    <t>767-2</t>
  </si>
  <si>
    <t>Z4 D+M zábradlí z ocelových trubek a tyčí, včetně kotvení a povrch.úpravy,odstín dle výb..investora</t>
  </si>
  <si>
    <t>1,1</t>
  </si>
  <si>
    <t>767-3</t>
  </si>
  <si>
    <t>Z5 D+M zábradlí z ocelových trubek a tyčí, včetně kotvení a povrch.úpravy,odstín dle výb..investora</t>
  </si>
  <si>
    <t>1,325*2</t>
  </si>
  <si>
    <t>55381110.A</t>
  </si>
  <si>
    <t>Rohož samočistící</t>
  </si>
  <si>
    <t>767-02</t>
  </si>
  <si>
    <t xml:space="preserve">Skleněná markýza , sklo bezpečnostní lepené </t>
  </si>
  <si>
    <t>1,5*1,8</t>
  </si>
  <si>
    <t>998767202R00</t>
  </si>
  <si>
    <t xml:space="preserve">Přesun hmot pro zámečnické konstr., výšky do 12 m </t>
  </si>
  <si>
    <t>769</t>
  </si>
  <si>
    <t>Otvorové prvky z plastu</t>
  </si>
  <si>
    <t>769 Otvorové prvky z plastu</t>
  </si>
  <si>
    <t>769-1</t>
  </si>
  <si>
    <t xml:space="preserve">O1 - okno dle PD vč.vnitřního parapetu 1325x1250 </t>
  </si>
  <si>
    <t>769-2</t>
  </si>
  <si>
    <t xml:space="preserve">O2 - okno dle PD vč.vnitřního parapetu 550x1550 </t>
  </si>
  <si>
    <t>769-3</t>
  </si>
  <si>
    <t xml:space="preserve">O3 - okno dle PD vč.vnitřního parapetu 1550x1550 </t>
  </si>
  <si>
    <t>769-4</t>
  </si>
  <si>
    <t xml:space="preserve">O4 - okno dle PD vč.vnitřního parapetu 1550x900 </t>
  </si>
  <si>
    <t>769-5</t>
  </si>
  <si>
    <t xml:space="preserve">O5 - okno dle PD vč.vnitřního parapetu 1325x1550 </t>
  </si>
  <si>
    <t>771</t>
  </si>
  <si>
    <t>Podlahy z dlaždic a obklady</t>
  </si>
  <si>
    <t>771 Podlahy z dlaždic a obklady</t>
  </si>
  <si>
    <t>771575109R00</t>
  </si>
  <si>
    <t xml:space="preserve">Montáž podlah keram.,hladké, tmel, nad 25x25 cm </t>
  </si>
  <si>
    <t>771589793R00</t>
  </si>
  <si>
    <t xml:space="preserve">Příplatek za spárovací hmotu - plošně </t>
  </si>
  <si>
    <t>771591171U00</t>
  </si>
  <si>
    <t xml:space="preserve">Mtž ukonč profil dlažby přechod </t>
  </si>
  <si>
    <t>59760999</t>
  </si>
  <si>
    <t>Přechodová lišta dlažba, pvc</t>
  </si>
  <si>
    <t>59764203</t>
  </si>
  <si>
    <t>Dlažba dodávka - dle výběru investora</t>
  </si>
  <si>
    <t>2NP dlažba:(5,15+5,41+5,26+3,89+4,82+4,38+4,7+6,06)*1,05</t>
  </si>
  <si>
    <t>3 NP dlažba:(2,9+7,47+6,4+5,26+3,89+3,74+3,74+4,7+6,06)*1,05</t>
  </si>
  <si>
    <t>998771202R00</t>
  </si>
  <si>
    <t xml:space="preserve">Přesun hmot pro podlahy z dlaždic, výšky do 12 m </t>
  </si>
  <si>
    <t>776</t>
  </si>
  <si>
    <t>Podlahy povlakové</t>
  </si>
  <si>
    <t>776 Podlahy povlakové</t>
  </si>
  <si>
    <t>776511820RT1</t>
  </si>
  <si>
    <t xml:space="preserve">Odstranění PVC podlah lepených s podložkou </t>
  </si>
  <si>
    <t>1NP:45,71+7,13+1,27+1,25+1,25+2,14+2,31+1,31+12,56+17,59+16+8+15,09+14,25+14,19+21,49+23,47+41,85+27,77+13,6+3,93+30,46+7,69</t>
  </si>
  <si>
    <t>776520010RAF</t>
  </si>
  <si>
    <t>Podlaha povlaková z PVC pásů, soklík podlahovina tl. min. 2,0 mm</t>
  </si>
  <si>
    <t>2NP:24,32+17,91+17,76+15,12+25,16+23,05+4,48+23,61+30,8+32,64+21,51+17,4</t>
  </si>
  <si>
    <t>3NP:(45,06+36,87+38,43+24,05+4,48+23,61+32,04+33,21+21,51+17,4)</t>
  </si>
  <si>
    <t>998776202R00</t>
  </si>
  <si>
    <t xml:space="preserve">Přesun hmot pro podlahy povlakové, výšky do 12 m </t>
  </si>
  <si>
    <t>781</t>
  </si>
  <si>
    <t>Obklady keramické</t>
  </si>
  <si>
    <t>781 Obklady keramické</t>
  </si>
  <si>
    <t>781415123RAA</t>
  </si>
  <si>
    <t xml:space="preserve">Obklad pórovinový s izolací vč.dodávky </t>
  </si>
  <si>
    <t>784</t>
  </si>
  <si>
    <t>Malby</t>
  </si>
  <si>
    <t>784 Malby</t>
  </si>
  <si>
    <t>784115112R00</t>
  </si>
  <si>
    <t xml:space="preserve">Malba </t>
  </si>
  <si>
    <t>M21</t>
  </si>
  <si>
    <t>Elektromontáže</t>
  </si>
  <si>
    <t>M21 Elektromontáže</t>
  </si>
  <si>
    <t>M21-01</t>
  </si>
  <si>
    <t>Elektromontáže - silnoproud,slaboproud, hromosvod viz.samostatný rozpočet</t>
  </si>
  <si>
    <t>M21-03</t>
  </si>
  <si>
    <t>Stavební přípomoce 10% z elektromontáže - silnoproud,slaboproud</t>
  </si>
  <si>
    <t>M24</t>
  </si>
  <si>
    <t>Montáže vzduchotechnických zařízení</t>
  </si>
  <si>
    <t>M24 Montáže vzduchotechnických zařízení</t>
  </si>
  <si>
    <t xml:space="preserve">Vzduchotechnika - odvětrání koupelen a sociálek </t>
  </si>
  <si>
    <t>M33</t>
  </si>
  <si>
    <t>Montáže dopravních zařízení a vah-výtahy</t>
  </si>
  <si>
    <t>M33 Montáže dopravních zařízení a vah-výtahy</t>
  </si>
  <si>
    <t>330030120RAB</t>
  </si>
  <si>
    <t>Výtah osobní (pro invalidy) 3 stanice, 3 nástupiště</t>
  </si>
  <si>
    <t>D96</t>
  </si>
  <si>
    <t>Přesuny suti a vybouraných hmot</t>
  </si>
  <si>
    <t>D96 Přesuny suti a vybouraných hmot</t>
  </si>
  <si>
    <t>979011111R00</t>
  </si>
  <si>
    <t xml:space="preserve">Svislá doprava suti a vybour. hmot za 2.NP a 1.PP </t>
  </si>
  <si>
    <t>979081111R00</t>
  </si>
  <si>
    <t xml:space="preserve">Odvoz suti a vybour. hmot na skládku do 1 km </t>
  </si>
  <si>
    <t>979081121R00</t>
  </si>
  <si>
    <t xml:space="preserve">Příplatek k odvozu za každý další 1 km </t>
  </si>
  <si>
    <t>979082111R00</t>
  </si>
  <si>
    <t xml:space="preserve">Vnitrostaveništní doprava suti do 10 m </t>
  </si>
  <si>
    <t>979082121R00</t>
  </si>
  <si>
    <t xml:space="preserve">Příplatek k vnitrost. dopravě suti za dalších 5 m </t>
  </si>
  <si>
    <t>979999996R00</t>
  </si>
  <si>
    <t xml:space="preserve">Poplatek za skládku suti a vybouraných hmot </t>
  </si>
  <si>
    <t>RO01 Stavební rozpočet</t>
  </si>
  <si>
    <t>Slepý rozpočet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</si>
</sst>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%"/>
    <numFmt numFmtId="165" formatCode="0.0"/>
    <numFmt numFmtId="166" formatCode="dd/mm/yy"/>
    <numFmt numFmtId="167" formatCode="#,##0\ &quot;Kč&quot;"/>
    <numFmt numFmtId="168" formatCode="0.00000"/>
  </numFmts>
  <fonts count="20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40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3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/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wrapText="1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3" borderId="0" xfId="0" applyNumberFormat="1" applyFont="1" applyFill="1" applyBorder="1" applyAlignment="1">
      <alignment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4" fontId="6" fillId="4" borderId="12" xfId="0" applyNumberFormat="1" applyFont="1" applyFill="1" applyBorder="1" applyAlignment="1">
      <alignment horizontal="right" vertical="center"/>
    </xf>
    <xf numFmtId="4" fontId="6" fillId="4" borderId="13" xfId="0" applyNumberFormat="1" applyFont="1" applyFill="1" applyBorder="1" applyAlignment="1">
      <alignment horizontal="right" vertical="center"/>
    </xf>
    <xf numFmtId="4" fontId="7" fillId="3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4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164" fontId="3" fillId="0" borderId="8" xfId="0" applyNumberFormat="1" applyFont="1" applyBorder="1"/>
    <xf numFmtId="3" fontId="4" fillId="0" borderId="16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165" fontId="1" fillId="0" borderId="17" xfId="0" applyNumberFormat="1" applyFont="1" applyBorder="1"/>
    <xf numFmtId="49" fontId="3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64" fontId="3" fillId="0" borderId="5" xfId="0" applyNumberFormat="1" applyFont="1" applyBorder="1"/>
    <xf numFmtId="3" fontId="4" fillId="0" borderId="17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4" fillId="4" borderId="1" xfId="0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164" fontId="3" fillId="4" borderId="3" xfId="0" applyNumberFormat="1" applyFont="1" applyFill="1" applyBorder="1"/>
    <xf numFmtId="3" fontId="4" fillId="4" borderId="15" xfId="0" applyNumberFormat="1" applyFont="1" applyFill="1" applyBorder="1" applyAlignment="1">
      <alignment horizontal="right" vertical="center"/>
    </xf>
    <xf numFmtId="165" fontId="4" fillId="4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4" fillId="2" borderId="1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3" fontId="4" fillId="4" borderId="3" xfId="0" applyNumberFormat="1" applyFont="1" applyFill="1" applyBorder="1" applyAlignment="1">
      <alignment horizontal="right" vertical="center"/>
    </xf>
    <xf numFmtId="4" fontId="7" fillId="2" borderId="15" xfId="0" applyNumberFormat="1" applyFont="1" applyFill="1" applyBorder="1" applyAlignment="1">
      <alignment horizontal="center" vertical="center"/>
    </xf>
    <xf numFmtId="165" fontId="3" fillId="0" borderId="16" xfId="0" applyNumberFormat="1" applyFont="1" applyBorder="1"/>
    <xf numFmtId="165" fontId="3" fillId="0" borderId="17" xfId="0" applyNumberFormat="1" applyFont="1" applyBorder="1"/>
    <xf numFmtId="165" fontId="3" fillId="4" borderId="15" xfId="0" applyNumberFormat="1" applyFont="1" applyFill="1" applyBorder="1"/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3" fillId="0" borderId="7" xfId="0" applyNumberFormat="1" applyFont="1" applyBorder="1"/>
    <xf numFmtId="3" fontId="4" fillId="0" borderId="7" xfId="0" applyNumberFormat="1" applyFont="1" applyBorder="1" applyAlignment="1">
      <alignment horizontal="right"/>
    </xf>
    <xf numFmtId="164" fontId="3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164" fontId="3" fillId="4" borderId="2" xfId="0" applyNumberFormat="1" applyFont="1" applyFill="1" applyBorder="1"/>
    <xf numFmtId="3" fontId="4" fillId="4" borderId="2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Continuous" vertical="top"/>
    </xf>
    <xf numFmtId="0" fontId="1" fillId="0" borderId="10" xfId="0" applyFont="1" applyBorder="1" applyAlignment="1">
      <alignment horizontal="centerContinuous"/>
    </xf>
    <xf numFmtId="0" fontId="7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49" fontId="4" fillId="2" borderId="24" xfId="0" applyNumberFormat="1" applyFont="1" applyFill="1" applyBorder="1" applyAlignment="1">
      <alignment horizontal="left"/>
    </xf>
    <xf numFmtId="49" fontId="3" fillId="2" borderId="23" xfId="0" applyNumberFormat="1" applyFont="1" applyFill="1" applyBorder="1" applyAlignment="1">
      <alignment horizontal="centerContinuous"/>
    </xf>
    <xf numFmtId="0" fontId="3" fillId="0" borderId="19" xfId="0" applyFont="1" applyBorder="1"/>
    <xf numFmtId="49" fontId="3" fillId="0" borderId="25" xfId="0" applyNumberFormat="1" applyFont="1" applyBorder="1" applyAlignment="1">
      <alignment horizontal="left"/>
    </xf>
    <xf numFmtId="0" fontId="1" fillId="0" borderId="26" xfId="0" applyFont="1" applyBorder="1"/>
    <xf numFmtId="0" fontId="3" fillId="0" borderId="3" xfId="0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0" fontId="3" fillId="0" borderId="15" xfId="0" applyFont="1" applyBorder="1"/>
    <xf numFmtId="0" fontId="3" fillId="0" borderId="27" xfId="0" applyFont="1" applyBorder="1" applyAlignment="1">
      <alignment horizontal="left"/>
    </xf>
    <xf numFmtId="0" fontId="7" fillId="0" borderId="26" xfId="0" applyFont="1" applyBorder="1"/>
    <xf numFmtId="49" fontId="3" fillId="0" borderId="27" xfId="0" applyNumberFormat="1" applyFont="1" applyBorder="1" applyAlignment="1">
      <alignment horizontal="left"/>
    </xf>
    <xf numFmtId="49" fontId="7" fillId="2" borderId="26" xfId="0" applyNumberFormat="1" applyFont="1" applyFill="1" applyBorder="1"/>
    <xf numFmtId="49" fontId="1" fillId="2" borderId="3" xfId="0" applyNumberFormat="1" applyFont="1" applyFill="1" applyBorder="1"/>
    <xf numFmtId="49" fontId="7" fillId="2" borderId="2" xfId="0" applyNumberFormat="1" applyFont="1" applyFill="1" applyBorder="1"/>
    <xf numFmtId="49" fontId="1" fillId="2" borderId="2" xfId="0" applyNumberFormat="1" applyFont="1" applyFill="1" applyBorder="1"/>
    <xf numFmtId="0" fontId="3" fillId="0" borderId="15" xfId="0" applyFont="1" applyFill="1" applyBorder="1"/>
    <xf numFmtId="3" fontId="3" fillId="0" borderId="27" xfId="0" applyNumberFormat="1" applyFont="1" applyBorder="1" applyAlignment="1">
      <alignment horizontal="left"/>
    </xf>
    <xf numFmtId="0" fontId="1" fillId="0" borderId="0" xfId="0" applyFont="1" applyFill="1"/>
    <xf numFmtId="49" fontId="7" fillId="2" borderId="28" xfId="0" applyNumberFormat="1" applyFont="1" applyFill="1" applyBorder="1"/>
    <xf numFmtId="49" fontId="1" fillId="2" borderId="5" xfId="0" applyNumberFormat="1" applyFont="1" applyFill="1" applyBorder="1"/>
    <xf numFmtId="49" fontId="7" fillId="2" borderId="0" xfId="0" applyNumberFormat="1" applyFont="1" applyFill="1" applyBorder="1"/>
    <xf numFmtId="49" fontId="1" fillId="2" borderId="0" xfId="0" applyNumberFormat="1" applyFont="1" applyFill="1" applyBorder="1"/>
    <xf numFmtId="49" fontId="3" fillId="0" borderId="15" xfId="0" applyNumberFormat="1" applyFont="1" applyBorder="1" applyAlignment="1">
      <alignment horizontal="left"/>
    </xf>
    <xf numFmtId="0" fontId="3" fillId="0" borderId="29" xfId="0" applyFont="1" applyBorder="1"/>
    <xf numFmtId="0" fontId="3" fillId="0" borderId="15" xfId="0" applyNumberFormat="1" applyFont="1" applyBorder="1"/>
    <xf numFmtId="0" fontId="3" fillId="0" borderId="30" xfId="0" applyNumberFormat="1" applyFont="1" applyBorder="1" applyAlignment="1">
      <alignment horizontal="left"/>
    </xf>
    <xf numFmtId="0" fontId="1" fillId="0" borderId="0" xfId="0" applyNumberFormat="1" applyFont="1" applyBorder="1"/>
    <xf numFmtId="0" fontId="1" fillId="0" borderId="0" xfId="0" applyNumberFormat="1" applyFont="1"/>
    <xf numFmtId="0" fontId="3" fillId="0" borderId="30" xfId="0" applyFont="1" applyBorder="1" applyAlignment="1">
      <alignment horizontal="left"/>
    </xf>
    <xf numFmtId="0" fontId="1" fillId="0" borderId="0" xfId="0" applyFont="1" applyBorder="1"/>
    <xf numFmtId="0" fontId="3" fillId="0" borderId="15" xfId="0" applyFont="1" applyFill="1" applyBorder="1" applyAlignment="1"/>
    <xf numFmtId="0" fontId="3" fillId="0" borderId="30" xfId="0" applyFont="1" applyFill="1" applyBorder="1" applyAlignment="1"/>
    <xf numFmtId="0" fontId="1" fillId="0" borderId="0" xfId="0" applyFont="1" applyFill="1" applyBorder="1" applyAlignment="1"/>
    <xf numFmtId="0" fontId="3" fillId="0" borderId="15" xfId="0" applyFont="1" applyBorder="1" applyAlignment="1"/>
    <xf numFmtId="0" fontId="3" fillId="0" borderId="30" xfId="0" applyFont="1" applyBorder="1" applyAlignment="1"/>
    <xf numFmtId="3" fontId="1" fillId="0" borderId="0" xfId="0" applyNumberFormat="1" applyFont="1"/>
    <xf numFmtId="0" fontId="3" fillId="0" borderId="26" xfId="0" applyFont="1" applyBorder="1"/>
    <xf numFmtId="0" fontId="3" fillId="0" borderId="19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" fillId="0" borderId="32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1" fillId="0" borderId="33" xfId="0" applyFont="1" applyBorder="1" applyAlignment="1">
      <alignment horizontal="centerContinuous" vertical="center"/>
    </xf>
    <xf numFmtId="0" fontId="1" fillId="0" borderId="34" xfId="0" applyFont="1" applyBorder="1" applyAlignment="1">
      <alignment horizontal="centerContinuous" vertical="center"/>
    </xf>
    <xf numFmtId="0" fontId="7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0" fontId="1" fillId="0" borderId="36" xfId="0" applyFont="1" applyBorder="1"/>
    <xf numFmtId="0" fontId="1" fillId="0" borderId="21" xfId="0" applyFont="1" applyBorder="1"/>
    <xf numFmtId="3" fontId="1" fillId="0" borderId="25" xfId="0" applyNumberFormat="1" applyFont="1" applyBorder="1"/>
    <xf numFmtId="0" fontId="1" fillId="0" borderId="22" xfId="0" applyFont="1" applyBorder="1"/>
    <xf numFmtId="3" fontId="1" fillId="0" borderId="24" xfId="0" applyNumberFormat="1" applyFont="1" applyBorder="1"/>
    <xf numFmtId="0" fontId="1" fillId="0" borderId="23" xfId="0" applyFont="1" applyBorder="1"/>
    <xf numFmtId="3" fontId="1" fillId="0" borderId="2" xfId="0" applyNumberFormat="1" applyFont="1" applyBorder="1"/>
    <xf numFmtId="0" fontId="1" fillId="0" borderId="3" xfId="0" applyFont="1" applyBorder="1"/>
    <xf numFmtId="0" fontId="1" fillId="0" borderId="37" xfId="0" applyFont="1" applyBorder="1"/>
    <xf numFmtId="0" fontId="1" fillId="0" borderId="21" xfId="0" applyFont="1" applyBorder="1" applyAlignment="1">
      <alignment shrinkToFit="1"/>
    </xf>
    <xf numFmtId="0" fontId="1" fillId="0" borderId="38" xfId="0" applyFont="1" applyBorder="1"/>
    <xf numFmtId="0" fontId="1" fillId="0" borderId="28" xfId="0" applyFont="1" applyBorder="1"/>
    <xf numFmtId="3" fontId="1" fillId="0" borderId="41" xfId="0" applyNumberFormat="1" applyFont="1" applyBorder="1"/>
    <xf numFmtId="0" fontId="1" fillId="0" borderId="39" xfId="0" applyFont="1" applyBorder="1"/>
    <xf numFmtId="3" fontId="1" fillId="0" borderId="42" xfId="0" applyNumberFormat="1" applyFont="1" applyBorder="1"/>
    <xf numFmtId="0" fontId="1" fillId="0" borderId="40" xfId="0" applyFont="1" applyBorder="1"/>
    <xf numFmtId="0" fontId="7" fillId="2" borderId="22" xfId="0" applyFont="1" applyFill="1" applyBorder="1"/>
    <xf numFmtId="0" fontId="7" fillId="2" borderId="24" xfId="0" applyFont="1" applyFill="1" applyBorder="1"/>
    <xf numFmtId="0" fontId="7" fillId="2" borderId="23" xfId="0" applyFont="1" applyFill="1" applyBorder="1"/>
    <xf numFmtId="0" fontId="7" fillId="2" borderId="43" xfId="0" applyFont="1" applyFill="1" applyBorder="1"/>
    <xf numFmtId="0" fontId="7" fillId="2" borderId="44" xfId="0" applyFont="1" applyFill="1" applyBorder="1"/>
    <xf numFmtId="0" fontId="1" fillId="0" borderId="5" xfId="0" applyFont="1" applyBorder="1"/>
    <xf numFmtId="0" fontId="1" fillId="0" borderId="4" xfId="0" applyFont="1" applyBorder="1"/>
    <xf numFmtId="0" fontId="1" fillId="0" borderId="45" xfId="0" applyFont="1" applyBorder="1"/>
    <xf numFmtId="0" fontId="1" fillId="0" borderId="0" xfId="0" applyFont="1" applyBorder="1" applyAlignment="1">
      <alignment horizontal="right"/>
    </xf>
    <xf numFmtId="166" fontId="1" fillId="0" borderId="0" xfId="0" applyNumberFormat="1" applyFont="1" applyBorder="1"/>
    <xf numFmtId="0" fontId="1" fillId="0" borderId="0" xfId="0" applyFont="1" applyFill="1" applyBorder="1"/>
    <xf numFmtId="0" fontId="1" fillId="0" borderId="18" xfId="0" applyFont="1" applyBorder="1"/>
    <xf numFmtId="0" fontId="1" fillId="0" borderId="20" xfId="0" applyFont="1" applyBorder="1"/>
    <xf numFmtId="0" fontId="1" fillId="0" borderId="46" xfId="0" applyFont="1" applyBorder="1"/>
    <xf numFmtId="0" fontId="1" fillId="0" borderId="7" xfId="0" applyFont="1" applyBorder="1"/>
    <xf numFmtId="165" fontId="1" fillId="0" borderId="8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2" xfId="0" applyFont="1" applyBorder="1"/>
    <xf numFmtId="165" fontId="1" fillId="0" borderId="3" xfId="0" applyNumberFormat="1" applyFont="1" applyBorder="1" applyAlignment="1">
      <alignment horizontal="right"/>
    </xf>
    <xf numFmtId="0" fontId="6" fillId="2" borderId="39" xfId="0" applyFont="1" applyFill="1" applyBorder="1"/>
    <xf numFmtId="0" fontId="6" fillId="2" borderId="42" xfId="0" applyFont="1" applyFill="1" applyBorder="1"/>
    <xf numFmtId="0" fontId="6" fillId="2" borderId="40" xfId="0" applyFont="1" applyFill="1" applyBorder="1"/>
    <xf numFmtId="0" fontId="6" fillId="0" borderId="0" xfId="0" applyFont="1"/>
    <xf numFmtId="0" fontId="1" fillId="0" borderId="0" xfId="0" applyFont="1" applyAlignment="1">
      <alignment vertical="justify"/>
    </xf>
    <xf numFmtId="49" fontId="7" fillId="0" borderId="51" xfId="1" applyNumberFormat="1" applyFont="1" applyBorder="1"/>
    <xf numFmtId="49" fontId="1" fillId="0" borderId="51" xfId="1" applyNumberFormat="1" applyFont="1" applyBorder="1"/>
    <xf numFmtId="49" fontId="1" fillId="0" borderId="51" xfId="1" applyNumberFormat="1" applyFont="1" applyBorder="1" applyAlignment="1">
      <alignment horizontal="right"/>
    </xf>
    <xf numFmtId="0" fontId="1" fillId="0" borderId="52" xfId="1" applyFont="1" applyBorder="1"/>
    <xf numFmtId="49" fontId="1" fillId="0" borderId="51" xfId="0" applyNumberFormat="1" applyFont="1" applyBorder="1" applyAlignment="1">
      <alignment horizontal="left"/>
    </xf>
    <xf numFmtId="0" fontId="1" fillId="0" borderId="53" xfId="0" applyNumberFormat="1" applyFont="1" applyBorder="1"/>
    <xf numFmtId="49" fontId="7" fillId="0" borderId="56" xfId="1" applyNumberFormat="1" applyFont="1" applyBorder="1"/>
    <xf numFmtId="49" fontId="1" fillId="0" borderId="56" xfId="1" applyNumberFormat="1" applyFont="1" applyBorder="1"/>
    <xf numFmtId="49" fontId="1" fillId="0" borderId="56" xfId="1" applyNumberFormat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7" fillId="2" borderId="12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59" xfId="0" applyFont="1" applyFill="1" applyBorder="1" applyAlignment="1">
      <alignment horizontal="center"/>
    </xf>
    <xf numFmtId="0" fontId="7" fillId="2" borderId="60" xfId="0" applyFont="1" applyFill="1" applyBorder="1" applyAlignment="1">
      <alignment horizontal="center"/>
    </xf>
    <xf numFmtId="3" fontId="1" fillId="0" borderId="45" xfId="0" applyNumberFormat="1" applyFont="1" applyBorder="1"/>
    <xf numFmtId="0" fontId="7" fillId="2" borderId="12" xfId="0" applyFont="1" applyFill="1" applyBorder="1"/>
    <xf numFmtId="0" fontId="7" fillId="2" borderId="13" xfId="0" applyFont="1" applyFill="1" applyBorder="1"/>
    <xf numFmtId="3" fontId="7" fillId="2" borderId="35" xfId="0" applyNumberFormat="1" applyFont="1" applyFill="1" applyBorder="1"/>
    <xf numFmtId="3" fontId="7" fillId="2" borderId="14" xfId="0" applyNumberFormat="1" applyFont="1" applyFill="1" applyBorder="1"/>
    <xf numFmtId="3" fontId="7" fillId="2" borderId="59" xfId="0" applyNumberFormat="1" applyFont="1" applyFill="1" applyBorder="1"/>
    <xf numFmtId="3" fontId="7" fillId="2" borderId="60" xfId="0" applyNumberFormat="1" applyFont="1" applyFill="1" applyBorder="1"/>
    <xf numFmtId="3" fontId="2" fillId="0" borderId="0" xfId="0" applyNumberFormat="1" applyFont="1" applyAlignment="1">
      <alignment horizontal="centerContinuous"/>
    </xf>
    <xf numFmtId="0" fontId="1" fillId="2" borderId="44" xfId="0" applyFont="1" applyFill="1" applyBorder="1"/>
    <xf numFmtId="0" fontId="7" fillId="2" borderId="62" xfId="0" applyFont="1" applyFill="1" applyBorder="1" applyAlignment="1">
      <alignment horizontal="right"/>
    </xf>
    <xf numFmtId="0" fontId="7" fillId="2" borderId="24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4" fontId="4" fillId="2" borderId="24" xfId="0" applyNumberFormat="1" applyFont="1" applyFill="1" applyBorder="1" applyAlignment="1">
      <alignment horizontal="right"/>
    </xf>
    <xf numFmtId="4" fontId="4" fillId="2" borderId="44" xfId="0" applyNumberFormat="1" applyFont="1" applyFill="1" applyBorder="1" applyAlignment="1">
      <alignment horizontal="right"/>
    </xf>
    <xf numFmtId="0" fontId="1" fillId="0" borderId="31" xfId="0" applyFont="1" applyBorder="1"/>
    <xf numFmtId="3" fontId="1" fillId="0" borderId="37" xfId="0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0" fontId="1" fillId="2" borderId="39" xfId="0" applyFont="1" applyFill="1" applyBorder="1"/>
    <xf numFmtId="0" fontId="7" fillId="2" borderId="42" xfId="0" applyFont="1" applyFill="1" applyBorder="1"/>
    <xf numFmtId="0" fontId="1" fillId="2" borderId="42" xfId="0" applyFont="1" applyFill="1" applyBorder="1"/>
    <xf numFmtId="4" fontId="1" fillId="2" borderId="48" xfId="0" applyNumberFormat="1" applyFont="1" applyFill="1" applyBorder="1"/>
    <xf numFmtId="4" fontId="1" fillId="2" borderId="39" xfId="0" applyNumberFormat="1" applyFont="1" applyFill="1" applyBorder="1"/>
    <xf numFmtId="4" fontId="1" fillId="2" borderId="42" xfId="0" applyNumberFormat="1" applyFont="1" applyFill="1" applyBorder="1"/>
    <xf numFmtId="3" fontId="3" fillId="0" borderId="0" xfId="0" applyNumberFormat="1" applyFont="1"/>
    <xf numFmtId="4" fontId="3" fillId="0" borderId="0" xfId="0" applyNumberFormat="1" applyFont="1"/>
    <xf numFmtId="0" fontId="1" fillId="0" borderId="0" xfId="1" applyFont="1"/>
    <xf numFmtId="0" fontId="11" fillId="0" borderId="0" xfId="1" applyFont="1" applyAlignment="1">
      <alignment horizontal="centerContinuous"/>
    </xf>
    <xf numFmtId="0" fontId="12" fillId="0" borderId="0" xfId="1" applyFont="1" applyAlignment="1">
      <alignment horizontal="centerContinuous"/>
    </xf>
    <xf numFmtId="0" fontId="12" fillId="0" borderId="0" xfId="1" applyFont="1" applyAlignment="1">
      <alignment horizontal="right"/>
    </xf>
    <xf numFmtId="0" fontId="1" fillId="0" borderId="51" xfId="1" applyFont="1" applyBorder="1"/>
    <xf numFmtId="0" fontId="3" fillId="0" borderId="52" xfId="1" applyFont="1" applyBorder="1" applyAlignment="1">
      <alignment horizontal="right"/>
    </xf>
    <xf numFmtId="49" fontId="1" fillId="0" borderId="51" xfId="1" applyNumberFormat="1" applyFont="1" applyBorder="1" applyAlignment="1">
      <alignment horizontal="left"/>
    </xf>
    <xf numFmtId="0" fontId="1" fillId="0" borderId="53" xfId="1" applyFont="1" applyBorder="1"/>
    <xf numFmtId="0" fontId="1" fillId="0" borderId="56" xfId="1" applyFont="1" applyBorder="1"/>
    <xf numFmtId="0" fontId="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/>
    <xf numFmtId="49" fontId="3" fillId="2" borderId="15" xfId="1" applyNumberFormat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 wrapText="1"/>
    </xf>
    <xf numFmtId="0" fontId="7" fillId="0" borderId="17" xfId="1" applyFont="1" applyBorder="1" applyAlignment="1">
      <alignment horizontal="center"/>
    </xf>
    <xf numFmtId="49" fontId="7" fillId="0" borderId="17" xfId="1" applyNumberFormat="1" applyFont="1" applyBorder="1" applyAlignment="1">
      <alignment horizontal="left"/>
    </xf>
    <xf numFmtId="0" fontId="7" fillId="0" borderId="1" xfId="1" applyFont="1" applyBorder="1"/>
    <xf numFmtId="0" fontId="1" fillId="0" borderId="2" xfId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1" fillId="0" borderId="3" xfId="1" applyNumberFormat="1" applyFont="1" applyBorder="1"/>
    <xf numFmtId="0" fontId="1" fillId="0" borderId="6" xfId="1" applyNumberFormat="1" applyFont="1" applyFill="1" applyBorder="1"/>
    <xf numFmtId="0" fontId="1" fillId="0" borderId="8" xfId="1" applyNumberFormat="1" applyFont="1" applyFill="1" applyBorder="1"/>
    <xf numFmtId="0" fontId="1" fillId="0" borderId="6" xfId="1" applyFont="1" applyFill="1" applyBorder="1"/>
    <xf numFmtId="0" fontId="1" fillId="0" borderId="8" xfId="1" applyFont="1" applyFill="1" applyBorder="1"/>
    <xf numFmtId="0" fontId="13" fillId="0" borderId="0" xfId="1" applyFont="1"/>
    <xf numFmtId="0" fontId="8" fillId="0" borderId="16" xfId="1" applyFont="1" applyBorder="1" applyAlignment="1">
      <alignment horizontal="center" vertical="top"/>
    </xf>
    <xf numFmtId="49" fontId="8" fillId="0" borderId="16" xfId="1" applyNumberFormat="1" applyFont="1" applyBorder="1" applyAlignment="1">
      <alignment horizontal="left" vertical="top"/>
    </xf>
    <xf numFmtId="0" fontId="8" fillId="0" borderId="16" xfId="1" applyFont="1" applyBorder="1" applyAlignment="1">
      <alignment vertical="top" wrapText="1"/>
    </xf>
    <xf numFmtId="49" fontId="8" fillId="0" borderId="16" xfId="1" applyNumberFormat="1" applyFont="1" applyBorder="1" applyAlignment="1">
      <alignment horizontal="center" shrinkToFit="1"/>
    </xf>
    <xf numFmtId="4" fontId="8" fillId="0" borderId="16" xfId="1" applyNumberFormat="1" applyFont="1" applyBorder="1" applyAlignment="1">
      <alignment horizontal="right"/>
    </xf>
    <xf numFmtId="4" fontId="8" fillId="0" borderId="16" xfId="1" applyNumberFormat="1" applyFont="1" applyBorder="1"/>
    <xf numFmtId="168" fontId="8" fillId="0" borderId="16" xfId="1" applyNumberFormat="1" applyFont="1" applyBorder="1"/>
    <xf numFmtId="4" fontId="8" fillId="0" borderId="8" xfId="1" applyNumberFormat="1" applyFont="1" applyBorder="1"/>
    <xf numFmtId="0" fontId="3" fillId="0" borderId="17" xfId="1" applyFont="1" applyBorder="1" applyAlignment="1">
      <alignment horizontal="center"/>
    </xf>
    <xf numFmtId="4" fontId="1" fillId="0" borderId="5" xfId="1" applyNumberFormat="1" applyFont="1" applyBorder="1"/>
    <xf numFmtId="0" fontId="14" fillId="0" borderId="0" xfId="1" applyFont="1" applyAlignment="1">
      <alignment wrapText="1"/>
    </xf>
    <xf numFmtId="49" fontId="3" fillId="0" borderId="17" xfId="1" applyNumberFormat="1" applyFont="1" applyBorder="1" applyAlignment="1">
      <alignment horizontal="right"/>
    </xf>
    <xf numFmtId="4" fontId="15" fillId="6" borderId="65" xfId="1" applyNumberFormat="1" applyFont="1" applyFill="1" applyBorder="1" applyAlignment="1">
      <alignment horizontal="right" wrapText="1"/>
    </xf>
    <xf numFmtId="0" fontId="15" fillId="6" borderId="4" xfId="1" applyFont="1" applyFill="1" applyBorder="1" applyAlignment="1">
      <alignment horizontal="left" wrapText="1"/>
    </xf>
    <xf numFmtId="0" fontId="15" fillId="0" borderId="5" xfId="0" applyFont="1" applyBorder="1" applyAlignment="1">
      <alignment horizontal="right"/>
    </xf>
    <xf numFmtId="0" fontId="1" fillId="0" borderId="4" xfId="1" applyFont="1" applyBorder="1"/>
    <xf numFmtId="0" fontId="1" fillId="0" borderId="0" xfId="1" applyFont="1" applyBorder="1"/>
    <xf numFmtId="0" fontId="1" fillId="2" borderId="15" xfId="1" applyFont="1" applyFill="1" applyBorder="1" applyAlignment="1">
      <alignment horizontal="center"/>
    </xf>
    <xf numFmtId="49" fontId="17" fillId="2" borderId="15" xfId="1" applyNumberFormat="1" applyFont="1" applyFill="1" applyBorder="1" applyAlignment="1">
      <alignment horizontal="left"/>
    </xf>
    <xf numFmtId="0" fontId="17" fillId="2" borderId="1" xfId="1" applyFont="1" applyFill="1" applyBorder="1"/>
    <xf numFmtId="0" fontId="1" fillId="2" borderId="2" xfId="1" applyFont="1" applyFill="1" applyBorder="1" applyAlignment="1">
      <alignment horizontal="center"/>
    </xf>
    <xf numFmtId="4" fontId="1" fillId="2" borderId="2" xfId="1" applyNumberFormat="1" applyFont="1" applyFill="1" applyBorder="1" applyAlignment="1">
      <alignment horizontal="right"/>
    </xf>
    <xf numFmtId="4" fontId="1" fillId="2" borderId="3" xfId="1" applyNumberFormat="1" applyFont="1" applyFill="1" applyBorder="1" applyAlignment="1">
      <alignment horizontal="right"/>
    </xf>
    <xf numFmtId="4" fontId="7" fillId="2" borderId="15" xfId="1" applyNumberFormat="1" applyFont="1" applyFill="1" applyBorder="1"/>
    <xf numFmtId="0" fontId="1" fillId="2" borderId="2" xfId="1" applyFont="1" applyFill="1" applyBorder="1"/>
    <xf numFmtId="4" fontId="7" fillId="2" borderId="3" xfId="1" applyNumberFormat="1" applyFont="1" applyFill="1" applyBorder="1"/>
    <xf numFmtId="3" fontId="1" fillId="0" borderId="0" xfId="1" applyNumberFormat="1" applyFont="1"/>
    <xf numFmtId="0" fontId="18" fillId="0" borderId="0" xfId="1" applyFont="1" applyAlignment="1"/>
    <xf numFmtId="0" fontId="19" fillId="0" borderId="0" xfId="1" applyFont="1" applyBorder="1"/>
    <xf numFmtId="3" fontId="19" fillId="0" borderId="0" xfId="1" applyNumberFormat="1" applyFont="1" applyBorder="1" applyAlignment="1">
      <alignment horizontal="right"/>
    </xf>
    <xf numFmtId="4" fontId="19" fillId="0" borderId="0" xfId="1" applyNumberFormat="1" applyFont="1" applyBorder="1"/>
    <xf numFmtId="0" fontId="18" fillId="0" borderId="0" xfId="1" applyFont="1" applyBorder="1" applyAlignment="1"/>
    <xf numFmtId="0" fontId="1" fillId="0" borderId="0" xfId="1" applyFont="1" applyBorder="1" applyAlignment="1">
      <alignment horizontal="right"/>
    </xf>
    <xf numFmtId="49" fontId="3" fillId="0" borderId="28" xfId="0" applyNumberFormat="1" applyFont="1" applyBorder="1"/>
    <xf numFmtId="3" fontId="1" fillId="0" borderId="5" xfId="0" applyNumberFormat="1" applyFont="1" applyBorder="1"/>
    <xf numFmtId="3" fontId="1" fillId="0" borderId="17" xfId="0" applyNumberFormat="1" applyFont="1" applyBorder="1"/>
    <xf numFmtId="3" fontId="1" fillId="0" borderId="61" xfId="0" applyNumberFormat="1" applyFont="1" applyBorder="1"/>
    <xf numFmtId="0" fontId="8" fillId="7" borderId="16" xfId="1" applyFont="1" applyFill="1" applyBorder="1" applyAlignment="1">
      <alignment vertical="top" wrapText="1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3" fontId="6" fillId="5" borderId="13" xfId="0" applyNumberFormat="1" applyFont="1" applyFill="1" applyBorder="1" applyAlignment="1">
      <alignment horizontal="right" vertical="center"/>
    </xf>
    <xf numFmtId="3" fontId="6" fillId="5" borderId="14" xfId="0" applyNumberFormat="1" applyFont="1" applyFill="1" applyBorder="1" applyAlignment="1">
      <alignment horizontal="right" vertical="center"/>
    </xf>
    <xf numFmtId="0" fontId="1" fillId="0" borderId="39" xfId="0" applyFont="1" applyBorder="1" applyAlignment="1">
      <alignment horizontal="center" shrinkToFit="1"/>
    </xf>
    <xf numFmtId="0" fontId="1" fillId="0" borderId="40" xfId="0" applyFont="1" applyBorder="1" applyAlignment="1">
      <alignment horizontal="center" shrinkToFit="1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167" fontId="1" fillId="0" borderId="1" xfId="0" applyNumberFormat="1" applyFont="1" applyBorder="1" applyAlignment="1">
      <alignment horizontal="right" indent="2"/>
    </xf>
    <xf numFmtId="167" fontId="1" fillId="0" borderId="30" xfId="0" applyNumberFormat="1" applyFont="1" applyBorder="1" applyAlignment="1">
      <alignment horizontal="right" indent="2"/>
    </xf>
    <xf numFmtId="167" fontId="6" fillId="2" borderId="47" xfId="0" applyNumberFormat="1" applyFont="1" applyFill="1" applyBorder="1" applyAlignment="1">
      <alignment horizontal="right" indent="2"/>
    </xf>
    <xf numFmtId="167" fontId="6" fillId="2" borderId="48" xfId="0" applyNumberFormat="1" applyFont="1" applyFill="1" applyBorder="1" applyAlignment="1">
      <alignment horizontal="right" indent="2"/>
    </xf>
    <xf numFmtId="0" fontId="8" fillId="0" borderId="0" xfId="0" applyFont="1" applyAlignment="1">
      <alignment horizontal="left" vertical="top" wrapText="1"/>
    </xf>
    <xf numFmtId="0" fontId="1" fillId="0" borderId="49" xfId="1" applyFont="1" applyBorder="1" applyAlignment="1">
      <alignment horizontal="center"/>
    </xf>
    <xf numFmtId="0" fontId="1" fillId="0" borderId="50" xfId="1" applyFont="1" applyBorder="1" applyAlignment="1">
      <alignment horizontal="center"/>
    </xf>
    <xf numFmtId="0" fontId="1" fillId="0" borderId="54" xfId="1" applyFont="1" applyBorder="1" applyAlignment="1">
      <alignment horizontal="center"/>
    </xf>
    <xf numFmtId="0" fontId="1" fillId="0" borderId="55" xfId="1" applyFont="1" applyBorder="1" applyAlignment="1">
      <alignment horizontal="center"/>
    </xf>
    <xf numFmtId="0" fontId="1" fillId="0" borderId="57" xfId="1" applyFont="1" applyBorder="1" applyAlignment="1">
      <alignment horizontal="left"/>
    </xf>
    <xf numFmtId="0" fontId="1" fillId="0" borderId="56" xfId="1" applyFont="1" applyBorder="1" applyAlignment="1">
      <alignment horizontal="left"/>
    </xf>
    <xf numFmtId="0" fontId="1" fillId="0" borderId="58" xfId="1" applyFont="1" applyBorder="1" applyAlignment="1">
      <alignment horizontal="left"/>
    </xf>
    <xf numFmtId="3" fontId="7" fillId="2" borderId="42" xfId="0" applyNumberFormat="1" applyFont="1" applyFill="1" applyBorder="1" applyAlignment="1">
      <alignment horizontal="right"/>
    </xf>
    <xf numFmtId="3" fontId="7" fillId="2" borderId="48" xfId="0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49" fontId="1" fillId="0" borderId="54" xfId="1" applyNumberFormat="1" applyFont="1" applyBorder="1" applyAlignment="1">
      <alignment horizontal="center"/>
    </xf>
    <xf numFmtId="0" fontId="1" fillId="0" borderId="57" xfId="1" applyFont="1" applyBorder="1" applyAlignment="1">
      <alignment horizontal="center" shrinkToFit="1"/>
    </xf>
    <xf numFmtId="0" fontId="1" fillId="0" borderId="56" xfId="1" applyFont="1" applyBorder="1" applyAlignment="1">
      <alignment horizontal="center" shrinkToFit="1"/>
    </xf>
    <xf numFmtId="0" fontId="1" fillId="0" borderId="58" xfId="1" applyFont="1" applyBorder="1" applyAlignment="1">
      <alignment horizontal="center" shrinkToFit="1"/>
    </xf>
    <xf numFmtId="49" fontId="15" fillId="6" borderId="63" xfId="1" applyNumberFormat="1" applyFont="1" applyFill="1" applyBorder="1" applyAlignment="1">
      <alignment horizontal="left" wrapText="1"/>
    </xf>
    <xf numFmtId="49" fontId="16" fillId="0" borderId="64" xfId="0" applyNumberFormat="1" applyFont="1" applyBorder="1" applyAlignment="1">
      <alignment horizontal="left" wrapText="1"/>
    </xf>
  </cellXfs>
  <cellStyles count="2">
    <cellStyle name="Normální" xfId="0" builtinId="0"/>
    <cellStyle name="normální_POL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112">
    <pageSetUpPr fitToPage="1"/>
  </sheetPr>
  <dimension ref="A1:O98"/>
  <sheetViews>
    <sheetView showGridLines="0" topLeftCell="B1" zoomScaleNormal="100" zoomScaleSheetLayoutView="75" workbookViewId="0"/>
  </sheetViews>
  <sheetFormatPr defaultColWidth="9.140625" defaultRowHeight="12.75" x14ac:dyDescent="0.2"/>
  <cols>
    <col min="1" max="1" width="0.5703125" style="1" hidden="1" customWidth="1"/>
    <col min="2" max="2" width="7.140625" style="1" customWidth="1"/>
    <col min="3" max="3" width="9.140625" style="1"/>
    <col min="4" max="4" width="19.7109375" style="1" customWidth="1"/>
    <col min="5" max="5" width="6.85546875" style="1" customWidth="1"/>
    <col min="6" max="6" width="13.140625" style="1" customWidth="1"/>
    <col min="7" max="7" width="12.42578125" style="2" customWidth="1"/>
    <col min="8" max="8" width="13.5703125" style="1" customWidth="1"/>
    <col min="9" max="9" width="11.42578125" style="2" customWidth="1"/>
    <col min="10" max="10" width="7" style="2" customWidth="1"/>
    <col min="11" max="15" width="10.7109375" style="1" customWidth="1"/>
    <col min="16" max="16384" width="9.140625" style="1"/>
  </cols>
  <sheetData>
    <row r="1" spans="2:15" ht="12" customHeight="1" x14ac:dyDescent="0.2"/>
    <row r="2" spans="2:15" ht="17.25" customHeight="1" x14ac:dyDescent="0.25">
      <c r="B2" s="3"/>
      <c r="C2" s="4" t="s">
        <v>989</v>
      </c>
      <c r="E2" s="5"/>
      <c r="F2" s="4"/>
      <c r="G2" s="6"/>
      <c r="H2" s="7" t="s">
        <v>0</v>
      </c>
      <c r="I2" s="8">
        <f ca="1">TODAY()</f>
        <v>42475</v>
      </c>
      <c r="K2" s="3"/>
    </row>
    <row r="3" spans="2:15" ht="6" customHeight="1" x14ac:dyDescent="0.2">
      <c r="C3" s="9"/>
      <c r="D3" s="10" t="s">
        <v>1</v>
      </c>
    </row>
    <row r="4" spans="2:15" ht="4.5" customHeight="1" x14ac:dyDescent="0.2"/>
    <row r="5" spans="2:15" ht="13.5" customHeight="1" x14ac:dyDescent="0.25">
      <c r="C5" s="11" t="s">
        <v>2</v>
      </c>
      <c r="D5" s="12" t="s">
        <v>104</v>
      </c>
      <c r="E5" s="13" t="s">
        <v>105</v>
      </c>
      <c r="F5" s="14"/>
      <c r="G5" s="15"/>
      <c r="H5" s="14"/>
      <c r="I5" s="15"/>
      <c r="O5" s="8"/>
    </row>
    <row r="7" spans="2:15" x14ac:dyDescent="0.2">
      <c r="C7" s="16" t="s">
        <v>3</v>
      </c>
      <c r="D7" s="17"/>
      <c r="H7" s="18" t="s">
        <v>4</v>
      </c>
      <c r="J7" s="17"/>
      <c r="K7" s="17"/>
    </row>
    <row r="8" spans="2:15" x14ac:dyDescent="0.2">
      <c r="D8" s="17"/>
      <c r="H8" s="18" t="s">
        <v>5</v>
      </c>
      <c r="J8" s="17"/>
      <c r="K8" s="17"/>
    </row>
    <row r="9" spans="2:15" x14ac:dyDescent="0.2">
      <c r="C9" s="18"/>
      <c r="D9" s="17"/>
      <c r="H9" s="18"/>
      <c r="J9" s="17"/>
    </row>
    <row r="10" spans="2:15" x14ac:dyDescent="0.2">
      <c r="H10" s="18"/>
      <c r="J10" s="17"/>
    </row>
    <row r="11" spans="2:15" x14ac:dyDescent="0.2">
      <c r="C11" s="16" t="s">
        <v>6</v>
      </c>
      <c r="D11" s="17"/>
      <c r="H11" s="18" t="s">
        <v>4</v>
      </c>
      <c r="J11" s="17"/>
      <c r="K11" s="17"/>
    </row>
    <row r="12" spans="2:15" x14ac:dyDescent="0.2">
      <c r="D12" s="17"/>
      <c r="H12" s="18" t="s">
        <v>5</v>
      </c>
      <c r="J12" s="17"/>
      <c r="K12" s="17"/>
    </row>
    <row r="13" spans="2:15" ht="12" customHeight="1" x14ac:dyDescent="0.2">
      <c r="C13" s="18"/>
      <c r="D13" s="17"/>
      <c r="J13" s="18"/>
    </row>
    <row r="14" spans="2:15" ht="24.75" customHeight="1" x14ac:dyDescent="0.2">
      <c r="C14" s="19" t="s">
        <v>7</v>
      </c>
      <c r="H14" s="19" t="s">
        <v>8</v>
      </c>
      <c r="J14" s="18"/>
    </row>
    <row r="15" spans="2:15" ht="12.75" customHeight="1" x14ac:dyDescent="0.2">
      <c r="J15" s="18"/>
    </row>
    <row r="16" spans="2:15" ht="28.5" customHeight="1" x14ac:dyDescent="0.2">
      <c r="C16" s="19" t="s">
        <v>9</v>
      </c>
      <c r="H16" s="19" t="s">
        <v>9</v>
      </c>
    </row>
    <row r="17" spans="2:12" ht="25.5" customHeight="1" x14ac:dyDescent="0.2"/>
    <row r="18" spans="2:12" ht="13.5" customHeight="1" x14ac:dyDescent="0.2">
      <c r="B18" s="20"/>
      <c r="C18" s="21"/>
      <c r="D18" s="21"/>
      <c r="E18" s="22"/>
      <c r="F18" s="23"/>
      <c r="G18" s="24"/>
      <c r="H18" s="25"/>
      <c r="I18" s="24"/>
      <c r="J18" s="26" t="s">
        <v>10</v>
      </c>
      <c r="K18" s="27"/>
    </row>
    <row r="19" spans="2:12" ht="15" customHeight="1" x14ac:dyDescent="0.2">
      <c r="B19" s="28" t="s">
        <v>11</v>
      </c>
      <c r="C19" s="29"/>
      <c r="D19" s="30">
        <v>15</v>
      </c>
      <c r="E19" s="31" t="s">
        <v>12</v>
      </c>
      <c r="F19" s="32"/>
      <c r="G19" s="33"/>
      <c r="H19" s="33"/>
      <c r="I19" s="298">
        <f>ROUND(G31,0)</f>
        <v>0</v>
      </c>
      <c r="J19" s="299"/>
      <c r="K19" s="34"/>
    </row>
    <row r="20" spans="2:12" x14ac:dyDescent="0.2">
      <c r="B20" s="28" t="s">
        <v>13</v>
      </c>
      <c r="C20" s="29"/>
      <c r="D20" s="30">
        <f>SazbaDPH1</f>
        <v>15</v>
      </c>
      <c r="E20" s="31" t="s">
        <v>12</v>
      </c>
      <c r="F20" s="35"/>
      <c r="G20" s="36"/>
      <c r="H20" s="36"/>
      <c r="I20" s="300">
        <f>ROUND(I19*D20/100,0)</f>
        <v>0</v>
      </c>
      <c r="J20" s="301"/>
      <c r="K20" s="34"/>
    </row>
    <row r="21" spans="2:12" x14ac:dyDescent="0.2">
      <c r="B21" s="28" t="s">
        <v>11</v>
      </c>
      <c r="C21" s="29"/>
      <c r="D21" s="30">
        <v>21</v>
      </c>
      <c r="E21" s="31" t="s">
        <v>12</v>
      </c>
      <c r="F21" s="35"/>
      <c r="G21" s="36"/>
      <c r="H21" s="36"/>
      <c r="I21" s="300">
        <f>ROUND(H31,0)</f>
        <v>0</v>
      </c>
      <c r="J21" s="301"/>
      <c r="K21" s="34"/>
    </row>
    <row r="22" spans="2:12" ht="13.5" thickBot="1" x14ac:dyDescent="0.25">
      <c r="B22" s="28" t="s">
        <v>13</v>
      </c>
      <c r="C22" s="29"/>
      <c r="D22" s="30">
        <f>SazbaDPH2</f>
        <v>21</v>
      </c>
      <c r="E22" s="31" t="s">
        <v>12</v>
      </c>
      <c r="F22" s="37"/>
      <c r="G22" s="38"/>
      <c r="H22" s="38"/>
      <c r="I22" s="302">
        <f>ROUND(I21*D21/100,0)</f>
        <v>0</v>
      </c>
      <c r="J22" s="303"/>
      <c r="K22" s="34"/>
    </row>
    <row r="23" spans="2:12" ht="16.5" thickBot="1" x14ac:dyDescent="0.25">
      <c r="B23" s="39" t="s">
        <v>14</v>
      </c>
      <c r="C23" s="40"/>
      <c r="D23" s="40"/>
      <c r="E23" s="41"/>
      <c r="F23" s="42"/>
      <c r="G23" s="43"/>
      <c r="H23" s="43"/>
      <c r="I23" s="304">
        <f>SUM(I19:I22)</f>
        <v>0</v>
      </c>
      <c r="J23" s="305"/>
      <c r="K23" s="44"/>
    </row>
    <row r="26" spans="2:12" ht="1.5" customHeight="1" x14ac:dyDescent="0.2"/>
    <row r="27" spans="2:12" ht="15.75" customHeight="1" x14ac:dyDescent="0.25">
      <c r="B27" s="13" t="s">
        <v>15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2:12" ht="5.25" customHeight="1" x14ac:dyDescent="0.2">
      <c r="L28" s="46"/>
    </row>
    <row r="29" spans="2:12" ht="24" customHeight="1" x14ac:dyDescent="0.2">
      <c r="B29" s="47" t="s">
        <v>16</v>
      </c>
      <c r="C29" s="48"/>
      <c r="D29" s="48"/>
      <c r="E29" s="49"/>
      <c r="F29" s="50" t="s">
        <v>17</v>
      </c>
      <c r="G29" s="51" t="str">
        <f>CONCATENATE("Základ DPH ",SazbaDPH1," %")</f>
        <v>Základ DPH 15 %</v>
      </c>
      <c r="H29" s="50" t="str">
        <f>CONCATENATE("Základ DPH ",SazbaDPH2," %")</f>
        <v>Základ DPH 21 %</v>
      </c>
      <c r="I29" s="50" t="s">
        <v>18</v>
      </c>
      <c r="J29" s="50" t="s">
        <v>12</v>
      </c>
    </row>
    <row r="30" spans="2:12" x14ac:dyDescent="0.2">
      <c r="B30" s="52" t="s">
        <v>107</v>
      </c>
      <c r="C30" s="53" t="s">
        <v>108</v>
      </c>
      <c r="D30" s="54"/>
      <c r="E30" s="55"/>
      <c r="F30" s="56">
        <f>G30+H30+I30</f>
        <v>0</v>
      </c>
      <c r="G30" s="57">
        <v>0</v>
      </c>
      <c r="H30" s="58">
        <v>0</v>
      </c>
      <c r="I30" s="58">
        <f t="shared" ref="I30" si="0">(G30*SazbaDPH1)/100+(H30*SazbaDPH2)/100</f>
        <v>0</v>
      </c>
      <c r="J30" s="59" t="str">
        <f t="shared" ref="J30" si="1">IF(CelkemObjekty=0,"",F30/CelkemObjekty*100)</f>
        <v/>
      </c>
    </row>
    <row r="31" spans="2:12" ht="17.25" customHeight="1" x14ac:dyDescent="0.2">
      <c r="B31" s="67" t="s">
        <v>19</v>
      </c>
      <c r="C31" s="68"/>
      <c r="D31" s="69"/>
      <c r="E31" s="70"/>
      <c r="F31" s="71">
        <f>SUM(F30:F30)</f>
        <v>0</v>
      </c>
      <c r="G31" s="71">
        <f>SUM(G30:G30)</f>
        <v>0</v>
      </c>
      <c r="H31" s="71">
        <f>SUM(H30:H30)</f>
        <v>0</v>
      </c>
      <c r="I31" s="71">
        <f>SUM(I30:I30)</f>
        <v>0</v>
      </c>
      <c r="J31" s="72" t="str">
        <f t="shared" ref="J31" si="2">IF(CelkemObjekty=0,"",F31/CelkemObjekty*100)</f>
        <v/>
      </c>
    </row>
    <row r="32" spans="2:12" x14ac:dyDescent="0.2">
      <c r="B32" s="73"/>
      <c r="C32" s="73"/>
      <c r="D32" s="73"/>
      <c r="E32" s="73"/>
      <c r="F32" s="73"/>
      <c r="G32" s="73"/>
      <c r="H32" s="73"/>
      <c r="I32" s="73"/>
      <c r="J32" s="73"/>
      <c r="K32" s="73"/>
    </row>
    <row r="33" spans="2:11" ht="9.75" customHeight="1" x14ac:dyDescent="0.2">
      <c r="B33" s="73"/>
      <c r="C33" s="73"/>
      <c r="D33" s="73"/>
      <c r="E33" s="73"/>
      <c r="F33" s="73"/>
      <c r="G33" s="73"/>
      <c r="H33" s="73"/>
      <c r="I33" s="73"/>
      <c r="J33" s="73"/>
      <c r="K33" s="73"/>
    </row>
    <row r="34" spans="2:11" ht="7.5" customHeight="1" x14ac:dyDescent="0.2">
      <c r="B34" s="73"/>
      <c r="C34" s="73"/>
      <c r="D34" s="73"/>
      <c r="E34" s="73"/>
      <c r="F34" s="73"/>
      <c r="G34" s="73"/>
      <c r="H34" s="73"/>
      <c r="I34" s="73"/>
      <c r="J34" s="73"/>
      <c r="K34" s="73"/>
    </row>
    <row r="35" spans="2:11" ht="18" x14ac:dyDescent="0.25">
      <c r="B35" s="13" t="s">
        <v>20</v>
      </c>
      <c r="C35" s="45"/>
      <c r="D35" s="45"/>
      <c r="E35" s="45"/>
      <c r="F35" s="45"/>
      <c r="G35" s="45"/>
      <c r="H35" s="45"/>
      <c r="I35" s="45"/>
      <c r="J35" s="45"/>
      <c r="K35" s="73"/>
    </row>
    <row r="36" spans="2:11" x14ac:dyDescent="0.2">
      <c r="K36" s="73"/>
    </row>
    <row r="37" spans="2:11" ht="25.5" x14ac:dyDescent="0.2">
      <c r="B37" s="74" t="s">
        <v>21</v>
      </c>
      <c r="C37" s="75" t="s">
        <v>22</v>
      </c>
      <c r="D37" s="48"/>
      <c r="E37" s="49"/>
      <c r="F37" s="50" t="s">
        <v>17</v>
      </c>
      <c r="G37" s="51" t="str">
        <f>CONCATENATE("Základ DPH ",SazbaDPH1," %")</f>
        <v>Základ DPH 15 %</v>
      </c>
      <c r="H37" s="50" t="str">
        <f>CONCATENATE("Základ DPH ",SazbaDPH2," %")</f>
        <v>Základ DPH 21 %</v>
      </c>
      <c r="I37" s="51" t="s">
        <v>18</v>
      </c>
      <c r="J37" s="50" t="s">
        <v>12</v>
      </c>
    </row>
    <row r="38" spans="2:11" x14ac:dyDescent="0.2">
      <c r="B38" s="76" t="s">
        <v>107</v>
      </c>
      <c r="C38" s="77" t="s">
        <v>133</v>
      </c>
      <c r="D38" s="54"/>
      <c r="E38" s="55"/>
      <c r="F38" s="56">
        <f>G38+H38+I38</f>
        <v>0</v>
      </c>
      <c r="G38" s="57">
        <v>0</v>
      </c>
      <c r="H38" s="58">
        <v>0</v>
      </c>
      <c r="I38" s="65">
        <f t="shared" ref="I38:I40" si="3">(G38*SazbaDPH1)/100+(H38*SazbaDPH2)/100</f>
        <v>0</v>
      </c>
      <c r="J38" s="59" t="str">
        <f t="shared" ref="J38:J40" si="4">IF(CelkemObjekty=0,"",F38/CelkemObjekty*100)</f>
        <v/>
      </c>
    </row>
    <row r="39" spans="2:11" x14ac:dyDescent="0.2">
      <c r="B39" s="78" t="s">
        <v>107</v>
      </c>
      <c r="C39" s="79" t="s">
        <v>988</v>
      </c>
      <c r="D39" s="62"/>
      <c r="E39" s="63"/>
      <c r="F39" s="64">
        <f t="shared" ref="F39:F40" si="5">G39+H39+I39</f>
        <v>0</v>
      </c>
      <c r="G39" s="65">
        <v>0</v>
      </c>
      <c r="H39" s="66">
        <v>0</v>
      </c>
      <c r="I39" s="65">
        <f t="shared" si="3"/>
        <v>0</v>
      </c>
      <c r="J39" s="59" t="str">
        <f t="shared" si="4"/>
        <v/>
      </c>
    </row>
    <row r="40" spans="2:11" x14ac:dyDescent="0.2">
      <c r="B40" s="78" t="s">
        <v>107</v>
      </c>
      <c r="C40" s="79" t="s">
        <v>133</v>
      </c>
      <c r="D40" s="62"/>
      <c r="E40" s="63"/>
      <c r="F40" s="64">
        <f t="shared" si="5"/>
        <v>0</v>
      </c>
      <c r="G40" s="65">
        <v>0</v>
      </c>
      <c r="H40" s="66">
        <v>0</v>
      </c>
      <c r="I40" s="65">
        <f t="shared" si="3"/>
        <v>0</v>
      </c>
      <c r="J40" s="59" t="str">
        <f t="shared" si="4"/>
        <v/>
      </c>
    </row>
    <row r="41" spans="2:11" x14ac:dyDescent="0.2">
      <c r="B41" s="67" t="s">
        <v>19</v>
      </c>
      <c r="C41" s="68"/>
      <c r="D41" s="69"/>
      <c r="E41" s="70"/>
      <c r="F41" s="71">
        <f>SUM(F38:F40)</f>
        <v>0</v>
      </c>
      <c r="G41" s="80">
        <f>SUM(G38:G40)</f>
        <v>0</v>
      </c>
      <c r="H41" s="71">
        <f>SUM(H38:H40)</f>
        <v>0</v>
      </c>
      <c r="I41" s="80">
        <f>SUM(I38:I40)</f>
        <v>0</v>
      </c>
      <c r="J41" s="72" t="str">
        <f t="shared" ref="J41" si="6">IF(CelkemObjekty=0,"",F41/CelkemObjekty*100)</f>
        <v/>
      </c>
    </row>
    <row r="42" spans="2:11" ht="9" customHeight="1" x14ac:dyDescent="0.2"/>
    <row r="43" spans="2:11" ht="6" customHeight="1" x14ac:dyDescent="0.2"/>
    <row r="44" spans="2:11" ht="3" customHeight="1" x14ac:dyDescent="0.2"/>
    <row r="45" spans="2:11" ht="6.75" customHeight="1" x14ac:dyDescent="0.2"/>
    <row r="46" spans="2:11" ht="20.25" customHeight="1" x14ac:dyDescent="0.25">
      <c r="B46" s="13" t="s">
        <v>23</v>
      </c>
      <c r="C46" s="45"/>
      <c r="D46" s="45"/>
      <c r="E46" s="45"/>
      <c r="F46" s="45"/>
      <c r="G46" s="45"/>
      <c r="H46" s="45"/>
      <c r="I46" s="45"/>
      <c r="J46" s="45"/>
    </row>
    <row r="47" spans="2:11" ht="9" customHeight="1" x14ac:dyDescent="0.2"/>
    <row r="48" spans="2:11" x14ac:dyDescent="0.2">
      <c r="B48" s="47" t="s">
        <v>24</v>
      </c>
      <c r="C48" s="48"/>
      <c r="D48" s="48"/>
      <c r="E48" s="50" t="s">
        <v>12</v>
      </c>
      <c r="F48" s="50" t="s">
        <v>25</v>
      </c>
      <c r="G48" s="51" t="s">
        <v>26</v>
      </c>
      <c r="H48" s="50" t="s">
        <v>27</v>
      </c>
      <c r="I48" s="51" t="s">
        <v>28</v>
      </c>
      <c r="J48" s="81" t="s">
        <v>29</v>
      </c>
    </row>
    <row r="49" spans="2:10" x14ac:dyDescent="0.2">
      <c r="B49" s="52" t="s">
        <v>98</v>
      </c>
      <c r="C49" s="53" t="s">
        <v>112</v>
      </c>
      <c r="D49" s="54"/>
      <c r="E49" s="82" t="str">
        <f t="shared" ref="E49:E79" si="7">IF(SUM(SoucetDilu)=0,"",SUM(F49:J49)/SUM(SoucetDilu)*100)</f>
        <v/>
      </c>
      <c r="F49" s="58">
        <v>0</v>
      </c>
      <c r="G49" s="57">
        <v>0</v>
      </c>
      <c r="H49" s="58">
        <v>0</v>
      </c>
      <c r="I49" s="57">
        <v>0</v>
      </c>
      <c r="J49" s="58">
        <v>0</v>
      </c>
    </row>
    <row r="50" spans="2:10" x14ac:dyDescent="0.2">
      <c r="B50" s="60" t="s">
        <v>121</v>
      </c>
      <c r="C50" s="61" t="s">
        <v>112</v>
      </c>
      <c r="D50" s="62"/>
      <c r="E50" s="83" t="str">
        <f t="shared" si="7"/>
        <v/>
      </c>
      <c r="F50" s="66">
        <v>0</v>
      </c>
      <c r="G50" s="65">
        <v>0</v>
      </c>
      <c r="H50" s="66">
        <v>0</v>
      </c>
      <c r="I50" s="65">
        <v>0</v>
      </c>
      <c r="J50" s="66">
        <v>0</v>
      </c>
    </row>
    <row r="51" spans="2:10" x14ac:dyDescent="0.2">
      <c r="B51" s="60" t="s">
        <v>153</v>
      </c>
      <c r="C51" s="61" t="s">
        <v>154</v>
      </c>
      <c r="D51" s="62"/>
      <c r="E51" s="83" t="str">
        <f t="shared" si="7"/>
        <v/>
      </c>
      <c r="F51" s="66">
        <v>0</v>
      </c>
      <c r="G51" s="65">
        <v>0</v>
      </c>
      <c r="H51" s="66">
        <v>0</v>
      </c>
      <c r="I51" s="65">
        <v>0</v>
      </c>
      <c r="J51" s="66">
        <v>0</v>
      </c>
    </row>
    <row r="52" spans="2:10" x14ac:dyDescent="0.2">
      <c r="B52" s="60" t="s">
        <v>364</v>
      </c>
      <c r="C52" s="61" t="s">
        <v>365</v>
      </c>
      <c r="D52" s="62"/>
      <c r="E52" s="83" t="str">
        <f t="shared" si="7"/>
        <v/>
      </c>
      <c r="F52" s="66">
        <v>0</v>
      </c>
      <c r="G52" s="65">
        <v>0</v>
      </c>
      <c r="H52" s="66">
        <v>0</v>
      </c>
      <c r="I52" s="65">
        <v>0</v>
      </c>
      <c r="J52" s="66">
        <v>0</v>
      </c>
    </row>
    <row r="53" spans="2:10" x14ac:dyDescent="0.2">
      <c r="B53" s="60" t="s">
        <v>393</v>
      </c>
      <c r="C53" s="61" t="s">
        <v>394</v>
      </c>
      <c r="D53" s="62"/>
      <c r="E53" s="83" t="str">
        <f t="shared" si="7"/>
        <v/>
      </c>
      <c r="F53" s="66">
        <v>0</v>
      </c>
      <c r="G53" s="65">
        <v>0</v>
      </c>
      <c r="H53" s="66">
        <v>0</v>
      </c>
      <c r="I53" s="65">
        <v>0</v>
      </c>
      <c r="J53" s="66">
        <v>0</v>
      </c>
    </row>
    <row r="54" spans="2:10" x14ac:dyDescent="0.2">
      <c r="B54" s="60" t="s">
        <v>449</v>
      </c>
      <c r="C54" s="61" t="s">
        <v>450</v>
      </c>
      <c r="D54" s="62"/>
      <c r="E54" s="83" t="str">
        <f t="shared" si="7"/>
        <v/>
      </c>
      <c r="F54" s="66">
        <v>0</v>
      </c>
      <c r="G54" s="65">
        <v>0</v>
      </c>
      <c r="H54" s="66">
        <v>0</v>
      </c>
      <c r="I54" s="65">
        <v>0</v>
      </c>
      <c r="J54" s="66">
        <v>0</v>
      </c>
    </row>
    <row r="55" spans="2:10" x14ac:dyDescent="0.2">
      <c r="B55" s="60" t="s">
        <v>516</v>
      </c>
      <c r="C55" s="61" t="s">
        <v>517</v>
      </c>
      <c r="D55" s="62"/>
      <c r="E55" s="83" t="str">
        <f t="shared" si="7"/>
        <v/>
      </c>
      <c r="F55" s="66">
        <v>0</v>
      </c>
      <c r="G55" s="65">
        <v>0</v>
      </c>
      <c r="H55" s="66">
        <v>0</v>
      </c>
      <c r="I55" s="65">
        <v>0</v>
      </c>
      <c r="J55" s="66">
        <v>0</v>
      </c>
    </row>
    <row r="56" spans="2:10" x14ac:dyDescent="0.2">
      <c r="B56" s="60" t="s">
        <v>714</v>
      </c>
      <c r="C56" s="61" t="s">
        <v>715</v>
      </c>
      <c r="D56" s="62"/>
      <c r="E56" s="83" t="str">
        <f t="shared" si="7"/>
        <v/>
      </c>
      <c r="F56" s="66">
        <v>0</v>
      </c>
      <c r="G56" s="65">
        <v>0</v>
      </c>
      <c r="H56" s="66">
        <v>0</v>
      </c>
      <c r="I56" s="65">
        <v>0</v>
      </c>
      <c r="J56" s="66">
        <v>0</v>
      </c>
    </row>
    <row r="57" spans="2:10" x14ac:dyDescent="0.2">
      <c r="B57" s="60" t="s">
        <v>733</v>
      </c>
      <c r="C57" s="61" t="s">
        <v>734</v>
      </c>
      <c r="D57" s="62"/>
      <c r="E57" s="83" t="str">
        <f t="shared" si="7"/>
        <v/>
      </c>
      <c r="F57" s="66">
        <v>0</v>
      </c>
      <c r="G57" s="65">
        <v>0</v>
      </c>
      <c r="H57" s="66">
        <v>0</v>
      </c>
      <c r="I57" s="65">
        <v>0</v>
      </c>
      <c r="J57" s="66">
        <v>0</v>
      </c>
    </row>
    <row r="58" spans="2:10" x14ac:dyDescent="0.2">
      <c r="B58" s="60" t="s">
        <v>780</v>
      </c>
      <c r="C58" s="61" t="s">
        <v>781</v>
      </c>
      <c r="D58" s="62"/>
      <c r="E58" s="83" t="str">
        <f t="shared" si="7"/>
        <v/>
      </c>
      <c r="F58" s="66">
        <v>0</v>
      </c>
      <c r="G58" s="65">
        <v>0</v>
      </c>
      <c r="H58" s="66">
        <v>0</v>
      </c>
      <c r="I58" s="65">
        <v>0</v>
      </c>
      <c r="J58" s="66">
        <v>0</v>
      </c>
    </row>
    <row r="59" spans="2:10" x14ac:dyDescent="0.2">
      <c r="B59" s="60" t="s">
        <v>787</v>
      </c>
      <c r="C59" s="61" t="s">
        <v>788</v>
      </c>
      <c r="D59" s="62"/>
      <c r="E59" s="83" t="str">
        <f t="shared" si="7"/>
        <v/>
      </c>
      <c r="F59" s="66">
        <v>0</v>
      </c>
      <c r="G59" s="65">
        <v>0</v>
      </c>
      <c r="H59" s="66">
        <v>0</v>
      </c>
      <c r="I59" s="65">
        <v>0</v>
      </c>
      <c r="J59" s="66">
        <v>0</v>
      </c>
    </row>
    <row r="60" spans="2:10" x14ac:dyDescent="0.2">
      <c r="B60" s="60" t="s">
        <v>792</v>
      </c>
      <c r="C60" s="61" t="s">
        <v>793</v>
      </c>
      <c r="D60" s="62"/>
      <c r="E60" s="83" t="str">
        <f t="shared" si="7"/>
        <v/>
      </c>
      <c r="F60" s="66">
        <v>0</v>
      </c>
      <c r="G60" s="65">
        <v>0</v>
      </c>
      <c r="H60" s="66">
        <v>0</v>
      </c>
      <c r="I60" s="65">
        <v>0</v>
      </c>
      <c r="J60" s="66">
        <v>0</v>
      </c>
    </row>
    <row r="61" spans="2:10" x14ac:dyDescent="0.2">
      <c r="B61" s="60" t="s">
        <v>813</v>
      </c>
      <c r="C61" s="61" t="s">
        <v>814</v>
      </c>
      <c r="D61" s="62"/>
      <c r="E61" s="83" t="str">
        <f t="shared" si="7"/>
        <v/>
      </c>
      <c r="F61" s="66">
        <v>0</v>
      </c>
      <c r="G61" s="65">
        <v>0</v>
      </c>
      <c r="H61" s="66">
        <v>0</v>
      </c>
      <c r="I61" s="65">
        <v>0</v>
      </c>
      <c r="J61" s="66">
        <v>0</v>
      </c>
    </row>
    <row r="62" spans="2:10" x14ac:dyDescent="0.2">
      <c r="B62" s="60" t="s">
        <v>821</v>
      </c>
      <c r="C62" s="61" t="s">
        <v>822</v>
      </c>
      <c r="D62" s="62"/>
      <c r="E62" s="83" t="str">
        <f t="shared" si="7"/>
        <v/>
      </c>
      <c r="F62" s="66">
        <v>0</v>
      </c>
      <c r="G62" s="65">
        <v>0</v>
      </c>
      <c r="H62" s="66">
        <v>0</v>
      </c>
      <c r="I62" s="65">
        <v>0</v>
      </c>
      <c r="J62" s="66">
        <v>0</v>
      </c>
    </row>
    <row r="63" spans="2:10" x14ac:dyDescent="0.2">
      <c r="B63" s="60" t="s">
        <v>857</v>
      </c>
      <c r="C63" s="61" t="s">
        <v>858</v>
      </c>
      <c r="D63" s="62"/>
      <c r="E63" s="83" t="str">
        <f t="shared" si="7"/>
        <v/>
      </c>
      <c r="F63" s="66">
        <v>0</v>
      </c>
      <c r="G63" s="65">
        <v>0</v>
      </c>
      <c r="H63" s="66">
        <v>0</v>
      </c>
      <c r="I63" s="65">
        <v>0</v>
      </c>
      <c r="J63" s="66">
        <v>0</v>
      </c>
    </row>
    <row r="64" spans="2:10" x14ac:dyDescent="0.2">
      <c r="B64" s="60" t="s">
        <v>880</v>
      </c>
      <c r="C64" s="61" t="s">
        <v>881</v>
      </c>
      <c r="D64" s="62"/>
      <c r="E64" s="83" t="str">
        <f t="shared" si="7"/>
        <v/>
      </c>
      <c r="F64" s="66">
        <v>0</v>
      </c>
      <c r="G64" s="65">
        <v>0</v>
      </c>
      <c r="H64" s="66">
        <v>0</v>
      </c>
      <c r="I64" s="65">
        <v>0</v>
      </c>
      <c r="J64" s="66">
        <v>0</v>
      </c>
    </row>
    <row r="65" spans="2:10" x14ac:dyDescent="0.2">
      <c r="B65" s="60" t="s">
        <v>905</v>
      </c>
      <c r="C65" s="61" t="s">
        <v>906</v>
      </c>
      <c r="D65" s="62"/>
      <c r="E65" s="83" t="str">
        <f t="shared" si="7"/>
        <v/>
      </c>
      <c r="F65" s="66">
        <v>0</v>
      </c>
      <c r="G65" s="65">
        <v>0</v>
      </c>
      <c r="H65" s="66">
        <v>0</v>
      </c>
      <c r="I65" s="65">
        <v>0</v>
      </c>
      <c r="J65" s="66">
        <v>0</v>
      </c>
    </row>
    <row r="66" spans="2:10" x14ac:dyDescent="0.2">
      <c r="B66" s="60" t="s">
        <v>918</v>
      </c>
      <c r="C66" s="61" t="s">
        <v>919</v>
      </c>
      <c r="D66" s="62"/>
      <c r="E66" s="83" t="str">
        <f t="shared" si="7"/>
        <v/>
      </c>
      <c r="F66" s="66">
        <v>0</v>
      </c>
      <c r="G66" s="65">
        <v>0</v>
      </c>
      <c r="H66" s="66">
        <v>0</v>
      </c>
      <c r="I66" s="65">
        <v>0</v>
      </c>
      <c r="J66" s="66">
        <v>0</v>
      </c>
    </row>
    <row r="67" spans="2:10" x14ac:dyDescent="0.2">
      <c r="B67" s="60" t="s">
        <v>935</v>
      </c>
      <c r="C67" s="61" t="s">
        <v>936</v>
      </c>
      <c r="D67" s="62"/>
      <c r="E67" s="83" t="str">
        <f t="shared" si="7"/>
        <v/>
      </c>
      <c r="F67" s="66">
        <v>0</v>
      </c>
      <c r="G67" s="65">
        <v>0</v>
      </c>
      <c r="H67" s="66">
        <v>0</v>
      </c>
      <c r="I67" s="65">
        <v>0</v>
      </c>
      <c r="J67" s="66">
        <v>0</v>
      </c>
    </row>
    <row r="68" spans="2:10" x14ac:dyDescent="0.2">
      <c r="B68" s="60" t="s">
        <v>947</v>
      </c>
      <c r="C68" s="61" t="s">
        <v>948</v>
      </c>
      <c r="D68" s="62"/>
      <c r="E68" s="83" t="str">
        <f t="shared" si="7"/>
        <v/>
      </c>
      <c r="F68" s="66">
        <v>0</v>
      </c>
      <c r="G68" s="65">
        <v>0</v>
      </c>
      <c r="H68" s="66">
        <v>0</v>
      </c>
      <c r="I68" s="65">
        <v>0</v>
      </c>
      <c r="J68" s="66">
        <v>0</v>
      </c>
    </row>
    <row r="69" spans="2:10" x14ac:dyDescent="0.2">
      <c r="B69" s="60" t="s">
        <v>952</v>
      </c>
      <c r="C69" s="61" t="s">
        <v>953</v>
      </c>
      <c r="D69" s="62"/>
      <c r="E69" s="83" t="str">
        <f t="shared" si="7"/>
        <v/>
      </c>
      <c r="F69" s="66">
        <v>0</v>
      </c>
      <c r="G69" s="65">
        <v>0</v>
      </c>
      <c r="H69" s="66">
        <v>0</v>
      </c>
      <c r="I69" s="65">
        <v>0</v>
      </c>
      <c r="J69" s="66">
        <v>0</v>
      </c>
    </row>
    <row r="70" spans="2:10" x14ac:dyDescent="0.2">
      <c r="B70" s="60" t="s">
        <v>546</v>
      </c>
      <c r="C70" s="61" t="s">
        <v>547</v>
      </c>
      <c r="D70" s="62"/>
      <c r="E70" s="83" t="str">
        <f t="shared" si="7"/>
        <v/>
      </c>
      <c r="F70" s="66">
        <v>0</v>
      </c>
      <c r="G70" s="65">
        <v>0</v>
      </c>
      <c r="H70" s="66">
        <v>0</v>
      </c>
      <c r="I70" s="65">
        <v>0</v>
      </c>
      <c r="J70" s="66">
        <v>0</v>
      </c>
    </row>
    <row r="71" spans="2:10" x14ac:dyDescent="0.2">
      <c r="B71" s="60" t="s">
        <v>560</v>
      </c>
      <c r="C71" s="61" t="s">
        <v>561</v>
      </c>
      <c r="D71" s="62"/>
      <c r="E71" s="83" t="str">
        <f t="shared" si="7"/>
        <v/>
      </c>
      <c r="F71" s="66">
        <v>0</v>
      </c>
      <c r="G71" s="65">
        <v>0</v>
      </c>
      <c r="H71" s="66">
        <v>0</v>
      </c>
      <c r="I71" s="65">
        <v>0</v>
      </c>
      <c r="J71" s="66">
        <v>0</v>
      </c>
    </row>
    <row r="72" spans="2:10" x14ac:dyDescent="0.2">
      <c r="B72" s="60" t="s">
        <v>573</v>
      </c>
      <c r="C72" s="61" t="s">
        <v>574</v>
      </c>
      <c r="D72" s="62"/>
      <c r="E72" s="83" t="str">
        <f t="shared" si="7"/>
        <v/>
      </c>
      <c r="F72" s="66">
        <v>0</v>
      </c>
      <c r="G72" s="65">
        <v>0</v>
      </c>
      <c r="H72" s="66">
        <v>0</v>
      </c>
      <c r="I72" s="65">
        <v>0</v>
      </c>
      <c r="J72" s="66">
        <v>0</v>
      </c>
    </row>
    <row r="73" spans="2:10" x14ac:dyDescent="0.2">
      <c r="B73" s="60" t="s">
        <v>655</v>
      </c>
      <c r="C73" s="61" t="s">
        <v>656</v>
      </c>
      <c r="D73" s="62"/>
      <c r="E73" s="83" t="str">
        <f t="shared" si="7"/>
        <v/>
      </c>
      <c r="F73" s="66">
        <v>0</v>
      </c>
      <c r="G73" s="65">
        <v>0</v>
      </c>
      <c r="H73" s="66">
        <v>0</v>
      </c>
      <c r="I73" s="65">
        <v>0</v>
      </c>
      <c r="J73" s="66">
        <v>0</v>
      </c>
    </row>
    <row r="74" spans="2:10" x14ac:dyDescent="0.2">
      <c r="B74" s="60" t="s">
        <v>709</v>
      </c>
      <c r="C74" s="61" t="s">
        <v>710</v>
      </c>
      <c r="D74" s="62"/>
      <c r="E74" s="83" t="str">
        <f t="shared" si="7"/>
        <v/>
      </c>
      <c r="F74" s="66">
        <v>0</v>
      </c>
      <c r="G74" s="65">
        <v>0</v>
      </c>
      <c r="H74" s="66">
        <v>0</v>
      </c>
      <c r="I74" s="65">
        <v>0</v>
      </c>
      <c r="J74" s="66">
        <v>0</v>
      </c>
    </row>
    <row r="75" spans="2:10" x14ac:dyDescent="0.2">
      <c r="B75" s="60" t="s">
        <v>973</v>
      </c>
      <c r="C75" s="61" t="s">
        <v>974</v>
      </c>
      <c r="D75" s="62"/>
      <c r="E75" s="83" t="str">
        <f t="shared" si="7"/>
        <v/>
      </c>
      <c r="F75" s="66">
        <v>0</v>
      </c>
      <c r="G75" s="65">
        <v>0</v>
      </c>
      <c r="H75" s="66">
        <v>0</v>
      </c>
      <c r="I75" s="65">
        <v>0</v>
      </c>
      <c r="J75" s="66">
        <v>0</v>
      </c>
    </row>
    <row r="76" spans="2:10" x14ac:dyDescent="0.2">
      <c r="B76" s="60" t="s">
        <v>957</v>
      </c>
      <c r="C76" s="61" t="s">
        <v>958</v>
      </c>
      <c r="D76" s="62"/>
      <c r="E76" s="83" t="str">
        <f t="shared" si="7"/>
        <v/>
      </c>
      <c r="F76" s="66">
        <v>0</v>
      </c>
      <c r="G76" s="65">
        <v>0</v>
      </c>
      <c r="H76" s="66">
        <v>0</v>
      </c>
      <c r="I76" s="65">
        <v>0</v>
      </c>
      <c r="J76" s="66">
        <v>0</v>
      </c>
    </row>
    <row r="77" spans="2:10" x14ac:dyDescent="0.2">
      <c r="B77" s="60" t="s">
        <v>964</v>
      </c>
      <c r="C77" s="61" t="s">
        <v>965</v>
      </c>
      <c r="D77" s="62"/>
      <c r="E77" s="83" t="str">
        <f t="shared" si="7"/>
        <v/>
      </c>
      <c r="F77" s="66">
        <v>0</v>
      </c>
      <c r="G77" s="65">
        <v>0</v>
      </c>
      <c r="H77" s="66">
        <v>0</v>
      </c>
      <c r="I77" s="65">
        <v>0</v>
      </c>
      <c r="J77" s="66">
        <v>0</v>
      </c>
    </row>
    <row r="78" spans="2:10" x14ac:dyDescent="0.2">
      <c r="B78" s="60" t="s">
        <v>968</v>
      </c>
      <c r="C78" s="61" t="s">
        <v>969</v>
      </c>
      <c r="D78" s="62"/>
      <c r="E78" s="83" t="str">
        <f t="shared" si="7"/>
        <v/>
      </c>
      <c r="F78" s="66">
        <v>0</v>
      </c>
      <c r="G78" s="65">
        <v>0</v>
      </c>
      <c r="H78" s="66">
        <v>0</v>
      </c>
      <c r="I78" s="65">
        <v>0</v>
      </c>
      <c r="J78" s="66">
        <v>0</v>
      </c>
    </row>
    <row r="79" spans="2:10" x14ac:dyDescent="0.2">
      <c r="B79" s="67" t="s">
        <v>19</v>
      </c>
      <c r="C79" s="68"/>
      <c r="D79" s="69"/>
      <c r="E79" s="84" t="str">
        <f t="shared" si="7"/>
        <v/>
      </c>
      <c r="F79" s="71">
        <f>SUM(F49:F78)</f>
        <v>0</v>
      </c>
      <c r="G79" s="80">
        <f>SUM(G49:G78)</f>
        <v>0</v>
      </c>
      <c r="H79" s="71">
        <f>SUM(H49:H78)</f>
        <v>0</v>
      </c>
      <c r="I79" s="80">
        <f>SUM(I49:I78)</f>
        <v>0</v>
      </c>
      <c r="J79" s="71">
        <f>SUM(J49:J78)</f>
        <v>0</v>
      </c>
    </row>
    <row r="81" spans="2:10" ht="2.25" customHeight="1" x14ac:dyDescent="0.2"/>
    <row r="82" spans="2:10" ht="1.5" customHeight="1" x14ac:dyDescent="0.2"/>
    <row r="83" spans="2:10" ht="0.75" customHeight="1" x14ac:dyDescent="0.2"/>
    <row r="84" spans="2:10" ht="0.75" customHeight="1" x14ac:dyDescent="0.2"/>
    <row r="85" spans="2:10" ht="0.75" customHeight="1" x14ac:dyDescent="0.2"/>
    <row r="86" spans="2:10" ht="18" x14ac:dyDescent="0.25">
      <c r="B86" s="13" t="s">
        <v>30</v>
      </c>
      <c r="C86" s="45"/>
      <c r="D86" s="45"/>
      <c r="E86" s="45"/>
      <c r="F86" s="45"/>
      <c r="G86" s="45"/>
      <c r="H86" s="45"/>
      <c r="I86" s="45"/>
      <c r="J86" s="45"/>
    </row>
    <row r="88" spans="2:10" x14ac:dyDescent="0.2">
      <c r="B88" s="47" t="s">
        <v>31</v>
      </c>
      <c r="C88" s="48"/>
      <c r="D88" s="48"/>
      <c r="E88" s="85"/>
      <c r="F88" s="86"/>
      <c r="G88" s="51"/>
      <c r="H88" s="50" t="s">
        <v>17</v>
      </c>
      <c r="I88" s="1"/>
      <c r="J88" s="1"/>
    </row>
    <row r="89" spans="2:10" x14ac:dyDescent="0.2">
      <c r="B89" s="52" t="s">
        <v>125</v>
      </c>
      <c r="C89" s="53"/>
      <c r="D89" s="54"/>
      <c r="E89" s="87"/>
      <c r="F89" s="88"/>
      <c r="G89" s="57"/>
      <c r="H89" s="58">
        <v>0</v>
      </c>
      <c r="I89" s="1"/>
      <c r="J89" s="1"/>
    </row>
    <row r="90" spans="2:10" x14ac:dyDescent="0.2">
      <c r="B90" s="60" t="s">
        <v>126</v>
      </c>
      <c r="C90" s="61"/>
      <c r="D90" s="62"/>
      <c r="E90" s="89"/>
      <c r="F90" s="90"/>
      <c r="G90" s="65"/>
      <c r="H90" s="66">
        <v>0</v>
      </c>
      <c r="I90" s="1"/>
      <c r="J90" s="1"/>
    </row>
    <row r="91" spans="2:10" x14ac:dyDescent="0.2">
      <c r="B91" s="60" t="s">
        <v>127</v>
      </c>
      <c r="C91" s="61"/>
      <c r="D91" s="62"/>
      <c r="E91" s="89"/>
      <c r="F91" s="90"/>
      <c r="G91" s="65"/>
      <c r="H91" s="66">
        <v>0</v>
      </c>
      <c r="I91" s="1"/>
      <c r="J91" s="1"/>
    </row>
    <row r="92" spans="2:10" x14ac:dyDescent="0.2">
      <c r="B92" s="60" t="s">
        <v>128</v>
      </c>
      <c r="C92" s="61"/>
      <c r="D92" s="62"/>
      <c r="E92" s="89"/>
      <c r="F92" s="90"/>
      <c r="G92" s="65"/>
      <c r="H92" s="66">
        <v>0</v>
      </c>
      <c r="I92" s="1"/>
      <c r="J92" s="1"/>
    </row>
    <row r="93" spans="2:10" x14ac:dyDescent="0.2">
      <c r="B93" s="60" t="s">
        <v>129</v>
      </c>
      <c r="C93" s="61"/>
      <c r="D93" s="62"/>
      <c r="E93" s="89"/>
      <c r="F93" s="90"/>
      <c r="G93" s="65"/>
      <c r="H93" s="66">
        <v>0</v>
      </c>
      <c r="I93" s="1"/>
      <c r="J93" s="1"/>
    </row>
    <row r="94" spans="2:10" x14ac:dyDescent="0.2">
      <c r="B94" s="60" t="s">
        <v>130</v>
      </c>
      <c r="C94" s="61"/>
      <c r="D94" s="62"/>
      <c r="E94" s="89"/>
      <c r="F94" s="90"/>
      <c r="G94" s="65"/>
      <c r="H94" s="66">
        <v>0</v>
      </c>
      <c r="I94" s="1"/>
      <c r="J94" s="1"/>
    </row>
    <row r="95" spans="2:10" x14ac:dyDescent="0.2">
      <c r="B95" s="60" t="s">
        <v>131</v>
      </c>
      <c r="C95" s="61"/>
      <c r="D95" s="62"/>
      <c r="E95" s="89"/>
      <c r="F95" s="90"/>
      <c r="G95" s="65"/>
      <c r="H95" s="66">
        <v>0</v>
      </c>
      <c r="I95" s="1"/>
      <c r="J95" s="1"/>
    </row>
    <row r="96" spans="2:10" x14ac:dyDescent="0.2">
      <c r="B96" s="60" t="s">
        <v>132</v>
      </c>
      <c r="C96" s="61"/>
      <c r="D96" s="62"/>
      <c r="E96" s="89"/>
      <c r="F96" s="90"/>
      <c r="G96" s="65"/>
      <c r="H96" s="66">
        <v>0</v>
      </c>
      <c r="I96" s="1"/>
      <c r="J96" s="1"/>
    </row>
    <row r="97" spans="2:10" x14ac:dyDescent="0.2">
      <c r="B97" s="67" t="s">
        <v>19</v>
      </c>
      <c r="C97" s="68"/>
      <c r="D97" s="69"/>
      <c r="E97" s="91"/>
      <c r="F97" s="92"/>
      <c r="G97" s="80"/>
      <c r="H97" s="71">
        <f>SUM(H89:H96)</f>
        <v>0</v>
      </c>
      <c r="I97" s="1"/>
      <c r="J97" s="1"/>
    </row>
    <row r="98" spans="2:10" x14ac:dyDescent="0.2">
      <c r="I98" s="1"/>
      <c r="J98" s="1"/>
    </row>
  </sheetData>
  <sortState ref="B831:K860">
    <sortCondition ref="B831"/>
  </sortState>
  <mergeCells count="5">
    <mergeCell ref="I19:J19"/>
    <mergeCell ref="I20:J20"/>
    <mergeCell ref="I21:J21"/>
    <mergeCell ref="I22:J22"/>
    <mergeCell ref="I23:J23"/>
  </mergeCells>
  <pageMargins left="0.39370078740157483" right="0.19685039370078741" top="0.39370078740157483" bottom="0.39370078740157483" header="0" footer="0.19685039370078741"/>
  <pageSetup paperSize="9" scale="99" fitToHeight="9999" orientation="portrait" horizontalDpi="300" vertic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BE51"/>
  <sheetViews>
    <sheetView topLeftCell="A34" zoomScaleNormal="100" workbookViewId="0"/>
  </sheetViews>
  <sheetFormatPr defaultColWidth="9.140625"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93" t="s">
        <v>102</v>
      </c>
      <c r="B1" s="94"/>
      <c r="C1" s="94"/>
      <c r="D1" s="94"/>
      <c r="E1" s="94"/>
      <c r="F1" s="94"/>
      <c r="G1" s="94"/>
    </row>
    <row r="2" spans="1:57" ht="12.75" customHeight="1" x14ac:dyDescent="0.2">
      <c r="A2" s="95" t="s">
        <v>32</v>
      </c>
      <c r="B2" s="96"/>
      <c r="C2" s="97" t="s">
        <v>110</v>
      </c>
      <c r="D2" s="97" t="s">
        <v>111</v>
      </c>
      <c r="E2" s="98"/>
      <c r="F2" s="99" t="s">
        <v>33</v>
      </c>
      <c r="G2" s="100"/>
    </row>
    <row r="3" spans="1:57" ht="3" hidden="1" customHeight="1" x14ac:dyDescent="0.2">
      <c r="A3" s="101"/>
      <c r="B3" s="102"/>
      <c r="C3" s="103"/>
      <c r="D3" s="103"/>
      <c r="E3" s="104"/>
      <c r="F3" s="105"/>
      <c r="G3" s="106"/>
    </row>
    <row r="4" spans="1:57" ht="12" customHeight="1" x14ac:dyDescent="0.2">
      <c r="A4" s="107" t="s">
        <v>34</v>
      </c>
      <c r="B4" s="102"/>
      <c r="C4" s="103"/>
      <c r="D4" s="103"/>
      <c r="E4" s="104"/>
      <c r="F4" s="105" t="s">
        <v>35</v>
      </c>
      <c r="G4" s="108"/>
    </row>
    <row r="5" spans="1:57" ht="12.95" customHeight="1" x14ac:dyDescent="0.2">
      <c r="A5" s="109" t="s">
        <v>107</v>
      </c>
      <c r="B5" s="110"/>
      <c r="C5" s="111" t="s">
        <v>108</v>
      </c>
      <c r="D5" s="112"/>
      <c r="E5" s="110"/>
      <c r="F5" s="105" t="s">
        <v>36</v>
      </c>
      <c r="G5" s="106"/>
    </row>
    <row r="6" spans="1:57" ht="12.95" customHeight="1" x14ac:dyDescent="0.2">
      <c r="A6" s="107" t="s">
        <v>37</v>
      </c>
      <c r="B6" s="102"/>
      <c r="C6" s="103"/>
      <c r="D6" s="103"/>
      <c r="E6" s="104"/>
      <c r="F6" s="113" t="s">
        <v>38</v>
      </c>
      <c r="G6" s="114"/>
      <c r="O6" s="115"/>
    </row>
    <row r="7" spans="1:57" ht="12.95" customHeight="1" x14ac:dyDescent="0.2">
      <c r="A7" s="116" t="s">
        <v>104</v>
      </c>
      <c r="B7" s="117"/>
      <c r="C7" s="118" t="s">
        <v>105</v>
      </c>
      <c r="D7" s="119"/>
      <c r="E7" s="119"/>
      <c r="F7" s="120" t="s">
        <v>39</v>
      </c>
      <c r="G7" s="114">
        <f>IF(G6=0,,ROUND((F30+F32)/G6,1))</f>
        <v>0</v>
      </c>
    </row>
    <row r="8" spans="1:57" x14ac:dyDescent="0.2">
      <c r="A8" s="121" t="s">
        <v>40</v>
      </c>
      <c r="B8" s="105"/>
      <c r="C8" s="308"/>
      <c r="D8" s="308"/>
      <c r="E8" s="309"/>
      <c r="F8" s="122" t="s">
        <v>41</v>
      </c>
      <c r="G8" s="123"/>
      <c r="H8" s="124"/>
      <c r="I8" s="125"/>
    </row>
    <row r="9" spans="1:57" x14ac:dyDescent="0.2">
      <c r="A9" s="121" t="s">
        <v>42</v>
      </c>
      <c r="B9" s="105"/>
      <c r="C9" s="308"/>
      <c r="D9" s="308"/>
      <c r="E9" s="309"/>
      <c r="F9" s="105"/>
      <c r="G9" s="126"/>
      <c r="H9" s="127"/>
    </row>
    <row r="10" spans="1:57" x14ac:dyDescent="0.2">
      <c r="A10" s="121" t="s">
        <v>43</v>
      </c>
      <c r="B10" s="105"/>
      <c r="C10" s="308"/>
      <c r="D10" s="308"/>
      <c r="E10" s="308"/>
      <c r="F10" s="128"/>
      <c r="G10" s="129"/>
      <c r="H10" s="130"/>
    </row>
    <row r="11" spans="1:57" ht="13.5" customHeight="1" x14ac:dyDescent="0.2">
      <c r="A11" s="121" t="s">
        <v>44</v>
      </c>
      <c r="B11" s="105"/>
      <c r="C11" s="308"/>
      <c r="D11" s="308"/>
      <c r="E11" s="308"/>
      <c r="F11" s="131" t="s">
        <v>45</v>
      </c>
      <c r="G11" s="132"/>
      <c r="H11" s="127"/>
      <c r="BA11" s="133"/>
      <c r="BB11" s="133"/>
      <c r="BC11" s="133"/>
      <c r="BD11" s="133"/>
      <c r="BE11" s="133"/>
    </row>
    <row r="12" spans="1:57" ht="12.75" customHeight="1" x14ac:dyDescent="0.2">
      <c r="A12" s="134" t="s">
        <v>46</v>
      </c>
      <c r="B12" s="102"/>
      <c r="C12" s="310"/>
      <c r="D12" s="310"/>
      <c r="E12" s="310"/>
      <c r="F12" s="135" t="s">
        <v>47</v>
      </c>
      <c r="G12" s="136"/>
      <c r="H12" s="127"/>
    </row>
    <row r="13" spans="1:57" ht="28.5" customHeight="1" thickBot="1" x14ac:dyDescent="0.25">
      <c r="A13" s="137" t="s">
        <v>48</v>
      </c>
      <c r="B13" s="138"/>
      <c r="C13" s="138"/>
      <c r="D13" s="138"/>
      <c r="E13" s="139"/>
      <c r="F13" s="139"/>
      <c r="G13" s="140"/>
      <c r="H13" s="127"/>
    </row>
    <row r="14" spans="1:57" ht="17.25" customHeight="1" thickBot="1" x14ac:dyDescent="0.25">
      <c r="A14" s="141" t="s">
        <v>49</v>
      </c>
      <c r="B14" s="142"/>
      <c r="C14" s="143"/>
      <c r="D14" s="144" t="s">
        <v>50</v>
      </c>
      <c r="E14" s="145"/>
      <c r="F14" s="145"/>
      <c r="G14" s="143"/>
    </row>
    <row r="15" spans="1:57" ht="15.95" customHeight="1" x14ac:dyDescent="0.2">
      <c r="A15" s="146"/>
      <c r="B15" s="147" t="s">
        <v>51</v>
      </c>
      <c r="C15" s="148">
        <f>'SO01 SO01A Rek'!E9</f>
        <v>0</v>
      </c>
      <c r="D15" s="149" t="str">
        <f>'SO01 SO01A Rek'!A14</f>
        <v>Ztížené výrobní podmínky</v>
      </c>
      <c r="E15" s="150"/>
      <c r="F15" s="151"/>
      <c r="G15" s="148">
        <f>'SO01 SO01A Rek'!I14</f>
        <v>0</v>
      </c>
    </row>
    <row r="16" spans="1:57" ht="15.95" customHeight="1" x14ac:dyDescent="0.2">
      <c r="A16" s="146" t="s">
        <v>52</v>
      </c>
      <c r="B16" s="147" t="s">
        <v>53</v>
      </c>
      <c r="C16" s="148">
        <f>'SO01 SO01A Rek'!F9</f>
        <v>0</v>
      </c>
      <c r="D16" s="101" t="str">
        <f>'SO01 SO01A Rek'!A15</f>
        <v>Oborová přirážka</v>
      </c>
      <c r="E16" s="152"/>
      <c r="F16" s="153"/>
      <c r="G16" s="148">
        <f>'SO01 SO01A Rek'!I15</f>
        <v>0</v>
      </c>
    </row>
    <row r="17" spans="1:7" ht="15.95" customHeight="1" x14ac:dyDescent="0.2">
      <c r="A17" s="146" t="s">
        <v>54</v>
      </c>
      <c r="B17" s="147" t="s">
        <v>55</v>
      </c>
      <c r="C17" s="148">
        <f>'SO01 SO01A Rek'!H9</f>
        <v>0</v>
      </c>
      <c r="D17" s="101" t="str">
        <f>'SO01 SO01A Rek'!A16</f>
        <v>Přesun stavebních kapacit</v>
      </c>
      <c r="E17" s="152"/>
      <c r="F17" s="153"/>
      <c r="G17" s="148">
        <f>'SO01 SO01A Rek'!I16</f>
        <v>0</v>
      </c>
    </row>
    <row r="18" spans="1:7" ht="15.95" customHeight="1" x14ac:dyDescent="0.2">
      <c r="A18" s="154" t="s">
        <v>56</v>
      </c>
      <c r="B18" s="155" t="s">
        <v>57</v>
      </c>
      <c r="C18" s="148">
        <f>'SO01 SO01A Rek'!G9</f>
        <v>0</v>
      </c>
      <c r="D18" s="101" t="str">
        <f>'SO01 SO01A Rek'!A17</f>
        <v>Mimostaveništní doprava</v>
      </c>
      <c r="E18" s="152"/>
      <c r="F18" s="153"/>
      <c r="G18" s="148">
        <f>'SO01 SO01A Rek'!I17</f>
        <v>0</v>
      </c>
    </row>
    <row r="19" spans="1:7" ht="15.95" customHeight="1" x14ac:dyDescent="0.2">
      <c r="A19" s="156" t="s">
        <v>58</v>
      </c>
      <c r="B19" s="147"/>
      <c r="C19" s="148">
        <f>SUM(C15:C18)</f>
        <v>0</v>
      </c>
      <c r="D19" s="101" t="str">
        <f>'SO01 SO01A Rek'!A18</f>
        <v>Zařízení staveniště</v>
      </c>
      <c r="E19" s="152"/>
      <c r="F19" s="153"/>
      <c r="G19" s="148">
        <f>'SO01 SO01A Rek'!I18</f>
        <v>0</v>
      </c>
    </row>
    <row r="20" spans="1:7" ht="15.95" customHeight="1" x14ac:dyDescent="0.2">
      <c r="A20" s="156"/>
      <c r="B20" s="147"/>
      <c r="C20" s="148"/>
      <c r="D20" s="101" t="str">
        <f>'SO01 SO01A Rek'!A19</f>
        <v>Provoz investora</v>
      </c>
      <c r="E20" s="152"/>
      <c r="F20" s="153"/>
      <c r="G20" s="148">
        <f>'SO01 SO01A Rek'!I19</f>
        <v>0</v>
      </c>
    </row>
    <row r="21" spans="1:7" ht="15.95" customHeight="1" x14ac:dyDescent="0.2">
      <c r="A21" s="156" t="s">
        <v>29</v>
      </c>
      <c r="B21" s="147"/>
      <c r="C21" s="148">
        <f>'SO01 SO01A Rek'!I9</f>
        <v>0</v>
      </c>
      <c r="D21" s="101" t="str">
        <f>'SO01 SO01A Rek'!A20</f>
        <v>Kompletační činnost (IČD)</v>
      </c>
      <c r="E21" s="152"/>
      <c r="F21" s="153"/>
      <c r="G21" s="148">
        <f>'SO01 SO01A Rek'!I20</f>
        <v>0</v>
      </c>
    </row>
    <row r="22" spans="1:7" ht="15.95" customHeight="1" x14ac:dyDescent="0.2">
      <c r="A22" s="157" t="s">
        <v>59</v>
      </c>
      <c r="B22" s="127"/>
      <c r="C22" s="148">
        <f>C19+C21</f>
        <v>0</v>
      </c>
      <c r="D22" s="101" t="s">
        <v>60</v>
      </c>
      <c r="E22" s="152"/>
      <c r="F22" s="153"/>
      <c r="G22" s="148">
        <f>G23-SUM(G15:G21)</f>
        <v>0</v>
      </c>
    </row>
    <row r="23" spans="1:7" ht="15.95" customHeight="1" thickBot="1" x14ac:dyDescent="0.25">
      <c r="A23" s="306" t="s">
        <v>61</v>
      </c>
      <c r="B23" s="307"/>
      <c r="C23" s="158">
        <f>C22+G23</f>
        <v>0</v>
      </c>
      <c r="D23" s="159" t="s">
        <v>62</v>
      </c>
      <c r="E23" s="160"/>
      <c r="F23" s="161"/>
      <c r="G23" s="148">
        <f>'SO01 SO01A Rek'!H22</f>
        <v>0</v>
      </c>
    </row>
    <row r="24" spans="1:7" x14ac:dyDescent="0.2">
      <c r="A24" s="162" t="s">
        <v>63</v>
      </c>
      <c r="B24" s="163"/>
      <c r="C24" s="164"/>
      <c r="D24" s="163" t="s">
        <v>64</v>
      </c>
      <c r="E24" s="163"/>
      <c r="F24" s="165" t="s">
        <v>65</v>
      </c>
      <c r="G24" s="166"/>
    </row>
    <row r="25" spans="1:7" x14ac:dyDescent="0.2">
      <c r="A25" s="157" t="s">
        <v>66</v>
      </c>
      <c r="B25" s="127"/>
      <c r="C25" s="167"/>
      <c r="D25" s="127" t="s">
        <v>66</v>
      </c>
      <c r="F25" s="168" t="s">
        <v>66</v>
      </c>
      <c r="G25" s="169"/>
    </row>
    <row r="26" spans="1:7" ht="37.5" customHeight="1" x14ac:dyDescent="0.2">
      <c r="A26" s="157" t="s">
        <v>67</v>
      </c>
      <c r="B26" s="170"/>
      <c r="C26" s="167"/>
      <c r="D26" s="127" t="s">
        <v>67</v>
      </c>
      <c r="F26" s="168" t="s">
        <v>67</v>
      </c>
      <c r="G26" s="169"/>
    </row>
    <row r="27" spans="1:7" x14ac:dyDescent="0.2">
      <c r="A27" s="157"/>
      <c r="B27" s="171"/>
      <c r="C27" s="167"/>
      <c r="D27" s="127"/>
      <c r="F27" s="168"/>
      <c r="G27" s="169"/>
    </row>
    <row r="28" spans="1:7" x14ac:dyDescent="0.2">
      <c r="A28" s="157" t="s">
        <v>68</v>
      </c>
      <c r="B28" s="127"/>
      <c r="C28" s="167"/>
      <c r="D28" s="168" t="s">
        <v>69</v>
      </c>
      <c r="E28" s="167"/>
      <c r="F28" s="172" t="s">
        <v>69</v>
      </c>
      <c r="G28" s="169"/>
    </row>
    <row r="29" spans="1:7" ht="69" customHeight="1" x14ac:dyDescent="0.2">
      <c r="A29" s="157"/>
      <c r="B29" s="127"/>
      <c r="C29" s="173"/>
      <c r="D29" s="174"/>
      <c r="E29" s="173"/>
      <c r="F29" s="127"/>
      <c r="G29" s="169"/>
    </row>
    <row r="30" spans="1:7" x14ac:dyDescent="0.2">
      <c r="A30" s="175" t="s">
        <v>11</v>
      </c>
      <c r="B30" s="176"/>
      <c r="C30" s="177">
        <v>15</v>
      </c>
      <c r="D30" s="176" t="s">
        <v>70</v>
      </c>
      <c r="E30" s="178"/>
      <c r="F30" s="312">
        <f>C23-F32</f>
        <v>0</v>
      </c>
      <c r="G30" s="313"/>
    </row>
    <row r="31" spans="1:7" x14ac:dyDescent="0.2">
      <c r="A31" s="175" t="s">
        <v>71</v>
      </c>
      <c r="B31" s="176"/>
      <c r="C31" s="177">
        <f>C30</f>
        <v>15</v>
      </c>
      <c r="D31" s="176" t="s">
        <v>72</v>
      </c>
      <c r="E31" s="178"/>
      <c r="F31" s="312">
        <f>ROUND(PRODUCT(F30,C31/100),0)</f>
        <v>0</v>
      </c>
      <c r="G31" s="313"/>
    </row>
    <row r="32" spans="1:7" x14ac:dyDescent="0.2">
      <c r="A32" s="175" t="s">
        <v>11</v>
      </c>
      <c r="B32" s="176"/>
      <c r="C32" s="177">
        <v>0</v>
      </c>
      <c r="D32" s="176" t="s">
        <v>72</v>
      </c>
      <c r="E32" s="178"/>
      <c r="F32" s="312">
        <v>0</v>
      </c>
      <c r="G32" s="313"/>
    </row>
    <row r="33" spans="1:8" x14ac:dyDescent="0.2">
      <c r="A33" s="175" t="s">
        <v>71</v>
      </c>
      <c r="B33" s="179"/>
      <c r="C33" s="180">
        <f>C32</f>
        <v>0</v>
      </c>
      <c r="D33" s="176" t="s">
        <v>72</v>
      </c>
      <c r="E33" s="153"/>
      <c r="F33" s="312">
        <f>ROUND(PRODUCT(F32,C33/100),0)</f>
        <v>0</v>
      </c>
      <c r="G33" s="313"/>
    </row>
    <row r="34" spans="1:8" s="184" customFormat="1" ht="19.5" customHeight="1" thickBot="1" x14ac:dyDescent="0.3">
      <c r="A34" s="181" t="s">
        <v>73</v>
      </c>
      <c r="B34" s="182"/>
      <c r="C34" s="182"/>
      <c r="D34" s="182"/>
      <c r="E34" s="183"/>
      <c r="F34" s="314">
        <f>ROUND(SUM(F30:F33),0)</f>
        <v>0</v>
      </c>
      <c r="G34" s="315"/>
    </row>
    <row r="36" spans="1:8" x14ac:dyDescent="0.2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 x14ac:dyDescent="0.2">
      <c r="A37" s="2"/>
      <c r="B37" s="316"/>
      <c r="C37" s="316"/>
      <c r="D37" s="316"/>
      <c r="E37" s="316"/>
      <c r="F37" s="316"/>
      <c r="G37" s="316"/>
      <c r="H37" s="1" t="s">
        <v>1</v>
      </c>
    </row>
    <row r="38" spans="1:8" ht="12.75" customHeight="1" x14ac:dyDescent="0.2">
      <c r="A38" s="185"/>
      <c r="B38" s="316"/>
      <c r="C38" s="316"/>
      <c r="D38" s="316"/>
      <c r="E38" s="316"/>
      <c r="F38" s="316"/>
      <c r="G38" s="316"/>
      <c r="H38" s="1" t="s">
        <v>1</v>
      </c>
    </row>
    <row r="39" spans="1:8" x14ac:dyDescent="0.2">
      <c r="A39" s="185"/>
      <c r="B39" s="316"/>
      <c r="C39" s="316"/>
      <c r="D39" s="316"/>
      <c r="E39" s="316"/>
      <c r="F39" s="316"/>
      <c r="G39" s="316"/>
      <c r="H39" s="1" t="s">
        <v>1</v>
      </c>
    </row>
    <row r="40" spans="1:8" x14ac:dyDescent="0.2">
      <c r="A40" s="185"/>
      <c r="B40" s="316"/>
      <c r="C40" s="316"/>
      <c r="D40" s="316"/>
      <c r="E40" s="316"/>
      <c r="F40" s="316"/>
      <c r="G40" s="316"/>
      <c r="H40" s="1" t="s">
        <v>1</v>
      </c>
    </row>
    <row r="41" spans="1:8" x14ac:dyDescent="0.2">
      <c r="A41" s="185"/>
      <c r="B41" s="316"/>
      <c r="C41" s="316"/>
      <c r="D41" s="316"/>
      <c r="E41" s="316"/>
      <c r="F41" s="316"/>
      <c r="G41" s="316"/>
      <c r="H41" s="1" t="s">
        <v>1</v>
      </c>
    </row>
    <row r="42" spans="1:8" x14ac:dyDescent="0.2">
      <c r="A42" s="185"/>
      <c r="B42" s="316"/>
      <c r="C42" s="316"/>
      <c r="D42" s="316"/>
      <c r="E42" s="316"/>
      <c r="F42" s="316"/>
      <c r="G42" s="316"/>
      <c r="H42" s="1" t="s">
        <v>1</v>
      </c>
    </row>
    <row r="43" spans="1:8" x14ac:dyDescent="0.2">
      <c r="A43" s="185"/>
      <c r="B43" s="316"/>
      <c r="C43" s="316"/>
      <c r="D43" s="316"/>
      <c r="E43" s="316"/>
      <c r="F43" s="316"/>
      <c r="G43" s="316"/>
      <c r="H43" s="1" t="s">
        <v>1</v>
      </c>
    </row>
    <row r="44" spans="1:8" ht="12.75" customHeight="1" x14ac:dyDescent="0.2">
      <c r="A44" s="185"/>
      <c r="B44" s="316"/>
      <c r="C44" s="316"/>
      <c r="D44" s="316"/>
      <c r="E44" s="316"/>
      <c r="F44" s="316"/>
      <c r="G44" s="316"/>
      <c r="H44" s="1" t="s">
        <v>1</v>
      </c>
    </row>
    <row r="45" spans="1:8" ht="12.75" customHeight="1" x14ac:dyDescent="0.2">
      <c r="A45" s="185"/>
      <c r="B45" s="316"/>
      <c r="C45" s="316"/>
      <c r="D45" s="316"/>
      <c r="E45" s="316"/>
      <c r="F45" s="316"/>
      <c r="G45" s="316"/>
      <c r="H45" s="1" t="s">
        <v>1</v>
      </c>
    </row>
    <row r="46" spans="1:8" x14ac:dyDescent="0.2">
      <c r="B46" s="311"/>
      <c r="C46" s="311"/>
      <c r="D46" s="311"/>
      <c r="E46" s="311"/>
      <c r="F46" s="311"/>
      <c r="G46" s="311"/>
    </row>
    <row r="47" spans="1:8" x14ac:dyDescent="0.2">
      <c r="B47" s="311"/>
      <c r="C47" s="311"/>
      <c r="D47" s="311"/>
      <c r="E47" s="311"/>
      <c r="F47" s="311"/>
      <c r="G47" s="311"/>
    </row>
    <row r="48" spans="1:8" x14ac:dyDescent="0.2">
      <c r="B48" s="311"/>
      <c r="C48" s="311"/>
      <c r="D48" s="311"/>
      <c r="E48" s="311"/>
      <c r="F48" s="311"/>
      <c r="G48" s="311"/>
    </row>
    <row r="49" spans="2:7" x14ac:dyDescent="0.2">
      <c r="B49" s="311"/>
      <c r="C49" s="311"/>
      <c r="D49" s="311"/>
      <c r="E49" s="311"/>
      <c r="F49" s="311"/>
      <c r="G49" s="311"/>
    </row>
    <row r="50" spans="2:7" x14ac:dyDescent="0.2">
      <c r="B50" s="311"/>
      <c r="C50" s="311"/>
      <c r="D50" s="311"/>
      <c r="E50" s="311"/>
      <c r="F50" s="311"/>
      <c r="G50" s="311"/>
    </row>
    <row r="51" spans="2:7" x14ac:dyDescent="0.2">
      <c r="B51" s="311"/>
      <c r="C51" s="311"/>
      <c r="D51" s="311"/>
      <c r="E51" s="311"/>
      <c r="F51" s="311"/>
      <c r="G51" s="311"/>
    </row>
  </sheetData>
  <mergeCells count="18"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  <mergeCell ref="A23:B23"/>
    <mergeCell ref="C8:E8"/>
    <mergeCell ref="C9:E9"/>
    <mergeCell ref="C10:E10"/>
    <mergeCell ref="C11:E11"/>
    <mergeCell ref="C12:E1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BE73"/>
  <sheetViews>
    <sheetView workbookViewId="0">
      <selection sqref="A1:B1"/>
    </sheetView>
  </sheetViews>
  <sheetFormatPr defaultColWidth="9.140625"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 x14ac:dyDescent="0.2">
      <c r="A1" s="317" t="s">
        <v>2</v>
      </c>
      <c r="B1" s="318"/>
      <c r="C1" s="186" t="s">
        <v>106</v>
      </c>
      <c r="D1" s="187"/>
      <c r="E1" s="188"/>
      <c r="F1" s="187"/>
      <c r="G1" s="189" t="s">
        <v>75</v>
      </c>
      <c r="H1" s="190" t="s">
        <v>110</v>
      </c>
      <c r="I1" s="191"/>
    </row>
    <row r="2" spans="1:57" ht="13.5" thickBot="1" x14ac:dyDescent="0.25">
      <c r="A2" s="319" t="s">
        <v>76</v>
      </c>
      <c r="B2" s="320"/>
      <c r="C2" s="192" t="s">
        <v>109</v>
      </c>
      <c r="D2" s="193"/>
      <c r="E2" s="194"/>
      <c r="F2" s="193"/>
      <c r="G2" s="321" t="s">
        <v>111</v>
      </c>
      <c r="H2" s="322"/>
      <c r="I2" s="323"/>
    </row>
    <row r="3" spans="1:57" ht="13.5" thickTop="1" x14ac:dyDescent="0.2">
      <c r="F3" s="127"/>
    </row>
    <row r="4" spans="1:57" ht="19.5" customHeight="1" x14ac:dyDescent="0.25">
      <c r="A4" s="195" t="s">
        <v>77</v>
      </c>
      <c r="B4" s="196"/>
      <c r="C4" s="196"/>
      <c r="D4" s="196"/>
      <c r="E4" s="197"/>
      <c r="F4" s="196"/>
      <c r="G4" s="196"/>
      <c r="H4" s="196"/>
      <c r="I4" s="196"/>
    </row>
    <row r="5" spans="1:57" ht="13.5" thickBot="1" x14ac:dyDescent="0.25"/>
    <row r="6" spans="1:57" s="127" customFormat="1" ht="13.5" thickBot="1" x14ac:dyDescent="0.25">
      <c r="A6" s="198"/>
      <c r="B6" s="199" t="s">
        <v>78</v>
      </c>
      <c r="C6" s="199"/>
      <c r="D6" s="200"/>
      <c r="E6" s="201" t="s">
        <v>25</v>
      </c>
      <c r="F6" s="202" t="s">
        <v>26</v>
      </c>
      <c r="G6" s="202" t="s">
        <v>27</v>
      </c>
      <c r="H6" s="202" t="s">
        <v>28</v>
      </c>
      <c r="I6" s="203" t="s">
        <v>29</v>
      </c>
    </row>
    <row r="7" spans="1:57" s="127" customFormat="1" x14ac:dyDescent="0.2">
      <c r="A7" s="293" t="str">
        <f>'SO01 SO01A Pol'!B7</f>
        <v>1</v>
      </c>
      <c r="B7" s="62" t="str">
        <f>'SO01 SO01A Pol'!C7</f>
        <v>Vedlejší náklady</v>
      </c>
      <c r="D7" s="204"/>
      <c r="E7" s="294">
        <f>'SO01 SO01A Pol'!BA11</f>
        <v>0</v>
      </c>
      <c r="F7" s="295">
        <f>'SO01 SO01A Pol'!BB11</f>
        <v>0</v>
      </c>
      <c r="G7" s="295">
        <f>'SO01 SO01A Pol'!BC11</f>
        <v>0</v>
      </c>
      <c r="H7" s="295">
        <f>'SO01 SO01A Pol'!BD11</f>
        <v>0</v>
      </c>
      <c r="I7" s="296">
        <f>'SO01 SO01A Pol'!BE11</f>
        <v>0</v>
      </c>
    </row>
    <row r="8" spans="1:57" s="127" customFormat="1" ht="13.5" thickBot="1" x14ac:dyDescent="0.25">
      <c r="A8" s="293" t="str">
        <f>'SO01 SO01A Pol'!B12</f>
        <v>11</v>
      </c>
      <c r="B8" s="62" t="str">
        <f>'SO01 SO01A Pol'!C12</f>
        <v>Vedlejší náklady</v>
      </c>
      <c r="D8" s="204"/>
      <c r="E8" s="294">
        <f>'SO01 SO01A Pol'!BA14</f>
        <v>0</v>
      </c>
      <c r="F8" s="295">
        <f>'SO01 SO01A Pol'!BB14</f>
        <v>0</v>
      </c>
      <c r="G8" s="295">
        <f>'SO01 SO01A Pol'!BC14</f>
        <v>0</v>
      </c>
      <c r="H8" s="295">
        <f>'SO01 SO01A Pol'!BD14</f>
        <v>0</v>
      </c>
      <c r="I8" s="296">
        <f>'SO01 SO01A Pol'!BE14</f>
        <v>0</v>
      </c>
    </row>
    <row r="9" spans="1:57" s="14" customFormat="1" ht="13.5" thickBot="1" x14ac:dyDescent="0.25">
      <c r="A9" s="205"/>
      <c r="B9" s="206" t="s">
        <v>79</v>
      </c>
      <c r="C9" s="206"/>
      <c r="D9" s="207"/>
      <c r="E9" s="208">
        <f>SUM(E7:E8)</f>
        <v>0</v>
      </c>
      <c r="F9" s="209">
        <f>SUM(F7:F8)</f>
        <v>0</v>
      </c>
      <c r="G9" s="209">
        <f>SUM(G7:G8)</f>
        <v>0</v>
      </c>
      <c r="H9" s="209">
        <f>SUM(H7:H8)</f>
        <v>0</v>
      </c>
      <c r="I9" s="210">
        <f>SUM(I7:I8)</f>
        <v>0</v>
      </c>
    </row>
    <row r="10" spans="1:57" x14ac:dyDescent="0.2">
      <c r="A10" s="127"/>
      <c r="B10" s="127"/>
      <c r="C10" s="127"/>
      <c r="D10" s="127"/>
      <c r="E10" s="127"/>
      <c r="F10" s="127"/>
      <c r="G10" s="127"/>
      <c r="H10" s="127"/>
      <c r="I10" s="127"/>
    </row>
    <row r="11" spans="1:57" ht="19.5" customHeight="1" x14ac:dyDescent="0.25">
      <c r="A11" s="196" t="s">
        <v>80</v>
      </c>
      <c r="B11" s="196"/>
      <c r="C11" s="196"/>
      <c r="D11" s="196"/>
      <c r="E11" s="196"/>
      <c r="F11" s="196"/>
      <c r="G11" s="211"/>
      <c r="H11" s="196"/>
      <c r="I11" s="196"/>
      <c r="BA11" s="133"/>
      <c r="BB11" s="133"/>
      <c r="BC11" s="133"/>
      <c r="BD11" s="133"/>
      <c r="BE11" s="133"/>
    </row>
    <row r="12" spans="1:57" ht="13.5" thickBot="1" x14ac:dyDescent="0.25"/>
    <row r="13" spans="1:57" x14ac:dyDescent="0.2">
      <c r="A13" s="162" t="s">
        <v>81</v>
      </c>
      <c r="B13" s="163"/>
      <c r="C13" s="163"/>
      <c r="D13" s="212"/>
      <c r="E13" s="213" t="s">
        <v>82</v>
      </c>
      <c r="F13" s="214" t="s">
        <v>12</v>
      </c>
      <c r="G13" s="215" t="s">
        <v>83</v>
      </c>
      <c r="H13" s="216"/>
      <c r="I13" s="217" t="s">
        <v>82</v>
      </c>
    </row>
    <row r="14" spans="1:57" x14ac:dyDescent="0.2">
      <c r="A14" s="156" t="s">
        <v>125</v>
      </c>
      <c r="B14" s="147"/>
      <c r="C14" s="147"/>
      <c r="D14" s="218"/>
      <c r="E14" s="219"/>
      <c r="F14" s="220"/>
      <c r="G14" s="221">
        <v>0</v>
      </c>
      <c r="H14" s="222"/>
      <c r="I14" s="223">
        <f t="shared" ref="I14:I21" si="0">E14+F14*G14/100</f>
        <v>0</v>
      </c>
      <c r="BA14" s="1">
        <v>0</v>
      </c>
    </row>
    <row r="15" spans="1:57" x14ac:dyDescent="0.2">
      <c r="A15" s="156" t="s">
        <v>126</v>
      </c>
      <c r="B15" s="147"/>
      <c r="C15" s="147"/>
      <c r="D15" s="218"/>
      <c r="E15" s="219"/>
      <c r="F15" s="220"/>
      <c r="G15" s="221">
        <v>0</v>
      </c>
      <c r="H15" s="222"/>
      <c r="I15" s="223">
        <f t="shared" si="0"/>
        <v>0</v>
      </c>
      <c r="BA15" s="1">
        <v>0</v>
      </c>
    </row>
    <row r="16" spans="1:57" x14ac:dyDescent="0.2">
      <c r="A16" s="156" t="s">
        <v>127</v>
      </c>
      <c r="B16" s="147"/>
      <c r="C16" s="147"/>
      <c r="D16" s="218"/>
      <c r="E16" s="219"/>
      <c r="F16" s="220"/>
      <c r="G16" s="221">
        <v>0</v>
      </c>
      <c r="H16" s="222"/>
      <c r="I16" s="223">
        <f t="shared" si="0"/>
        <v>0</v>
      </c>
      <c r="BA16" s="1">
        <v>0</v>
      </c>
    </row>
    <row r="17" spans="1:53" x14ac:dyDescent="0.2">
      <c r="A17" s="156" t="s">
        <v>128</v>
      </c>
      <c r="B17" s="147"/>
      <c r="C17" s="147"/>
      <c r="D17" s="218"/>
      <c r="E17" s="219"/>
      <c r="F17" s="220"/>
      <c r="G17" s="221">
        <v>0</v>
      </c>
      <c r="H17" s="222"/>
      <c r="I17" s="223">
        <f t="shared" si="0"/>
        <v>0</v>
      </c>
      <c r="BA17" s="1">
        <v>0</v>
      </c>
    </row>
    <row r="18" spans="1:53" x14ac:dyDescent="0.2">
      <c r="A18" s="156" t="s">
        <v>129</v>
      </c>
      <c r="B18" s="147"/>
      <c r="C18" s="147"/>
      <c r="D18" s="218"/>
      <c r="E18" s="219"/>
      <c r="F18" s="220"/>
      <c r="G18" s="221">
        <v>0</v>
      </c>
      <c r="H18" s="222"/>
      <c r="I18" s="223">
        <f t="shared" si="0"/>
        <v>0</v>
      </c>
      <c r="BA18" s="1">
        <v>1</v>
      </c>
    </row>
    <row r="19" spans="1:53" x14ac:dyDescent="0.2">
      <c r="A19" s="156" t="s">
        <v>130</v>
      </c>
      <c r="B19" s="147"/>
      <c r="C19" s="147"/>
      <c r="D19" s="218"/>
      <c r="E19" s="219"/>
      <c r="F19" s="220"/>
      <c r="G19" s="221">
        <v>0</v>
      </c>
      <c r="H19" s="222"/>
      <c r="I19" s="223">
        <f t="shared" si="0"/>
        <v>0</v>
      </c>
      <c r="BA19" s="1">
        <v>1</v>
      </c>
    </row>
    <row r="20" spans="1:53" x14ac:dyDescent="0.2">
      <c r="A20" s="156" t="s">
        <v>131</v>
      </c>
      <c r="B20" s="147"/>
      <c r="C20" s="147"/>
      <c r="D20" s="218"/>
      <c r="E20" s="219"/>
      <c r="F20" s="220"/>
      <c r="G20" s="221">
        <v>0</v>
      </c>
      <c r="H20" s="222"/>
      <c r="I20" s="223">
        <f t="shared" si="0"/>
        <v>0</v>
      </c>
      <c r="BA20" s="1">
        <v>2</v>
      </c>
    </row>
    <row r="21" spans="1:53" x14ac:dyDescent="0.2">
      <c r="A21" s="156" t="s">
        <v>132</v>
      </c>
      <c r="B21" s="147"/>
      <c r="C21" s="147"/>
      <c r="D21" s="218"/>
      <c r="E21" s="219"/>
      <c r="F21" s="220"/>
      <c r="G21" s="221">
        <v>0</v>
      </c>
      <c r="H21" s="222"/>
      <c r="I21" s="223">
        <f t="shared" si="0"/>
        <v>0</v>
      </c>
      <c r="BA21" s="1">
        <v>2</v>
      </c>
    </row>
    <row r="22" spans="1:53" ht="13.5" thickBot="1" x14ac:dyDescent="0.25">
      <c r="A22" s="224"/>
      <c r="B22" s="225" t="s">
        <v>84</v>
      </c>
      <c r="C22" s="226"/>
      <c r="D22" s="227"/>
      <c r="E22" s="228"/>
      <c r="F22" s="229"/>
      <c r="G22" s="229"/>
      <c r="H22" s="324">
        <f>SUM(I14:I21)</f>
        <v>0</v>
      </c>
      <c r="I22" s="325"/>
    </row>
    <row r="24" spans="1:53" x14ac:dyDescent="0.2">
      <c r="B24" s="14"/>
      <c r="F24" s="230"/>
      <c r="G24" s="231"/>
      <c r="H24" s="231"/>
      <c r="I24" s="46"/>
    </row>
    <row r="25" spans="1:53" x14ac:dyDescent="0.2">
      <c r="F25" s="230"/>
      <c r="G25" s="231"/>
      <c r="H25" s="231"/>
      <c r="I25" s="46"/>
    </row>
    <row r="26" spans="1:53" x14ac:dyDescent="0.2">
      <c r="F26" s="230"/>
      <c r="G26" s="231"/>
      <c r="H26" s="231"/>
      <c r="I26" s="46"/>
    </row>
    <row r="27" spans="1:53" x14ac:dyDescent="0.2">
      <c r="F27" s="230"/>
      <c r="G27" s="231"/>
      <c r="H27" s="231"/>
      <c r="I27" s="46"/>
    </row>
    <row r="28" spans="1:53" x14ac:dyDescent="0.2">
      <c r="F28" s="230"/>
      <c r="G28" s="231"/>
      <c r="H28" s="231"/>
      <c r="I28" s="46"/>
    </row>
    <row r="29" spans="1:53" x14ac:dyDescent="0.2">
      <c r="F29" s="230"/>
      <c r="G29" s="231"/>
      <c r="H29" s="231"/>
      <c r="I29" s="46"/>
    </row>
    <row r="30" spans="1:53" x14ac:dyDescent="0.2">
      <c r="F30" s="230"/>
      <c r="G30" s="231"/>
      <c r="H30" s="231"/>
      <c r="I30" s="46"/>
    </row>
    <row r="31" spans="1:53" x14ac:dyDescent="0.2">
      <c r="F31" s="230"/>
      <c r="G31" s="231"/>
      <c r="H31" s="231"/>
      <c r="I31" s="46"/>
    </row>
    <row r="32" spans="1:53" x14ac:dyDescent="0.2">
      <c r="F32" s="230"/>
      <c r="G32" s="231"/>
      <c r="H32" s="231"/>
      <c r="I32" s="46"/>
    </row>
    <row r="33" spans="6:9" x14ac:dyDescent="0.2">
      <c r="F33" s="230"/>
      <c r="G33" s="231"/>
      <c r="H33" s="231"/>
      <c r="I33" s="46"/>
    </row>
    <row r="34" spans="6:9" x14ac:dyDescent="0.2">
      <c r="F34" s="230"/>
      <c r="G34" s="231"/>
      <c r="H34" s="231"/>
      <c r="I34" s="46"/>
    </row>
    <row r="35" spans="6:9" x14ac:dyDescent="0.2">
      <c r="F35" s="230"/>
      <c r="G35" s="231"/>
      <c r="H35" s="231"/>
      <c r="I35" s="46"/>
    </row>
    <row r="36" spans="6:9" x14ac:dyDescent="0.2">
      <c r="F36" s="230"/>
      <c r="G36" s="231"/>
      <c r="H36" s="231"/>
      <c r="I36" s="46"/>
    </row>
    <row r="37" spans="6:9" x14ac:dyDescent="0.2">
      <c r="F37" s="230"/>
      <c r="G37" s="231"/>
      <c r="H37" s="231"/>
      <c r="I37" s="46"/>
    </row>
    <row r="38" spans="6:9" x14ac:dyDescent="0.2">
      <c r="F38" s="230"/>
      <c r="G38" s="231"/>
      <c r="H38" s="231"/>
      <c r="I38" s="46"/>
    </row>
    <row r="39" spans="6:9" x14ac:dyDescent="0.2">
      <c r="F39" s="230"/>
      <c r="G39" s="231"/>
      <c r="H39" s="231"/>
      <c r="I39" s="46"/>
    </row>
    <row r="40" spans="6:9" x14ac:dyDescent="0.2">
      <c r="F40" s="230"/>
      <c r="G40" s="231"/>
      <c r="H40" s="231"/>
      <c r="I40" s="46"/>
    </row>
    <row r="41" spans="6:9" x14ac:dyDescent="0.2">
      <c r="F41" s="230"/>
      <c r="G41" s="231"/>
      <c r="H41" s="231"/>
      <c r="I41" s="46"/>
    </row>
    <row r="42" spans="6:9" x14ac:dyDescent="0.2">
      <c r="F42" s="230"/>
      <c r="G42" s="231"/>
      <c r="H42" s="231"/>
      <c r="I42" s="46"/>
    </row>
    <row r="43" spans="6:9" x14ac:dyDescent="0.2">
      <c r="F43" s="230"/>
      <c r="G43" s="231"/>
      <c r="H43" s="231"/>
      <c r="I43" s="46"/>
    </row>
    <row r="44" spans="6:9" x14ac:dyDescent="0.2">
      <c r="F44" s="230"/>
      <c r="G44" s="231"/>
      <c r="H44" s="231"/>
      <c r="I44" s="46"/>
    </row>
    <row r="45" spans="6:9" x14ac:dyDescent="0.2">
      <c r="F45" s="230"/>
      <c r="G45" s="231"/>
      <c r="H45" s="231"/>
      <c r="I45" s="46"/>
    </row>
    <row r="46" spans="6:9" x14ac:dyDescent="0.2">
      <c r="F46" s="230"/>
      <c r="G46" s="231"/>
      <c r="H46" s="231"/>
      <c r="I46" s="46"/>
    </row>
    <row r="47" spans="6:9" x14ac:dyDescent="0.2">
      <c r="F47" s="230"/>
      <c r="G47" s="231"/>
      <c r="H47" s="231"/>
      <c r="I47" s="46"/>
    </row>
    <row r="48" spans="6:9" x14ac:dyDescent="0.2">
      <c r="F48" s="230"/>
      <c r="G48" s="231"/>
      <c r="H48" s="231"/>
      <c r="I48" s="46"/>
    </row>
    <row r="49" spans="6:9" x14ac:dyDescent="0.2">
      <c r="F49" s="230"/>
      <c r="G49" s="231"/>
      <c r="H49" s="231"/>
      <c r="I49" s="46"/>
    </row>
    <row r="50" spans="6:9" x14ac:dyDescent="0.2">
      <c r="F50" s="230"/>
      <c r="G50" s="231"/>
      <c r="H50" s="231"/>
      <c r="I50" s="46"/>
    </row>
    <row r="51" spans="6:9" x14ac:dyDescent="0.2">
      <c r="F51" s="230"/>
      <c r="G51" s="231"/>
      <c r="H51" s="231"/>
      <c r="I51" s="46"/>
    </row>
    <row r="52" spans="6:9" x14ac:dyDescent="0.2">
      <c r="F52" s="230"/>
      <c r="G52" s="231"/>
      <c r="H52" s="231"/>
      <c r="I52" s="46"/>
    </row>
    <row r="53" spans="6:9" x14ac:dyDescent="0.2">
      <c r="F53" s="230"/>
      <c r="G53" s="231"/>
      <c r="H53" s="231"/>
      <c r="I53" s="46"/>
    </row>
    <row r="54" spans="6:9" x14ac:dyDescent="0.2">
      <c r="F54" s="230"/>
      <c r="G54" s="231"/>
      <c r="H54" s="231"/>
      <c r="I54" s="46"/>
    </row>
    <row r="55" spans="6:9" x14ac:dyDescent="0.2">
      <c r="F55" s="230"/>
      <c r="G55" s="231"/>
      <c r="H55" s="231"/>
      <c r="I55" s="46"/>
    </row>
    <row r="56" spans="6:9" x14ac:dyDescent="0.2">
      <c r="F56" s="230"/>
      <c r="G56" s="231"/>
      <c r="H56" s="231"/>
      <c r="I56" s="46"/>
    </row>
    <row r="57" spans="6:9" x14ac:dyDescent="0.2">
      <c r="F57" s="230"/>
      <c r="G57" s="231"/>
      <c r="H57" s="231"/>
      <c r="I57" s="46"/>
    </row>
    <row r="58" spans="6:9" x14ac:dyDescent="0.2">
      <c r="F58" s="230"/>
      <c r="G58" s="231"/>
      <c r="H58" s="231"/>
      <c r="I58" s="46"/>
    </row>
    <row r="59" spans="6:9" x14ac:dyDescent="0.2">
      <c r="F59" s="230"/>
      <c r="G59" s="231"/>
      <c r="H59" s="231"/>
      <c r="I59" s="46"/>
    </row>
    <row r="60" spans="6:9" x14ac:dyDescent="0.2">
      <c r="F60" s="230"/>
      <c r="G60" s="231"/>
      <c r="H60" s="231"/>
      <c r="I60" s="46"/>
    </row>
    <row r="61" spans="6:9" x14ac:dyDescent="0.2">
      <c r="F61" s="230"/>
      <c r="G61" s="231"/>
      <c r="H61" s="231"/>
      <c r="I61" s="46"/>
    </row>
    <row r="62" spans="6:9" x14ac:dyDescent="0.2">
      <c r="F62" s="230"/>
      <c r="G62" s="231"/>
      <c r="H62" s="231"/>
      <c r="I62" s="46"/>
    </row>
    <row r="63" spans="6:9" x14ac:dyDescent="0.2">
      <c r="F63" s="230"/>
      <c r="G63" s="231"/>
      <c r="H63" s="231"/>
      <c r="I63" s="46"/>
    </row>
    <row r="64" spans="6:9" x14ac:dyDescent="0.2">
      <c r="F64" s="230"/>
      <c r="G64" s="231"/>
      <c r="H64" s="231"/>
      <c r="I64" s="46"/>
    </row>
    <row r="65" spans="6:9" x14ac:dyDescent="0.2">
      <c r="F65" s="230"/>
      <c r="G65" s="231"/>
      <c r="H65" s="231"/>
      <c r="I65" s="46"/>
    </row>
    <row r="66" spans="6:9" x14ac:dyDescent="0.2">
      <c r="F66" s="230"/>
      <c r="G66" s="231"/>
      <c r="H66" s="231"/>
      <c r="I66" s="46"/>
    </row>
    <row r="67" spans="6:9" x14ac:dyDescent="0.2">
      <c r="F67" s="230"/>
      <c r="G67" s="231"/>
      <c r="H67" s="231"/>
      <c r="I67" s="46"/>
    </row>
    <row r="68" spans="6:9" x14ac:dyDescent="0.2">
      <c r="F68" s="230"/>
      <c r="G68" s="231"/>
      <c r="H68" s="231"/>
      <c r="I68" s="46"/>
    </row>
    <row r="69" spans="6:9" x14ac:dyDescent="0.2">
      <c r="F69" s="230"/>
      <c r="G69" s="231"/>
      <c r="H69" s="231"/>
      <c r="I69" s="46"/>
    </row>
    <row r="70" spans="6:9" x14ac:dyDescent="0.2">
      <c r="F70" s="230"/>
      <c r="G70" s="231"/>
      <c r="H70" s="231"/>
      <c r="I70" s="46"/>
    </row>
    <row r="71" spans="6:9" x14ac:dyDescent="0.2">
      <c r="F71" s="230"/>
      <c r="G71" s="231"/>
      <c r="H71" s="231"/>
      <c r="I71" s="46"/>
    </row>
    <row r="72" spans="6:9" x14ac:dyDescent="0.2">
      <c r="F72" s="230"/>
      <c r="G72" s="231"/>
      <c r="H72" s="231"/>
      <c r="I72" s="46"/>
    </row>
    <row r="73" spans="6:9" x14ac:dyDescent="0.2">
      <c r="F73" s="230"/>
      <c r="G73" s="231"/>
      <c r="H73" s="231"/>
      <c r="I73" s="46"/>
    </row>
  </sheetData>
  <mergeCells count="4">
    <mergeCell ref="A1:B1"/>
    <mergeCell ref="A2:B2"/>
    <mergeCell ref="G2:I2"/>
    <mergeCell ref="H22:I2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B87"/>
  <sheetViews>
    <sheetView showGridLines="0" showZeros="0" zoomScaleNormal="100" zoomScaleSheetLayoutView="100" workbookViewId="0">
      <selection activeCell="J1" sqref="J1:J65536 K1:K65536"/>
    </sheetView>
  </sheetViews>
  <sheetFormatPr defaultColWidth="9.140625" defaultRowHeight="12.75" x14ac:dyDescent="0.2"/>
  <cols>
    <col min="1" max="1" width="4.42578125" style="232" customWidth="1"/>
    <col min="2" max="2" width="11.5703125" style="232" customWidth="1"/>
    <col min="3" max="3" width="40.42578125" style="232" customWidth="1"/>
    <col min="4" max="4" width="5.5703125" style="232" customWidth="1"/>
    <col min="5" max="5" width="8.5703125" style="242" customWidth="1"/>
    <col min="6" max="6" width="9.85546875" style="232" customWidth="1"/>
    <col min="7" max="7" width="13.85546875" style="232" customWidth="1"/>
    <col min="8" max="8" width="11.7109375" style="232" hidden="1" customWidth="1"/>
    <col min="9" max="9" width="11.5703125" style="232" hidden="1" customWidth="1"/>
    <col min="10" max="10" width="11" style="232" hidden="1" customWidth="1"/>
    <col min="11" max="11" width="10.42578125" style="232" hidden="1" customWidth="1"/>
    <col min="12" max="12" width="75.28515625" style="232" customWidth="1"/>
    <col min="13" max="13" width="45.28515625" style="232" customWidth="1"/>
    <col min="14" max="16384" width="9.140625" style="232"/>
  </cols>
  <sheetData>
    <row r="1" spans="1:80" ht="15.75" x14ac:dyDescent="0.25">
      <c r="A1" s="326" t="s">
        <v>103</v>
      </c>
      <c r="B1" s="326"/>
      <c r="C1" s="326"/>
      <c r="D1" s="326"/>
      <c r="E1" s="326"/>
      <c r="F1" s="326"/>
      <c r="G1" s="326"/>
    </row>
    <row r="2" spans="1:80" ht="14.25" customHeight="1" thickBot="1" x14ac:dyDescent="0.25">
      <c r="B2" s="233"/>
      <c r="C2" s="234"/>
      <c r="D2" s="234"/>
      <c r="E2" s="235"/>
      <c r="F2" s="234"/>
      <c r="G2" s="234"/>
    </row>
    <row r="3" spans="1:80" ht="13.5" thickTop="1" x14ac:dyDescent="0.2">
      <c r="A3" s="317" t="s">
        <v>2</v>
      </c>
      <c r="B3" s="318"/>
      <c r="C3" s="186" t="s">
        <v>106</v>
      </c>
      <c r="D3" s="236"/>
      <c r="E3" s="237" t="s">
        <v>85</v>
      </c>
      <c r="F3" s="238" t="str">
        <f>'SO01 SO01A Rek'!H1</f>
        <v>SO01A</v>
      </c>
      <c r="G3" s="239"/>
    </row>
    <row r="4" spans="1:80" ht="13.5" thickBot="1" x14ac:dyDescent="0.25">
      <c r="A4" s="327" t="s">
        <v>76</v>
      </c>
      <c r="B4" s="320"/>
      <c r="C4" s="192" t="s">
        <v>109</v>
      </c>
      <c r="D4" s="240"/>
      <c r="E4" s="328" t="str">
        <f>'SO01 SO01A Rek'!G2</f>
        <v>Vedlejší a ostatní náklady</v>
      </c>
      <c r="F4" s="329"/>
      <c r="G4" s="330"/>
    </row>
    <row r="5" spans="1:80" ht="13.5" thickTop="1" x14ac:dyDescent="0.2">
      <c r="A5" s="241"/>
      <c r="G5" s="243"/>
    </row>
    <row r="6" spans="1:80" ht="27" customHeight="1" x14ac:dyDescent="0.2">
      <c r="A6" s="244" t="s">
        <v>86</v>
      </c>
      <c r="B6" s="245" t="s">
        <v>87</v>
      </c>
      <c r="C6" s="245" t="s">
        <v>88</v>
      </c>
      <c r="D6" s="245" t="s">
        <v>89</v>
      </c>
      <c r="E6" s="246" t="s">
        <v>90</v>
      </c>
      <c r="F6" s="245" t="s">
        <v>91</v>
      </c>
      <c r="G6" s="247" t="s">
        <v>92</v>
      </c>
      <c r="H6" s="248" t="s">
        <v>93</v>
      </c>
      <c r="I6" s="248" t="s">
        <v>94</v>
      </c>
      <c r="J6" s="248" t="s">
        <v>95</v>
      </c>
      <c r="K6" s="248" t="s">
        <v>96</v>
      </c>
    </row>
    <row r="7" spans="1:80" x14ac:dyDescent="0.2">
      <c r="A7" s="249" t="s">
        <v>97</v>
      </c>
      <c r="B7" s="250" t="s">
        <v>98</v>
      </c>
      <c r="C7" s="251" t="s">
        <v>112</v>
      </c>
      <c r="D7" s="252"/>
      <c r="E7" s="253"/>
      <c r="F7" s="253"/>
      <c r="G7" s="254"/>
      <c r="H7" s="255"/>
      <c r="I7" s="256"/>
      <c r="J7" s="257"/>
      <c r="K7" s="258"/>
      <c r="O7" s="259">
        <v>1</v>
      </c>
    </row>
    <row r="8" spans="1:80" ht="22.5" x14ac:dyDescent="0.2">
      <c r="A8" s="260">
        <v>1</v>
      </c>
      <c r="B8" s="261" t="s">
        <v>114</v>
      </c>
      <c r="C8" s="262" t="s">
        <v>115</v>
      </c>
      <c r="D8" s="263" t="s">
        <v>116</v>
      </c>
      <c r="E8" s="264">
        <v>1</v>
      </c>
      <c r="F8" s="264">
        <v>0</v>
      </c>
      <c r="G8" s="265">
        <f>E8*F8</f>
        <v>0</v>
      </c>
      <c r="H8" s="266">
        <v>0</v>
      </c>
      <c r="I8" s="267">
        <f>E8*H8</f>
        <v>0</v>
      </c>
      <c r="J8" s="266"/>
      <c r="K8" s="267">
        <f>E8*J8</f>
        <v>0</v>
      </c>
      <c r="O8" s="259">
        <v>2</v>
      </c>
      <c r="AA8" s="232">
        <v>12</v>
      </c>
      <c r="AB8" s="232">
        <v>0</v>
      </c>
      <c r="AC8" s="232">
        <v>1</v>
      </c>
      <c r="AZ8" s="232">
        <v>1</v>
      </c>
      <c r="BA8" s="232">
        <f>IF(AZ8=1,G8,0)</f>
        <v>0</v>
      </c>
      <c r="BB8" s="232">
        <f>IF(AZ8=2,G8,0)</f>
        <v>0</v>
      </c>
      <c r="BC8" s="232">
        <f>IF(AZ8=3,G8,0)</f>
        <v>0</v>
      </c>
      <c r="BD8" s="232">
        <f>IF(AZ8=4,G8,0)</f>
        <v>0</v>
      </c>
      <c r="BE8" s="232">
        <f>IF(AZ8=5,G8,0)</f>
        <v>0</v>
      </c>
      <c r="CA8" s="259">
        <v>12</v>
      </c>
      <c r="CB8" s="259">
        <v>0</v>
      </c>
    </row>
    <row r="9" spans="1:80" ht="22.5" x14ac:dyDescent="0.2">
      <c r="A9" s="260">
        <v>2</v>
      </c>
      <c r="B9" s="261" t="s">
        <v>117</v>
      </c>
      <c r="C9" s="262" t="s">
        <v>118</v>
      </c>
      <c r="D9" s="263" t="s">
        <v>116</v>
      </c>
      <c r="E9" s="264">
        <v>1</v>
      </c>
      <c r="F9" s="264">
        <v>0</v>
      </c>
      <c r="G9" s="265">
        <f>E9*F9</f>
        <v>0</v>
      </c>
      <c r="H9" s="266">
        <v>0</v>
      </c>
      <c r="I9" s="267">
        <f>E9*H9</f>
        <v>0</v>
      </c>
      <c r="J9" s="266"/>
      <c r="K9" s="267">
        <f>E9*J9</f>
        <v>0</v>
      </c>
      <c r="O9" s="259">
        <v>2</v>
      </c>
      <c r="AA9" s="232">
        <v>12</v>
      </c>
      <c r="AB9" s="232">
        <v>0</v>
      </c>
      <c r="AC9" s="232">
        <v>2</v>
      </c>
      <c r="AZ9" s="232">
        <v>1</v>
      </c>
      <c r="BA9" s="232">
        <f>IF(AZ9=1,G9,0)</f>
        <v>0</v>
      </c>
      <c r="BB9" s="232">
        <f>IF(AZ9=2,G9,0)</f>
        <v>0</v>
      </c>
      <c r="BC9" s="232">
        <f>IF(AZ9=3,G9,0)</f>
        <v>0</v>
      </c>
      <c r="BD9" s="232">
        <f>IF(AZ9=4,G9,0)</f>
        <v>0</v>
      </c>
      <c r="BE9" s="232">
        <f>IF(AZ9=5,G9,0)</f>
        <v>0</v>
      </c>
      <c r="CA9" s="259">
        <v>12</v>
      </c>
      <c r="CB9" s="259">
        <v>0</v>
      </c>
    </row>
    <row r="10" spans="1:80" ht="22.5" x14ac:dyDescent="0.2">
      <c r="A10" s="260">
        <v>3</v>
      </c>
      <c r="B10" s="261" t="s">
        <v>119</v>
      </c>
      <c r="C10" s="262" t="s">
        <v>120</v>
      </c>
      <c r="D10" s="263" t="s">
        <v>116</v>
      </c>
      <c r="E10" s="264">
        <v>1</v>
      </c>
      <c r="F10" s="264">
        <v>0</v>
      </c>
      <c r="G10" s="265">
        <f>E10*F10</f>
        <v>0</v>
      </c>
      <c r="H10" s="266">
        <v>0</v>
      </c>
      <c r="I10" s="267">
        <f>E10*H10</f>
        <v>0</v>
      </c>
      <c r="J10" s="266"/>
      <c r="K10" s="267">
        <f>E10*J10</f>
        <v>0</v>
      </c>
      <c r="O10" s="259">
        <v>2</v>
      </c>
      <c r="AA10" s="232">
        <v>12</v>
      </c>
      <c r="AB10" s="232">
        <v>0</v>
      </c>
      <c r="AC10" s="232">
        <v>3</v>
      </c>
      <c r="AZ10" s="232">
        <v>1</v>
      </c>
      <c r="BA10" s="232">
        <f>IF(AZ10=1,G10,0)</f>
        <v>0</v>
      </c>
      <c r="BB10" s="232">
        <f>IF(AZ10=2,G10,0)</f>
        <v>0</v>
      </c>
      <c r="BC10" s="232">
        <f>IF(AZ10=3,G10,0)</f>
        <v>0</v>
      </c>
      <c r="BD10" s="232">
        <f>IF(AZ10=4,G10,0)</f>
        <v>0</v>
      </c>
      <c r="BE10" s="232">
        <f>IF(AZ10=5,G10,0)</f>
        <v>0</v>
      </c>
      <c r="CA10" s="259">
        <v>12</v>
      </c>
      <c r="CB10" s="259">
        <v>0</v>
      </c>
    </row>
    <row r="11" spans="1:80" x14ac:dyDescent="0.2">
      <c r="A11" s="277"/>
      <c r="B11" s="278" t="s">
        <v>101</v>
      </c>
      <c r="C11" s="279" t="s">
        <v>113</v>
      </c>
      <c r="D11" s="280"/>
      <c r="E11" s="281"/>
      <c r="F11" s="282"/>
      <c r="G11" s="283">
        <f>SUM(G7:G10)</f>
        <v>0</v>
      </c>
      <c r="H11" s="284"/>
      <c r="I11" s="285">
        <f>SUM(I7:I10)</f>
        <v>0</v>
      </c>
      <c r="J11" s="284"/>
      <c r="K11" s="285">
        <f>SUM(K7:K10)</f>
        <v>0</v>
      </c>
      <c r="O11" s="259">
        <v>4</v>
      </c>
      <c r="BA11" s="286">
        <f>SUM(BA7:BA10)</f>
        <v>0</v>
      </c>
      <c r="BB11" s="286">
        <f>SUM(BB7:BB10)</f>
        <v>0</v>
      </c>
      <c r="BC11" s="286">
        <f>SUM(BC7:BC10)</f>
        <v>0</v>
      </c>
      <c r="BD11" s="286">
        <f>SUM(BD7:BD10)</f>
        <v>0</v>
      </c>
      <c r="BE11" s="286">
        <f>SUM(BE7:BE10)</f>
        <v>0</v>
      </c>
    </row>
    <row r="12" spans="1:80" x14ac:dyDescent="0.2">
      <c r="A12" s="249" t="s">
        <v>97</v>
      </c>
      <c r="B12" s="250" t="s">
        <v>121</v>
      </c>
      <c r="C12" s="251" t="s">
        <v>112</v>
      </c>
      <c r="D12" s="252"/>
      <c r="E12" s="253"/>
      <c r="F12" s="253"/>
      <c r="G12" s="254"/>
      <c r="H12" s="255"/>
      <c r="I12" s="256"/>
      <c r="J12" s="257"/>
      <c r="K12" s="258"/>
      <c r="O12" s="259">
        <v>1</v>
      </c>
    </row>
    <row r="13" spans="1:80" ht="22.5" x14ac:dyDescent="0.2">
      <c r="A13" s="260">
        <v>4</v>
      </c>
      <c r="B13" s="261" t="s">
        <v>123</v>
      </c>
      <c r="C13" s="262" t="s">
        <v>124</v>
      </c>
      <c r="D13" s="263" t="s">
        <v>116</v>
      </c>
      <c r="E13" s="264">
        <v>1</v>
      </c>
      <c r="F13" s="264">
        <v>0</v>
      </c>
      <c r="G13" s="265">
        <f>E13*F13</f>
        <v>0</v>
      </c>
      <c r="H13" s="266">
        <v>0</v>
      </c>
      <c r="I13" s="267">
        <f>E13*H13</f>
        <v>0</v>
      </c>
      <c r="J13" s="266"/>
      <c r="K13" s="267">
        <f>E13*J13</f>
        <v>0</v>
      </c>
      <c r="O13" s="259">
        <v>2</v>
      </c>
      <c r="AA13" s="232">
        <v>12</v>
      </c>
      <c r="AB13" s="232">
        <v>0</v>
      </c>
      <c r="AC13" s="232">
        <v>4</v>
      </c>
      <c r="AZ13" s="232">
        <v>1</v>
      </c>
      <c r="BA13" s="232">
        <f>IF(AZ13=1,G13,0)</f>
        <v>0</v>
      </c>
      <c r="BB13" s="232">
        <f>IF(AZ13=2,G13,0)</f>
        <v>0</v>
      </c>
      <c r="BC13" s="232">
        <f>IF(AZ13=3,G13,0)</f>
        <v>0</v>
      </c>
      <c r="BD13" s="232">
        <f>IF(AZ13=4,G13,0)</f>
        <v>0</v>
      </c>
      <c r="BE13" s="232">
        <f>IF(AZ13=5,G13,0)</f>
        <v>0</v>
      </c>
      <c r="CA13" s="259">
        <v>12</v>
      </c>
      <c r="CB13" s="259">
        <v>0</v>
      </c>
    </row>
    <row r="14" spans="1:80" x14ac:dyDescent="0.2">
      <c r="A14" s="277"/>
      <c r="B14" s="278" t="s">
        <v>101</v>
      </c>
      <c r="C14" s="279" t="s">
        <v>122</v>
      </c>
      <c r="D14" s="280"/>
      <c r="E14" s="281"/>
      <c r="F14" s="282"/>
      <c r="G14" s="283">
        <f>SUM(G12:G13)</f>
        <v>0</v>
      </c>
      <c r="H14" s="284"/>
      <c r="I14" s="285">
        <f>SUM(I12:I13)</f>
        <v>0</v>
      </c>
      <c r="J14" s="284"/>
      <c r="K14" s="285">
        <f>SUM(K12:K13)</f>
        <v>0</v>
      </c>
      <c r="O14" s="259">
        <v>4</v>
      </c>
      <c r="BA14" s="286">
        <f>SUM(BA12:BA13)</f>
        <v>0</v>
      </c>
      <c r="BB14" s="286">
        <f>SUM(BB12:BB13)</f>
        <v>0</v>
      </c>
      <c r="BC14" s="286">
        <f>SUM(BC12:BC13)</f>
        <v>0</v>
      </c>
      <c r="BD14" s="286">
        <f>SUM(BD12:BD13)</f>
        <v>0</v>
      </c>
      <c r="BE14" s="286">
        <f>SUM(BE12:BE13)</f>
        <v>0</v>
      </c>
    </row>
    <row r="15" spans="1:80" x14ac:dyDescent="0.2">
      <c r="E15" s="232"/>
    </row>
    <row r="16" spans="1:80" x14ac:dyDescent="0.2">
      <c r="E16" s="232"/>
    </row>
    <row r="17" spans="5:5" x14ac:dyDescent="0.2">
      <c r="E17" s="232"/>
    </row>
    <row r="18" spans="5:5" x14ac:dyDescent="0.2">
      <c r="E18" s="232"/>
    </row>
    <row r="19" spans="5:5" x14ac:dyDescent="0.2">
      <c r="E19" s="232"/>
    </row>
    <row r="20" spans="5:5" x14ac:dyDescent="0.2">
      <c r="E20" s="232"/>
    </row>
    <row r="21" spans="5:5" x14ac:dyDescent="0.2">
      <c r="E21" s="232"/>
    </row>
    <row r="22" spans="5:5" x14ac:dyDescent="0.2">
      <c r="E22" s="232"/>
    </row>
    <row r="23" spans="5:5" x14ac:dyDescent="0.2">
      <c r="E23" s="232"/>
    </row>
    <row r="24" spans="5:5" x14ac:dyDescent="0.2">
      <c r="E24" s="232"/>
    </row>
    <row r="25" spans="5:5" x14ac:dyDescent="0.2">
      <c r="E25" s="232"/>
    </row>
    <row r="26" spans="5:5" x14ac:dyDescent="0.2">
      <c r="E26" s="232"/>
    </row>
    <row r="27" spans="5:5" x14ac:dyDescent="0.2">
      <c r="E27" s="232"/>
    </row>
    <row r="28" spans="5:5" x14ac:dyDescent="0.2">
      <c r="E28" s="232"/>
    </row>
    <row r="29" spans="5:5" x14ac:dyDescent="0.2">
      <c r="E29" s="232"/>
    </row>
    <row r="30" spans="5:5" x14ac:dyDescent="0.2">
      <c r="E30" s="232"/>
    </row>
    <row r="31" spans="5:5" x14ac:dyDescent="0.2">
      <c r="E31" s="232"/>
    </row>
    <row r="32" spans="5:5" x14ac:dyDescent="0.2">
      <c r="E32" s="232"/>
    </row>
    <row r="33" spans="1:7" x14ac:dyDescent="0.2">
      <c r="E33" s="232"/>
    </row>
    <row r="34" spans="1:7" x14ac:dyDescent="0.2">
      <c r="E34" s="232"/>
    </row>
    <row r="35" spans="1:7" x14ac:dyDescent="0.2">
      <c r="E35" s="232"/>
    </row>
    <row r="36" spans="1:7" x14ac:dyDescent="0.2">
      <c r="E36" s="232"/>
    </row>
    <row r="37" spans="1:7" x14ac:dyDescent="0.2">
      <c r="E37" s="232"/>
    </row>
    <row r="38" spans="1:7" x14ac:dyDescent="0.2">
      <c r="A38" s="276"/>
      <c r="B38" s="276"/>
      <c r="C38" s="276"/>
      <c r="D38" s="276"/>
      <c r="E38" s="276"/>
      <c r="F38" s="276"/>
      <c r="G38" s="276"/>
    </row>
    <row r="39" spans="1:7" x14ac:dyDescent="0.2">
      <c r="A39" s="276"/>
      <c r="B39" s="276"/>
      <c r="C39" s="276"/>
      <c r="D39" s="276"/>
      <c r="E39" s="276"/>
      <c r="F39" s="276"/>
      <c r="G39" s="276"/>
    </row>
    <row r="40" spans="1:7" x14ac:dyDescent="0.2">
      <c r="A40" s="276"/>
      <c r="B40" s="276"/>
      <c r="C40" s="276"/>
      <c r="D40" s="276"/>
      <c r="E40" s="276"/>
      <c r="F40" s="276"/>
      <c r="G40" s="276"/>
    </row>
    <row r="41" spans="1:7" x14ac:dyDescent="0.2">
      <c r="A41" s="276"/>
      <c r="B41" s="276"/>
      <c r="C41" s="276"/>
      <c r="D41" s="276"/>
      <c r="E41" s="276"/>
      <c r="F41" s="276"/>
      <c r="G41" s="276"/>
    </row>
    <row r="42" spans="1:7" x14ac:dyDescent="0.2">
      <c r="E42" s="232"/>
    </row>
    <row r="43" spans="1:7" x14ac:dyDescent="0.2">
      <c r="E43" s="232"/>
    </row>
    <row r="44" spans="1:7" x14ac:dyDescent="0.2">
      <c r="E44" s="232"/>
    </row>
    <row r="45" spans="1:7" x14ac:dyDescent="0.2">
      <c r="E45" s="232"/>
    </row>
    <row r="46" spans="1:7" x14ac:dyDescent="0.2">
      <c r="E46" s="232"/>
    </row>
    <row r="47" spans="1:7" x14ac:dyDescent="0.2">
      <c r="E47" s="232"/>
    </row>
    <row r="48" spans="1:7" x14ac:dyDescent="0.2">
      <c r="E48" s="232"/>
    </row>
    <row r="49" spans="5:5" x14ac:dyDescent="0.2">
      <c r="E49" s="232"/>
    </row>
    <row r="50" spans="5:5" x14ac:dyDescent="0.2">
      <c r="E50" s="232"/>
    </row>
    <row r="51" spans="5:5" x14ac:dyDescent="0.2">
      <c r="E51" s="232"/>
    </row>
    <row r="52" spans="5:5" x14ac:dyDescent="0.2">
      <c r="E52" s="232"/>
    </row>
    <row r="53" spans="5:5" x14ac:dyDescent="0.2">
      <c r="E53" s="232"/>
    </row>
    <row r="54" spans="5:5" x14ac:dyDescent="0.2">
      <c r="E54" s="232"/>
    </row>
    <row r="55" spans="5:5" x14ac:dyDescent="0.2">
      <c r="E55" s="232"/>
    </row>
    <row r="56" spans="5:5" x14ac:dyDescent="0.2">
      <c r="E56" s="232"/>
    </row>
    <row r="57" spans="5:5" x14ac:dyDescent="0.2">
      <c r="E57" s="232"/>
    </row>
    <row r="58" spans="5:5" x14ac:dyDescent="0.2">
      <c r="E58" s="232"/>
    </row>
    <row r="59" spans="5:5" x14ac:dyDescent="0.2">
      <c r="E59" s="232"/>
    </row>
    <row r="60" spans="5:5" x14ac:dyDescent="0.2">
      <c r="E60" s="232"/>
    </row>
    <row r="61" spans="5:5" x14ac:dyDescent="0.2">
      <c r="E61" s="232"/>
    </row>
    <row r="62" spans="5:5" x14ac:dyDescent="0.2">
      <c r="E62" s="232"/>
    </row>
    <row r="63" spans="5:5" x14ac:dyDescent="0.2">
      <c r="E63" s="232"/>
    </row>
    <row r="64" spans="5:5" x14ac:dyDescent="0.2">
      <c r="E64" s="232"/>
    </row>
    <row r="65" spans="1:7" x14ac:dyDescent="0.2">
      <c r="E65" s="232"/>
    </row>
    <row r="66" spans="1:7" x14ac:dyDescent="0.2">
      <c r="E66" s="232"/>
    </row>
    <row r="67" spans="1:7" x14ac:dyDescent="0.2">
      <c r="E67" s="232"/>
    </row>
    <row r="68" spans="1:7" x14ac:dyDescent="0.2">
      <c r="E68" s="232"/>
    </row>
    <row r="69" spans="1:7" x14ac:dyDescent="0.2">
      <c r="E69" s="232"/>
    </row>
    <row r="70" spans="1:7" x14ac:dyDescent="0.2">
      <c r="E70" s="232"/>
    </row>
    <row r="71" spans="1:7" x14ac:dyDescent="0.2">
      <c r="E71" s="232"/>
    </row>
    <row r="72" spans="1:7" x14ac:dyDescent="0.2">
      <c r="E72" s="232"/>
    </row>
    <row r="73" spans="1:7" x14ac:dyDescent="0.2">
      <c r="A73" s="287"/>
      <c r="B73" s="287"/>
    </row>
    <row r="74" spans="1:7" x14ac:dyDescent="0.2">
      <c r="A74" s="276"/>
      <c r="B74" s="276"/>
      <c r="C74" s="288"/>
      <c r="D74" s="288"/>
      <c r="E74" s="289"/>
      <c r="F74" s="288"/>
      <c r="G74" s="290"/>
    </row>
    <row r="75" spans="1:7" x14ac:dyDescent="0.2">
      <c r="A75" s="291"/>
      <c r="B75" s="291"/>
      <c r="C75" s="276"/>
      <c r="D75" s="276"/>
      <c r="E75" s="292"/>
      <c r="F75" s="276"/>
      <c r="G75" s="276"/>
    </row>
    <row r="76" spans="1:7" x14ac:dyDescent="0.2">
      <c r="A76" s="276"/>
      <c r="B76" s="276"/>
      <c r="C76" s="276"/>
      <c r="D76" s="276"/>
      <c r="E76" s="292"/>
      <c r="F76" s="276"/>
      <c r="G76" s="276"/>
    </row>
    <row r="77" spans="1:7" x14ac:dyDescent="0.2">
      <c r="A77" s="276"/>
      <c r="B77" s="276"/>
      <c r="C77" s="276"/>
      <c r="D77" s="276"/>
      <c r="E77" s="292"/>
      <c r="F77" s="276"/>
      <c r="G77" s="276"/>
    </row>
    <row r="78" spans="1:7" x14ac:dyDescent="0.2">
      <c r="A78" s="276"/>
      <c r="B78" s="276"/>
      <c r="C78" s="276"/>
      <c r="D78" s="276"/>
      <c r="E78" s="292"/>
      <c r="F78" s="276"/>
      <c r="G78" s="276"/>
    </row>
    <row r="79" spans="1:7" x14ac:dyDescent="0.2">
      <c r="A79" s="276"/>
      <c r="B79" s="276"/>
      <c r="C79" s="276"/>
      <c r="D79" s="276"/>
      <c r="E79" s="292"/>
      <c r="F79" s="276"/>
      <c r="G79" s="276"/>
    </row>
    <row r="80" spans="1:7" x14ac:dyDescent="0.2">
      <c r="A80" s="276"/>
      <c r="B80" s="276"/>
      <c r="C80" s="276"/>
      <c r="D80" s="276"/>
      <c r="E80" s="292"/>
      <c r="F80" s="276"/>
      <c r="G80" s="276"/>
    </row>
    <row r="81" spans="1:7" x14ac:dyDescent="0.2">
      <c r="A81" s="276"/>
      <c r="B81" s="276"/>
      <c r="C81" s="276"/>
      <c r="D81" s="276"/>
      <c r="E81" s="292"/>
      <c r="F81" s="276"/>
      <c r="G81" s="276"/>
    </row>
    <row r="82" spans="1:7" x14ac:dyDescent="0.2">
      <c r="A82" s="276"/>
      <c r="B82" s="276"/>
      <c r="C82" s="276"/>
      <c r="D82" s="276"/>
      <c r="E82" s="292"/>
      <c r="F82" s="276"/>
      <c r="G82" s="276"/>
    </row>
    <row r="83" spans="1:7" x14ac:dyDescent="0.2">
      <c r="A83" s="276"/>
      <c r="B83" s="276"/>
      <c r="C83" s="276"/>
      <c r="D83" s="276"/>
      <c r="E83" s="292"/>
      <c r="F83" s="276"/>
      <c r="G83" s="276"/>
    </row>
    <row r="84" spans="1:7" x14ac:dyDescent="0.2">
      <c r="A84" s="276"/>
      <c r="B84" s="276"/>
      <c r="C84" s="276"/>
      <c r="D84" s="276"/>
      <c r="E84" s="292"/>
      <c r="F84" s="276"/>
      <c r="G84" s="276"/>
    </row>
    <row r="85" spans="1:7" x14ac:dyDescent="0.2">
      <c r="A85" s="276"/>
      <c r="B85" s="276"/>
      <c r="C85" s="276"/>
      <c r="D85" s="276"/>
      <c r="E85" s="292"/>
      <c r="F85" s="276"/>
      <c r="G85" s="276"/>
    </row>
    <row r="86" spans="1:7" x14ac:dyDescent="0.2">
      <c r="A86" s="276"/>
      <c r="B86" s="276"/>
      <c r="C86" s="276"/>
      <c r="D86" s="276"/>
      <c r="E86" s="292"/>
      <c r="F86" s="276"/>
      <c r="G86" s="276"/>
    </row>
    <row r="87" spans="1:7" x14ac:dyDescent="0.2">
      <c r="A87" s="276"/>
      <c r="B87" s="276"/>
      <c r="C87" s="276"/>
      <c r="D87" s="276"/>
      <c r="E87" s="292"/>
      <c r="F87" s="276"/>
      <c r="G87" s="276"/>
    </row>
  </sheetData>
  <mergeCells count="4">
    <mergeCell ref="A1:G1"/>
    <mergeCell ref="A3:B3"/>
    <mergeCell ref="A4:B4"/>
    <mergeCell ref="E4:G4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1:BE51"/>
  <sheetViews>
    <sheetView topLeftCell="A34" zoomScaleNormal="100" workbookViewId="0"/>
  </sheetViews>
  <sheetFormatPr defaultColWidth="9.140625"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93" t="s">
        <v>102</v>
      </c>
      <c r="B1" s="94"/>
      <c r="C1" s="94"/>
      <c r="D1" s="94"/>
      <c r="E1" s="94"/>
      <c r="F1" s="94"/>
      <c r="G1" s="94"/>
    </row>
    <row r="2" spans="1:57" ht="12.75" customHeight="1" x14ac:dyDescent="0.2">
      <c r="A2" s="95" t="s">
        <v>32</v>
      </c>
      <c r="B2" s="96"/>
      <c r="C2" s="97" t="s">
        <v>134</v>
      </c>
      <c r="D2" s="97" t="s">
        <v>108</v>
      </c>
      <c r="E2" s="98"/>
      <c r="F2" s="99" t="s">
        <v>33</v>
      </c>
      <c r="G2" s="100"/>
    </row>
    <row r="3" spans="1:57" ht="3" hidden="1" customHeight="1" x14ac:dyDescent="0.2">
      <c r="A3" s="101"/>
      <c r="B3" s="102"/>
      <c r="C3" s="103"/>
      <c r="D3" s="103"/>
      <c r="E3" s="104"/>
      <c r="F3" s="105"/>
      <c r="G3" s="106"/>
    </row>
    <row r="4" spans="1:57" ht="12" customHeight="1" x14ac:dyDescent="0.2">
      <c r="A4" s="107" t="s">
        <v>34</v>
      </c>
      <c r="B4" s="102"/>
      <c r="C4" s="103"/>
      <c r="D4" s="103"/>
      <c r="E4" s="104"/>
      <c r="F4" s="105" t="s">
        <v>35</v>
      </c>
      <c r="G4" s="108"/>
    </row>
    <row r="5" spans="1:57" ht="12.95" customHeight="1" x14ac:dyDescent="0.2">
      <c r="A5" s="109" t="s">
        <v>107</v>
      </c>
      <c r="B5" s="110"/>
      <c r="C5" s="111" t="s">
        <v>108</v>
      </c>
      <c r="D5" s="112"/>
      <c r="E5" s="110"/>
      <c r="F5" s="105" t="s">
        <v>36</v>
      </c>
      <c r="G5" s="106"/>
    </row>
    <row r="6" spans="1:57" ht="12.95" customHeight="1" x14ac:dyDescent="0.2">
      <c r="A6" s="107" t="s">
        <v>37</v>
      </c>
      <c r="B6" s="102"/>
      <c r="C6" s="103"/>
      <c r="D6" s="103"/>
      <c r="E6" s="104"/>
      <c r="F6" s="113" t="s">
        <v>38</v>
      </c>
      <c r="G6" s="114"/>
      <c r="O6" s="115"/>
    </row>
    <row r="7" spans="1:57" ht="12.95" customHeight="1" x14ac:dyDescent="0.2">
      <c r="A7" s="116" t="s">
        <v>104</v>
      </c>
      <c r="B7" s="117"/>
      <c r="C7" s="118" t="s">
        <v>105</v>
      </c>
      <c r="D7" s="119"/>
      <c r="E7" s="119"/>
      <c r="F7" s="120" t="s">
        <v>39</v>
      </c>
      <c r="G7" s="114">
        <f>IF(G6=0,,ROUND((F30+F32)/G6,1))</f>
        <v>0</v>
      </c>
    </row>
    <row r="8" spans="1:57" x14ac:dyDescent="0.2">
      <c r="A8" s="121" t="s">
        <v>40</v>
      </c>
      <c r="B8" s="105"/>
      <c r="C8" s="308"/>
      <c r="D8" s="308"/>
      <c r="E8" s="309"/>
      <c r="F8" s="122" t="s">
        <v>41</v>
      </c>
      <c r="G8" s="123"/>
      <c r="H8" s="124"/>
      <c r="I8" s="125"/>
    </row>
    <row r="9" spans="1:57" x14ac:dyDescent="0.2">
      <c r="A9" s="121" t="s">
        <v>42</v>
      </c>
      <c r="B9" s="105"/>
      <c r="C9" s="308"/>
      <c r="D9" s="308"/>
      <c r="E9" s="309"/>
      <c r="F9" s="105"/>
      <c r="G9" s="126"/>
      <c r="H9" s="127"/>
    </row>
    <row r="10" spans="1:57" x14ac:dyDescent="0.2">
      <c r="A10" s="121" t="s">
        <v>43</v>
      </c>
      <c r="B10" s="105"/>
      <c r="C10" s="308"/>
      <c r="D10" s="308"/>
      <c r="E10" s="308"/>
      <c r="F10" s="128"/>
      <c r="G10" s="129"/>
      <c r="H10" s="130"/>
    </row>
    <row r="11" spans="1:57" ht="13.5" customHeight="1" x14ac:dyDescent="0.2">
      <c r="A11" s="121" t="s">
        <v>44</v>
      </c>
      <c r="B11" s="105"/>
      <c r="C11" s="308"/>
      <c r="D11" s="308"/>
      <c r="E11" s="308"/>
      <c r="F11" s="131" t="s">
        <v>45</v>
      </c>
      <c r="G11" s="132"/>
      <c r="H11" s="127"/>
      <c r="BA11" s="133"/>
      <c r="BB11" s="133"/>
      <c r="BC11" s="133"/>
      <c r="BD11" s="133"/>
      <c r="BE11" s="133"/>
    </row>
    <row r="12" spans="1:57" ht="12.75" customHeight="1" x14ac:dyDescent="0.2">
      <c r="A12" s="134" t="s">
        <v>46</v>
      </c>
      <c r="B12" s="102"/>
      <c r="C12" s="310"/>
      <c r="D12" s="310"/>
      <c r="E12" s="310"/>
      <c r="F12" s="135" t="s">
        <v>47</v>
      </c>
      <c r="G12" s="136"/>
      <c r="H12" s="127"/>
    </row>
    <row r="13" spans="1:57" ht="28.5" customHeight="1" thickBot="1" x14ac:dyDescent="0.25">
      <c r="A13" s="137" t="s">
        <v>48</v>
      </c>
      <c r="B13" s="138"/>
      <c r="C13" s="138"/>
      <c r="D13" s="138"/>
      <c r="E13" s="139"/>
      <c r="F13" s="139"/>
      <c r="G13" s="140"/>
      <c r="H13" s="127"/>
    </row>
    <row r="14" spans="1:57" ht="17.25" customHeight="1" thickBot="1" x14ac:dyDescent="0.25">
      <c r="A14" s="141" t="s">
        <v>49</v>
      </c>
      <c r="B14" s="142"/>
      <c r="C14" s="143"/>
      <c r="D14" s="144" t="s">
        <v>50</v>
      </c>
      <c r="E14" s="145"/>
      <c r="F14" s="145"/>
      <c r="G14" s="143"/>
    </row>
    <row r="15" spans="1:57" ht="15.95" customHeight="1" x14ac:dyDescent="0.2">
      <c r="A15" s="146"/>
      <c r="B15" s="147" t="s">
        <v>51</v>
      </c>
      <c r="C15" s="148">
        <f>'SO01 RO01 Rek'!E36</f>
        <v>0</v>
      </c>
      <c r="D15" s="149">
        <f>'SO01 RO01 Rek'!A44</f>
        <v>0</v>
      </c>
      <c r="E15" s="150"/>
      <c r="F15" s="151"/>
      <c r="G15" s="148">
        <f>'SO01 RO01 Rek'!I44</f>
        <v>0</v>
      </c>
    </row>
    <row r="16" spans="1:57" ht="15.95" customHeight="1" x14ac:dyDescent="0.2">
      <c r="A16" s="146" t="s">
        <v>52</v>
      </c>
      <c r="B16" s="147" t="s">
        <v>53</v>
      </c>
      <c r="C16" s="148">
        <f>'SO01 RO01 Rek'!F36</f>
        <v>0</v>
      </c>
      <c r="D16" s="101"/>
      <c r="E16" s="152"/>
      <c r="F16" s="153"/>
      <c r="G16" s="148"/>
    </row>
    <row r="17" spans="1:7" ht="15.95" customHeight="1" x14ac:dyDescent="0.2">
      <c r="A17" s="146" t="s">
        <v>54</v>
      </c>
      <c r="B17" s="147" t="s">
        <v>55</v>
      </c>
      <c r="C17" s="148">
        <f>'SO01 RO01 Rek'!H36</f>
        <v>0</v>
      </c>
      <c r="D17" s="101"/>
      <c r="E17" s="152"/>
      <c r="F17" s="153"/>
      <c r="G17" s="148"/>
    </row>
    <row r="18" spans="1:7" ht="15.95" customHeight="1" x14ac:dyDescent="0.2">
      <c r="A18" s="154" t="s">
        <v>56</v>
      </c>
      <c r="B18" s="155" t="s">
        <v>57</v>
      </c>
      <c r="C18" s="148">
        <f>'SO01 RO01 Rek'!G36</f>
        <v>0</v>
      </c>
      <c r="D18" s="101"/>
      <c r="E18" s="152"/>
      <c r="F18" s="153"/>
      <c r="G18" s="148"/>
    </row>
    <row r="19" spans="1:7" ht="15.95" customHeight="1" x14ac:dyDescent="0.2">
      <c r="A19" s="156" t="s">
        <v>58</v>
      </c>
      <c r="B19" s="147"/>
      <c r="C19" s="148">
        <f>SUM(C15:C18)</f>
        <v>0</v>
      </c>
      <c r="D19" s="101"/>
      <c r="E19" s="152"/>
      <c r="F19" s="153"/>
      <c r="G19" s="148"/>
    </row>
    <row r="20" spans="1:7" ht="15.95" customHeight="1" x14ac:dyDescent="0.2">
      <c r="A20" s="156"/>
      <c r="B20" s="147"/>
      <c r="C20" s="148"/>
      <c r="D20" s="101"/>
      <c r="E20" s="152"/>
      <c r="F20" s="153"/>
      <c r="G20" s="148"/>
    </row>
    <row r="21" spans="1:7" ht="15.95" customHeight="1" x14ac:dyDescent="0.2">
      <c r="A21" s="156" t="s">
        <v>29</v>
      </c>
      <c r="B21" s="147"/>
      <c r="C21" s="148">
        <f>'SO01 RO01 Rek'!I36</f>
        <v>0</v>
      </c>
      <c r="D21" s="101"/>
      <c r="E21" s="152"/>
      <c r="F21" s="153"/>
      <c r="G21" s="148"/>
    </row>
    <row r="22" spans="1:7" ht="15.95" customHeight="1" x14ac:dyDescent="0.2">
      <c r="A22" s="157" t="s">
        <v>59</v>
      </c>
      <c r="B22" s="127"/>
      <c r="C22" s="148">
        <f>C19+C21</f>
        <v>0</v>
      </c>
      <c r="D22" s="101" t="s">
        <v>60</v>
      </c>
      <c r="E22" s="152"/>
      <c r="F22" s="153"/>
      <c r="G22" s="148">
        <f>G23-SUM(G15:G21)</f>
        <v>0</v>
      </c>
    </row>
    <row r="23" spans="1:7" ht="15.95" customHeight="1" thickBot="1" x14ac:dyDescent="0.25">
      <c r="A23" s="306" t="s">
        <v>61</v>
      </c>
      <c r="B23" s="307"/>
      <c r="C23" s="158">
        <f>C22+G23</f>
        <v>0</v>
      </c>
      <c r="D23" s="159" t="s">
        <v>62</v>
      </c>
      <c r="E23" s="160"/>
      <c r="F23" s="161"/>
      <c r="G23" s="148">
        <f>'SO01 RO01 Rek'!H42</f>
        <v>0</v>
      </c>
    </row>
    <row r="24" spans="1:7" x14ac:dyDescent="0.2">
      <c r="A24" s="162" t="s">
        <v>63</v>
      </c>
      <c r="B24" s="163"/>
      <c r="C24" s="164"/>
      <c r="D24" s="163" t="s">
        <v>64</v>
      </c>
      <c r="E24" s="163"/>
      <c r="F24" s="165" t="s">
        <v>65</v>
      </c>
      <c r="G24" s="166"/>
    </row>
    <row r="25" spans="1:7" x14ac:dyDescent="0.2">
      <c r="A25" s="157" t="s">
        <v>66</v>
      </c>
      <c r="B25" s="127"/>
      <c r="C25" s="167"/>
      <c r="D25" s="127" t="s">
        <v>66</v>
      </c>
      <c r="F25" s="168" t="s">
        <v>66</v>
      </c>
      <c r="G25" s="169"/>
    </row>
    <row r="26" spans="1:7" ht="37.5" customHeight="1" x14ac:dyDescent="0.2">
      <c r="A26" s="157" t="s">
        <v>67</v>
      </c>
      <c r="B26" s="170"/>
      <c r="C26" s="167"/>
      <c r="D26" s="127" t="s">
        <v>67</v>
      </c>
      <c r="F26" s="168" t="s">
        <v>67</v>
      </c>
      <c r="G26" s="169"/>
    </row>
    <row r="27" spans="1:7" x14ac:dyDescent="0.2">
      <c r="A27" s="157"/>
      <c r="B27" s="171"/>
      <c r="C27" s="167"/>
      <c r="D27" s="127"/>
      <c r="F27" s="168"/>
      <c r="G27" s="169"/>
    </row>
    <row r="28" spans="1:7" x14ac:dyDescent="0.2">
      <c r="A28" s="157" t="s">
        <v>68</v>
      </c>
      <c r="B28" s="127"/>
      <c r="C28" s="167"/>
      <c r="D28" s="168" t="s">
        <v>69</v>
      </c>
      <c r="E28" s="167"/>
      <c r="F28" s="172" t="s">
        <v>69</v>
      </c>
      <c r="G28" s="169"/>
    </row>
    <row r="29" spans="1:7" ht="69" customHeight="1" x14ac:dyDescent="0.2">
      <c r="A29" s="157"/>
      <c r="B29" s="127"/>
      <c r="C29" s="173"/>
      <c r="D29" s="174"/>
      <c r="E29" s="173"/>
      <c r="F29" s="127"/>
      <c r="G29" s="169"/>
    </row>
    <row r="30" spans="1:7" x14ac:dyDescent="0.2">
      <c r="A30" s="175" t="s">
        <v>11</v>
      </c>
      <c r="B30" s="176"/>
      <c r="C30" s="177">
        <v>15</v>
      </c>
      <c r="D30" s="176" t="s">
        <v>70</v>
      </c>
      <c r="E30" s="178"/>
      <c r="F30" s="312">
        <f>C23-F32</f>
        <v>0</v>
      </c>
      <c r="G30" s="313"/>
    </row>
    <row r="31" spans="1:7" x14ac:dyDescent="0.2">
      <c r="A31" s="175" t="s">
        <v>71</v>
      </c>
      <c r="B31" s="176"/>
      <c r="C31" s="177">
        <f>C30</f>
        <v>15</v>
      </c>
      <c r="D31" s="176" t="s">
        <v>72</v>
      </c>
      <c r="E31" s="178"/>
      <c r="F31" s="312">
        <f>ROUND(PRODUCT(F30,C31/100),0)</f>
        <v>0</v>
      </c>
      <c r="G31" s="313"/>
    </row>
    <row r="32" spans="1:7" x14ac:dyDescent="0.2">
      <c r="A32" s="175" t="s">
        <v>11</v>
      </c>
      <c r="B32" s="176"/>
      <c r="C32" s="177">
        <v>0</v>
      </c>
      <c r="D32" s="176" t="s">
        <v>72</v>
      </c>
      <c r="E32" s="178"/>
      <c r="F32" s="312">
        <v>0</v>
      </c>
      <c r="G32" s="313"/>
    </row>
    <row r="33" spans="1:8" x14ac:dyDescent="0.2">
      <c r="A33" s="175" t="s">
        <v>71</v>
      </c>
      <c r="B33" s="179"/>
      <c r="C33" s="180">
        <f>C32</f>
        <v>0</v>
      </c>
      <c r="D33" s="176" t="s">
        <v>72</v>
      </c>
      <c r="E33" s="153"/>
      <c r="F33" s="312">
        <f>ROUND(PRODUCT(F32,C33/100),0)</f>
        <v>0</v>
      </c>
      <c r="G33" s="313"/>
    </row>
    <row r="34" spans="1:8" s="184" customFormat="1" ht="19.5" customHeight="1" thickBot="1" x14ac:dyDescent="0.3">
      <c r="A34" s="181" t="s">
        <v>73</v>
      </c>
      <c r="B34" s="182"/>
      <c r="C34" s="182"/>
      <c r="D34" s="182"/>
      <c r="E34" s="183"/>
      <c r="F34" s="314">
        <f>ROUND(SUM(F30:F33),0)</f>
        <v>0</v>
      </c>
      <c r="G34" s="315"/>
    </row>
    <row r="36" spans="1:8" x14ac:dyDescent="0.2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 x14ac:dyDescent="0.2">
      <c r="A37" s="2"/>
      <c r="B37" s="316"/>
      <c r="C37" s="316"/>
      <c r="D37" s="316"/>
      <c r="E37" s="316"/>
      <c r="F37" s="316"/>
      <c r="G37" s="316"/>
      <c r="H37" s="1" t="s">
        <v>1</v>
      </c>
    </row>
    <row r="38" spans="1:8" ht="12.75" customHeight="1" x14ac:dyDescent="0.2">
      <c r="A38" s="185"/>
      <c r="B38" s="316"/>
      <c r="C38" s="316"/>
      <c r="D38" s="316"/>
      <c r="E38" s="316"/>
      <c r="F38" s="316"/>
      <c r="G38" s="316"/>
      <c r="H38" s="1" t="s">
        <v>1</v>
      </c>
    </row>
    <row r="39" spans="1:8" x14ac:dyDescent="0.2">
      <c r="A39" s="185"/>
      <c r="B39" s="316"/>
      <c r="C39" s="316"/>
      <c r="D39" s="316"/>
      <c r="E39" s="316"/>
      <c r="F39" s="316"/>
      <c r="G39" s="316"/>
      <c r="H39" s="1" t="s">
        <v>1</v>
      </c>
    </row>
    <row r="40" spans="1:8" x14ac:dyDescent="0.2">
      <c r="A40" s="185"/>
      <c r="B40" s="316"/>
      <c r="C40" s="316"/>
      <c r="D40" s="316"/>
      <c r="E40" s="316"/>
      <c r="F40" s="316"/>
      <c r="G40" s="316"/>
      <c r="H40" s="1" t="s">
        <v>1</v>
      </c>
    </row>
    <row r="41" spans="1:8" x14ac:dyDescent="0.2">
      <c r="A41" s="185"/>
      <c r="B41" s="316"/>
      <c r="C41" s="316"/>
      <c r="D41" s="316"/>
      <c r="E41" s="316"/>
      <c r="F41" s="316"/>
      <c r="G41" s="316"/>
      <c r="H41" s="1" t="s">
        <v>1</v>
      </c>
    </row>
    <row r="42" spans="1:8" x14ac:dyDescent="0.2">
      <c r="A42" s="185"/>
      <c r="B42" s="316"/>
      <c r="C42" s="316"/>
      <c r="D42" s="316"/>
      <c r="E42" s="316"/>
      <c r="F42" s="316"/>
      <c r="G42" s="316"/>
      <c r="H42" s="1" t="s">
        <v>1</v>
      </c>
    </row>
    <row r="43" spans="1:8" x14ac:dyDescent="0.2">
      <c r="A43" s="185"/>
      <c r="B43" s="316"/>
      <c r="C43" s="316"/>
      <c r="D43" s="316"/>
      <c r="E43" s="316"/>
      <c r="F43" s="316"/>
      <c r="G43" s="316"/>
      <c r="H43" s="1" t="s">
        <v>1</v>
      </c>
    </row>
    <row r="44" spans="1:8" ht="12.75" customHeight="1" x14ac:dyDescent="0.2">
      <c r="A44" s="185"/>
      <c r="B44" s="316"/>
      <c r="C44" s="316"/>
      <c r="D44" s="316"/>
      <c r="E44" s="316"/>
      <c r="F44" s="316"/>
      <c r="G44" s="316"/>
      <c r="H44" s="1" t="s">
        <v>1</v>
      </c>
    </row>
    <row r="45" spans="1:8" ht="12.75" customHeight="1" x14ac:dyDescent="0.2">
      <c r="A45" s="185"/>
      <c r="B45" s="316"/>
      <c r="C45" s="316"/>
      <c r="D45" s="316"/>
      <c r="E45" s="316"/>
      <c r="F45" s="316"/>
      <c r="G45" s="316"/>
      <c r="H45" s="1" t="s">
        <v>1</v>
      </c>
    </row>
    <row r="46" spans="1:8" x14ac:dyDescent="0.2">
      <c r="B46" s="311"/>
      <c r="C46" s="311"/>
      <c r="D46" s="311"/>
      <c r="E46" s="311"/>
      <c r="F46" s="311"/>
      <c r="G46" s="311"/>
    </row>
    <row r="47" spans="1:8" x14ac:dyDescent="0.2">
      <c r="B47" s="311"/>
      <c r="C47" s="311"/>
      <c r="D47" s="311"/>
      <c r="E47" s="311"/>
      <c r="F47" s="311"/>
      <c r="G47" s="311"/>
    </row>
    <row r="48" spans="1:8" x14ac:dyDescent="0.2">
      <c r="B48" s="311"/>
      <c r="C48" s="311"/>
      <c r="D48" s="311"/>
      <c r="E48" s="311"/>
      <c r="F48" s="311"/>
      <c r="G48" s="311"/>
    </row>
    <row r="49" spans="2:7" x14ac:dyDescent="0.2">
      <c r="B49" s="311"/>
      <c r="C49" s="311"/>
      <c r="D49" s="311"/>
      <c r="E49" s="311"/>
      <c r="F49" s="311"/>
      <c r="G49" s="311"/>
    </row>
    <row r="50" spans="2:7" x14ac:dyDescent="0.2">
      <c r="B50" s="311"/>
      <c r="C50" s="311"/>
      <c r="D50" s="311"/>
      <c r="E50" s="311"/>
      <c r="F50" s="311"/>
      <c r="G50" s="311"/>
    </row>
    <row r="51" spans="2:7" x14ac:dyDescent="0.2">
      <c r="B51" s="311"/>
      <c r="C51" s="311"/>
      <c r="D51" s="311"/>
      <c r="E51" s="311"/>
      <c r="F51" s="311"/>
      <c r="G51" s="311"/>
    </row>
  </sheetData>
  <mergeCells count="18"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  <mergeCell ref="A23:B23"/>
    <mergeCell ref="C8:E8"/>
    <mergeCell ref="C9:E9"/>
    <mergeCell ref="C10:E10"/>
    <mergeCell ref="C11:E11"/>
    <mergeCell ref="C12:E1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2"/>
  <dimension ref="A1:BE93"/>
  <sheetViews>
    <sheetView workbookViewId="0">
      <selection sqref="A1:B1"/>
    </sheetView>
  </sheetViews>
  <sheetFormatPr defaultColWidth="9.140625"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 x14ac:dyDescent="0.2">
      <c r="A1" s="317" t="s">
        <v>2</v>
      </c>
      <c r="B1" s="318"/>
      <c r="C1" s="186" t="s">
        <v>106</v>
      </c>
      <c r="D1" s="187"/>
      <c r="E1" s="188"/>
      <c r="F1" s="187"/>
      <c r="G1" s="189" t="s">
        <v>75</v>
      </c>
      <c r="H1" s="190" t="s">
        <v>134</v>
      </c>
      <c r="I1" s="191"/>
    </row>
    <row r="2" spans="1:9" ht="13.5" thickBot="1" x14ac:dyDescent="0.25">
      <c r="A2" s="319" t="s">
        <v>76</v>
      </c>
      <c r="B2" s="320"/>
      <c r="C2" s="192" t="s">
        <v>109</v>
      </c>
      <c r="D2" s="193"/>
      <c r="E2" s="194"/>
      <c r="F2" s="193"/>
      <c r="G2" s="321" t="s">
        <v>108</v>
      </c>
      <c r="H2" s="322"/>
      <c r="I2" s="323"/>
    </row>
    <row r="3" spans="1:9" ht="13.5" thickTop="1" x14ac:dyDescent="0.2">
      <c r="F3" s="127"/>
    </row>
    <row r="4" spans="1:9" ht="19.5" customHeight="1" x14ac:dyDescent="0.25">
      <c r="A4" s="195" t="s">
        <v>77</v>
      </c>
      <c r="B4" s="196"/>
      <c r="C4" s="196"/>
      <c r="D4" s="196"/>
      <c r="E4" s="197"/>
      <c r="F4" s="196"/>
      <c r="G4" s="196"/>
      <c r="H4" s="196"/>
      <c r="I4" s="196"/>
    </row>
    <row r="5" spans="1:9" ht="13.5" thickBot="1" x14ac:dyDescent="0.25"/>
    <row r="6" spans="1:9" s="127" customFormat="1" ht="13.5" thickBot="1" x14ac:dyDescent="0.25">
      <c r="A6" s="198"/>
      <c r="B6" s="199" t="s">
        <v>78</v>
      </c>
      <c r="C6" s="199"/>
      <c r="D6" s="200"/>
      <c r="E6" s="201" t="s">
        <v>25</v>
      </c>
      <c r="F6" s="202" t="s">
        <v>26</v>
      </c>
      <c r="G6" s="202" t="s">
        <v>27</v>
      </c>
      <c r="H6" s="202" t="s">
        <v>28</v>
      </c>
      <c r="I6" s="203" t="s">
        <v>29</v>
      </c>
    </row>
    <row r="7" spans="1:9" s="127" customFormat="1" x14ac:dyDescent="0.2">
      <c r="A7" s="293" t="str">
        <f>'SO01 RO01 Pol'!B7</f>
        <v>1</v>
      </c>
      <c r="B7" s="62" t="str">
        <f>'SO01 RO01 Pol'!C7</f>
        <v>Zemní práce</v>
      </c>
      <c r="D7" s="204"/>
      <c r="E7" s="294">
        <f>'SO01 RO01 Pol'!BA23</f>
        <v>0</v>
      </c>
      <c r="F7" s="295">
        <f>'SO01 RO01 Pol'!BB23</f>
        <v>0</v>
      </c>
      <c r="G7" s="295">
        <f>'SO01 RO01 Pol'!BC23</f>
        <v>0</v>
      </c>
      <c r="H7" s="295">
        <f>'SO01 RO01 Pol'!BD23</f>
        <v>0</v>
      </c>
      <c r="I7" s="296">
        <f>'SO01 RO01 Pol'!BE23</f>
        <v>0</v>
      </c>
    </row>
    <row r="8" spans="1:9" s="127" customFormat="1" x14ac:dyDescent="0.2">
      <c r="A8" s="293" t="str">
        <f>'SO01 RO01 Pol'!B24</f>
        <v>3</v>
      </c>
      <c r="B8" s="62" t="str">
        <f>'SO01 RO01 Pol'!C24</f>
        <v>Svislé a kompletní konstrukce</v>
      </c>
      <c r="D8" s="204"/>
      <c r="E8" s="294">
        <f>'SO01 RO01 Pol'!BA260</f>
        <v>0</v>
      </c>
      <c r="F8" s="295">
        <f>'SO01 RO01 Pol'!BB260</f>
        <v>0</v>
      </c>
      <c r="G8" s="295">
        <f>'SO01 RO01 Pol'!BC260</f>
        <v>0</v>
      </c>
      <c r="H8" s="295">
        <f>'SO01 RO01 Pol'!BD260</f>
        <v>0</v>
      </c>
      <c r="I8" s="296">
        <f>'SO01 RO01 Pol'!BE260</f>
        <v>0</v>
      </c>
    </row>
    <row r="9" spans="1:9" s="127" customFormat="1" x14ac:dyDescent="0.2">
      <c r="A9" s="293" t="str">
        <f>'SO01 RO01 Pol'!B261</f>
        <v>4</v>
      </c>
      <c r="B9" s="62" t="str">
        <f>'SO01 RO01 Pol'!C261</f>
        <v>Vodorovné konstrukce</v>
      </c>
      <c r="D9" s="204"/>
      <c r="E9" s="294">
        <f>'SO01 RO01 Pol'!BA279</f>
        <v>0</v>
      </c>
      <c r="F9" s="295">
        <f>'SO01 RO01 Pol'!BB279</f>
        <v>0</v>
      </c>
      <c r="G9" s="295">
        <f>'SO01 RO01 Pol'!BC279</f>
        <v>0</v>
      </c>
      <c r="H9" s="295">
        <f>'SO01 RO01 Pol'!BD279</f>
        <v>0</v>
      </c>
      <c r="I9" s="296">
        <f>'SO01 RO01 Pol'!BE279</f>
        <v>0</v>
      </c>
    </row>
    <row r="10" spans="1:9" s="127" customFormat="1" x14ac:dyDescent="0.2">
      <c r="A10" s="293" t="str">
        <f>'SO01 RO01 Pol'!B280</f>
        <v>61</v>
      </c>
      <c r="B10" s="62" t="str">
        <f>'SO01 RO01 Pol'!C280</f>
        <v>Upravy povrchů vnitřní</v>
      </c>
      <c r="D10" s="204"/>
      <c r="E10" s="294">
        <f>'SO01 RO01 Pol'!BA334</f>
        <v>0</v>
      </c>
      <c r="F10" s="295">
        <f>'SO01 RO01 Pol'!BB334</f>
        <v>0</v>
      </c>
      <c r="G10" s="295">
        <f>'SO01 RO01 Pol'!BC334</f>
        <v>0</v>
      </c>
      <c r="H10" s="295">
        <f>'SO01 RO01 Pol'!BD334</f>
        <v>0</v>
      </c>
      <c r="I10" s="296">
        <f>'SO01 RO01 Pol'!BE334</f>
        <v>0</v>
      </c>
    </row>
    <row r="11" spans="1:9" s="127" customFormat="1" x14ac:dyDescent="0.2">
      <c r="A11" s="293" t="str">
        <f>'SO01 RO01 Pol'!B335</f>
        <v>62</v>
      </c>
      <c r="B11" s="62" t="str">
        <f>'SO01 RO01 Pol'!C335</f>
        <v>Úpravy povrchů vnější</v>
      </c>
      <c r="D11" s="204"/>
      <c r="E11" s="294">
        <f>'SO01 RO01 Pol'!BA432</f>
        <v>0</v>
      </c>
      <c r="F11" s="295">
        <f>'SO01 RO01 Pol'!BB432</f>
        <v>0</v>
      </c>
      <c r="G11" s="295">
        <f>'SO01 RO01 Pol'!BC432</f>
        <v>0</v>
      </c>
      <c r="H11" s="295">
        <f>'SO01 RO01 Pol'!BD432</f>
        <v>0</v>
      </c>
      <c r="I11" s="296">
        <f>'SO01 RO01 Pol'!BE432</f>
        <v>0</v>
      </c>
    </row>
    <row r="12" spans="1:9" s="127" customFormat="1" x14ac:dyDescent="0.2">
      <c r="A12" s="293" t="str">
        <f>'SO01 RO01 Pol'!B433</f>
        <v>63</v>
      </c>
      <c r="B12" s="62" t="str">
        <f>'SO01 RO01 Pol'!C433</f>
        <v>Podlahy a podlahové konstrukce</v>
      </c>
      <c r="D12" s="204"/>
      <c r="E12" s="294">
        <f>'SO01 RO01 Pol'!BA457</f>
        <v>0</v>
      </c>
      <c r="F12" s="295">
        <f>'SO01 RO01 Pol'!BB457</f>
        <v>0</v>
      </c>
      <c r="G12" s="295">
        <f>'SO01 RO01 Pol'!BC457</f>
        <v>0</v>
      </c>
      <c r="H12" s="295">
        <f>'SO01 RO01 Pol'!BD457</f>
        <v>0</v>
      </c>
      <c r="I12" s="296">
        <f>'SO01 RO01 Pol'!BE457</f>
        <v>0</v>
      </c>
    </row>
    <row r="13" spans="1:9" s="127" customFormat="1" x14ac:dyDescent="0.2">
      <c r="A13" s="293" t="str">
        <f>'SO01 RO01 Pol'!B458</f>
        <v>94</v>
      </c>
      <c r="B13" s="62" t="str">
        <f>'SO01 RO01 Pol'!C458</f>
        <v>Lešení a stavební výtahy</v>
      </c>
      <c r="D13" s="204"/>
      <c r="E13" s="294">
        <f>'SO01 RO01 Pol'!BA467</f>
        <v>0</v>
      </c>
      <c r="F13" s="295">
        <f>'SO01 RO01 Pol'!BB467</f>
        <v>0</v>
      </c>
      <c r="G13" s="295">
        <f>'SO01 RO01 Pol'!BC467</f>
        <v>0</v>
      </c>
      <c r="H13" s="295">
        <f>'SO01 RO01 Pol'!BD467</f>
        <v>0</v>
      </c>
      <c r="I13" s="296">
        <f>'SO01 RO01 Pol'!BE467</f>
        <v>0</v>
      </c>
    </row>
    <row r="14" spans="1:9" s="127" customFormat="1" x14ac:dyDescent="0.2">
      <c r="A14" s="293" t="str">
        <f>'SO01 RO01 Pol'!B468</f>
        <v>95</v>
      </c>
      <c r="B14" s="62" t="str">
        <f>'SO01 RO01 Pol'!C468</f>
        <v>Dokončovací konstrukce na pozemních stavbách</v>
      </c>
      <c r="D14" s="204"/>
      <c r="E14" s="294">
        <f>'SO01 RO01 Pol'!BA475</f>
        <v>0</v>
      </c>
      <c r="F14" s="295">
        <f>'SO01 RO01 Pol'!BB475</f>
        <v>0</v>
      </c>
      <c r="G14" s="295">
        <f>'SO01 RO01 Pol'!BC475</f>
        <v>0</v>
      </c>
      <c r="H14" s="295">
        <f>'SO01 RO01 Pol'!BD475</f>
        <v>0</v>
      </c>
      <c r="I14" s="296">
        <f>'SO01 RO01 Pol'!BE475</f>
        <v>0</v>
      </c>
    </row>
    <row r="15" spans="1:9" s="127" customFormat="1" x14ac:dyDescent="0.2">
      <c r="A15" s="293" t="str">
        <f>'SO01 RO01 Pol'!B476</f>
        <v>96</v>
      </c>
      <c r="B15" s="62" t="str">
        <f>'SO01 RO01 Pol'!C476</f>
        <v>Bourání konstrukcí</v>
      </c>
      <c r="D15" s="204"/>
      <c r="E15" s="294">
        <f>'SO01 RO01 Pol'!BA543</f>
        <v>0</v>
      </c>
      <c r="F15" s="295">
        <f>'SO01 RO01 Pol'!BB543</f>
        <v>0</v>
      </c>
      <c r="G15" s="295">
        <f>'SO01 RO01 Pol'!BC543</f>
        <v>0</v>
      </c>
      <c r="H15" s="295">
        <f>'SO01 RO01 Pol'!BD543</f>
        <v>0</v>
      </c>
      <c r="I15" s="296">
        <f>'SO01 RO01 Pol'!BE543</f>
        <v>0</v>
      </c>
    </row>
    <row r="16" spans="1:9" s="127" customFormat="1" x14ac:dyDescent="0.2">
      <c r="A16" s="293" t="str">
        <f>'SO01 RO01 Pol'!B544</f>
        <v>97</v>
      </c>
      <c r="B16" s="62" t="str">
        <f>'SO01 RO01 Pol'!C544</f>
        <v>Prorážení otvorů</v>
      </c>
      <c r="D16" s="204"/>
      <c r="E16" s="294">
        <f>'SO01 RO01 Pol'!BA604</f>
        <v>0</v>
      </c>
      <c r="F16" s="295">
        <f>'SO01 RO01 Pol'!BB604</f>
        <v>0</v>
      </c>
      <c r="G16" s="295">
        <f>'SO01 RO01 Pol'!BC604</f>
        <v>0</v>
      </c>
      <c r="H16" s="295">
        <f>'SO01 RO01 Pol'!BD604</f>
        <v>0</v>
      </c>
      <c r="I16" s="296">
        <f>'SO01 RO01 Pol'!BE604</f>
        <v>0</v>
      </c>
    </row>
    <row r="17" spans="1:9" s="127" customFormat="1" x14ac:dyDescent="0.2">
      <c r="A17" s="293" t="str">
        <f>'SO01 RO01 Pol'!B605</f>
        <v>99</v>
      </c>
      <c r="B17" s="62" t="str">
        <f>'SO01 RO01 Pol'!C605</f>
        <v>Staveništní přesun hmot</v>
      </c>
      <c r="D17" s="204"/>
      <c r="E17" s="294">
        <f>'SO01 RO01 Pol'!BA607</f>
        <v>0</v>
      </c>
      <c r="F17" s="295">
        <f>'SO01 RO01 Pol'!BB607</f>
        <v>0</v>
      </c>
      <c r="G17" s="295">
        <f>'SO01 RO01 Pol'!BC607</f>
        <v>0</v>
      </c>
      <c r="H17" s="295">
        <f>'SO01 RO01 Pol'!BD607</f>
        <v>0</v>
      </c>
      <c r="I17" s="296">
        <f>'SO01 RO01 Pol'!BE607</f>
        <v>0</v>
      </c>
    </row>
    <row r="18" spans="1:9" s="127" customFormat="1" x14ac:dyDescent="0.2">
      <c r="A18" s="293" t="str">
        <f>'SO01 RO01 Pol'!B608</f>
        <v>711</v>
      </c>
      <c r="B18" s="62" t="str">
        <f>'SO01 RO01 Pol'!C608</f>
        <v>Izolace proti vodě</v>
      </c>
      <c r="D18" s="204"/>
      <c r="E18" s="294">
        <f>'SO01 RO01 Pol'!BA621</f>
        <v>0</v>
      </c>
      <c r="F18" s="295">
        <f>'SO01 RO01 Pol'!BB621</f>
        <v>0</v>
      </c>
      <c r="G18" s="295">
        <f>'SO01 RO01 Pol'!BC621</f>
        <v>0</v>
      </c>
      <c r="H18" s="295">
        <f>'SO01 RO01 Pol'!BD621</f>
        <v>0</v>
      </c>
      <c r="I18" s="296">
        <f>'SO01 RO01 Pol'!BE621</f>
        <v>0</v>
      </c>
    </row>
    <row r="19" spans="1:9" s="127" customFormat="1" x14ac:dyDescent="0.2">
      <c r="A19" s="293" t="str">
        <f>'SO01 RO01 Pol'!B622</f>
        <v>713</v>
      </c>
      <c r="B19" s="62" t="str">
        <f>'SO01 RO01 Pol'!C622</f>
        <v>Izolace tepelné</v>
      </c>
      <c r="D19" s="204"/>
      <c r="E19" s="294">
        <f>'SO01 RO01 Pol'!BA677</f>
        <v>0</v>
      </c>
      <c r="F19" s="295">
        <f>'SO01 RO01 Pol'!BB677</f>
        <v>0</v>
      </c>
      <c r="G19" s="295">
        <f>'SO01 RO01 Pol'!BC677</f>
        <v>0</v>
      </c>
      <c r="H19" s="295">
        <f>'SO01 RO01 Pol'!BD677</f>
        <v>0</v>
      </c>
      <c r="I19" s="296">
        <f>'SO01 RO01 Pol'!BE677</f>
        <v>0</v>
      </c>
    </row>
    <row r="20" spans="1:9" s="127" customFormat="1" x14ac:dyDescent="0.2">
      <c r="A20" s="293" t="str">
        <f>'SO01 RO01 Pol'!B678</f>
        <v>720</v>
      </c>
      <c r="B20" s="62" t="str">
        <f>'SO01 RO01 Pol'!C678</f>
        <v>Zdravotechnická instalace</v>
      </c>
      <c r="D20" s="204"/>
      <c r="E20" s="294">
        <f>'SO01 RO01 Pol'!BA681</f>
        <v>0</v>
      </c>
      <c r="F20" s="295">
        <f>'SO01 RO01 Pol'!BB681</f>
        <v>0</v>
      </c>
      <c r="G20" s="295">
        <f>'SO01 RO01 Pol'!BC681</f>
        <v>0</v>
      </c>
      <c r="H20" s="295">
        <f>'SO01 RO01 Pol'!BD681</f>
        <v>0</v>
      </c>
      <c r="I20" s="296">
        <f>'SO01 RO01 Pol'!BE681</f>
        <v>0</v>
      </c>
    </row>
    <row r="21" spans="1:9" s="127" customFormat="1" x14ac:dyDescent="0.2">
      <c r="A21" s="293" t="str">
        <f>'SO01 RO01 Pol'!B682</f>
        <v>721</v>
      </c>
      <c r="B21" s="62" t="str">
        <f>'SO01 RO01 Pol'!C682</f>
        <v>Vnitřní kanalizace</v>
      </c>
      <c r="D21" s="204"/>
      <c r="E21" s="294">
        <f>'SO01 RO01 Pol'!BA684</f>
        <v>0</v>
      </c>
      <c r="F21" s="295">
        <f>'SO01 RO01 Pol'!BB684</f>
        <v>0</v>
      </c>
      <c r="G21" s="295">
        <f>'SO01 RO01 Pol'!BC684</f>
        <v>0</v>
      </c>
      <c r="H21" s="295">
        <f>'SO01 RO01 Pol'!BD684</f>
        <v>0</v>
      </c>
      <c r="I21" s="296">
        <f>'SO01 RO01 Pol'!BE684</f>
        <v>0</v>
      </c>
    </row>
    <row r="22" spans="1:9" s="127" customFormat="1" x14ac:dyDescent="0.2">
      <c r="A22" s="293" t="str">
        <f>'SO01 RO01 Pol'!B685</f>
        <v>762</v>
      </c>
      <c r="B22" s="62" t="str">
        <f>'SO01 RO01 Pol'!C685</f>
        <v>Konstrukce tesařské</v>
      </c>
      <c r="D22" s="204"/>
      <c r="E22" s="294">
        <f>'SO01 RO01 Pol'!BA723</f>
        <v>0</v>
      </c>
      <c r="F22" s="295">
        <f>'SO01 RO01 Pol'!BB723</f>
        <v>0</v>
      </c>
      <c r="G22" s="295">
        <f>'SO01 RO01 Pol'!BC723</f>
        <v>0</v>
      </c>
      <c r="H22" s="295">
        <f>'SO01 RO01 Pol'!BD723</f>
        <v>0</v>
      </c>
      <c r="I22" s="296">
        <f>'SO01 RO01 Pol'!BE723</f>
        <v>0</v>
      </c>
    </row>
    <row r="23" spans="1:9" s="127" customFormat="1" x14ac:dyDescent="0.2">
      <c r="A23" s="293" t="str">
        <f>'SO01 RO01 Pol'!B724</f>
        <v>763</v>
      </c>
      <c r="B23" s="62" t="str">
        <f>'SO01 RO01 Pol'!C724</f>
        <v>Dřevostavby</v>
      </c>
      <c r="D23" s="204"/>
      <c r="E23" s="294">
        <f>'SO01 RO01 Pol'!BA728</f>
        <v>0</v>
      </c>
      <c r="F23" s="295">
        <f>'SO01 RO01 Pol'!BB728</f>
        <v>0</v>
      </c>
      <c r="G23" s="295">
        <f>'SO01 RO01 Pol'!BC728</f>
        <v>0</v>
      </c>
      <c r="H23" s="295">
        <f>'SO01 RO01 Pol'!BD728</f>
        <v>0</v>
      </c>
      <c r="I23" s="296">
        <f>'SO01 RO01 Pol'!BE728</f>
        <v>0</v>
      </c>
    </row>
    <row r="24" spans="1:9" s="127" customFormat="1" x14ac:dyDescent="0.2">
      <c r="A24" s="293" t="str">
        <f>'SO01 RO01 Pol'!B729</f>
        <v>764</v>
      </c>
      <c r="B24" s="62" t="str">
        <f>'SO01 RO01 Pol'!C729</f>
        <v>Konstrukce klempířské</v>
      </c>
      <c r="D24" s="204"/>
      <c r="E24" s="294">
        <f>'SO01 RO01 Pol'!BA751</f>
        <v>0</v>
      </c>
      <c r="F24" s="295">
        <f>'SO01 RO01 Pol'!BB751</f>
        <v>0</v>
      </c>
      <c r="G24" s="295">
        <f>'SO01 RO01 Pol'!BC751</f>
        <v>0</v>
      </c>
      <c r="H24" s="295">
        <f>'SO01 RO01 Pol'!BD751</f>
        <v>0</v>
      </c>
      <c r="I24" s="296">
        <f>'SO01 RO01 Pol'!BE751</f>
        <v>0</v>
      </c>
    </row>
    <row r="25" spans="1:9" s="127" customFormat="1" x14ac:dyDescent="0.2">
      <c r="A25" s="293" t="str">
        <f>'SO01 RO01 Pol'!B752</f>
        <v>766</v>
      </c>
      <c r="B25" s="62" t="str">
        <f>'SO01 RO01 Pol'!C752</f>
        <v>Konstrukce truhlářské</v>
      </c>
      <c r="D25" s="204"/>
      <c r="E25" s="294">
        <f>'SO01 RO01 Pol'!BA763</f>
        <v>0</v>
      </c>
      <c r="F25" s="295">
        <f>'SO01 RO01 Pol'!BB763</f>
        <v>0</v>
      </c>
      <c r="G25" s="295">
        <f>'SO01 RO01 Pol'!BC763</f>
        <v>0</v>
      </c>
      <c r="H25" s="295">
        <f>'SO01 RO01 Pol'!BD763</f>
        <v>0</v>
      </c>
      <c r="I25" s="296">
        <f>'SO01 RO01 Pol'!BE763</f>
        <v>0</v>
      </c>
    </row>
    <row r="26" spans="1:9" s="127" customFormat="1" x14ac:dyDescent="0.2">
      <c r="A26" s="293" t="str">
        <f>'SO01 RO01 Pol'!B764</f>
        <v>767</v>
      </c>
      <c r="B26" s="62" t="str">
        <f>'SO01 RO01 Pol'!C764</f>
        <v>Konstrukce zámečnické</v>
      </c>
      <c r="D26" s="204"/>
      <c r="E26" s="294">
        <f>'SO01 RO01 Pol'!BA778</f>
        <v>0</v>
      </c>
      <c r="F26" s="295">
        <f>'SO01 RO01 Pol'!BB778</f>
        <v>0</v>
      </c>
      <c r="G26" s="295">
        <f>'SO01 RO01 Pol'!BC778</f>
        <v>0</v>
      </c>
      <c r="H26" s="295">
        <f>'SO01 RO01 Pol'!BD778</f>
        <v>0</v>
      </c>
      <c r="I26" s="296">
        <f>'SO01 RO01 Pol'!BE778</f>
        <v>0</v>
      </c>
    </row>
    <row r="27" spans="1:9" s="127" customFormat="1" x14ac:dyDescent="0.2">
      <c r="A27" s="293" t="str">
        <f>'SO01 RO01 Pol'!B779</f>
        <v>769</v>
      </c>
      <c r="B27" s="62" t="str">
        <f>'SO01 RO01 Pol'!C779</f>
        <v>Otvorové prvky z plastu</v>
      </c>
      <c r="D27" s="204"/>
      <c r="E27" s="294">
        <f>'SO01 RO01 Pol'!BA785</f>
        <v>0</v>
      </c>
      <c r="F27" s="295">
        <f>'SO01 RO01 Pol'!BB785</f>
        <v>0</v>
      </c>
      <c r="G27" s="295">
        <f>'SO01 RO01 Pol'!BC785</f>
        <v>0</v>
      </c>
      <c r="H27" s="295">
        <f>'SO01 RO01 Pol'!BD785</f>
        <v>0</v>
      </c>
      <c r="I27" s="296">
        <f>'SO01 RO01 Pol'!BE785</f>
        <v>0</v>
      </c>
    </row>
    <row r="28" spans="1:9" s="127" customFormat="1" x14ac:dyDescent="0.2">
      <c r="A28" s="293" t="str">
        <f>'SO01 RO01 Pol'!B786</f>
        <v>771</v>
      </c>
      <c r="B28" s="62" t="str">
        <f>'SO01 RO01 Pol'!C786</f>
        <v>Podlahy z dlaždic a obklady</v>
      </c>
      <c r="D28" s="204"/>
      <c r="E28" s="294">
        <f>'SO01 RO01 Pol'!BA802</f>
        <v>0</v>
      </c>
      <c r="F28" s="295">
        <f>'SO01 RO01 Pol'!BB802</f>
        <v>0</v>
      </c>
      <c r="G28" s="295">
        <f>'SO01 RO01 Pol'!BC802</f>
        <v>0</v>
      </c>
      <c r="H28" s="295">
        <f>'SO01 RO01 Pol'!BD802</f>
        <v>0</v>
      </c>
      <c r="I28" s="296">
        <f>'SO01 RO01 Pol'!BE802</f>
        <v>0</v>
      </c>
    </row>
    <row r="29" spans="1:9" s="127" customFormat="1" x14ac:dyDescent="0.2">
      <c r="A29" s="293" t="str">
        <f>'SO01 RO01 Pol'!B803</f>
        <v>776</v>
      </c>
      <c r="B29" s="62" t="str">
        <f>'SO01 RO01 Pol'!C803</f>
        <v>Podlahy povlakové</v>
      </c>
      <c r="D29" s="204"/>
      <c r="E29" s="294">
        <f>'SO01 RO01 Pol'!BA811</f>
        <v>0</v>
      </c>
      <c r="F29" s="295">
        <f>'SO01 RO01 Pol'!BB811</f>
        <v>0</v>
      </c>
      <c r="G29" s="295">
        <f>'SO01 RO01 Pol'!BC811</f>
        <v>0</v>
      </c>
      <c r="H29" s="295">
        <f>'SO01 RO01 Pol'!BD811</f>
        <v>0</v>
      </c>
      <c r="I29" s="296">
        <f>'SO01 RO01 Pol'!BE811</f>
        <v>0</v>
      </c>
    </row>
    <row r="30" spans="1:9" s="127" customFormat="1" x14ac:dyDescent="0.2">
      <c r="A30" s="293" t="str">
        <f>'SO01 RO01 Pol'!B812</f>
        <v>781</v>
      </c>
      <c r="B30" s="62" t="str">
        <f>'SO01 RO01 Pol'!C812</f>
        <v>Obklady keramické</v>
      </c>
      <c r="D30" s="204"/>
      <c r="E30" s="294">
        <f>'SO01 RO01 Pol'!BA842</f>
        <v>0</v>
      </c>
      <c r="F30" s="295">
        <f>'SO01 RO01 Pol'!BB842</f>
        <v>0</v>
      </c>
      <c r="G30" s="295">
        <f>'SO01 RO01 Pol'!BC842</f>
        <v>0</v>
      </c>
      <c r="H30" s="295">
        <f>'SO01 RO01 Pol'!BD842</f>
        <v>0</v>
      </c>
      <c r="I30" s="296">
        <f>'SO01 RO01 Pol'!BE842</f>
        <v>0</v>
      </c>
    </row>
    <row r="31" spans="1:9" s="127" customFormat="1" x14ac:dyDescent="0.2">
      <c r="A31" s="293" t="str">
        <f>'SO01 RO01 Pol'!B843</f>
        <v>784</v>
      </c>
      <c r="B31" s="62" t="str">
        <f>'SO01 RO01 Pol'!C843</f>
        <v>Malby</v>
      </c>
      <c r="D31" s="204"/>
      <c r="E31" s="294">
        <f>'SO01 RO01 Pol'!BA870</f>
        <v>0</v>
      </c>
      <c r="F31" s="295">
        <f>'SO01 RO01 Pol'!BB870</f>
        <v>0</v>
      </c>
      <c r="G31" s="295">
        <f>'SO01 RO01 Pol'!BC870</f>
        <v>0</v>
      </c>
      <c r="H31" s="295">
        <f>'SO01 RO01 Pol'!BD870</f>
        <v>0</v>
      </c>
      <c r="I31" s="296">
        <f>'SO01 RO01 Pol'!BE870</f>
        <v>0</v>
      </c>
    </row>
    <row r="32" spans="1:9" s="127" customFormat="1" x14ac:dyDescent="0.2">
      <c r="A32" s="293" t="str">
        <f>'SO01 RO01 Pol'!B871</f>
        <v>M21</v>
      </c>
      <c r="B32" s="62" t="str">
        <f>'SO01 RO01 Pol'!C871</f>
        <v>Elektromontáže</v>
      </c>
      <c r="D32" s="204"/>
      <c r="E32" s="294">
        <f>'SO01 RO01 Pol'!BA874</f>
        <v>0</v>
      </c>
      <c r="F32" s="295">
        <f>'SO01 RO01 Pol'!BB874</f>
        <v>0</v>
      </c>
      <c r="G32" s="295">
        <f>'SO01 RO01 Pol'!BC874</f>
        <v>0</v>
      </c>
      <c r="H32" s="295">
        <f>'SO01 RO01 Pol'!BD874</f>
        <v>0</v>
      </c>
      <c r="I32" s="296">
        <f>'SO01 RO01 Pol'!BE874</f>
        <v>0</v>
      </c>
    </row>
    <row r="33" spans="1:57" s="127" customFormat="1" x14ac:dyDescent="0.2">
      <c r="A33" s="293" t="str">
        <f>'SO01 RO01 Pol'!B875</f>
        <v>M24</v>
      </c>
      <c r="B33" s="62" t="str">
        <f>'SO01 RO01 Pol'!C875</f>
        <v>Montáže vzduchotechnických zařízení</v>
      </c>
      <c r="D33" s="204"/>
      <c r="E33" s="294">
        <f>'SO01 RO01 Pol'!BA877</f>
        <v>0</v>
      </c>
      <c r="F33" s="295">
        <f>'SO01 RO01 Pol'!BB877</f>
        <v>0</v>
      </c>
      <c r="G33" s="295">
        <f>'SO01 RO01 Pol'!BC877</f>
        <v>0</v>
      </c>
      <c r="H33" s="295">
        <f>'SO01 RO01 Pol'!BD877</f>
        <v>0</v>
      </c>
      <c r="I33" s="296">
        <f>'SO01 RO01 Pol'!BE877</f>
        <v>0</v>
      </c>
    </row>
    <row r="34" spans="1:57" s="127" customFormat="1" x14ac:dyDescent="0.2">
      <c r="A34" s="293" t="str">
        <f>'SO01 RO01 Pol'!B878</f>
        <v>M33</v>
      </c>
      <c r="B34" s="62" t="str">
        <f>'SO01 RO01 Pol'!C878</f>
        <v>Montáže dopravních zařízení a vah-výtahy</v>
      </c>
      <c r="D34" s="204"/>
      <c r="E34" s="294">
        <f>'SO01 RO01 Pol'!BA880</f>
        <v>0</v>
      </c>
      <c r="F34" s="295">
        <f>'SO01 RO01 Pol'!BB880</f>
        <v>0</v>
      </c>
      <c r="G34" s="295">
        <f>'SO01 RO01 Pol'!BC880</f>
        <v>0</v>
      </c>
      <c r="H34" s="295">
        <f>'SO01 RO01 Pol'!BD880</f>
        <v>0</v>
      </c>
      <c r="I34" s="296">
        <f>'SO01 RO01 Pol'!BE880</f>
        <v>0</v>
      </c>
    </row>
    <row r="35" spans="1:57" s="127" customFormat="1" ht="13.5" thickBot="1" x14ac:dyDescent="0.25">
      <c r="A35" s="293" t="str">
        <f>'SO01 RO01 Pol'!B881</f>
        <v>D96</v>
      </c>
      <c r="B35" s="62" t="str">
        <f>'SO01 RO01 Pol'!C881</f>
        <v>Přesuny suti a vybouraných hmot</v>
      </c>
      <c r="D35" s="204"/>
      <c r="E35" s="294">
        <f>'SO01 RO01 Pol'!BA888</f>
        <v>0</v>
      </c>
      <c r="F35" s="295">
        <f>'SO01 RO01 Pol'!BB888</f>
        <v>0</v>
      </c>
      <c r="G35" s="295">
        <f>'SO01 RO01 Pol'!BC888</f>
        <v>0</v>
      </c>
      <c r="H35" s="295">
        <f>'SO01 RO01 Pol'!BD888</f>
        <v>0</v>
      </c>
      <c r="I35" s="296">
        <f>'SO01 RO01 Pol'!BE888</f>
        <v>0</v>
      </c>
    </row>
    <row r="36" spans="1:57" s="14" customFormat="1" ht="13.5" thickBot="1" x14ac:dyDescent="0.25">
      <c r="A36" s="205"/>
      <c r="B36" s="206" t="s">
        <v>79</v>
      </c>
      <c r="C36" s="206"/>
      <c r="D36" s="207"/>
      <c r="E36" s="208">
        <f>SUM(E7:E35)</f>
        <v>0</v>
      </c>
      <c r="F36" s="209">
        <f>SUM(F7:F35)</f>
        <v>0</v>
      </c>
      <c r="G36" s="209">
        <f>SUM(G7:G35)</f>
        <v>0</v>
      </c>
      <c r="H36" s="209">
        <f>SUM(H7:H35)</f>
        <v>0</v>
      </c>
      <c r="I36" s="210">
        <f>SUM(I7:I35)</f>
        <v>0</v>
      </c>
    </row>
    <row r="37" spans="1:57" x14ac:dyDescent="0.2">
      <c r="A37" s="127"/>
      <c r="B37" s="127"/>
      <c r="C37" s="127"/>
      <c r="D37" s="127"/>
      <c r="E37" s="127"/>
      <c r="F37" s="127"/>
      <c r="G37" s="127"/>
      <c r="H37" s="127"/>
      <c r="I37" s="127"/>
    </row>
    <row r="38" spans="1:57" ht="19.5" customHeight="1" x14ac:dyDescent="0.25">
      <c r="A38" s="196" t="s">
        <v>80</v>
      </c>
      <c r="B38" s="196"/>
      <c r="C38" s="196"/>
      <c r="D38" s="196"/>
      <c r="E38" s="196"/>
      <c r="F38" s="196"/>
      <c r="G38" s="211"/>
      <c r="H38" s="196"/>
      <c r="I38" s="196"/>
      <c r="BA38" s="133"/>
      <c r="BB38" s="133"/>
      <c r="BC38" s="133"/>
      <c r="BD38" s="133"/>
      <c r="BE38" s="133"/>
    </row>
    <row r="39" spans="1:57" ht="13.5" thickBot="1" x14ac:dyDescent="0.25"/>
    <row r="40" spans="1:57" x14ac:dyDescent="0.2">
      <c r="A40" s="162" t="s">
        <v>81</v>
      </c>
      <c r="B40" s="163"/>
      <c r="C40" s="163"/>
      <c r="D40" s="212"/>
      <c r="E40" s="213" t="s">
        <v>82</v>
      </c>
      <c r="F40" s="214" t="s">
        <v>12</v>
      </c>
      <c r="G40" s="215" t="s">
        <v>83</v>
      </c>
      <c r="H40" s="216"/>
      <c r="I40" s="217" t="s">
        <v>82</v>
      </c>
    </row>
    <row r="41" spans="1:57" x14ac:dyDescent="0.2">
      <c r="A41" s="156"/>
      <c r="B41" s="147"/>
      <c r="C41" s="147"/>
      <c r="D41" s="218"/>
      <c r="E41" s="219"/>
      <c r="F41" s="220"/>
      <c r="G41" s="221">
        <f>CHOOSE(BA41+1,E36+F36,E36+F36+H36,E36+F36+G36+H36,E36,F36,H36,G36,H36+G36,0)</f>
        <v>0</v>
      </c>
      <c r="H41" s="222"/>
      <c r="I41" s="223">
        <f>E41+F41*G41/100</f>
        <v>0</v>
      </c>
      <c r="BA41" s="1">
        <v>8</v>
      </c>
    </row>
    <row r="42" spans="1:57" ht="13.5" thickBot="1" x14ac:dyDescent="0.25">
      <c r="A42" s="224"/>
      <c r="B42" s="225" t="s">
        <v>84</v>
      </c>
      <c r="C42" s="226"/>
      <c r="D42" s="227"/>
      <c r="E42" s="228"/>
      <c r="F42" s="229"/>
      <c r="G42" s="229"/>
      <c r="H42" s="324">
        <f>SUM(I41:I41)</f>
        <v>0</v>
      </c>
      <c r="I42" s="325"/>
    </row>
    <row r="44" spans="1:57" x14ac:dyDescent="0.2">
      <c r="B44" s="14"/>
      <c r="F44" s="230"/>
      <c r="G44" s="231"/>
      <c r="H44" s="231"/>
      <c r="I44" s="46"/>
    </row>
    <row r="45" spans="1:57" x14ac:dyDescent="0.2">
      <c r="F45" s="230"/>
      <c r="G45" s="231"/>
      <c r="H45" s="231"/>
      <c r="I45" s="46"/>
    </row>
    <row r="46" spans="1:57" x14ac:dyDescent="0.2">
      <c r="F46" s="230"/>
      <c r="G46" s="231"/>
      <c r="H46" s="231"/>
      <c r="I46" s="46"/>
    </row>
    <row r="47" spans="1:57" x14ac:dyDescent="0.2">
      <c r="F47" s="230"/>
      <c r="G47" s="231"/>
      <c r="H47" s="231"/>
      <c r="I47" s="46"/>
    </row>
    <row r="48" spans="1:57" x14ac:dyDescent="0.2">
      <c r="F48" s="230"/>
      <c r="G48" s="231"/>
      <c r="H48" s="231"/>
      <c r="I48" s="46"/>
    </row>
    <row r="49" spans="6:9" x14ac:dyDescent="0.2">
      <c r="F49" s="230"/>
      <c r="G49" s="231"/>
      <c r="H49" s="231"/>
      <c r="I49" s="46"/>
    </row>
    <row r="50" spans="6:9" x14ac:dyDescent="0.2">
      <c r="F50" s="230"/>
      <c r="G50" s="231"/>
      <c r="H50" s="231"/>
      <c r="I50" s="46"/>
    </row>
    <row r="51" spans="6:9" x14ac:dyDescent="0.2">
      <c r="F51" s="230"/>
      <c r="G51" s="231"/>
      <c r="H51" s="231"/>
      <c r="I51" s="46"/>
    </row>
    <row r="52" spans="6:9" x14ac:dyDescent="0.2">
      <c r="F52" s="230"/>
      <c r="G52" s="231"/>
      <c r="H52" s="231"/>
      <c r="I52" s="46"/>
    </row>
    <row r="53" spans="6:9" x14ac:dyDescent="0.2">
      <c r="F53" s="230"/>
      <c r="G53" s="231"/>
      <c r="H53" s="231"/>
      <c r="I53" s="46"/>
    </row>
    <row r="54" spans="6:9" x14ac:dyDescent="0.2">
      <c r="F54" s="230"/>
      <c r="G54" s="231"/>
      <c r="H54" s="231"/>
      <c r="I54" s="46"/>
    </row>
    <row r="55" spans="6:9" x14ac:dyDescent="0.2">
      <c r="F55" s="230"/>
      <c r="G55" s="231"/>
      <c r="H55" s="231"/>
      <c r="I55" s="46"/>
    </row>
    <row r="56" spans="6:9" x14ac:dyDescent="0.2">
      <c r="F56" s="230"/>
      <c r="G56" s="231"/>
      <c r="H56" s="231"/>
      <c r="I56" s="46"/>
    </row>
    <row r="57" spans="6:9" x14ac:dyDescent="0.2">
      <c r="F57" s="230"/>
      <c r="G57" s="231"/>
      <c r="H57" s="231"/>
      <c r="I57" s="46"/>
    </row>
    <row r="58" spans="6:9" x14ac:dyDescent="0.2">
      <c r="F58" s="230"/>
      <c r="G58" s="231"/>
      <c r="H58" s="231"/>
      <c r="I58" s="46"/>
    </row>
    <row r="59" spans="6:9" x14ac:dyDescent="0.2">
      <c r="F59" s="230"/>
      <c r="G59" s="231"/>
      <c r="H59" s="231"/>
      <c r="I59" s="46"/>
    </row>
    <row r="60" spans="6:9" x14ac:dyDescent="0.2">
      <c r="F60" s="230"/>
      <c r="G60" s="231"/>
      <c r="H60" s="231"/>
      <c r="I60" s="46"/>
    </row>
    <row r="61" spans="6:9" x14ac:dyDescent="0.2">
      <c r="F61" s="230"/>
      <c r="G61" s="231"/>
      <c r="H61" s="231"/>
      <c r="I61" s="46"/>
    </row>
    <row r="62" spans="6:9" x14ac:dyDescent="0.2">
      <c r="F62" s="230"/>
      <c r="G62" s="231"/>
      <c r="H62" s="231"/>
      <c r="I62" s="46"/>
    </row>
    <row r="63" spans="6:9" x14ac:dyDescent="0.2">
      <c r="F63" s="230"/>
      <c r="G63" s="231"/>
      <c r="H63" s="231"/>
      <c r="I63" s="46"/>
    </row>
    <row r="64" spans="6:9" x14ac:dyDescent="0.2">
      <c r="F64" s="230"/>
      <c r="G64" s="231"/>
      <c r="H64" s="231"/>
      <c r="I64" s="46"/>
    </row>
    <row r="65" spans="6:9" x14ac:dyDescent="0.2">
      <c r="F65" s="230"/>
      <c r="G65" s="231"/>
      <c r="H65" s="231"/>
      <c r="I65" s="46"/>
    </row>
    <row r="66" spans="6:9" x14ac:dyDescent="0.2">
      <c r="F66" s="230"/>
      <c r="G66" s="231"/>
      <c r="H66" s="231"/>
      <c r="I66" s="46"/>
    </row>
    <row r="67" spans="6:9" x14ac:dyDescent="0.2">
      <c r="F67" s="230"/>
      <c r="G67" s="231"/>
      <c r="H67" s="231"/>
      <c r="I67" s="46"/>
    </row>
    <row r="68" spans="6:9" x14ac:dyDescent="0.2">
      <c r="F68" s="230"/>
      <c r="G68" s="231"/>
      <c r="H68" s="231"/>
      <c r="I68" s="46"/>
    </row>
    <row r="69" spans="6:9" x14ac:dyDescent="0.2">
      <c r="F69" s="230"/>
      <c r="G69" s="231"/>
      <c r="H69" s="231"/>
      <c r="I69" s="46"/>
    </row>
    <row r="70" spans="6:9" x14ac:dyDescent="0.2">
      <c r="F70" s="230"/>
      <c r="G70" s="231"/>
      <c r="H70" s="231"/>
      <c r="I70" s="46"/>
    </row>
    <row r="71" spans="6:9" x14ac:dyDescent="0.2">
      <c r="F71" s="230"/>
      <c r="G71" s="231"/>
      <c r="H71" s="231"/>
      <c r="I71" s="46"/>
    </row>
    <row r="72" spans="6:9" x14ac:dyDescent="0.2">
      <c r="F72" s="230"/>
      <c r="G72" s="231"/>
      <c r="H72" s="231"/>
      <c r="I72" s="46"/>
    </row>
    <row r="73" spans="6:9" x14ac:dyDescent="0.2">
      <c r="F73" s="230"/>
      <c r="G73" s="231"/>
      <c r="H73" s="231"/>
      <c r="I73" s="46"/>
    </row>
    <row r="74" spans="6:9" x14ac:dyDescent="0.2">
      <c r="F74" s="230"/>
      <c r="G74" s="231"/>
      <c r="H74" s="231"/>
      <c r="I74" s="46"/>
    </row>
    <row r="75" spans="6:9" x14ac:dyDescent="0.2">
      <c r="F75" s="230"/>
      <c r="G75" s="231"/>
      <c r="H75" s="231"/>
      <c r="I75" s="46"/>
    </row>
    <row r="76" spans="6:9" x14ac:dyDescent="0.2">
      <c r="F76" s="230"/>
      <c r="G76" s="231"/>
      <c r="H76" s="231"/>
      <c r="I76" s="46"/>
    </row>
    <row r="77" spans="6:9" x14ac:dyDescent="0.2">
      <c r="F77" s="230"/>
      <c r="G77" s="231"/>
      <c r="H77" s="231"/>
      <c r="I77" s="46"/>
    </row>
    <row r="78" spans="6:9" x14ac:dyDescent="0.2">
      <c r="F78" s="230"/>
      <c r="G78" s="231"/>
      <c r="H78" s="231"/>
      <c r="I78" s="46"/>
    </row>
    <row r="79" spans="6:9" x14ac:dyDescent="0.2">
      <c r="F79" s="230"/>
      <c r="G79" s="231"/>
      <c r="H79" s="231"/>
      <c r="I79" s="46"/>
    </row>
    <row r="80" spans="6:9" x14ac:dyDescent="0.2">
      <c r="F80" s="230"/>
      <c r="G80" s="231"/>
      <c r="H80" s="231"/>
      <c r="I80" s="46"/>
    </row>
    <row r="81" spans="6:9" x14ac:dyDescent="0.2">
      <c r="F81" s="230"/>
      <c r="G81" s="231"/>
      <c r="H81" s="231"/>
      <c r="I81" s="46"/>
    </row>
    <row r="82" spans="6:9" x14ac:dyDescent="0.2">
      <c r="F82" s="230"/>
      <c r="G82" s="231"/>
      <c r="H82" s="231"/>
      <c r="I82" s="46"/>
    </row>
    <row r="83" spans="6:9" x14ac:dyDescent="0.2">
      <c r="F83" s="230"/>
      <c r="G83" s="231"/>
      <c r="H83" s="231"/>
      <c r="I83" s="46"/>
    </row>
    <row r="84" spans="6:9" x14ac:dyDescent="0.2">
      <c r="F84" s="230"/>
      <c r="G84" s="231"/>
      <c r="H84" s="231"/>
      <c r="I84" s="46"/>
    </row>
    <row r="85" spans="6:9" x14ac:dyDescent="0.2">
      <c r="F85" s="230"/>
      <c r="G85" s="231"/>
      <c r="H85" s="231"/>
      <c r="I85" s="46"/>
    </row>
    <row r="86" spans="6:9" x14ac:dyDescent="0.2">
      <c r="F86" s="230"/>
      <c r="G86" s="231"/>
      <c r="H86" s="231"/>
      <c r="I86" s="46"/>
    </row>
    <row r="87" spans="6:9" x14ac:dyDescent="0.2">
      <c r="F87" s="230"/>
      <c r="G87" s="231"/>
      <c r="H87" s="231"/>
      <c r="I87" s="46"/>
    </row>
    <row r="88" spans="6:9" x14ac:dyDescent="0.2">
      <c r="F88" s="230"/>
      <c r="G88" s="231"/>
      <c r="H88" s="231"/>
      <c r="I88" s="46"/>
    </row>
    <row r="89" spans="6:9" x14ac:dyDescent="0.2">
      <c r="F89" s="230"/>
      <c r="G89" s="231"/>
      <c r="H89" s="231"/>
      <c r="I89" s="46"/>
    </row>
    <row r="90" spans="6:9" x14ac:dyDescent="0.2">
      <c r="F90" s="230"/>
      <c r="G90" s="231"/>
      <c r="H90" s="231"/>
      <c r="I90" s="46"/>
    </row>
    <row r="91" spans="6:9" x14ac:dyDescent="0.2">
      <c r="F91" s="230"/>
      <c r="G91" s="231"/>
      <c r="H91" s="231"/>
      <c r="I91" s="46"/>
    </row>
    <row r="92" spans="6:9" x14ac:dyDescent="0.2">
      <c r="F92" s="230"/>
      <c r="G92" s="231"/>
      <c r="H92" s="231"/>
      <c r="I92" s="46"/>
    </row>
    <row r="93" spans="6:9" x14ac:dyDescent="0.2">
      <c r="F93" s="230"/>
      <c r="G93" s="231"/>
      <c r="H93" s="231"/>
      <c r="I93" s="46"/>
    </row>
  </sheetData>
  <mergeCells count="4">
    <mergeCell ref="A1:B1"/>
    <mergeCell ref="A2:B2"/>
    <mergeCell ref="G2:I2"/>
    <mergeCell ref="H42:I4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CB961"/>
  <sheetViews>
    <sheetView showGridLines="0" showZeros="0" tabSelected="1" topLeftCell="A763" zoomScaleNormal="100" zoomScaleSheetLayoutView="100" workbookViewId="0">
      <selection activeCell="A768" sqref="A768:E773"/>
    </sheetView>
  </sheetViews>
  <sheetFormatPr defaultColWidth="9.140625" defaultRowHeight="12.75" x14ac:dyDescent="0.2"/>
  <cols>
    <col min="1" max="1" width="4.42578125" style="232" customWidth="1"/>
    <col min="2" max="2" width="11.5703125" style="232" customWidth="1"/>
    <col min="3" max="3" width="40.42578125" style="232" customWidth="1"/>
    <col min="4" max="4" width="5.5703125" style="232" customWidth="1"/>
    <col min="5" max="5" width="8.5703125" style="242" customWidth="1"/>
    <col min="6" max="6" width="9.85546875" style="232" customWidth="1"/>
    <col min="7" max="7" width="13.85546875" style="232" customWidth="1"/>
    <col min="8" max="8" width="11.7109375" style="232" hidden="1" customWidth="1"/>
    <col min="9" max="9" width="11.5703125" style="232" hidden="1" customWidth="1"/>
    <col min="10" max="10" width="11" style="232" hidden="1" customWidth="1"/>
    <col min="11" max="11" width="10.42578125" style="232" hidden="1" customWidth="1"/>
    <col min="12" max="12" width="75.28515625" style="232" customWidth="1"/>
    <col min="13" max="13" width="45.28515625" style="232" customWidth="1"/>
    <col min="14" max="16384" width="9.140625" style="232"/>
  </cols>
  <sheetData>
    <row r="1" spans="1:80" ht="15.75" x14ac:dyDescent="0.25">
      <c r="A1" s="326" t="s">
        <v>103</v>
      </c>
      <c r="B1" s="326"/>
      <c r="C1" s="326"/>
      <c r="D1" s="326"/>
      <c r="E1" s="326"/>
      <c r="F1" s="326"/>
      <c r="G1" s="326"/>
    </row>
    <row r="2" spans="1:80" ht="14.25" customHeight="1" thickBot="1" x14ac:dyDescent="0.25">
      <c r="B2" s="233"/>
      <c r="C2" s="234"/>
      <c r="D2" s="234"/>
      <c r="E2" s="235"/>
      <c r="F2" s="234"/>
      <c r="G2" s="234"/>
    </row>
    <row r="3" spans="1:80" ht="13.5" thickTop="1" x14ac:dyDescent="0.2">
      <c r="A3" s="317" t="s">
        <v>2</v>
      </c>
      <c r="B3" s="318"/>
      <c r="C3" s="186" t="s">
        <v>106</v>
      </c>
      <c r="D3" s="236"/>
      <c r="E3" s="237" t="s">
        <v>85</v>
      </c>
      <c r="F3" s="238" t="str">
        <f>'SO01 RO01 Rek'!H1</f>
        <v>RO01</v>
      </c>
      <c r="G3" s="239"/>
    </row>
    <row r="4" spans="1:80" ht="13.5" thickBot="1" x14ac:dyDescent="0.25">
      <c r="A4" s="327" t="s">
        <v>76</v>
      </c>
      <c r="B4" s="320"/>
      <c r="C4" s="192" t="s">
        <v>109</v>
      </c>
      <c r="D4" s="240"/>
      <c r="E4" s="328" t="str">
        <f>'SO01 RO01 Rek'!G2</f>
        <v>Stavební rozpočet</v>
      </c>
      <c r="F4" s="329"/>
      <c r="G4" s="330"/>
    </row>
    <row r="5" spans="1:80" ht="13.5" thickTop="1" x14ac:dyDescent="0.2">
      <c r="A5" s="241"/>
      <c r="G5" s="243"/>
    </row>
    <row r="6" spans="1:80" ht="27" customHeight="1" x14ac:dyDescent="0.2">
      <c r="A6" s="244" t="s">
        <v>86</v>
      </c>
      <c r="B6" s="245" t="s">
        <v>87</v>
      </c>
      <c r="C6" s="245" t="s">
        <v>88</v>
      </c>
      <c r="D6" s="245" t="s">
        <v>89</v>
      </c>
      <c r="E6" s="246" t="s">
        <v>90</v>
      </c>
      <c r="F6" s="245" t="s">
        <v>91</v>
      </c>
      <c r="G6" s="247" t="s">
        <v>92</v>
      </c>
      <c r="H6" s="248" t="s">
        <v>93</v>
      </c>
      <c r="I6" s="248" t="s">
        <v>94</v>
      </c>
      <c r="J6" s="248" t="s">
        <v>95</v>
      </c>
      <c r="K6" s="248" t="s">
        <v>96</v>
      </c>
    </row>
    <row r="7" spans="1:80" x14ac:dyDescent="0.2">
      <c r="A7" s="249" t="s">
        <v>97</v>
      </c>
      <c r="B7" s="250" t="s">
        <v>98</v>
      </c>
      <c r="C7" s="251" t="s">
        <v>99</v>
      </c>
      <c r="D7" s="252"/>
      <c r="E7" s="253"/>
      <c r="F7" s="253"/>
      <c r="G7" s="254"/>
      <c r="H7" s="255"/>
      <c r="I7" s="256"/>
      <c r="J7" s="257"/>
      <c r="K7" s="258"/>
      <c r="O7" s="259">
        <v>1</v>
      </c>
    </row>
    <row r="8" spans="1:80" x14ac:dyDescent="0.2">
      <c r="A8" s="260">
        <v>1</v>
      </c>
      <c r="B8" s="261" t="s">
        <v>136</v>
      </c>
      <c r="C8" s="262" t="s">
        <v>137</v>
      </c>
      <c r="D8" s="263" t="s">
        <v>138</v>
      </c>
      <c r="E8" s="264">
        <v>15.2256</v>
      </c>
      <c r="F8" s="264">
        <v>0</v>
      </c>
      <c r="G8" s="265">
        <f>E8*F8</f>
        <v>0</v>
      </c>
      <c r="H8" s="266">
        <v>0</v>
      </c>
      <c r="I8" s="267">
        <f>E8*H8</f>
        <v>0</v>
      </c>
      <c r="J8" s="266">
        <v>0</v>
      </c>
      <c r="K8" s="267">
        <f>E8*J8</f>
        <v>0</v>
      </c>
      <c r="O8" s="259">
        <v>2</v>
      </c>
      <c r="AA8" s="232">
        <v>1</v>
      </c>
      <c r="AB8" s="232">
        <v>1</v>
      </c>
      <c r="AC8" s="232">
        <v>1</v>
      </c>
      <c r="AZ8" s="232">
        <v>1</v>
      </c>
      <c r="BA8" s="232">
        <f>IF(AZ8=1,G8,0)</f>
        <v>0</v>
      </c>
      <c r="BB8" s="232">
        <f>IF(AZ8=2,G8,0)</f>
        <v>0</v>
      </c>
      <c r="BC8" s="232">
        <f>IF(AZ8=3,G8,0)</f>
        <v>0</v>
      </c>
      <c r="BD8" s="232">
        <f>IF(AZ8=4,G8,0)</f>
        <v>0</v>
      </c>
      <c r="BE8" s="232">
        <f>IF(AZ8=5,G8,0)</f>
        <v>0</v>
      </c>
      <c r="CA8" s="259">
        <v>1</v>
      </c>
      <c r="CB8" s="259">
        <v>1</v>
      </c>
    </row>
    <row r="9" spans="1:80" x14ac:dyDescent="0.2">
      <c r="A9" s="268"/>
      <c r="B9" s="271"/>
      <c r="C9" s="331" t="s">
        <v>139</v>
      </c>
      <c r="D9" s="332"/>
      <c r="E9" s="272">
        <v>8.3111999999999995</v>
      </c>
      <c r="F9" s="273"/>
      <c r="G9" s="274"/>
      <c r="H9" s="275"/>
      <c r="I9" s="269"/>
      <c r="J9" s="276"/>
      <c r="K9" s="269"/>
      <c r="M9" s="270" t="s">
        <v>139</v>
      </c>
      <c r="O9" s="259"/>
    </row>
    <row r="10" spans="1:80" x14ac:dyDescent="0.2">
      <c r="A10" s="268"/>
      <c r="B10" s="271"/>
      <c r="C10" s="331" t="s">
        <v>140</v>
      </c>
      <c r="D10" s="332"/>
      <c r="E10" s="272">
        <v>1.8240000000000001</v>
      </c>
      <c r="F10" s="273"/>
      <c r="G10" s="274"/>
      <c r="H10" s="275"/>
      <c r="I10" s="269"/>
      <c r="J10" s="276"/>
      <c r="K10" s="269"/>
      <c r="M10" s="270" t="s">
        <v>140</v>
      </c>
      <c r="O10" s="259"/>
    </row>
    <row r="11" spans="1:80" x14ac:dyDescent="0.2">
      <c r="A11" s="268"/>
      <c r="B11" s="271"/>
      <c r="C11" s="331" t="s">
        <v>141</v>
      </c>
      <c r="D11" s="332"/>
      <c r="E11" s="272">
        <v>0.3024</v>
      </c>
      <c r="F11" s="273"/>
      <c r="G11" s="274"/>
      <c r="H11" s="275"/>
      <c r="I11" s="269"/>
      <c r="J11" s="276"/>
      <c r="K11" s="269"/>
      <c r="M11" s="270" t="s">
        <v>141</v>
      </c>
      <c r="O11" s="259"/>
    </row>
    <row r="12" spans="1:80" x14ac:dyDescent="0.2">
      <c r="A12" s="268"/>
      <c r="B12" s="271"/>
      <c r="C12" s="331" t="s">
        <v>142</v>
      </c>
      <c r="D12" s="332"/>
      <c r="E12" s="272">
        <v>4.7880000000000003</v>
      </c>
      <c r="F12" s="273"/>
      <c r="G12" s="274"/>
      <c r="H12" s="275"/>
      <c r="I12" s="269"/>
      <c r="J12" s="276"/>
      <c r="K12" s="269"/>
      <c r="M12" s="270" t="s">
        <v>142</v>
      </c>
      <c r="O12" s="259"/>
    </row>
    <row r="13" spans="1:80" x14ac:dyDescent="0.2">
      <c r="A13" s="260">
        <v>2</v>
      </c>
      <c r="B13" s="261" t="s">
        <v>143</v>
      </c>
      <c r="C13" s="262" t="s">
        <v>144</v>
      </c>
      <c r="D13" s="263" t="s">
        <v>138</v>
      </c>
      <c r="E13" s="264">
        <v>2.145</v>
      </c>
      <c r="F13" s="264">
        <v>0</v>
      </c>
      <c r="G13" s="265">
        <f>E13*F13</f>
        <v>0</v>
      </c>
      <c r="H13" s="266">
        <v>0</v>
      </c>
      <c r="I13" s="267">
        <f>E13*H13</f>
        <v>0</v>
      </c>
      <c r="J13" s="266">
        <v>0</v>
      </c>
      <c r="K13" s="267">
        <f>E13*J13</f>
        <v>0</v>
      </c>
      <c r="O13" s="259">
        <v>2</v>
      </c>
      <c r="AA13" s="232">
        <v>1</v>
      </c>
      <c r="AB13" s="232">
        <v>1</v>
      </c>
      <c r="AC13" s="232">
        <v>1</v>
      </c>
      <c r="AZ13" s="232">
        <v>1</v>
      </c>
      <c r="BA13" s="232">
        <f>IF(AZ13=1,G13,0)</f>
        <v>0</v>
      </c>
      <c r="BB13" s="232">
        <f>IF(AZ13=2,G13,0)</f>
        <v>0</v>
      </c>
      <c r="BC13" s="232">
        <f>IF(AZ13=3,G13,0)</f>
        <v>0</v>
      </c>
      <c r="BD13" s="232">
        <f>IF(AZ13=4,G13,0)</f>
        <v>0</v>
      </c>
      <c r="BE13" s="232">
        <f>IF(AZ13=5,G13,0)</f>
        <v>0</v>
      </c>
      <c r="CA13" s="259">
        <v>1</v>
      </c>
      <c r="CB13" s="259">
        <v>1</v>
      </c>
    </row>
    <row r="14" spans="1:80" x14ac:dyDescent="0.2">
      <c r="A14" s="268"/>
      <c r="B14" s="271"/>
      <c r="C14" s="331" t="s">
        <v>145</v>
      </c>
      <c r="D14" s="332"/>
      <c r="E14" s="272">
        <v>2.145</v>
      </c>
      <c r="F14" s="273"/>
      <c r="G14" s="274"/>
      <c r="H14" s="275"/>
      <c r="I14" s="269"/>
      <c r="J14" s="276"/>
      <c r="K14" s="269"/>
      <c r="M14" s="270" t="s">
        <v>145</v>
      </c>
      <c r="O14" s="259"/>
    </row>
    <row r="15" spans="1:80" x14ac:dyDescent="0.2">
      <c r="A15" s="260">
        <v>3</v>
      </c>
      <c r="B15" s="261" t="s">
        <v>146</v>
      </c>
      <c r="C15" s="262" t="s">
        <v>147</v>
      </c>
      <c r="D15" s="263" t="s">
        <v>138</v>
      </c>
      <c r="E15" s="264">
        <v>17.3706</v>
      </c>
      <c r="F15" s="264">
        <v>0</v>
      </c>
      <c r="G15" s="265">
        <f>E15*F15</f>
        <v>0</v>
      </c>
      <c r="H15" s="266">
        <v>0</v>
      </c>
      <c r="I15" s="267">
        <f>E15*H15</f>
        <v>0</v>
      </c>
      <c r="J15" s="266">
        <v>0</v>
      </c>
      <c r="K15" s="267">
        <f>E15*J15</f>
        <v>0</v>
      </c>
      <c r="O15" s="259">
        <v>2</v>
      </c>
      <c r="AA15" s="232">
        <v>1</v>
      </c>
      <c r="AB15" s="232">
        <v>1</v>
      </c>
      <c r="AC15" s="232">
        <v>1</v>
      </c>
      <c r="AZ15" s="232">
        <v>1</v>
      </c>
      <c r="BA15" s="232">
        <f>IF(AZ15=1,G15,0)</f>
        <v>0</v>
      </c>
      <c r="BB15" s="232">
        <f>IF(AZ15=2,G15,0)</f>
        <v>0</v>
      </c>
      <c r="BC15" s="232">
        <f>IF(AZ15=3,G15,0)</f>
        <v>0</v>
      </c>
      <c r="BD15" s="232">
        <f>IF(AZ15=4,G15,0)</f>
        <v>0</v>
      </c>
      <c r="BE15" s="232">
        <f>IF(AZ15=5,G15,0)</f>
        <v>0</v>
      </c>
      <c r="CA15" s="259">
        <v>1</v>
      </c>
      <c r="CB15" s="259">
        <v>1</v>
      </c>
    </row>
    <row r="16" spans="1:80" x14ac:dyDescent="0.2">
      <c r="A16" s="268"/>
      <c r="B16" s="271"/>
      <c r="C16" s="331" t="s">
        <v>139</v>
      </c>
      <c r="D16" s="332"/>
      <c r="E16" s="272">
        <v>8.3111999999999995</v>
      </c>
      <c r="F16" s="273"/>
      <c r="G16" s="274"/>
      <c r="H16" s="275"/>
      <c r="I16" s="269"/>
      <c r="J16" s="276"/>
      <c r="K16" s="269"/>
      <c r="M16" s="270" t="s">
        <v>139</v>
      </c>
      <c r="O16" s="259"/>
    </row>
    <row r="17" spans="1:80" x14ac:dyDescent="0.2">
      <c r="A17" s="268"/>
      <c r="B17" s="271"/>
      <c r="C17" s="331" t="s">
        <v>140</v>
      </c>
      <c r="D17" s="332"/>
      <c r="E17" s="272">
        <v>1.8240000000000001</v>
      </c>
      <c r="F17" s="273"/>
      <c r="G17" s="274"/>
      <c r="H17" s="275"/>
      <c r="I17" s="269"/>
      <c r="J17" s="276"/>
      <c r="K17" s="269"/>
      <c r="M17" s="270" t="s">
        <v>140</v>
      </c>
      <c r="O17" s="259"/>
    </row>
    <row r="18" spans="1:80" x14ac:dyDescent="0.2">
      <c r="A18" s="268"/>
      <c r="B18" s="271"/>
      <c r="C18" s="331" t="s">
        <v>141</v>
      </c>
      <c r="D18" s="332"/>
      <c r="E18" s="272">
        <v>0.3024</v>
      </c>
      <c r="F18" s="273"/>
      <c r="G18" s="274"/>
      <c r="H18" s="275"/>
      <c r="I18" s="269"/>
      <c r="J18" s="276"/>
      <c r="K18" s="269"/>
      <c r="M18" s="270" t="s">
        <v>141</v>
      </c>
      <c r="O18" s="259"/>
    </row>
    <row r="19" spans="1:80" x14ac:dyDescent="0.2">
      <c r="A19" s="268"/>
      <c r="B19" s="271"/>
      <c r="C19" s="331" t="s">
        <v>142</v>
      </c>
      <c r="D19" s="332"/>
      <c r="E19" s="272">
        <v>4.7880000000000003</v>
      </c>
      <c r="F19" s="273"/>
      <c r="G19" s="274"/>
      <c r="H19" s="275"/>
      <c r="I19" s="269"/>
      <c r="J19" s="276"/>
      <c r="K19" s="269"/>
      <c r="M19" s="270" t="s">
        <v>142</v>
      </c>
      <c r="O19" s="259"/>
    </row>
    <row r="20" spans="1:80" x14ac:dyDescent="0.2">
      <c r="A20" s="268"/>
      <c r="B20" s="271"/>
      <c r="C20" s="331" t="s">
        <v>148</v>
      </c>
      <c r="D20" s="332"/>
      <c r="E20" s="272">
        <v>2.145</v>
      </c>
      <c r="F20" s="273"/>
      <c r="G20" s="274"/>
      <c r="H20" s="275"/>
      <c r="I20" s="269"/>
      <c r="J20" s="276"/>
      <c r="K20" s="269"/>
      <c r="M20" s="270" t="s">
        <v>148</v>
      </c>
      <c r="O20" s="259"/>
    </row>
    <row r="21" spans="1:80" x14ac:dyDescent="0.2">
      <c r="A21" s="260">
        <v>4</v>
      </c>
      <c r="B21" s="261" t="s">
        <v>149</v>
      </c>
      <c r="C21" s="262" t="s">
        <v>150</v>
      </c>
      <c r="D21" s="263" t="s">
        <v>151</v>
      </c>
      <c r="E21" s="264">
        <v>3.4319999999999999</v>
      </c>
      <c r="F21" s="264">
        <v>0</v>
      </c>
      <c r="G21" s="265">
        <f>E21*F21</f>
        <v>0</v>
      </c>
      <c r="H21" s="266">
        <v>1</v>
      </c>
      <c r="I21" s="267">
        <f>E21*H21</f>
        <v>3.4319999999999999</v>
      </c>
      <c r="J21" s="266"/>
      <c r="K21" s="267">
        <f>E21*J21</f>
        <v>0</v>
      </c>
      <c r="O21" s="259">
        <v>2</v>
      </c>
      <c r="AA21" s="232">
        <v>3</v>
      </c>
      <c r="AB21" s="232">
        <v>1</v>
      </c>
      <c r="AC21" s="232" t="s">
        <v>149</v>
      </c>
      <c r="AZ21" s="232">
        <v>1</v>
      </c>
      <c r="BA21" s="232">
        <f>IF(AZ21=1,G21,0)</f>
        <v>0</v>
      </c>
      <c r="BB21" s="232">
        <f>IF(AZ21=2,G21,0)</f>
        <v>0</v>
      </c>
      <c r="BC21" s="232">
        <f>IF(AZ21=3,G21,0)</f>
        <v>0</v>
      </c>
      <c r="BD21" s="232">
        <f>IF(AZ21=4,G21,0)</f>
        <v>0</v>
      </c>
      <c r="BE21" s="232">
        <f>IF(AZ21=5,G21,0)</f>
        <v>0</v>
      </c>
      <c r="CA21" s="259">
        <v>3</v>
      </c>
      <c r="CB21" s="259">
        <v>1</v>
      </c>
    </row>
    <row r="22" spans="1:80" x14ac:dyDescent="0.2">
      <c r="A22" s="268"/>
      <c r="B22" s="271"/>
      <c r="C22" s="331" t="s">
        <v>152</v>
      </c>
      <c r="D22" s="332"/>
      <c r="E22" s="272">
        <v>3.4319999999999999</v>
      </c>
      <c r="F22" s="273"/>
      <c r="G22" s="274"/>
      <c r="H22" s="275"/>
      <c r="I22" s="269"/>
      <c r="J22" s="276"/>
      <c r="K22" s="269"/>
      <c r="M22" s="270" t="s">
        <v>152</v>
      </c>
      <c r="O22" s="259"/>
    </row>
    <row r="23" spans="1:80" x14ac:dyDescent="0.2">
      <c r="A23" s="277"/>
      <c r="B23" s="278" t="s">
        <v>101</v>
      </c>
      <c r="C23" s="279" t="s">
        <v>135</v>
      </c>
      <c r="D23" s="280"/>
      <c r="E23" s="281"/>
      <c r="F23" s="282"/>
      <c r="G23" s="283">
        <f>SUM(G7:G22)</f>
        <v>0</v>
      </c>
      <c r="H23" s="284"/>
      <c r="I23" s="285">
        <f>SUM(I7:I22)</f>
        <v>3.4319999999999999</v>
      </c>
      <c r="J23" s="284"/>
      <c r="K23" s="285">
        <f>SUM(K7:K22)</f>
        <v>0</v>
      </c>
      <c r="O23" s="259">
        <v>4</v>
      </c>
      <c r="BA23" s="286">
        <f>SUM(BA7:BA22)</f>
        <v>0</v>
      </c>
      <c r="BB23" s="286">
        <f>SUM(BB7:BB22)</f>
        <v>0</v>
      </c>
      <c r="BC23" s="286">
        <f>SUM(BC7:BC22)</f>
        <v>0</v>
      </c>
      <c r="BD23" s="286">
        <f>SUM(BD7:BD22)</f>
        <v>0</v>
      </c>
      <c r="BE23" s="286">
        <f>SUM(BE7:BE22)</f>
        <v>0</v>
      </c>
    </row>
    <row r="24" spans="1:80" x14ac:dyDescent="0.2">
      <c r="A24" s="249" t="s">
        <v>97</v>
      </c>
      <c r="B24" s="250" t="s">
        <v>153</v>
      </c>
      <c r="C24" s="251" t="s">
        <v>154</v>
      </c>
      <c r="D24" s="252"/>
      <c r="E24" s="253"/>
      <c r="F24" s="253"/>
      <c r="G24" s="254"/>
      <c r="H24" s="255"/>
      <c r="I24" s="256"/>
      <c r="J24" s="257"/>
      <c r="K24" s="258"/>
      <c r="O24" s="259">
        <v>1</v>
      </c>
    </row>
    <row r="25" spans="1:80" x14ac:dyDescent="0.2">
      <c r="A25" s="260">
        <v>5</v>
      </c>
      <c r="B25" s="261" t="s">
        <v>156</v>
      </c>
      <c r="C25" s="262" t="s">
        <v>157</v>
      </c>
      <c r="D25" s="263" t="s">
        <v>138</v>
      </c>
      <c r="E25" s="264">
        <v>11.452</v>
      </c>
      <c r="F25" s="264">
        <v>0</v>
      </c>
      <c r="G25" s="265">
        <f>E25*F25</f>
        <v>0</v>
      </c>
      <c r="H25" s="266">
        <v>0</v>
      </c>
      <c r="I25" s="267">
        <f>E25*H25</f>
        <v>0</v>
      </c>
      <c r="J25" s="266">
        <v>0</v>
      </c>
      <c r="K25" s="267">
        <f>E25*J25</f>
        <v>0</v>
      </c>
      <c r="O25" s="259">
        <v>2</v>
      </c>
      <c r="AA25" s="232">
        <v>1</v>
      </c>
      <c r="AB25" s="232">
        <v>1</v>
      </c>
      <c r="AC25" s="232">
        <v>1</v>
      </c>
      <c r="AZ25" s="232">
        <v>1</v>
      </c>
      <c r="BA25" s="232">
        <f>IF(AZ25=1,G25,0)</f>
        <v>0</v>
      </c>
      <c r="BB25" s="232">
        <f>IF(AZ25=2,G25,0)</f>
        <v>0</v>
      </c>
      <c r="BC25" s="232">
        <f>IF(AZ25=3,G25,0)</f>
        <v>0</v>
      </c>
      <c r="BD25" s="232">
        <f>IF(AZ25=4,G25,0)</f>
        <v>0</v>
      </c>
      <c r="BE25" s="232">
        <f>IF(AZ25=5,G25,0)</f>
        <v>0</v>
      </c>
      <c r="CA25" s="259">
        <v>1</v>
      </c>
      <c r="CB25" s="259">
        <v>1</v>
      </c>
    </row>
    <row r="26" spans="1:80" x14ac:dyDescent="0.2">
      <c r="A26" s="268"/>
      <c r="B26" s="271"/>
      <c r="C26" s="331" t="s">
        <v>158</v>
      </c>
      <c r="D26" s="332"/>
      <c r="E26" s="272">
        <v>4.4127999999999998</v>
      </c>
      <c r="F26" s="273"/>
      <c r="G26" s="274"/>
      <c r="H26" s="275"/>
      <c r="I26" s="269"/>
      <c r="J26" s="276"/>
      <c r="K26" s="269"/>
      <c r="M26" s="270" t="s">
        <v>158</v>
      </c>
      <c r="O26" s="259"/>
    </row>
    <row r="27" spans="1:80" x14ac:dyDescent="0.2">
      <c r="A27" s="268"/>
      <c r="B27" s="271"/>
      <c r="C27" s="331" t="s">
        <v>159</v>
      </c>
      <c r="D27" s="332"/>
      <c r="E27" s="272">
        <v>2.4822000000000002</v>
      </c>
      <c r="F27" s="273"/>
      <c r="G27" s="274"/>
      <c r="H27" s="275"/>
      <c r="I27" s="269"/>
      <c r="J27" s="276"/>
      <c r="K27" s="269"/>
      <c r="M27" s="270" t="s">
        <v>159</v>
      </c>
      <c r="O27" s="259"/>
    </row>
    <row r="28" spans="1:80" x14ac:dyDescent="0.2">
      <c r="A28" s="268"/>
      <c r="B28" s="271"/>
      <c r="C28" s="331" t="s">
        <v>160</v>
      </c>
      <c r="D28" s="332"/>
      <c r="E28" s="272">
        <v>1.7023999999999999</v>
      </c>
      <c r="F28" s="273"/>
      <c r="G28" s="274"/>
      <c r="H28" s="275"/>
      <c r="I28" s="269"/>
      <c r="J28" s="276"/>
      <c r="K28" s="269"/>
      <c r="M28" s="270" t="s">
        <v>160</v>
      </c>
      <c r="O28" s="259"/>
    </row>
    <row r="29" spans="1:80" x14ac:dyDescent="0.2">
      <c r="A29" s="268"/>
      <c r="B29" s="271"/>
      <c r="C29" s="331" t="s">
        <v>161</v>
      </c>
      <c r="D29" s="332"/>
      <c r="E29" s="272">
        <v>0.95760000000000001</v>
      </c>
      <c r="F29" s="273"/>
      <c r="G29" s="274"/>
      <c r="H29" s="275"/>
      <c r="I29" s="269"/>
      <c r="J29" s="276"/>
      <c r="K29" s="269"/>
      <c r="M29" s="270" t="s">
        <v>161</v>
      </c>
      <c r="O29" s="259"/>
    </row>
    <row r="30" spans="1:80" x14ac:dyDescent="0.2">
      <c r="A30" s="268"/>
      <c r="B30" s="271"/>
      <c r="C30" s="331" t="s">
        <v>162</v>
      </c>
      <c r="D30" s="332"/>
      <c r="E30" s="272">
        <v>1.897</v>
      </c>
      <c r="F30" s="273"/>
      <c r="G30" s="274"/>
      <c r="H30" s="275"/>
      <c r="I30" s="269"/>
      <c r="J30" s="276"/>
      <c r="K30" s="269"/>
      <c r="M30" s="270" t="s">
        <v>162</v>
      </c>
      <c r="O30" s="259"/>
    </row>
    <row r="31" spans="1:80" x14ac:dyDescent="0.2">
      <c r="A31" s="260">
        <v>6</v>
      </c>
      <c r="B31" s="261" t="s">
        <v>163</v>
      </c>
      <c r="C31" s="297" t="s">
        <v>164</v>
      </c>
      <c r="D31" s="263" t="s">
        <v>165</v>
      </c>
      <c r="E31" s="264">
        <v>475.1533</v>
      </c>
      <c r="F31" s="264">
        <v>0</v>
      </c>
      <c r="G31" s="265">
        <f>E31*F31</f>
        <v>0</v>
      </c>
      <c r="H31" s="266">
        <v>0</v>
      </c>
      <c r="I31" s="267">
        <f>E31*H31</f>
        <v>0</v>
      </c>
      <c r="J31" s="266">
        <v>0</v>
      </c>
      <c r="K31" s="267">
        <f>E31*J31</f>
        <v>0</v>
      </c>
      <c r="O31" s="259">
        <v>2</v>
      </c>
      <c r="AA31" s="232">
        <v>1</v>
      </c>
      <c r="AB31" s="232">
        <v>1</v>
      </c>
      <c r="AC31" s="232">
        <v>1</v>
      </c>
      <c r="AZ31" s="232">
        <v>1</v>
      </c>
      <c r="BA31" s="232">
        <f>IF(AZ31=1,G31,0)</f>
        <v>0</v>
      </c>
      <c r="BB31" s="232">
        <f>IF(AZ31=2,G31,0)</f>
        <v>0</v>
      </c>
      <c r="BC31" s="232">
        <f>IF(AZ31=3,G31,0)</f>
        <v>0</v>
      </c>
      <c r="BD31" s="232">
        <f>IF(AZ31=4,G31,0)</f>
        <v>0</v>
      </c>
      <c r="BE31" s="232">
        <f>IF(AZ31=5,G31,0)</f>
        <v>0</v>
      </c>
      <c r="CA31" s="259">
        <v>1</v>
      </c>
      <c r="CB31" s="259">
        <v>1</v>
      </c>
    </row>
    <row r="32" spans="1:80" x14ac:dyDescent="0.2">
      <c r="A32" s="268"/>
      <c r="B32" s="271"/>
      <c r="C32" s="331" t="s">
        <v>166</v>
      </c>
      <c r="D32" s="332"/>
      <c r="E32" s="272">
        <v>7.8975</v>
      </c>
      <c r="F32" s="273"/>
      <c r="G32" s="274"/>
      <c r="H32" s="275"/>
      <c r="I32" s="269"/>
      <c r="J32" s="276"/>
      <c r="K32" s="269"/>
      <c r="M32" s="270" t="s">
        <v>166</v>
      </c>
      <c r="O32" s="259"/>
    </row>
    <row r="33" spans="1:15" x14ac:dyDescent="0.2">
      <c r="A33" s="268"/>
      <c r="B33" s="271"/>
      <c r="C33" s="331" t="s">
        <v>167</v>
      </c>
      <c r="D33" s="332"/>
      <c r="E33" s="272">
        <v>32.272500000000001</v>
      </c>
      <c r="F33" s="273"/>
      <c r="G33" s="274"/>
      <c r="H33" s="275"/>
      <c r="I33" s="269"/>
      <c r="J33" s="276"/>
      <c r="K33" s="269"/>
      <c r="M33" s="270" t="s">
        <v>167</v>
      </c>
      <c r="O33" s="259"/>
    </row>
    <row r="34" spans="1:15" x14ac:dyDescent="0.2">
      <c r="A34" s="268"/>
      <c r="B34" s="271"/>
      <c r="C34" s="331" t="s">
        <v>168</v>
      </c>
      <c r="D34" s="332"/>
      <c r="E34" s="272">
        <v>-2.2050000000000001</v>
      </c>
      <c r="F34" s="273"/>
      <c r="G34" s="274"/>
      <c r="H34" s="275"/>
      <c r="I34" s="269"/>
      <c r="J34" s="276"/>
      <c r="K34" s="269"/>
      <c r="M34" s="270" t="s">
        <v>168</v>
      </c>
      <c r="O34" s="259"/>
    </row>
    <row r="35" spans="1:15" x14ac:dyDescent="0.2">
      <c r="A35" s="268"/>
      <c r="B35" s="271"/>
      <c r="C35" s="331" t="s">
        <v>169</v>
      </c>
      <c r="D35" s="332"/>
      <c r="E35" s="272">
        <v>-4.8049999999999997</v>
      </c>
      <c r="F35" s="273"/>
      <c r="G35" s="274"/>
      <c r="H35" s="275"/>
      <c r="I35" s="269"/>
      <c r="J35" s="276"/>
      <c r="K35" s="269"/>
      <c r="M35" s="270" t="s">
        <v>169</v>
      </c>
      <c r="O35" s="259"/>
    </row>
    <row r="36" spans="1:15" x14ac:dyDescent="0.2">
      <c r="A36" s="268"/>
      <c r="B36" s="271"/>
      <c r="C36" s="331" t="s">
        <v>170</v>
      </c>
      <c r="D36" s="332"/>
      <c r="E36" s="272">
        <v>-0.85250000000000004</v>
      </c>
      <c r="F36" s="273"/>
      <c r="G36" s="274"/>
      <c r="H36" s="275"/>
      <c r="I36" s="269"/>
      <c r="J36" s="276"/>
      <c r="K36" s="269"/>
      <c r="M36" s="270" t="s">
        <v>170</v>
      </c>
      <c r="O36" s="259"/>
    </row>
    <row r="37" spans="1:15" x14ac:dyDescent="0.2">
      <c r="A37" s="268"/>
      <c r="B37" s="271"/>
      <c r="C37" s="331" t="s">
        <v>171</v>
      </c>
      <c r="D37" s="332"/>
      <c r="E37" s="272">
        <v>38.811999999999998</v>
      </c>
      <c r="F37" s="273"/>
      <c r="G37" s="274"/>
      <c r="H37" s="275"/>
      <c r="I37" s="269"/>
      <c r="J37" s="276"/>
      <c r="K37" s="269"/>
      <c r="M37" s="270" t="s">
        <v>171</v>
      </c>
      <c r="O37" s="259"/>
    </row>
    <row r="38" spans="1:15" x14ac:dyDescent="0.2">
      <c r="A38" s="268"/>
      <c r="B38" s="271"/>
      <c r="C38" s="331" t="s">
        <v>172</v>
      </c>
      <c r="D38" s="332"/>
      <c r="E38" s="272">
        <v>-3</v>
      </c>
      <c r="F38" s="273"/>
      <c r="G38" s="274"/>
      <c r="H38" s="275"/>
      <c r="I38" s="269"/>
      <c r="J38" s="276"/>
      <c r="K38" s="269"/>
      <c r="M38" s="270" t="s">
        <v>172</v>
      </c>
      <c r="O38" s="259"/>
    </row>
    <row r="39" spans="1:15" x14ac:dyDescent="0.2">
      <c r="A39" s="268"/>
      <c r="B39" s="271"/>
      <c r="C39" s="331" t="s">
        <v>173</v>
      </c>
      <c r="D39" s="332"/>
      <c r="E39" s="272">
        <v>-2</v>
      </c>
      <c r="F39" s="273"/>
      <c r="G39" s="274"/>
      <c r="H39" s="275"/>
      <c r="I39" s="269"/>
      <c r="J39" s="276"/>
      <c r="K39" s="269"/>
      <c r="M39" s="270" t="s">
        <v>173</v>
      </c>
      <c r="O39" s="259"/>
    </row>
    <row r="40" spans="1:15" x14ac:dyDescent="0.2">
      <c r="A40" s="268"/>
      <c r="B40" s="271"/>
      <c r="C40" s="331" t="s">
        <v>173</v>
      </c>
      <c r="D40" s="332"/>
      <c r="E40" s="272">
        <v>-2</v>
      </c>
      <c r="F40" s="273"/>
      <c r="G40" s="274"/>
      <c r="H40" s="275"/>
      <c r="I40" s="269"/>
      <c r="J40" s="276"/>
      <c r="K40" s="269"/>
      <c r="M40" s="270" t="s">
        <v>173</v>
      </c>
      <c r="O40" s="259"/>
    </row>
    <row r="41" spans="1:15" x14ac:dyDescent="0.2">
      <c r="A41" s="268"/>
      <c r="B41" s="271"/>
      <c r="C41" s="331" t="s">
        <v>174</v>
      </c>
      <c r="D41" s="332"/>
      <c r="E41" s="272">
        <v>-6.9749999999999996</v>
      </c>
      <c r="F41" s="273"/>
      <c r="G41" s="274"/>
      <c r="H41" s="275"/>
      <c r="I41" s="269"/>
      <c r="J41" s="276"/>
      <c r="K41" s="269"/>
      <c r="M41" s="270" t="s">
        <v>174</v>
      </c>
      <c r="O41" s="259"/>
    </row>
    <row r="42" spans="1:15" x14ac:dyDescent="0.2">
      <c r="A42" s="268"/>
      <c r="B42" s="271"/>
      <c r="C42" s="331" t="s">
        <v>175</v>
      </c>
      <c r="D42" s="332"/>
      <c r="E42" s="272">
        <v>46.5</v>
      </c>
      <c r="F42" s="273"/>
      <c r="G42" s="274"/>
      <c r="H42" s="275"/>
      <c r="I42" s="269"/>
      <c r="J42" s="276"/>
      <c r="K42" s="269"/>
      <c r="M42" s="270" t="s">
        <v>175</v>
      </c>
      <c r="O42" s="259"/>
    </row>
    <row r="43" spans="1:15" x14ac:dyDescent="0.2">
      <c r="A43" s="268"/>
      <c r="B43" s="271"/>
      <c r="C43" s="331" t="s">
        <v>176</v>
      </c>
      <c r="D43" s="332"/>
      <c r="E43" s="272">
        <v>-7.2074999999999996</v>
      </c>
      <c r="F43" s="273"/>
      <c r="G43" s="274"/>
      <c r="H43" s="275"/>
      <c r="I43" s="269"/>
      <c r="J43" s="276"/>
      <c r="K43" s="269"/>
      <c r="M43" s="270" t="s">
        <v>176</v>
      </c>
      <c r="O43" s="259"/>
    </row>
    <row r="44" spans="1:15" x14ac:dyDescent="0.2">
      <c r="A44" s="268"/>
      <c r="B44" s="271"/>
      <c r="C44" s="331" t="s">
        <v>177</v>
      </c>
      <c r="D44" s="332"/>
      <c r="E44" s="272">
        <v>-0.30249999999999999</v>
      </c>
      <c r="F44" s="273"/>
      <c r="G44" s="274"/>
      <c r="H44" s="275"/>
      <c r="I44" s="269"/>
      <c r="J44" s="276"/>
      <c r="K44" s="269"/>
      <c r="M44" s="270" t="s">
        <v>177</v>
      </c>
      <c r="O44" s="259"/>
    </row>
    <row r="45" spans="1:15" x14ac:dyDescent="0.2">
      <c r="A45" s="268"/>
      <c r="B45" s="271"/>
      <c r="C45" s="331" t="s">
        <v>178</v>
      </c>
      <c r="D45" s="332"/>
      <c r="E45" s="272">
        <v>-1.395</v>
      </c>
      <c r="F45" s="273"/>
      <c r="G45" s="274"/>
      <c r="H45" s="275"/>
      <c r="I45" s="269"/>
      <c r="J45" s="276"/>
      <c r="K45" s="269"/>
      <c r="M45" s="270" t="s">
        <v>178</v>
      </c>
      <c r="O45" s="259"/>
    </row>
    <row r="46" spans="1:15" x14ac:dyDescent="0.2">
      <c r="A46" s="268"/>
      <c r="B46" s="271"/>
      <c r="C46" s="331" t="s">
        <v>179</v>
      </c>
      <c r="D46" s="332"/>
      <c r="E46" s="272">
        <v>-1.6563000000000001</v>
      </c>
      <c r="F46" s="273"/>
      <c r="G46" s="274"/>
      <c r="H46" s="275"/>
      <c r="I46" s="269"/>
      <c r="J46" s="276"/>
      <c r="K46" s="269"/>
      <c r="M46" s="270" t="s">
        <v>179</v>
      </c>
      <c r="O46" s="259"/>
    </row>
    <row r="47" spans="1:15" x14ac:dyDescent="0.2">
      <c r="A47" s="268"/>
      <c r="B47" s="271"/>
      <c r="C47" s="331" t="s">
        <v>180</v>
      </c>
      <c r="D47" s="332"/>
      <c r="E47" s="272">
        <v>32.7515</v>
      </c>
      <c r="F47" s="273"/>
      <c r="G47" s="274"/>
      <c r="H47" s="275"/>
      <c r="I47" s="269"/>
      <c r="J47" s="276"/>
      <c r="K47" s="269"/>
      <c r="M47" s="270" t="s">
        <v>180</v>
      </c>
      <c r="O47" s="259"/>
    </row>
    <row r="48" spans="1:15" x14ac:dyDescent="0.2">
      <c r="A48" s="268"/>
      <c r="B48" s="271"/>
      <c r="C48" s="331" t="s">
        <v>181</v>
      </c>
      <c r="D48" s="332"/>
      <c r="E48" s="272">
        <v>6.4603999999999999</v>
      </c>
      <c r="F48" s="273"/>
      <c r="G48" s="274"/>
      <c r="H48" s="275"/>
      <c r="I48" s="269"/>
      <c r="J48" s="276"/>
      <c r="K48" s="269"/>
      <c r="M48" s="270" t="s">
        <v>181</v>
      </c>
      <c r="O48" s="259"/>
    </row>
    <row r="49" spans="1:15" x14ac:dyDescent="0.2">
      <c r="A49" s="268"/>
      <c r="B49" s="271"/>
      <c r="C49" s="331" t="s">
        <v>170</v>
      </c>
      <c r="D49" s="332"/>
      <c r="E49" s="272">
        <v>-0.85250000000000004</v>
      </c>
      <c r="F49" s="273"/>
      <c r="G49" s="274"/>
      <c r="H49" s="275"/>
      <c r="I49" s="269"/>
      <c r="J49" s="276"/>
      <c r="K49" s="269"/>
      <c r="M49" s="270" t="s">
        <v>170</v>
      </c>
      <c r="O49" s="259"/>
    </row>
    <row r="50" spans="1:15" x14ac:dyDescent="0.2">
      <c r="A50" s="268"/>
      <c r="B50" s="271"/>
      <c r="C50" s="331" t="s">
        <v>182</v>
      </c>
      <c r="D50" s="332"/>
      <c r="E50" s="272">
        <v>8.1684999999999999</v>
      </c>
      <c r="F50" s="273"/>
      <c r="G50" s="274"/>
      <c r="H50" s="275"/>
      <c r="I50" s="269"/>
      <c r="J50" s="276"/>
      <c r="K50" s="269"/>
      <c r="M50" s="270" t="s">
        <v>182</v>
      </c>
      <c r="O50" s="259"/>
    </row>
    <row r="51" spans="1:15" x14ac:dyDescent="0.2">
      <c r="A51" s="268"/>
      <c r="B51" s="271"/>
      <c r="C51" s="331" t="s">
        <v>183</v>
      </c>
      <c r="D51" s="332"/>
      <c r="E51" s="272">
        <v>9.5263000000000009</v>
      </c>
      <c r="F51" s="273"/>
      <c r="G51" s="274"/>
      <c r="H51" s="275"/>
      <c r="I51" s="269"/>
      <c r="J51" s="276"/>
      <c r="K51" s="269"/>
      <c r="M51" s="270" t="s">
        <v>183</v>
      </c>
      <c r="O51" s="259"/>
    </row>
    <row r="52" spans="1:15" x14ac:dyDescent="0.2">
      <c r="A52" s="268"/>
      <c r="B52" s="271"/>
      <c r="C52" s="331" t="s">
        <v>184</v>
      </c>
      <c r="D52" s="332"/>
      <c r="E52" s="272">
        <v>-2.4024999999999999</v>
      </c>
      <c r="F52" s="273"/>
      <c r="G52" s="274"/>
      <c r="H52" s="275"/>
      <c r="I52" s="269"/>
      <c r="J52" s="276"/>
      <c r="K52" s="269"/>
      <c r="M52" s="270" t="s">
        <v>184</v>
      </c>
      <c r="O52" s="259"/>
    </row>
    <row r="53" spans="1:15" x14ac:dyDescent="0.2">
      <c r="A53" s="268"/>
      <c r="B53" s="271"/>
      <c r="C53" s="331" t="s">
        <v>185</v>
      </c>
      <c r="D53" s="332"/>
      <c r="E53" s="272">
        <v>9.0984999999999996</v>
      </c>
      <c r="F53" s="273"/>
      <c r="G53" s="274"/>
      <c r="H53" s="275"/>
      <c r="I53" s="269"/>
      <c r="J53" s="276"/>
      <c r="K53" s="269"/>
      <c r="M53" s="270" t="s">
        <v>185</v>
      </c>
      <c r="O53" s="259"/>
    </row>
    <row r="54" spans="1:15" x14ac:dyDescent="0.2">
      <c r="A54" s="268"/>
      <c r="B54" s="271"/>
      <c r="C54" s="331" t="s">
        <v>186</v>
      </c>
      <c r="D54" s="332"/>
      <c r="E54" s="272">
        <v>29.605</v>
      </c>
      <c r="F54" s="273"/>
      <c r="G54" s="274"/>
      <c r="H54" s="275"/>
      <c r="I54" s="269"/>
      <c r="J54" s="276"/>
      <c r="K54" s="269"/>
      <c r="M54" s="270" t="s">
        <v>186</v>
      </c>
      <c r="O54" s="259"/>
    </row>
    <row r="55" spans="1:15" x14ac:dyDescent="0.2">
      <c r="A55" s="268"/>
      <c r="B55" s="271"/>
      <c r="C55" s="331" t="s">
        <v>176</v>
      </c>
      <c r="D55" s="332"/>
      <c r="E55" s="272">
        <v>-7.2074999999999996</v>
      </c>
      <c r="F55" s="273"/>
      <c r="G55" s="274"/>
      <c r="H55" s="275"/>
      <c r="I55" s="269"/>
      <c r="J55" s="276"/>
      <c r="K55" s="269"/>
      <c r="M55" s="270" t="s">
        <v>176</v>
      </c>
      <c r="O55" s="259"/>
    </row>
    <row r="56" spans="1:15" x14ac:dyDescent="0.2">
      <c r="A56" s="268"/>
      <c r="B56" s="271"/>
      <c r="C56" s="331" t="s">
        <v>170</v>
      </c>
      <c r="D56" s="332"/>
      <c r="E56" s="272">
        <v>-0.85250000000000004</v>
      </c>
      <c r="F56" s="273"/>
      <c r="G56" s="274"/>
      <c r="H56" s="275"/>
      <c r="I56" s="269"/>
      <c r="J56" s="276"/>
      <c r="K56" s="269"/>
      <c r="M56" s="270" t="s">
        <v>170</v>
      </c>
      <c r="O56" s="259"/>
    </row>
    <row r="57" spans="1:15" x14ac:dyDescent="0.2">
      <c r="A57" s="268"/>
      <c r="B57" s="271"/>
      <c r="C57" s="331" t="s">
        <v>187</v>
      </c>
      <c r="D57" s="332"/>
      <c r="E57" s="272">
        <v>45.786999999999999</v>
      </c>
      <c r="F57" s="273"/>
      <c r="G57" s="274"/>
      <c r="H57" s="275"/>
      <c r="I57" s="269"/>
      <c r="J57" s="276"/>
      <c r="K57" s="269"/>
      <c r="M57" s="270" t="s">
        <v>187</v>
      </c>
      <c r="O57" s="259"/>
    </row>
    <row r="58" spans="1:15" x14ac:dyDescent="0.2">
      <c r="A58" s="268"/>
      <c r="B58" s="271"/>
      <c r="C58" s="331" t="s">
        <v>188</v>
      </c>
      <c r="D58" s="332"/>
      <c r="E58" s="272">
        <v>-7.15</v>
      </c>
      <c r="F58" s="273"/>
      <c r="G58" s="274"/>
      <c r="H58" s="275"/>
      <c r="I58" s="269"/>
      <c r="J58" s="276"/>
      <c r="K58" s="269"/>
      <c r="M58" s="270" t="s">
        <v>188</v>
      </c>
      <c r="O58" s="259"/>
    </row>
    <row r="59" spans="1:15" x14ac:dyDescent="0.2">
      <c r="A59" s="268"/>
      <c r="B59" s="271"/>
      <c r="C59" s="331" t="s">
        <v>189</v>
      </c>
      <c r="D59" s="332"/>
      <c r="E59" s="272">
        <v>-1.7729999999999999</v>
      </c>
      <c r="F59" s="273"/>
      <c r="G59" s="274"/>
      <c r="H59" s="275"/>
      <c r="I59" s="269"/>
      <c r="J59" s="276"/>
      <c r="K59" s="269"/>
      <c r="M59" s="270" t="s">
        <v>189</v>
      </c>
      <c r="O59" s="259"/>
    </row>
    <row r="60" spans="1:15" x14ac:dyDescent="0.2">
      <c r="A60" s="268"/>
      <c r="B60" s="271"/>
      <c r="C60" s="331" t="s">
        <v>190</v>
      </c>
      <c r="D60" s="332"/>
      <c r="E60" s="272">
        <v>-2.0499999999999998</v>
      </c>
      <c r="F60" s="273"/>
      <c r="G60" s="274"/>
      <c r="H60" s="275"/>
      <c r="I60" s="269"/>
      <c r="J60" s="276"/>
      <c r="K60" s="269"/>
      <c r="M60" s="270" t="s">
        <v>190</v>
      </c>
      <c r="O60" s="259"/>
    </row>
    <row r="61" spans="1:15" x14ac:dyDescent="0.2">
      <c r="A61" s="268"/>
      <c r="B61" s="271"/>
      <c r="C61" s="331" t="s">
        <v>174</v>
      </c>
      <c r="D61" s="332"/>
      <c r="E61" s="272">
        <v>-6.9749999999999996</v>
      </c>
      <c r="F61" s="273"/>
      <c r="G61" s="274"/>
      <c r="H61" s="275"/>
      <c r="I61" s="269"/>
      <c r="J61" s="276"/>
      <c r="K61" s="269"/>
      <c r="M61" s="270" t="s">
        <v>174</v>
      </c>
      <c r="O61" s="259"/>
    </row>
    <row r="62" spans="1:15" x14ac:dyDescent="0.2">
      <c r="A62" s="268"/>
      <c r="B62" s="271"/>
      <c r="C62" s="331" t="s">
        <v>191</v>
      </c>
      <c r="D62" s="332"/>
      <c r="E62" s="272">
        <v>100.42700000000001</v>
      </c>
      <c r="F62" s="273"/>
      <c r="G62" s="274"/>
      <c r="H62" s="275"/>
      <c r="I62" s="269"/>
      <c r="J62" s="276"/>
      <c r="K62" s="269"/>
      <c r="M62" s="270" t="s">
        <v>191</v>
      </c>
      <c r="O62" s="259"/>
    </row>
    <row r="63" spans="1:15" x14ac:dyDescent="0.2">
      <c r="A63" s="268"/>
      <c r="B63" s="271"/>
      <c r="C63" s="331" t="s">
        <v>192</v>
      </c>
      <c r="D63" s="332"/>
      <c r="E63" s="272">
        <v>-19.22</v>
      </c>
      <c r="F63" s="273"/>
      <c r="G63" s="274"/>
      <c r="H63" s="275"/>
      <c r="I63" s="269"/>
      <c r="J63" s="276"/>
      <c r="K63" s="269"/>
      <c r="M63" s="270" t="s">
        <v>192</v>
      </c>
      <c r="O63" s="259"/>
    </row>
    <row r="64" spans="1:15" x14ac:dyDescent="0.2">
      <c r="A64" s="268"/>
      <c r="B64" s="271"/>
      <c r="C64" s="331" t="s">
        <v>170</v>
      </c>
      <c r="D64" s="332"/>
      <c r="E64" s="272">
        <v>-0.85250000000000004</v>
      </c>
      <c r="F64" s="273"/>
      <c r="G64" s="274"/>
      <c r="H64" s="275"/>
      <c r="I64" s="269"/>
      <c r="J64" s="276"/>
      <c r="K64" s="269"/>
      <c r="M64" s="270" t="s">
        <v>170</v>
      </c>
      <c r="O64" s="259"/>
    </row>
    <row r="65" spans="1:15" x14ac:dyDescent="0.2">
      <c r="A65" s="268"/>
      <c r="B65" s="271"/>
      <c r="C65" s="331" t="s">
        <v>193</v>
      </c>
      <c r="D65" s="332"/>
      <c r="E65" s="272">
        <v>-4.1849999999999996</v>
      </c>
      <c r="F65" s="273"/>
      <c r="G65" s="274"/>
      <c r="H65" s="275"/>
      <c r="I65" s="269"/>
      <c r="J65" s="276"/>
      <c r="K65" s="269"/>
      <c r="M65" s="270" t="s">
        <v>193</v>
      </c>
      <c r="O65" s="259"/>
    </row>
    <row r="66" spans="1:15" x14ac:dyDescent="0.2">
      <c r="A66" s="268"/>
      <c r="B66" s="271"/>
      <c r="C66" s="331" t="s">
        <v>194</v>
      </c>
      <c r="D66" s="332"/>
      <c r="E66" s="272">
        <v>-2.0537000000000001</v>
      </c>
      <c r="F66" s="273"/>
      <c r="G66" s="274"/>
      <c r="H66" s="275"/>
      <c r="I66" s="269"/>
      <c r="J66" s="276"/>
      <c r="K66" s="269"/>
      <c r="M66" s="270" t="s">
        <v>194</v>
      </c>
      <c r="O66" s="259"/>
    </row>
    <row r="67" spans="1:15" x14ac:dyDescent="0.2">
      <c r="A67" s="268"/>
      <c r="B67" s="271"/>
      <c r="C67" s="331" t="s">
        <v>195</v>
      </c>
      <c r="D67" s="332"/>
      <c r="E67" s="272">
        <v>28.956499999999998</v>
      </c>
      <c r="F67" s="273"/>
      <c r="G67" s="274"/>
      <c r="H67" s="275"/>
      <c r="I67" s="269"/>
      <c r="J67" s="276"/>
      <c r="K67" s="269"/>
      <c r="M67" s="270" t="s">
        <v>195</v>
      </c>
      <c r="O67" s="259"/>
    </row>
    <row r="68" spans="1:15" x14ac:dyDescent="0.2">
      <c r="A68" s="268"/>
      <c r="B68" s="271"/>
      <c r="C68" s="331" t="s">
        <v>196</v>
      </c>
      <c r="D68" s="332"/>
      <c r="E68" s="272">
        <v>5.1736000000000004</v>
      </c>
      <c r="F68" s="273"/>
      <c r="G68" s="274"/>
      <c r="H68" s="275"/>
      <c r="I68" s="269"/>
      <c r="J68" s="276"/>
      <c r="K68" s="269"/>
      <c r="M68" s="270" t="s">
        <v>196</v>
      </c>
      <c r="O68" s="259"/>
    </row>
    <row r="69" spans="1:15" x14ac:dyDescent="0.2">
      <c r="A69" s="268"/>
      <c r="B69" s="271"/>
      <c r="C69" s="331" t="s">
        <v>170</v>
      </c>
      <c r="D69" s="332"/>
      <c r="E69" s="272">
        <v>-0.85250000000000004</v>
      </c>
      <c r="F69" s="273"/>
      <c r="G69" s="274"/>
      <c r="H69" s="275"/>
      <c r="I69" s="269"/>
      <c r="J69" s="276"/>
      <c r="K69" s="269"/>
      <c r="M69" s="270" t="s">
        <v>170</v>
      </c>
      <c r="O69" s="259"/>
    </row>
    <row r="70" spans="1:15" x14ac:dyDescent="0.2">
      <c r="A70" s="268"/>
      <c r="B70" s="271"/>
      <c r="C70" s="331" t="s">
        <v>197</v>
      </c>
      <c r="D70" s="332"/>
      <c r="E70" s="272">
        <v>7.6414999999999997</v>
      </c>
      <c r="F70" s="273"/>
      <c r="G70" s="274"/>
      <c r="H70" s="275"/>
      <c r="I70" s="269"/>
      <c r="J70" s="276"/>
      <c r="K70" s="269"/>
      <c r="M70" s="270" t="s">
        <v>197</v>
      </c>
      <c r="O70" s="259"/>
    </row>
    <row r="71" spans="1:15" x14ac:dyDescent="0.2">
      <c r="A71" s="268"/>
      <c r="B71" s="271"/>
      <c r="C71" s="331" t="s">
        <v>198</v>
      </c>
      <c r="D71" s="332"/>
      <c r="E71" s="272">
        <v>8.6999999999999993</v>
      </c>
      <c r="F71" s="273"/>
      <c r="G71" s="274"/>
      <c r="H71" s="275"/>
      <c r="I71" s="269"/>
      <c r="J71" s="276"/>
      <c r="K71" s="269"/>
      <c r="M71" s="270" t="s">
        <v>198</v>
      </c>
      <c r="O71" s="259"/>
    </row>
    <row r="72" spans="1:15" x14ac:dyDescent="0.2">
      <c r="A72" s="268"/>
      <c r="B72" s="271"/>
      <c r="C72" s="331" t="s">
        <v>184</v>
      </c>
      <c r="D72" s="332"/>
      <c r="E72" s="272">
        <v>-2.4024999999999999</v>
      </c>
      <c r="F72" s="273"/>
      <c r="G72" s="274"/>
      <c r="H72" s="275"/>
      <c r="I72" s="269"/>
      <c r="J72" s="276"/>
      <c r="K72" s="269"/>
      <c r="M72" s="270" t="s">
        <v>184</v>
      </c>
      <c r="O72" s="259"/>
    </row>
    <row r="73" spans="1:15" x14ac:dyDescent="0.2">
      <c r="A73" s="268"/>
      <c r="B73" s="271"/>
      <c r="C73" s="331" t="s">
        <v>197</v>
      </c>
      <c r="D73" s="332"/>
      <c r="E73" s="272">
        <v>7.6414999999999997</v>
      </c>
      <c r="F73" s="273"/>
      <c r="G73" s="274"/>
      <c r="H73" s="275"/>
      <c r="I73" s="269"/>
      <c r="J73" s="276"/>
      <c r="K73" s="269"/>
      <c r="M73" s="270" t="s">
        <v>197</v>
      </c>
      <c r="O73" s="259"/>
    </row>
    <row r="74" spans="1:15" x14ac:dyDescent="0.2">
      <c r="A74" s="268"/>
      <c r="B74" s="271"/>
      <c r="C74" s="331" t="s">
        <v>199</v>
      </c>
      <c r="D74" s="332"/>
      <c r="E74" s="272">
        <v>28.594000000000001</v>
      </c>
      <c r="F74" s="273"/>
      <c r="G74" s="274"/>
      <c r="H74" s="275"/>
      <c r="I74" s="269"/>
      <c r="J74" s="276"/>
      <c r="K74" s="269"/>
      <c r="M74" s="270" t="s">
        <v>199</v>
      </c>
      <c r="O74" s="259"/>
    </row>
    <row r="75" spans="1:15" x14ac:dyDescent="0.2">
      <c r="A75" s="268"/>
      <c r="B75" s="271"/>
      <c r="C75" s="331" t="s">
        <v>176</v>
      </c>
      <c r="D75" s="332"/>
      <c r="E75" s="272">
        <v>-7.2074999999999996</v>
      </c>
      <c r="F75" s="273"/>
      <c r="G75" s="274"/>
      <c r="H75" s="275"/>
      <c r="I75" s="269"/>
      <c r="J75" s="276"/>
      <c r="K75" s="269"/>
      <c r="M75" s="270" t="s">
        <v>176</v>
      </c>
      <c r="O75" s="259"/>
    </row>
    <row r="76" spans="1:15" x14ac:dyDescent="0.2">
      <c r="A76" s="268"/>
      <c r="B76" s="271"/>
      <c r="C76" s="331" t="s">
        <v>170</v>
      </c>
      <c r="D76" s="332"/>
      <c r="E76" s="272">
        <v>-0.85250000000000004</v>
      </c>
      <c r="F76" s="273"/>
      <c r="G76" s="274"/>
      <c r="H76" s="275"/>
      <c r="I76" s="269"/>
      <c r="J76" s="276"/>
      <c r="K76" s="269"/>
      <c r="M76" s="270" t="s">
        <v>170</v>
      </c>
      <c r="O76" s="259"/>
    </row>
    <row r="77" spans="1:15" x14ac:dyDescent="0.2">
      <c r="A77" s="268"/>
      <c r="B77" s="271"/>
      <c r="C77" s="331" t="s">
        <v>200</v>
      </c>
      <c r="D77" s="332"/>
      <c r="E77" s="272">
        <v>55.97</v>
      </c>
      <c r="F77" s="273"/>
      <c r="G77" s="274"/>
      <c r="H77" s="275"/>
      <c r="I77" s="269"/>
      <c r="J77" s="276"/>
      <c r="K77" s="269"/>
      <c r="M77" s="270" t="s">
        <v>200</v>
      </c>
      <c r="O77" s="259"/>
    </row>
    <row r="78" spans="1:15" x14ac:dyDescent="0.2">
      <c r="A78" s="268"/>
      <c r="B78" s="271"/>
      <c r="C78" s="331" t="s">
        <v>201</v>
      </c>
      <c r="D78" s="332"/>
      <c r="E78" s="272">
        <v>-12.012499999999999</v>
      </c>
      <c r="F78" s="273"/>
      <c r="G78" s="274"/>
      <c r="H78" s="275"/>
      <c r="I78" s="269"/>
      <c r="J78" s="276"/>
      <c r="K78" s="269"/>
      <c r="M78" s="270" t="s">
        <v>201</v>
      </c>
      <c r="O78" s="259"/>
    </row>
    <row r="79" spans="1:15" x14ac:dyDescent="0.2">
      <c r="A79" s="268"/>
      <c r="B79" s="271"/>
      <c r="C79" s="331" t="s">
        <v>202</v>
      </c>
      <c r="D79" s="332"/>
      <c r="E79" s="272">
        <v>-1.7050000000000001</v>
      </c>
      <c r="F79" s="273"/>
      <c r="G79" s="274"/>
      <c r="H79" s="275"/>
      <c r="I79" s="269"/>
      <c r="J79" s="276"/>
      <c r="K79" s="269"/>
      <c r="M79" s="270" t="s">
        <v>202</v>
      </c>
      <c r="O79" s="259"/>
    </row>
    <row r="80" spans="1:15" x14ac:dyDescent="0.2">
      <c r="A80" s="268"/>
      <c r="B80" s="271"/>
      <c r="C80" s="331" t="s">
        <v>203</v>
      </c>
      <c r="D80" s="332"/>
      <c r="E80" s="272">
        <v>54.563499999999998</v>
      </c>
      <c r="F80" s="273"/>
      <c r="G80" s="274"/>
      <c r="H80" s="275"/>
      <c r="I80" s="269"/>
      <c r="J80" s="276"/>
      <c r="K80" s="269"/>
      <c r="M80" s="270" t="s">
        <v>203</v>
      </c>
      <c r="O80" s="259"/>
    </row>
    <row r="81" spans="1:80" x14ac:dyDescent="0.2">
      <c r="A81" s="268"/>
      <c r="B81" s="271"/>
      <c r="C81" s="331" t="s">
        <v>189</v>
      </c>
      <c r="D81" s="332"/>
      <c r="E81" s="272">
        <v>-1.7729999999999999</v>
      </c>
      <c r="F81" s="273"/>
      <c r="G81" s="274"/>
      <c r="H81" s="275"/>
      <c r="I81" s="269"/>
      <c r="J81" s="276"/>
      <c r="K81" s="269"/>
      <c r="M81" s="270" t="s">
        <v>189</v>
      </c>
      <c r="O81" s="259"/>
    </row>
    <row r="82" spans="1:80" x14ac:dyDescent="0.2">
      <c r="A82" s="268"/>
      <c r="B82" s="271"/>
      <c r="C82" s="331" t="s">
        <v>204</v>
      </c>
      <c r="D82" s="332"/>
      <c r="E82" s="272">
        <v>36.308</v>
      </c>
      <c r="F82" s="273"/>
      <c r="G82" s="274"/>
      <c r="H82" s="275"/>
      <c r="I82" s="269"/>
      <c r="J82" s="276"/>
      <c r="K82" s="269"/>
      <c r="M82" s="270" t="s">
        <v>204</v>
      </c>
      <c r="O82" s="259"/>
    </row>
    <row r="83" spans="1:80" x14ac:dyDescent="0.2">
      <c r="A83" s="268"/>
      <c r="B83" s="271"/>
      <c r="C83" s="331" t="s">
        <v>188</v>
      </c>
      <c r="D83" s="332"/>
      <c r="E83" s="272">
        <v>-7.15</v>
      </c>
      <c r="F83" s="273"/>
      <c r="G83" s="274"/>
      <c r="H83" s="275"/>
      <c r="I83" s="269"/>
      <c r="J83" s="276"/>
      <c r="K83" s="269"/>
      <c r="M83" s="270" t="s">
        <v>188</v>
      </c>
      <c r="O83" s="259"/>
    </row>
    <row r="84" spans="1:80" x14ac:dyDescent="0.2">
      <c r="A84" s="268"/>
      <c r="B84" s="271"/>
      <c r="C84" s="331" t="s">
        <v>189</v>
      </c>
      <c r="D84" s="332"/>
      <c r="E84" s="272">
        <v>-1.7729999999999999</v>
      </c>
      <c r="F84" s="273"/>
      <c r="G84" s="274"/>
      <c r="H84" s="275"/>
      <c r="I84" s="269"/>
      <c r="J84" s="276"/>
      <c r="K84" s="269"/>
      <c r="M84" s="270" t="s">
        <v>189</v>
      </c>
      <c r="O84" s="259"/>
    </row>
    <row r="85" spans="1:80" x14ac:dyDescent="0.2">
      <c r="A85" s="268"/>
      <c r="B85" s="271"/>
      <c r="C85" s="331" t="s">
        <v>173</v>
      </c>
      <c r="D85" s="332"/>
      <c r="E85" s="272">
        <v>-2</v>
      </c>
      <c r="F85" s="273"/>
      <c r="G85" s="274"/>
      <c r="H85" s="275"/>
      <c r="I85" s="269"/>
      <c r="J85" s="276"/>
      <c r="K85" s="269"/>
      <c r="M85" s="270" t="s">
        <v>173</v>
      </c>
      <c r="O85" s="259"/>
    </row>
    <row r="86" spans="1:80" x14ac:dyDescent="0.2">
      <c r="A86" s="260">
        <v>7</v>
      </c>
      <c r="B86" s="261" t="s">
        <v>205</v>
      </c>
      <c r="C86" s="297" t="s">
        <v>206</v>
      </c>
      <c r="D86" s="263" t="s">
        <v>165</v>
      </c>
      <c r="E86" s="264">
        <v>164.11699999999999</v>
      </c>
      <c r="F86" s="264">
        <v>0</v>
      </c>
      <c r="G86" s="265">
        <f>E86*F86</f>
        <v>0</v>
      </c>
      <c r="H86" s="266">
        <v>0</v>
      </c>
      <c r="I86" s="267">
        <f>E86*H86</f>
        <v>0</v>
      </c>
      <c r="J86" s="266">
        <v>0</v>
      </c>
      <c r="K86" s="267">
        <f>E86*J86</f>
        <v>0</v>
      </c>
      <c r="O86" s="259">
        <v>2</v>
      </c>
      <c r="AA86" s="232">
        <v>1</v>
      </c>
      <c r="AB86" s="232">
        <v>1</v>
      </c>
      <c r="AC86" s="232">
        <v>1</v>
      </c>
      <c r="AZ86" s="232">
        <v>1</v>
      </c>
      <c r="BA86" s="232">
        <f>IF(AZ86=1,G86,0)</f>
        <v>0</v>
      </c>
      <c r="BB86" s="232">
        <f>IF(AZ86=2,G86,0)</f>
        <v>0</v>
      </c>
      <c r="BC86" s="232">
        <f>IF(AZ86=3,G86,0)</f>
        <v>0</v>
      </c>
      <c r="BD86" s="232">
        <f>IF(AZ86=4,G86,0)</f>
        <v>0</v>
      </c>
      <c r="BE86" s="232">
        <f>IF(AZ86=5,G86,0)</f>
        <v>0</v>
      </c>
      <c r="CA86" s="259">
        <v>1</v>
      </c>
      <c r="CB86" s="259">
        <v>1</v>
      </c>
    </row>
    <row r="87" spans="1:80" x14ac:dyDescent="0.2">
      <c r="A87" s="268"/>
      <c r="B87" s="271"/>
      <c r="C87" s="331" t="s">
        <v>207</v>
      </c>
      <c r="D87" s="332"/>
      <c r="E87" s="272">
        <v>29.1555</v>
      </c>
      <c r="F87" s="273"/>
      <c r="G87" s="274"/>
      <c r="H87" s="275"/>
      <c r="I87" s="269"/>
      <c r="J87" s="276"/>
      <c r="K87" s="269"/>
      <c r="M87" s="270" t="s">
        <v>207</v>
      </c>
      <c r="O87" s="259"/>
    </row>
    <row r="88" spans="1:80" x14ac:dyDescent="0.2">
      <c r="A88" s="268"/>
      <c r="B88" s="271"/>
      <c r="C88" s="331" t="s">
        <v>208</v>
      </c>
      <c r="D88" s="332"/>
      <c r="E88" s="272">
        <v>7.75</v>
      </c>
      <c r="F88" s="273"/>
      <c r="G88" s="274"/>
      <c r="H88" s="275"/>
      <c r="I88" s="269"/>
      <c r="J88" s="276"/>
      <c r="K88" s="269"/>
      <c r="M88" s="270" t="s">
        <v>208</v>
      </c>
      <c r="O88" s="259"/>
    </row>
    <row r="89" spans="1:80" x14ac:dyDescent="0.2">
      <c r="A89" s="268"/>
      <c r="B89" s="271"/>
      <c r="C89" s="331" t="s">
        <v>209</v>
      </c>
      <c r="D89" s="332"/>
      <c r="E89" s="272">
        <v>-2.7240000000000002</v>
      </c>
      <c r="F89" s="273"/>
      <c r="G89" s="274"/>
      <c r="H89" s="275"/>
      <c r="I89" s="269"/>
      <c r="J89" s="276"/>
      <c r="K89" s="269"/>
      <c r="M89" s="270" t="s">
        <v>209</v>
      </c>
      <c r="O89" s="259"/>
    </row>
    <row r="90" spans="1:80" x14ac:dyDescent="0.2">
      <c r="A90" s="268"/>
      <c r="B90" s="271"/>
      <c r="C90" s="331" t="s">
        <v>210</v>
      </c>
      <c r="D90" s="332"/>
      <c r="E90" s="272">
        <v>15.159000000000001</v>
      </c>
      <c r="F90" s="273"/>
      <c r="G90" s="274"/>
      <c r="H90" s="275"/>
      <c r="I90" s="269"/>
      <c r="J90" s="276"/>
      <c r="K90" s="269"/>
      <c r="M90" s="270" t="s">
        <v>210</v>
      </c>
      <c r="O90" s="259"/>
    </row>
    <row r="91" spans="1:80" x14ac:dyDescent="0.2">
      <c r="A91" s="268"/>
      <c r="B91" s="271"/>
      <c r="C91" s="331" t="s">
        <v>211</v>
      </c>
      <c r="D91" s="332"/>
      <c r="E91" s="272">
        <v>5.58</v>
      </c>
      <c r="F91" s="273"/>
      <c r="G91" s="274"/>
      <c r="H91" s="275"/>
      <c r="I91" s="269"/>
      <c r="J91" s="276"/>
      <c r="K91" s="269"/>
      <c r="M91" s="270" t="s">
        <v>211</v>
      </c>
      <c r="O91" s="259"/>
    </row>
    <row r="92" spans="1:80" x14ac:dyDescent="0.2">
      <c r="A92" s="268"/>
      <c r="B92" s="271"/>
      <c r="C92" s="331" t="s">
        <v>212</v>
      </c>
      <c r="D92" s="332"/>
      <c r="E92" s="272">
        <v>5.7350000000000003</v>
      </c>
      <c r="F92" s="273"/>
      <c r="G92" s="274"/>
      <c r="H92" s="275"/>
      <c r="I92" s="269"/>
      <c r="J92" s="276"/>
      <c r="K92" s="269"/>
      <c r="M92" s="270" t="s">
        <v>212</v>
      </c>
      <c r="O92" s="259"/>
    </row>
    <row r="93" spans="1:80" x14ac:dyDescent="0.2">
      <c r="A93" s="268"/>
      <c r="B93" s="271"/>
      <c r="C93" s="331" t="s">
        <v>213</v>
      </c>
      <c r="D93" s="332"/>
      <c r="E93" s="272">
        <v>30.023499999999999</v>
      </c>
      <c r="F93" s="273"/>
      <c r="G93" s="274"/>
      <c r="H93" s="275"/>
      <c r="I93" s="269"/>
      <c r="J93" s="276"/>
      <c r="K93" s="269"/>
      <c r="M93" s="270" t="s">
        <v>213</v>
      </c>
      <c r="O93" s="259"/>
    </row>
    <row r="94" spans="1:80" x14ac:dyDescent="0.2">
      <c r="A94" s="268"/>
      <c r="B94" s="271"/>
      <c r="C94" s="331" t="s">
        <v>209</v>
      </c>
      <c r="D94" s="332"/>
      <c r="E94" s="272">
        <v>-2.7240000000000002</v>
      </c>
      <c r="F94" s="273"/>
      <c r="G94" s="274"/>
      <c r="H94" s="275"/>
      <c r="I94" s="269"/>
      <c r="J94" s="276"/>
      <c r="K94" s="269"/>
      <c r="M94" s="270" t="s">
        <v>209</v>
      </c>
      <c r="O94" s="259"/>
    </row>
    <row r="95" spans="1:80" x14ac:dyDescent="0.2">
      <c r="A95" s="268"/>
      <c r="B95" s="271"/>
      <c r="C95" s="331" t="s">
        <v>214</v>
      </c>
      <c r="D95" s="332"/>
      <c r="E95" s="272">
        <v>15.624000000000001</v>
      </c>
      <c r="F95" s="273"/>
      <c r="G95" s="274"/>
      <c r="H95" s="275"/>
      <c r="I95" s="269"/>
      <c r="J95" s="276"/>
      <c r="K95" s="269"/>
      <c r="M95" s="270" t="s">
        <v>214</v>
      </c>
      <c r="O95" s="259"/>
    </row>
    <row r="96" spans="1:80" x14ac:dyDescent="0.2">
      <c r="A96" s="268"/>
      <c r="B96" s="271"/>
      <c r="C96" s="331" t="s">
        <v>211</v>
      </c>
      <c r="D96" s="332"/>
      <c r="E96" s="272">
        <v>5.58</v>
      </c>
      <c r="F96" s="273"/>
      <c r="G96" s="274"/>
      <c r="H96" s="275"/>
      <c r="I96" s="269"/>
      <c r="J96" s="276"/>
      <c r="K96" s="269"/>
      <c r="M96" s="270" t="s">
        <v>211</v>
      </c>
      <c r="O96" s="259"/>
    </row>
    <row r="97" spans="1:80" x14ac:dyDescent="0.2">
      <c r="A97" s="268"/>
      <c r="B97" s="271"/>
      <c r="C97" s="331" t="s">
        <v>212</v>
      </c>
      <c r="D97" s="332"/>
      <c r="E97" s="272">
        <v>5.7350000000000003</v>
      </c>
      <c r="F97" s="273"/>
      <c r="G97" s="274"/>
      <c r="H97" s="275"/>
      <c r="I97" s="269"/>
      <c r="J97" s="276"/>
      <c r="K97" s="269"/>
      <c r="M97" s="270" t="s">
        <v>212</v>
      </c>
      <c r="O97" s="259"/>
    </row>
    <row r="98" spans="1:80" x14ac:dyDescent="0.2">
      <c r="A98" s="268"/>
      <c r="B98" s="271"/>
      <c r="C98" s="331" t="s">
        <v>215</v>
      </c>
      <c r="D98" s="332"/>
      <c r="E98" s="272">
        <v>28.071999999999999</v>
      </c>
      <c r="F98" s="273"/>
      <c r="G98" s="274"/>
      <c r="H98" s="275"/>
      <c r="I98" s="269"/>
      <c r="J98" s="276"/>
      <c r="K98" s="269"/>
      <c r="M98" s="270" t="s">
        <v>215</v>
      </c>
      <c r="O98" s="259"/>
    </row>
    <row r="99" spans="1:80" x14ac:dyDescent="0.2">
      <c r="A99" s="268"/>
      <c r="B99" s="271"/>
      <c r="C99" s="331" t="s">
        <v>216</v>
      </c>
      <c r="D99" s="332"/>
      <c r="E99" s="272">
        <v>-4.05</v>
      </c>
      <c r="F99" s="273"/>
      <c r="G99" s="274"/>
      <c r="H99" s="275"/>
      <c r="I99" s="269"/>
      <c r="J99" s="276"/>
      <c r="K99" s="269"/>
      <c r="M99" s="270" t="s">
        <v>216</v>
      </c>
      <c r="O99" s="259"/>
    </row>
    <row r="100" spans="1:80" x14ac:dyDescent="0.2">
      <c r="A100" s="268"/>
      <c r="B100" s="271"/>
      <c r="C100" s="331" t="s">
        <v>217</v>
      </c>
      <c r="D100" s="332"/>
      <c r="E100" s="272">
        <v>14.616</v>
      </c>
      <c r="F100" s="273"/>
      <c r="G100" s="274"/>
      <c r="H100" s="275"/>
      <c r="I100" s="269"/>
      <c r="J100" s="276"/>
      <c r="K100" s="269"/>
      <c r="M100" s="270" t="s">
        <v>217</v>
      </c>
      <c r="O100" s="259"/>
    </row>
    <row r="101" spans="1:80" x14ac:dyDescent="0.2">
      <c r="A101" s="268"/>
      <c r="B101" s="271"/>
      <c r="C101" s="331" t="s">
        <v>218</v>
      </c>
      <c r="D101" s="332"/>
      <c r="E101" s="272">
        <v>5.3650000000000002</v>
      </c>
      <c r="F101" s="273"/>
      <c r="G101" s="274"/>
      <c r="H101" s="275"/>
      <c r="I101" s="269"/>
      <c r="J101" s="276"/>
      <c r="K101" s="269"/>
      <c r="M101" s="270" t="s">
        <v>218</v>
      </c>
      <c r="O101" s="259"/>
    </row>
    <row r="102" spans="1:80" x14ac:dyDescent="0.2">
      <c r="A102" s="268"/>
      <c r="B102" s="271"/>
      <c r="C102" s="331" t="s">
        <v>219</v>
      </c>
      <c r="D102" s="332"/>
      <c r="E102" s="272">
        <v>5.22</v>
      </c>
      <c r="F102" s="273"/>
      <c r="G102" s="274"/>
      <c r="H102" s="275"/>
      <c r="I102" s="269"/>
      <c r="J102" s="276"/>
      <c r="K102" s="269"/>
      <c r="M102" s="270" t="s">
        <v>219</v>
      </c>
      <c r="O102" s="259"/>
    </row>
    <row r="103" spans="1:80" x14ac:dyDescent="0.2">
      <c r="A103" s="260">
        <v>8</v>
      </c>
      <c r="B103" s="261" t="s">
        <v>220</v>
      </c>
      <c r="C103" s="297" t="s">
        <v>221</v>
      </c>
      <c r="D103" s="263" t="s">
        <v>165</v>
      </c>
      <c r="E103" s="264">
        <v>36.975000000000001</v>
      </c>
      <c r="F103" s="264">
        <v>0</v>
      </c>
      <c r="G103" s="265">
        <f>E103*F103</f>
        <v>0</v>
      </c>
      <c r="H103" s="266">
        <v>0</v>
      </c>
      <c r="I103" s="267">
        <f>E103*H103</f>
        <v>0</v>
      </c>
      <c r="J103" s="266">
        <v>0</v>
      </c>
      <c r="K103" s="267">
        <f>E103*J103</f>
        <v>0</v>
      </c>
      <c r="O103" s="259">
        <v>2</v>
      </c>
      <c r="AA103" s="232">
        <v>1</v>
      </c>
      <c r="AB103" s="232">
        <v>1</v>
      </c>
      <c r="AC103" s="232">
        <v>1</v>
      </c>
      <c r="AZ103" s="232">
        <v>1</v>
      </c>
      <c r="BA103" s="232">
        <f>IF(AZ103=1,G103,0)</f>
        <v>0</v>
      </c>
      <c r="BB103" s="232">
        <f>IF(AZ103=2,G103,0)</f>
        <v>0</v>
      </c>
      <c r="BC103" s="232">
        <f>IF(AZ103=3,G103,0)</f>
        <v>0</v>
      </c>
      <c r="BD103" s="232">
        <f>IF(AZ103=4,G103,0)</f>
        <v>0</v>
      </c>
      <c r="BE103" s="232">
        <f>IF(AZ103=5,G103,0)</f>
        <v>0</v>
      </c>
      <c r="CA103" s="259">
        <v>1</v>
      </c>
      <c r="CB103" s="259">
        <v>1</v>
      </c>
    </row>
    <row r="104" spans="1:80" x14ac:dyDescent="0.2">
      <c r="A104" s="268"/>
      <c r="B104" s="271"/>
      <c r="C104" s="331" t="s">
        <v>222</v>
      </c>
      <c r="D104" s="332"/>
      <c r="E104" s="272">
        <v>8.4</v>
      </c>
      <c r="F104" s="273"/>
      <c r="G104" s="274"/>
      <c r="H104" s="275"/>
      <c r="I104" s="269"/>
      <c r="J104" s="276"/>
      <c r="K104" s="269"/>
      <c r="M104" s="270" t="s">
        <v>222</v>
      </c>
      <c r="O104" s="259"/>
    </row>
    <row r="105" spans="1:80" x14ac:dyDescent="0.2">
      <c r="A105" s="268"/>
      <c r="B105" s="271"/>
      <c r="C105" s="331" t="s">
        <v>223</v>
      </c>
      <c r="D105" s="332"/>
      <c r="E105" s="272">
        <v>32.625</v>
      </c>
      <c r="F105" s="273"/>
      <c r="G105" s="274"/>
      <c r="H105" s="275"/>
      <c r="I105" s="269"/>
      <c r="J105" s="276"/>
      <c r="K105" s="269"/>
      <c r="M105" s="270" t="s">
        <v>223</v>
      </c>
      <c r="O105" s="259"/>
    </row>
    <row r="106" spans="1:80" x14ac:dyDescent="0.2">
      <c r="A106" s="268"/>
      <c r="B106" s="271"/>
      <c r="C106" s="331" t="s">
        <v>216</v>
      </c>
      <c r="D106" s="332"/>
      <c r="E106" s="272">
        <v>-4.05</v>
      </c>
      <c r="F106" s="273"/>
      <c r="G106" s="274"/>
      <c r="H106" s="275"/>
      <c r="I106" s="269"/>
      <c r="J106" s="276"/>
      <c r="K106" s="269"/>
      <c r="M106" s="270" t="s">
        <v>216</v>
      </c>
      <c r="O106" s="259"/>
    </row>
    <row r="107" spans="1:80" x14ac:dyDescent="0.2">
      <c r="A107" s="260">
        <v>9</v>
      </c>
      <c r="B107" s="261" t="s">
        <v>224</v>
      </c>
      <c r="C107" s="297" t="s">
        <v>225</v>
      </c>
      <c r="D107" s="263" t="s">
        <v>165</v>
      </c>
      <c r="E107" s="264">
        <v>29.343399999999999</v>
      </c>
      <c r="F107" s="264">
        <v>0</v>
      </c>
      <c r="G107" s="265">
        <f>E107*F107</f>
        <v>0</v>
      </c>
      <c r="H107" s="266">
        <v>0</v>
      </c>
      <c r="I107" s="267">
        <f>E107*H107</f>
        <v>0</v>
      </c>
      <c r="J107" s="266">
        <v>0</v>
      </c>
      <c r="K107" s="267">
        <f>E107*J107</f>
        <v>0</v>
      </c>
      <c r="O107" s="259">
        <v>2</v>
      </c>
      <c r="AA107" s="232">
        <v>1</v>
      </c>
      <c r="AB107" s="232">
        <v>1</v>
      </c>
      <c r="AC107" s="232">
        <v>1</v>
      </c>
      <c r="AZ107" s="232">
        <v>1</v>
      </c>
      <c r="BA107" s="232">
        <f>IF(AZ107=1,G107,0)</f>
        <v>0</v>
      </c>
      <c r="BB107" s="232">
        <f>IF(AZ107=2,G107,0)</f>
        <v>0</v>
      </c>
      <c r="BC107" s="232">
        <f>IF(AZ107=3,G107,0)</f>
        <v>0</v>
      </c>
      <c r="BD107" s="232">
        <f>IF(AZ107=4,G107,0)</f>
        <v>0</v>
      </c>
      <c r="BE107" s="232">
        <f>IF(AZ107=5,G107,0)</f>
        <v>0</v>
      </c>
      <c r="CA107" s="259">
        <v>1</v>
      </c>
      <c r="CB107" s="259">
        <v>1</v>
      </c>
    </row>
    <row r="108" spans="1:80" x14ac:dyDescent="0.2">
      <c r="A108" s="268"/>
      <c r="B108" s="271"/>
      <c r="C108" s="331" t="s">
        <v>226</v>
      </c>
      <c r="D108" s="332"/>
      <c r="E108" s="272">
        <v>9.6389999999999993</v>
      </c>
      <c r="F108" s="273"/>
      <c r="G108" s="274"/>
      <c r="H108" s="275"/>
      <c r="I108" s="269"/>
      <c r="J108" s="276"/>
      <c r="K108" s="269"/>
      <c r="M108" s="270" t="s">
        <v>226</v>
      </c>
      <c r="O108" s="259"/>
    </row>
    <row r="109" spans="1:80" x14ac:dyDescent="0.2">
      <c r="A109" s="268"/>
      <c r="B109" s="271"/>
      <c r="C109" s="331" t="s">
        <v>227</v>
      </c>
      <c r="D109" s="332"/>
      <c r="E109" s="272">
        <v>1.1051</v>
      </c>
      <c r="F109" s="273"/>
      <c r="G109" s="274"/>
      <c r="H109" s="275"/>
      <c r="I109" s="269"/>
      <c r="J109" s="276"/>
      <c r="K109" s="269"/>
      <c r="M109" s="270" t="s">
        <v>227</v>
      </c>
      <c r="O109" s="259"/>
    </row>
    <row r="110" spans="1:80" x14ac:dyDescent="0.2">
      <c r="A110" s="268"/>
      <c r="B110" s="271"/>
      <c r="C110" s="331" t="s">
        <v>228</v>
      </c>
      <c r="D110" s="332"/>
      <c r="E110" s="272">
        <v>1.5532999999999999</v>
      </c>
      <c r="F110" s="273"/>
      <c r="G110" s="274"/>
      <c r="H110" s="275"/>
      <c r="I110" s="269"/>
      <c r="J110" s="276"/>
      <c r="K110" s="269"/>
      <c r="M110" s="270" t="s">
        <v>228</v>
      </c>
      <c r="O110" s="259"/>
    </row>
    <row r="111" spans="1:80" x14ac:dyDescent="0.2">
      <c r="A111" s="268"/>
      <c r="B111" s="271"/>
      <c r="C111" s="331" t="s">
        <v>229</v>
      </c>
      <c r="D111" s="332"/>
      <c r="E111" s="272">
        <v>0.91739999999999999</v>
      </c>
      <c r="F111" s="273"/>
      <c r="G111" s="274"/>
      <c r="H111" s="275"/>
      <c r="I111" s="269"/>
      <c r="J111" s="276"/>
      <c r="K111" s="269"/>
      <c r="M111" s="270" t="s">
        <v>229</v>
      </c>
      <c r="O111" s="259"/>
    </row>
    <row r="112" spans="1:80" x14ac:dyDescent="0.2">
      <c r="A112" s="268"/>
      <c r="B112" s="271"/>
      <c r="C112" s="331" t="s">
        <v>230</v>
      </c>
      <c r="D112" s="332"/>
      <c r="E112" s="272">
        <v>0.82110000000000005</v>
      </c>
      <c r="F112" s="273"/>
      <c r="G112" s="274"/>
      <c r="H112" s="275"/>
      <c r="I112" s="269"/>
      <c r="J112" s="276"/>
      <c r="K112" s="269"/>
      <c r="M112" s="270" t="s">
        <v>230</v>
      </c>
      <c r="O112" s="259"/>
    </row>
    <row r="113" spans="1:80" x14ac:dyDescent="0.2">
      <c r="A113" s="268"/>
      <c r="B113" s="271"/>
      <c r="C113" s="331" t="s">
        <v>231</v>
      </c>
      <c r="D113" s="332"/>
      <c r="E113" s="272">
        <v>1.7136</v>
      </c>
      <c r="F113" s="273"/>
      <c r="G113" s="274"/>
      <c r="H113" s="275"/>
      <c r="I113" s="269"/>
      <c r="J113" s="276"/>
      <c r="K113" s="269"/>
      <c r="M113" s="270" t="s">
        <v>231</v>
      </c>
      <c r="O113" s="259"/>
    </row>
    <row r="114" spans="1:80" x14ac:dyDescent="0.2">
      <c r="A114" s="268"/>
      <c r="B114" s="271"/>
      <c r="C114" s="331" t="s">
        <v>232</v>
      </c>
      <c r="D114" s="332"/>
      <c r="E114" s="272">
        <v>0.80330000000000001</v>
      </c>
      <c r="F114" s="273"/>
      <c r="G114" s="274"/>
      <c r="H114" s="275"/>
      <c r="I114" s="269"/>
      <c r="J114" s="276"/>
      <c r="K114" s="269"/>
      <c r="M114" s="270" t="s">
        <v>232</v>
      </c>
      <c r="O114" s="259"/>
    </row>
    <row r="115" spans="1:80" x14ac:dyDescent="0.2">
      <c r="A115" s="268"/>
      <c r="B115" s="271"/>
      <c r="C115" s="331" t="s">
        <v>233</v>
      </c>
      <c r="D115" s="332"/>
      <c r="E115" s="272">
        <v>0.72289999999999999</v>
      </c>
      <c r="F115" s="273"/>
      <c r="G115" s="274"/>
      <c r="H115" s="275"/>
      <c r="I115" s="269"/>
      <c r="J115" s="276"/>
      <c r="K115" s="269"/>
      <c r="M115" s="270" t="s">
        <v>233</v>
      </c>
      <c r="O115" s="259"/>
    </row>
    <row r="116" spans="1:80" x14ac:dyDescent="0.2">
      <c r="A116" s="268"/>
      <c r="B116" s="271"/>
      <c r="C116" s="331" t="s">
        <v>234</v>
      </c>
      <c r="D116" s="332"/>
      <c r="E116" s="272">
        <v>1.0032000000000001</v>
      </c>
      <c r="F116" s="273"/>
      <c r="G116" s="274"/>
      <c r="H116" s="275"/>
      <c r="I116" s="269"/>
      <c r="J116" s="276"/>
      <c r="K116" s="269"/>
      <c r="M116" s="270" t="s">
        <v>234</v>
      </c>
      <c r="O116" s="259"/>
    </row>
    <row r="117" spans="1:80" x14ac:dyDescent="0.2">
      <c r="A117" s="268"/>
      <c r="B117" s="271"/>
      <c r="C117" s="331" t="s">
        <v>235</v>
      </c>
      <c r="D117" s="332"/>
      <c r="E117" s="272">
        <v>0.41699999999999998</v>
      </c>
      <c r="F117" s="273"/>
      <c r="G117" s="274"/>
      <c r="H117" s="275"/>
      <c r="I117" s="269"/>
      <c r="J117" s="276"/>
      <c r="K117" s="269"/>
      <c r="M117" s="270" t="s">
        <v>235</v>
      </c>
      <c r="O117" s="259"/>
    </row>
    <row r="118" spans="1:80" x14ac:dyDescent="0.2">
      <c r="A118" s="268"/>
      <c r="B118" s="271"/>
      <c r="C118" s="331" t="s">
        <v>236</v>
      </c>
      <c r="D118" s="332"/>
      <c r="E118" s="272">
        <v>6.4260000000000002</v>
      </c>
      <c r="F118" s="273"/>
      <c r="G118" s="274"/>
      <c r="H118" s="275"/>
      <c r="I118" s="269"/>
      <c r="J118" s="276"/>
      <c r="K118" s="269"/>
      <c r="M118" s="270" t="s">
        <v>236</v>
      </c>
      <c r="O118" s="259"/>
    </row>
    <row r="119" spans="1:80" x14ac:dyDescent="0.2">
      <c r="A119" s="268"/>
      <c r="B119" s="271"/>
      <c r="C119" s="331" t="s">
        <v>237</v>
      </c>
      <c r="D119" s="332"/>
      <c r="E119" s="272">
        <v>0.2767</v>
      </c>
      <c r="F119" s="273"/>
      <c r="G119" s="274"/>
      <c r="H119" s="275"/>
      <c r="I119" s="269"/>
      <c r="J119" s="276"/>
      <c r="K119" s="269"/>
      <c r="M119" s="270" t="s">
        <v>237</v>
      </c>
      <c r="O119" s="259"/>
    </row>
    <row r="120" spans="1:80" x14ac:dyDescent="0.2">
      <c r="A120" s="268"/>
      <c r="B120" s="271"/>
      <c r="C120" s="331" t="s">
        <v>238</v>
      </c>
      <c r="D120" s="332"/>
      <c r="E120" s="272">
        <v>1.6065</v>
      </c>
      <c r="F120" s="273"/>
      <c r="G120" s="274"/>
      <c r="H120" s="275"/>
      <c r="I120" s="269"/>
      <c r="J120" s="276"/>
      <c r="K120" s="269"/>
      <c r="M120" s="270" t="s">
        <v>238</v>
      </c>
      <c r="O120" s="259"/>
    </row>
    <row r="121" spans="1:80" x14ac:dyDescent="0.2">
      <c r="A121" s="268"/>
      <c r="B121" s="271"/>
      <c r="C121" s="331" t="s">
        <v>239</v>
      </c>
      <c r="D121" s="332"/>
      <c r="E121" s="272">
        <v>1.0530999999999999</v>
      </c>
      <c r="F121" s="273"/>
      <c r="G121" s="274"/>
      <c r="H121" s="275"/>
      <c r="I121" s="269"/>
      <c r="J121" s="276"/>
      <c r="K121" s="269"/>
      <c r="M121" s="270" t="s">
        <v>239</v>
      </c>
      <c r="O121" s="259"/>
    </row>
    <row r="122" spans="1:80" x14ac:dyDescent="0.2">
      <c r="A122" s="268"/>
      <c r="B122" s="271"/>
      <c r="C122" s="331" t="s">
        <v>240</v>
      </c>
      <c r="D122" s="332"/>
      <c r="E122" s="272">
        <v>0.25879999999999997</v>
      </c>
      <c r="F122" s="273"/>
      <c r="G122" s="274"/>
      <c r="H122" s="275"/>
      <c r="I122" s="269"/>
      <c r="J122" s="276"/>
      <c r="K122" s="269"/>
      <c r="M122" s="270" t="s">
        <v>240</v>
      </c>
      <c r="O122" s="259"/>
    </row>
    <row r="123" spans="1:80" x14ac:dyDescent="0.2">
      <c r="A123" s="268"/>
      <c r="B123" s="271"/>
      <c r="C123" s="331" t="s">
        <v>241</v>
      </c>
      <c r="D123" s="332"/>
      <c r="E123" s="272">
        <v>1.0264</v>
      </c>
      <c r="F123" s="273"/>
      <c r="G123" s="274"/>
      <c r="H123" s="275"/>
      <c r="I123" s="269"/>
      <c r="J123" s="276"/>
      <c r="K123" s="269"/>
      <c r="M123" s="270" t="s">
        <v>241</v>
      </c>
      <c r="O123" s="259"/>
    </row>
    <row r="124" spans="1:80" x14ac:dyDescent="0.2">
      <c r="A124" s="260">
        <v>10</v>
      </c>
      <c r="B124" s="261" t="s">
        <v>242</v>
      </c>
      <c r="C124" s="297" t="s">
        <v>243</v>
      </c>
      <c r="D124" s="263" t="s">
        <v>165</v>
      </c>
      <c r="E124" s="264">
        <v>5.7633999999999999</v>
      </c>
      <c r="F124" s="264">
        <v>0</v>
      </c>
      <c r="G124" s="265">
        <f>E124*F124</f>
        <v>0</v>
      </c>
      <c r="H124" s="266">
        <v>0</v>
      </c>
      <c r="I124" s="267">
        <f>E124*H124</f>
        <v>0</v>
      </c>
      <c r="J124" s="266">
        <v>0</v>
      </c>
      <c r="K124" s="267">
        <f>E124*J124</f>
        <v>0</v>
      </c>
      <c r="O124" s="259">
        <v>2</v>
      </c>
      <c r="AA124" s="232">
        <v>1</v>
      </c>
      <c r="AB124" s="232">
        <v>1</v>
      </c>
      <c r="AC124" s="232">
        <v>1</v>
      </c>
      <c r="AZ124" s="232">
        <v>1</v>
      </c>
      <c r="BA124" s="232">
        <f>IF(AZ124=1,G124,0)</f>
        <v>0</v>
      </c>
      <c r="BB124" s="232">
        <f>IF(AZ124=2,G124,0)</f>
        <v>0</v>
      </c>
      <c r="BC124" s="232">
        <f>IF(AZ124=3,G124,0)</f>
        <v>0</v>
      </c>
      <c r="BD124" s="232">
        <f>IF(AZ124=4,G124,0)</f>
        <v>0</v>
      </c>
      <c r="BE124" s="232">
        <f>IF(AZ124=5,G124,0)</f>
        <v>0</v>
      </c>
      <c r="CA124" s="259">
        <v>1</v>
      </c>
      <c r="CB124" s="259">
        <v>1</v>
      </c>
    </row>
    <row r="125" spans="1:80" x14ac:dyDescent="0.2">
      <c r="A125" s="268"/>
      <c r="B125" s="271"/>
      <c r="C125" s="331" t="s">
        <v>238</v>
      </c>
      <c r="D125" s="332"/>
      <c r="E125" s="272">
        <v>1.6065</v>
      </c>
      <c r="F125" s="273"/>
      <c r="G125" s="274"/>
      <c r="H125" s="275"/>
      <c r="I125" s="269"/>
      <c r="J125" s="276"/>
      <c r="K125" s="269"/>
      <c r="M125" s="270" t="s">
        <v>238</v>
      </c>
      <c r="O125" s="259"/>
    </row>
    <row r="126" spans="1:80" x14ac:dyDescent="0.2">
      <c r="A126" s="268"/>
      <c r="B126" s="271"/>
      <c r="C126" s="331" t="s">
        <v>244</v>
      </c>
      <c r="D126" s="332"/>
      <c r="E126" s="272">
        <v>0.64259999999999995</v>
      </c>
      <c r="F126" s="273"/>
      <c r="G126" s="274"/>
      <c r="H126" s="275"/>
      <c r="I126" s="269"/>
      <c r="J126" s="276"/>
      <c r="K126" s="269"/>
      <c r="M126" s="270" t="s">
        <v>244</v>
      </c>
      <c r="O126" s="259"/>
    </row>
    <row r="127" spans="1:80" x14ac:dyDescent="0.2">
      <c r="A127" s="268"/>
      <c r="B127" s="271"/>
      <c r="C127" s="331" t="s">
        <v>245</v>
      </c>
      <c r="D127" s="332"/>
      <c r="E127" s="272">
        <v>0.89249999999999996</v>
      </c>
      <c r="F127" s="273"/>
      <c r="G127" s="274"/>
      <c r="H127" s="275"/>
      <c r="I127" s="269"/>
      <c r="J127" s="276"/>
      <c r="K127" s="269"/>
      <c r="M127" s="270" t="s">
        <v>245</v>
      </c>
      <c r="O127" s="259"/>
    </row>
    <row r="128" spans="1:80" x14ac:dyDescent="0.2">
      <c r="A128" s="268"/>
      <c r="B128" s="271"/>
      <c r="C128" s="331" t="s">
        <v>246</v>
      </c>
      <c r="D128" s="332"/>
      <c r="E128" s="272">
        <v>1.1314</v>
      </c>
      <c r="F128" s="273"/>
      <c r="G128" s="274"/>
      <c r="H128" s="275"/>
      <c r="I128" s="269"/>
      <c r="J128" s="276"/>
      <c r="K128" s="269"/>
      <c r="M128" s="270" t="s">
        <v>246</v>
      </c>
      <c r="O128" s="259"/>
    </row>
    <row r="129" spans="1:80" x14ac:dyDescent="0.2">
      <c r="A129" s="268"/>
      <c r="B129" s="271"/>
      <c r="C129" s="331" t="s">
        <v>247</v>
      </c>
      <c r="D129" s="332"/>
      <c r="E129" s="272">
        <v>0.68720000000000003</v>
      </c>
      <c r="F129" s="273"/>
      <c r="G129" s="274"/>
      <c r="H129" s="275"/>
      <c r="I129" s="269"/>
      <c r="J129" s="276"/>
      <c r="K129" s="269"/>
      <c r="M129" s="270" t="s">
        <v>247</v>
      </c>
      <c r="O129" s="259"/>
    </row>
    <row r="130" spans="1:80" x14ac:dyDescent="0.2">
      <c r="A130" s="268"/>
      <c r="B130" s="271"/>
      <c r="C130" s="331" t="s">
        <v>232</v>
      </c>
      <c r="D130" s="332"/>
      <c r="E130" s="272">
        <v>0.80330000000000001</v>
      </c>
      <c r="F130" s="273"/>
      <c r="G130" s="274"/>
      <c r="H130" s="275"/>
      <c r="I130" s="269"/>
      <c r="J130" s="276"/>
      <c r="K130" s="269"/>
      <c r="M130" s="270" t="s">
        <v>232</v>
      </c>
      <c r="O130" s="259"/>
    </row>
    <row r="131" spans="1:80" x14ac:dyDescent="0.2">
      <c r="A131" s="260">
        <v>11</v>
      </c>
      <c r="B131" s="261" t="s">
        <v>248</v>
      </c>
      <c r="C131" s="297" t="s">
        <v>249</v>
      </c>
      <c r="D131" s="263" t="s">
        <v>250</v>
      </c>
      <c r="E131" s="264">
        <v>11</v>
      </c>
      <c r="F131" s="264">
        <v>0</v>
      </c>
      <c r="G131" s="265">
        <f>E131*F131</f>
        <v>0</v>
      </c>
      <c r="H131" s="266">
        <v>0</v>
      </c>
      <c r="I131" s="267">
        <f>E131*H131</f>
        <v>0</v>
      </c>
      <c r="J131" s="266">
        <v>0</v>
      </c>
      <c r="K131" s="267">
        <f>E131*J131</f>
        <v>0</v>
      </c>
      <c r="O131" s="259">
        <v>2</v>
      </c>
      <c r="AA131" s="232">
        <v>1</v>
      </c>
      <c r="AB131" s="232">
        <v>1</v>
      </c>
      <c r="AC131" s="232">
        <v>1</v>
      </c>
      <c r="AZ131" s="232">
        <v>1</v>
      </c>
      <c r="BA131" s="232">
        <f>IF(AZ131=1,G131,0)</f>
        <v>0</v>
      </c>
      <c r="BB131" s="232">
        <f>IF(AZ131=2,G131,0)</f>
        <v>0</v>
      </c>
      <c r="BC131" s="232">
        <f>IF(AZ131=3,G131,0)</f>
        <v>0</v>
      </c>
      <c r="BD131" s="232">
        <f>IF(AZ131=4,G131,0)</f>
        <v>0</v>
      </c>
      <c r="BE131" s="232">
        <f>IF(AZ131=5,G131,0)</f>
        <v>0</v>
      </c>
      <c r="CA131" s="259">
        <v>1</v>
      </c>
      <c r="CB131" s="259">
        <v>1</v>
      </c>
    </row>
    <row r="132" spans="1:80" x14ac:dyDescent="0.2">
      <c r="A132" s="260">
        <v>12</v>
      </c>
      <c r="B132" s="261" t="s">
        <v>251</v>
      </c>
      <c r="C132" s="297" t="s">
        <v>252</v>
      </c>
      <c r="D132" s="263" t="s">
        <v>250</v>
      </c>
      <c r="E132" s="264">
        <v>18</v>
      </c>
      <c r="F132" s="264">
        <v>0</v>
      </c>
      <c r="G132" s="265">
        <f>E132*F132</f>
        <v>0</v>
      </c>
      <c r="H132" s="266">
        <v>0</v>
      </c>
      <c r="I132" s="267">
        <f>E132*H132</f>
        <v>0</v>
      </c>
      <c r="J132" s="266">
        <v>0</v>
      </c>
      <c r="K132" s="267">
        <f>E132*J132</f>
        <v>0</v>
      </c>
      <c r="O132" s="259">
        <v>2</v>
      </c>
      <c r="AA132" s="232">
        <v>1</v>
      </c>
      <c r="AB132" s="232">
        <v>1</v>
      </c>
      <c r="AC132" s="232">
        <v>1</v>
      </c>
      <c r="AZ132" s="232">
        <v>1</v>
      </c>
      <c r="BA132" s="232">
        <f>IF(AZ132=1,G132,0)</f>
        <v>0</v>
      </c>
      <c r="BB132" s="232">
        <f>IF(AZ132=2,G132,0)</f>
        <v>0</v>
      </c>
      <c r="BC132" s="232">
        <f>IF(AZ132=3,G132,0)</f>
        <v>0</v>
      </c>
      <c r="BD132" s="232">
        <f>IF(AZ132=4,G132,0)</f>
        <v>0</v>
      </c>
      <c r="BE132" s="232">
        <f>IF(AZ132=5,G132,0)</f>
        <v>0</v>
      </c>
      <c r="CA132" s="259">
        <v>1</v>
      </c>
      <c r="CB132" s="259">
        <v>1</v>
      </c>
    </row>
    <row r="133" spans="1:80" x14ac:dyDescent="0.2">
      <c r="A133" s="268"/>
      <c r="B133" s="271"/>
      <c r="C133" s="331" t="s">
        <v>253</v>
      </c>
      <c r="D133" s="332"/>
      <c r="E133" s="272">
        <v>6</v>
      </c>
      <c r="F133" s="273"/>
      <c r="G133" s="274"/>
      <c r="H133" s="275"/>
      <c r="I133" s="269"/>
      <c r="J133" s="276"/>
      <c r="K133" s="269"/>
      <c r="M133" s="270" t="s">
        <v>253</v>
      </c>
      <c r="O133" s="259"/>
    </row>
    <row r="134" spans="1:80" x14ac:dyDescent="0.2">
      <c r="A134" s="268"/>
      <c r="B134" s="271"/>
      <c r="C134" s="331" t="s">
        <v>254</v>
      </c>
      <c r="D134" s="332"/>
      <c r="E134" s="272">
        <v>12</v>
      </c>
      <c r="F134" s="273"/>
      <c r="G134" s="274"/>
      <c r="H134" s="275"/>
      <c r="I134" s="269"/>
      <c r="J134" s="276"/>
      <c r="K134" s="269"/>
      <c r="M134" s="270" t="s">
        <v>254</v>
      </c>
      <c r="O134" s="259"/>
    </row>
    <row r="135" spans="1:80" x14ac:dyDescent="0.2">
      <c r="A135" s="260">
        <v>13</v>
      </c>
      <c r="B135" s="261" t="s">
        <v>255</v>
      </c>
      <c r="C135" s="262" t="s">
        <v>256</v>
      </c>
      <c r="D135" s="263" t="s">
        <v>250</v>
      </c>
      <c r="E135" s="264">
        <v>36</v>
      </c>
      <c r="F135" s="264">
        <v>0</v>
      </c>
      <c r="G135" s="265">
        <f>E135*F135</f>
        <v>0</v>
      </c>
      <c r="H135" s="266">
        <v>0</v>
      </c>
      <c r="I135" s="267">
        <f>E135*H135</f>
        <v>0</v>
      </c>
      <c r="J135" s="266">
        <v>0</v>
      </c>
      <c r="K135" s="267">
        <f>E135*J135</f>
        <v>0</v>
      </c>
      <c r="O135" s="259">
        <v>2</v>
      </c>
      <c r="AA135" s="232">
        <v>1</v>
      </c>
      <c r="AB135" s="232">
        <v>1</v>
      </c>
      <c r="AC135" s="232">
        <v>1</v>
      </c>
      <c r="AZ135" s="232">
        <v>1</v>
      </c>
      <c r="BA135" s="232">
        <f>IF(AZ135=1,G135,0)</f>
        <v>0</v>
      </c>
      <c r="BB135" s="232">
        <f>IF(AZ135=2,G135,0)</f>
        <v>0</v>
      </c>
      <c r="BC135" s="232">
        <f>IF(AZ135=3,G135,0)</f>
        <v>0</v>
      </c>
      <c r="BD135" s="232">
        <f>IF(AZ135=4,G135,0)</f>
        <v>0</v>
      </c>
      <c r="BE135" s="232">
        <f>IF(AZ135=5,G135,0)</f>
        <v>0</v>
      </c>
      <c r="CA135" s="259">
        <v>1</v>
      </c>
      <c r="CB135" s="259">
        <v>1</v>
      </c>
    </row>
    <row r="136" spans="1:80" x14ac:dyDescent="0.2">
      <c r="A136" s="268"/>
      <c r="B136" s="271"/>
      <c r="C136" s="331" t="s">
        <v>257</v>
      </c>
      <c r="D136" s="332"/>
      <c r="E136" s="272">
        <v>36</v>
      </c>
      <c r="F136" s="273"/>
      <c r="G136" s="274"/>
      <c r="H136" s="275"/>
      <c r="I136" s="269"/>
      <c r="J136" s="276"/>
      <c r="K136" s="269"/>
      <c r="M136" s="270" t="s">
        <v>257</v>
      </c>
      <c r="O136" s="259"/>
    </row>
    <row r="137" spans="1:80" x14ac:dyDescent="0.2">
      <c r="A137" s="260">
        <v>14</v>
      </c>
      <c r="B137" s="261" t="s">
        <v>258</v>
      </c>
      <c r="C137" s="297" t="s">
        <v>259</v>
      </c>
      <c r="D137" s="263" t="s">
        <v>250</v>
      </c>
      <c r="E137" s="264">
        <v>10</v>
      </c>
      <c r="F137" s="264">
        <v>0</v>
      </c>
      <c r="G137" s="265">
        <f>E137*F137</f>
        <v>0</v>
      </c>
      <c r="H137" s="266">
        <v>0</v>
      </c>
      <c r="I137" s="267">
        <f>E137*H137</f>
        <v>0</v>
      </c>
      <c r="J137" s="266">
        <v>0</v>
      </c>
      <c r="K137" s="267">
        <f>E137*J137</f>
        <v>0</v>
      </c>
      <c r="O137" s="259">
        <v>2</v>
      </c>
      <c r="AA137" s="232">
        <v>1</v>
      </c>
      <c r="AB137" s="232">
        <v>1</v>
      </c>
      <c r="AC137" s="232">
        <v>1</v>
      </c>
      <c r="AZ137" s="232">
        <v>1</v>
      </c>
      <c r="BA137" s="232">
        <f>IF(AZ137=1,G137,0)</f>
        <v>0</v>
      </c>
      <c r="BB137" s="232">
        <f>IF(AZ137=2,G137,0)</f>
        <v>0</v>
      </c>
      <c r="BC137" s="232">
        <f>IF(AZ137=3,G137,0)</f>
        <v>0</v>
      </c>
      <c r="BD137" s="232">
        <f>IF(AZ137=4,G137,0)</f>
        <v>0</v>
      </c>
      <c r="BE137" s="232">
        <f>IF(AZ137=5,G137,0)</f>
        <v>0</v>
      </c>
      <c r="CA137" s="259">
        <v>1</v>
      </c>
      <c r="CB137" s="259">
        <v>1</v>
      </c>
    </row>
    <row r="138" spans="1:80" x14ac:dyDescent="0.2">
      <c r="A138" s="268"/>
      <c r="B138" s="271"/>
      <c r="C138" s="331" t="s">
        <v>260</v>
      </c>
      <c r="D138" s="332"/>
      <c r="E138" s="272">
        <v>4</v>
      </c>
      <c r="F138" s="273"/>
      <c r="G138" s="274"/>
      <c r="H138" s="275"/>
      <c r="I138" s="269"/>
      <c r="J138" s="276"/>
      <c r="K138" s="269"/>
      <c r="M138" s="270" t="s">
        <v>260</v>
      </c>
      <c r="O138" s="259"/>
    </row>
    <row r="139" spans="1:80" x14ac:dyDescent="0.2">
      <c r="A139" s="268"/>
      <c r="B139" s="271"/>
      <c r="C139" s="331" t="s">
        <v>261</v>
      </c>
      <c r="D139" s="332"/>
      <c r="E139" s="272">
        <v>6</v>
      </c>
      <c r="F139" s="273"/>
      <c r="G139" s="274"/>
      <c r="H139" s="275"/>
      <c r="I139" s="269"/>
      <c r="J139" s="276"/>
      <c r="K139" s="269"/>
      <c r="M139" s="270" t="s">
        <v>261</v>
      </c>
      <c r="O139" s="259"/>
    </row>
    <row r="140" spans="1:80" x14ac:dyDescent="0.2">
      <c r="A140" s="260">
        <v>15</v>
      </c>
      <c r="B140" s="261" t="s">
        <v>262</v>
      </c>
      <c r="C140" s="297" t="s">
        <v>263</v>
      </c>
      <c r="D140" s="263" t="s">
        <v>250</v>
      </c>
      <c r="E140" s="264">
        <v>15</v>
      </c>
      <c r="F140" s="264">
        <v>0</v>
      </c>
      <c r="G140" s="265">
        <f>E140*F140</f>
        <v>0</v>
      </c>
      <c r="H140" s="266">
        <v>0</v>
      </c>
      <c r="I140" s="267">
        <f>E140*H140</f>
        <v>0</v>
      </c>
      <c r="J140" s="266">
        <v>0</v>
      </c>
      <c r="K140" s="267">
        <f>E140*J140</f>
        <v>0</v>
      </c>
      <c r="O140" s="259">
        <v>2</v>
      </c>
      <c r="AA140" s="232">
        <v>1</v>
      </c>
      <c r="AB140" s="232">
        <v>1</v>
      </c>
      <c r="AC140" s="232">
        <v>1</v>
      </c>
      <c r="AZ140" s="232">
        <v>1</v>
      </c>
      <c r="BA140" s="232">
        <f>IF(AZ140=1,G140,0)</f>
        <v>0</v>
      </c>
      <c r="BB140" s="232">
        <f>IF(AZ140=2,G140,0)</f>
        <v>0</v>
      </c>
      <c r="BC140" s="232">
        <f>IF(AZ140=3,G140,0)</f>
        <v>0</v>
      </c>
      <c r="BD140" s="232">
        <f>IF(AZ140=4,G140,0)</f>
        <v>0</v>
      </c>
      <c r="BE140" s="232">
        <f>IF(AZ140=5,G140,0)</f>
        <v>0</v>
      </c>
      <c r="CA140" s="259">
        <v>1</v>
      </c>
      <c r="CB140" s="259">
        <v>1</v>
      </c>
    </row>
    <row r="141" spans="1:80" x14ac:dyDescent="0.2">
      <c r="A141" s="268"/>
      <c r="B141" s="271"/>
      <c r="C141" s="331" t="s">
        <v>264</v>
      </c>
      <c r="D141" s="332"/>
      <c r="E141" s="272">
        <v>8</v>
      </c>
      <c r="F141" s="273"/>
      <c r="G141" s="274"/>
      <c r="H141" s="275"/>
      <c r="I141" s="269"/>
      <c r="J141" s="276"/>
      <c r="K141" s="269"/>
      <c r="M141" s="270" t="s">
        <v>264</v>
      </c>
      <c r="O141" s="259"/>
    </row>
    <row r="142" spans="1:80" x14ac:dyDescent="0.2">
      <c r="A142" s="268"/>
      <c r="B142" s="271"/>
      <c r="C142" s="331" t="s">
        <v>265</v>
      </c>
      <c r="D142" s="332"/>
      <c r="E142" s="272">
        <v>7</v>
      </c>
      <c r="F142" s="273"/>
      <c r="G142" s="274"/>
      <c r="H142" s="275"/>
      <c r="I142" s="269"/>
      <c r="J142" s="276"/>
      <c r="K142" s="269"/>
      <c r="M142" s="270" t="s">
        <v>265</v>
      </c>
      <c r="O142" s="259"/>
    </row>
    <row r="143" spans="1:80" x14ac:dyDescent="0.2">
      <c r="A143" s="260">
        <v>16</v>
      </c>
      <c r="B143" s="261" t="s">
        <v>266</v>
      </c>
      <c r="C143" s="297" t="s">
        <v>267</v>
      </c>
      <c r="D143" s="263" t="s">
        <v>250</v>
      </c>
      <c r="E143" s="264">
        <v>65</v>
      </c>
      <c r="F143" s="264">
        <v>0</v>
      </c>
      <c r="G143" s="265">
        <f>E143*F143</f>
        <v>0</v>
      </c>
      <c r="H143" s="266">
        <v>0</v>
      </c>
      <c r="I143" s="267">
        <f>E143*H143</f>
        <v>0</v>
      </c>
      <c r="J143" s="266">
        <v>0</v>
      </c>
      <c r="K143" s="267">
        <f>E143*J143</f>
        <v>0</v>
      </c>
      <c r="O143" s="259">
        <v>2</v>
      </c>
      <c r="AA143" s="232">
        <v>1</v>
      </c>
      <c r="AB143" s="232">
        <v>1</v>
      </c>
      <c r="AC143" s="232">
        <v>1</v>
      </c>
      <c r="AZ143" s="232">
        <v>1</v>
      </c>
      <c r="BA143" s="232">
        <f>IF(AZ143=1,G143,0)</f>
        <v>0</v>
      </c>
      <c r="BB143" s="232">
        <f>IF(AZ143=2,G143,0)</f>
        <v>0</v>
      </c>
      <c r="BC143" s="232">
        <f>IF(AZ143=3,G143,0)</f>
        <v>0</v>
      </c>
      <c r="BD143" s="232">
        <f>IF(AZ143=4,G143,0)</f>
        <v>0</v>
      </c>
      <c r="BE143" s="232">
        <f>IF(AZ143=5,G143,0)</f>
        <v>0</v>
      </c>
      <c r="CA143" s="259">
        <v>1</v>
      </c>
      <c r="CB143" s="259">
        <v>1</v>
      </c>
    </row>
    <row r="144" spans="1:80" x14ac:dyDescent="0.2">
      <c r="A144" s="268"/>
      <c r="B144" s="271"/>
      <c r="C144" s="331" t="s">
        <v>268</v>
      </c>
      <c r="D144" s="332"/>
      <c r="E144" s="272">
        <v>18</v>
      </c>
      <c r="F144" s="273"/>
      <c r="G144" s="274"/>
      <c r="H144" s="275"/>
      <c r="I144" s="269"/>
      <c r="J144" s="276"/>
      <c r="K144" s="269"/>
      <c r="M144" s="270" t="s">
        <v>268</v>
      </c>
      <c r="O144" s="259"/>
    </row>
    <row r="145" spans="1:80" x14ac:dyDescent="0.2">
      <c r="A145" s="268"/>
      <c r="B145" s="271"/>
      <c r="C145" s="331" t="s">
        <v>265</v>
      </c>
      <c r="D145" s="332"/>
      <c r="E145" s="272">
        <v>7</v>
      </c>
      <c r="F145" s="273"/>
      <c r="G145" s="274"/>
      <c r="H145" s="275"/>
      <c r="I145" s="269"/>
      <c r="J145" s="276"/>
      <c r="K145" s="269"/>
      <c r="M145" s="270" t="s">
        <v>265</v>
      </c>
      <c r="O145" s="259"/>
    </row>
    <row r="146" spans="1:80" x14ac:dyDescent="0.2">
      <c r="A146" s="268"/>
      <c r="B146" s="271"/>
      <c r="C146" s="331" t="s">
        <v>269</v>
      </c>
      <c r="D146" s="332"/>
      <c r="E146" s="272">
        <v>40</v>
      </c>
      <c r="F146" s="273"/>
      <c r="G146" s="274"/>
      <c r="H146" s="275"/>
      <c r="I146" s="269"/>
      <c r="J146" s="276"/>
      <c r="K146" s="269"/>
      <c r="M146" s="270" t="s">
        <v>269</v>
      </c>
      <c r="O146" s="259"/>
    </row>
    <row r="147" spans="1:80" x14ac:dyDescent="0.2">
      <c r="A147" s="260">
        <v>17</v>
      </c>
      <c r="B147" s="261" t="s">
        <v>270</v>
      </c>
      <c r="C147" s="297" t="s">
        <v>271</v>
      </c>
      <c r="D147" s="263" t="s">
        <v>250</v>
      </c>
      <c r="E147" s="264">
        <v>12</v>
      </c>
      <c r="F147" s="264">
        <v>0</v>
      </c>
      <c r="G147" s="265">
        <f>E147*F147</f>
        <v>0</v>
      </c>
      <c r="H147" s="266">
        <v>0</v>
      </c>
      <c r="I147" s="267">
        <f>E147*H147</f>
        <v>0</v>
      </c>
      <c r="J147" s="266">
        <v>0</v>
      </c>
      <c r="K147" s="267">
        <f>E147*J147</f>
        <v>0</v>
      </c>
      <c r="O147" s="259">
        <v>2</v>
      </c>
      <c r="AA147" s="232">
        <v>1</v>
      </c>
      <c r="AB147" s="232">
        <v>1</v>
      </c>
      <c r="AC147" s="232">
        <v>1</v>
      </c>
      <c r="AZ147" s="232">
        <v>1</v>
      </c>
      <c r="BA147" s="232">
        <f>IF(AZ147=1,G147,0)</f>
        <v>0</v>
      </c>
      <c r="BB147" s="232">
        <f>IF(AZ147=2,G147,0)</f>
        <v>0</v>
      </c>
      <c r="BC147" s="232">
        <f>IF(AZ147=3,G147,0)</f>
        <v>0</v>
      </c>
      <c r="BD147" s="232">
        <f>IF(AZ147=4,G147,0)</f>
        <v>0</v>
      </c>
      <c r="BE147" s="232">
        <f>IF(AZ147=5,G147,0)</f>
        <v>0</v>
      </c>
      <c r="CA147" s="259">
        <v>1</v>
      </c>
      <c r="CB147" s="259">
        <v>1</v>
      </c>
    </row>
    <row r="148" spans="1:80" x14ac:dyDescent="0.2">
      <c r="A148" s="268"/>
      <c r="B148" s="271"/>
      <c r="C148" s="331" t="s">
        <v>254</v>
      </c>
      <c r="D148" s="332"/>
      <c r="E148" s="272">
        <v>12</v>
      </c>
      <c r="F148" s="273"/>
      <c r="G148" s="274"/>
      <c r="H148" s="275"/>
      <c r="I148" s="269"/>
      <c r="J148" s="276"/>
      <c r="K148" s="269"/>
      <c r="M148" s="270" t="s">
        <v>254</v>
      </c>
      <c r="O148" s="259"/>
    </row>
    <row r="149" spans="1:80" x14ac:dyDescent="0.2">
      <c r="A149" s="260">
        <v>18</v>
      </c>
      <c r="B149" s="261" t="s">
        <v>272</v>
      </c>
      <c r="C149" s="297" t="s">
        <v>273</v>
      </c>
      <c r="D149" s="263" t="s">
        <v>250</v>
      </c>
      <c r="E149" s="264">
        <v>8</v>
      </c>
      <c r="F149" s="264">
        <v>0</v>
      </c>
      <c r="G149" s="265">
        <f>E149*F149</f>
        <v>0</v>
      </c>
      <c r="H149" s="266">
        <v>0</v>
      </c>
      <c r="I149" s="267">
        <f>E149*H149</f>
        <v>0</v>
      </c>
      <c r="J149" s="266">
        <v>0</v>
      </c>
      <c r="K149" s="267">
        <f>E149*J149</f>
        <v>0</v>
      </c>
      <c r="O149" s="259">
        <v>2</v>
      </c>
      <c r="AA149" s="232">
        <v>1</v>
      </c>
      <c r="AB149" s="232">
        <v>1</v>
      </c>
      <c r="AC149" s="232">
        <v>1</v>
      </c>
      <c r="AZ149" s="232">
        <v>1</v>
      </c>
      <c r="BA149" s="232">
        <f>IF(AZ149=1,G149,0)</f>
        <v>0</v>
      </c>
      <c r="BB149" s="232">
        <f>IF(AZ149=2,G149,0)</f>
        <v>0</v>
      </c>
      <c r="BC149" s="232">
        <f>IF(AZ149=3,G149,0)</f>
        <v>0</v>
      </c>
      <c r="BD149" s="232">
        <f>IF(AZ149=4,G149,0)</f>
        <v>0</v>
      </c>
      <c r="BE149" s="232">
        <f>IF(AZ149=5,G149,0)</f>
        <v>0</v>
      </c>
      <c r="CA149" s="259">
        <v>1</v>
      </c>
      <c r="CB149" s="259">
        <v>1</v>
      </c>
    </row>
    <row r="150" spans="1:80" x14ac:dyDescent="0.2">
      <c r="A150" s="268"/>
      <c r="B150" s="271"/>
      <c r="C150" s="331" t="s">
        <v>264</v>
      </c>
      <c r="D150" s="332"/>
      <c r="E150" s="272">
        <v>8</v>
      </c>
      <c r="F150" s="273"/>
      <c r="G150" s="274"/>
      <c r="H150" s="275"/>
      <c r="I150" s="269"/>
      <c r="J150" s="276"/>
      <c r="K150" s="269"/>
      <c r="M150" s="270" t="s">
        <v>264</v>
      </c>
      <c r="O150" s="259"/>
    </row>
    <row r="151" spans="1:80" ht="22.5" x14ac:dyDescent="0.2">
      <c r="A151" s="260">
        <v>19</v>
      </c>
      <c r="B151" s="261" t="s">
        <v>274</v>
      </c>
      <c r="C151" s="262" t="s">
        <v>275</v>
      </c>
      <c r="D151" s="263" t="s">
        <v>276</v>
      </c>
      <c r="E151" s="264">
        <v>3.5693000000000001</v>
      </c>
      <c r="F151" s="264">
        <v>0</v>
      </c>
      <c r="G151" s="265">
        <f>E151*F151</f>
        <v>0</v>
      </c>
      <c r="H151" s="266">
        <v>1.09000000000015</v>
      </c>
      <c r="I151" s="267">
        <f>E151*H151</f>
        <v>3.8905370000005353</v>
      </c>
      <c r="J151" s="266">
        <v>0</v>
      </c>
      <c r="K151" s="267">
        <f>E151*J151</f>
        <v>0</v>
      </c>
      <c r="O151" s="259">
        <v>2</v>
      </c>
      <c r="AA151" s="232">
        <v>1</v>
      </c>
      <c r="AB151" s="232">
        <v>1</v>
      </c>
      <c r="AC151" s="232">
        <v>1</v>
      </c>
      <c r="AZ151" s="232">
        <v>1</v>
      </c>
      <c r="BA151" s="232">
        <f>IF(AZ151=1,G151,0)</f>
        <v>0</v>
      </c>
      <c r="BB151" s="232">
        <f>IF(AZ151=2,G151,0)</f>
        <v>0</v>
      </c>
      <c r="BC151" s="232">
        <f>IF(AZ151=3,G151,0)</f>
        <v>0</v>
      </c>
      <c r="BD151" s="232">
        <f>IF(AZ151=4,G151,0)</f>
        <v>0</v>
      </c>
      <c r="BE151" s="232">
        <f>IF(AZ151=5,G151,0)</f>
        <v>0</v>
      </c>
      <c r="CA151" s="259">
        <v>1</v>
      </c>
      <c r="CB151" s="259">
        <v>1</v>
      </c>
    </row>
    <row r="152" spans="1:80" x14ac:dyDescent="0.2">
      <c r="A152" s="268"/>
      <c r="B152" s="271"/>
      <c r="C152" s="331" t="s">
        <v>277</v>
      </c>
      <c r="D152" s="332"/>
      <c r="E152" s="272">
        <v>3.5693000000000001</v>
      </c>
      <c r="F152" s="273"/>
      <c r="G152" s="274"/>
      <c r="H152" s="275"/>
      <c r="I152" s="269"/>
      <c r="J152" s="276"/>
      <c r="K152" s="269"/>
      <c r="M152" s="270" t="s">
        <v>277</v>
      </c>
      <c r="O152" s="259"/>
    </row>
    <row r="153" spans="1:80" ht="22.5" x14ac:dyDescent="0.2">
      <c r="A153" s="260">
        <v>20</v>
      </c>
      <c r="B153" s="261" t="s">
        <v>278</v>
      </c>
      <c r="C153" s="262" t="s">
        <v>279</v>
      </c>
      <c r="D153" s="263" t="s">
        <v>276</v>
      </c>
      <c r="E153" s="264">
        <v>1.5751999999999999</v>
      </c>
      <c r="F153" s="264">
        <v>0</v>
      </c>
      <c r="G153" s="265">
        <f>E153*F153</f>
        <v>0</v>
      </c>
      <c r="H153" s="266">
        <v>1.09000000000015</v>
      </c>
      <c r="I153" s="267">
        <f>E153*H153</f>
        <v>1.7169680000002361</v>
      </c>
      <c r="J153" s="266">
        <v>0</v>
      </c>
      <c r="K153" s="267">
        <f>E153*J153</f>
        <v>0</v>
      </c>
      <c r="O153" s="259">
        <v>2</v>
      </c>
      <c r="AA153" s="232">
        <v>1</v>
      </c>
      <c r="AB153" s="232">
        <v>1</v>
      </c>
      <c r="AC153" s="232">
        <v>1</v>
      </c>
      <c r="AZ153" s="232">
        <v>1</v>
      </c>
      <c r="BA153" s="232">
        <f>IF(AZ153=1,G153,0)</f>
        <v>0</v>
      </c>
      <c r="BB153" s="232">
        <f>IF(AZ153=2,G153,0)</f>
        <v>0</v>
      </c>
      <c r="BC153" s="232">
        <f>IF(AZ153=3,G153,0)</f>
        <v>0</v>
      </c>
      <c r="BD153" s="232">
        <f>IF(AZ153=4,G153,0)</f>
        <v>0</v>
      </c>
      <c r="BE153" s="232">
        <f>IF(AZ153=5,G153,0)</f>
        <v>0</v>
      </c>
      <c r="CA153" s="259">
        <v>1</v>
      </c>
      <c r="CB153" s="259">
        <v>1</v>
      </c>
    </row>
    <row r="154" spans="1:80" x14ac:dyDescent="0.2">
      <c r="A154" s="268"/>
      <c r="B154" s="271"/>
      <c r="C154" s="331" t="s">
        <v>280</v>
      </c>
      <c r="D154" s="332"/>
      <c r="E154" s="272">
        <v>1.5751999999999999</v>
      </c>
      <c r="F154" s="273"/>
      <c r="G154" s="274"/>
      <c r="H154" s="275"/>
      <c r="I154" s="269"/>
      <c r="J154" s="276"/>
      <c r="K154" s="269"/>
      <c r="M154" s="270" t="s">
        <v>280</v>
      </c>
      <c r="O154" s="259"/>
    </row>
    <row r="155" spans="1:80" x14ac:dyDescent="0.2">
      <c r="A155" s="260">
        <v>21</v>
      </c>
      <c r="B155" s="261" t="s">
        <v>281</v>
      </c>
      <c r="C155" s="262" t="s">
        <v>282</v>
      </c>
      <c r="D155" s="263" t="s">
        <v>138</v>
      </c>
      <c r="E155" s="264">
        <v>3.9971000000000001</v>
      </c>
      <c r="F155" s="264">
        <v>0</v>
      </c>
      <c r="G155" s="265">
        <f>E155*F155</f>
        <v>0</v>
      </c>
      <c r="H155" s="266">
        <v>0</v>
      </c>
      <c r="I155" s="267">
        <f>E155*H155</f>
        <v>0</v>
      </c>
      <c r="J155" s="266">
        <v>0</v>
      </c>
      <c r="K155" s="267">
        <f>E155*J155</f>
        <v>0</v>
      </c>
      <c r="O155" s="259">
        <v>2</v>
      </c>
      <c r="AA155" s="232">
        <v>1</v>
      </c>
      <c r="AB155" s="232">
        <v>1</v>
      </c>
      <c r="AC155" s="232">
        <v>1</v>
      </c>
      <c r="AZ155" s="232">
        <v>1</v>
      </c>
      <c r="BA155" s="232">
        <f>IF(AZ155=1,G155,0)</f>
        <v>0</v>
      </c>
      <c r="BB155" s="232">
        <f>IF(AZ155=2,G155,0)</f>
        <v>0</v>
      </c>
      <c r="BC155" s="232">
        <f>IF(AZ155=3,G155,0)</f>
        <v>0</v>
      </c>
      <c r="BD155" s="232">
        <f>IF(AZ155=4,G155,0)</f>
        <v>0</v>
      </c>
      <c r="BE155" s="232">
        <f>IF(AZ155=5,G155,0)</f>
        <v>0</v>
      </c>
      <c r="CA155" s="259">
        <v>1</v>
      </c>
      <c r="CB155" s="259">
        <v>1</v>
      </c>
    </row>
    <row r="156" spans="1:80" x14ac:dyDescent="0.2">
      <c r="A156" s="268"/>
      <c r="B156" s="271"/>
      <c r="C156" s="331" t="s">
        <v>283</v>
      </c>
      <c r="D156" s="332"/>
      <c r="E156" s="272">
        <v>0.91349999999999998</v>
      </c>
      <c r="F156" s="273"/>
      <c r="G156" s="274"/>
      <c r="H156" s="275"/>
      <c r="I156" s="269"/>
      <c r="J156" s="276"/>
      <c r="K156" s="269"/>
      <c r="M156" s="270" t="s">
        <v>283</v>
      </c>
      <c r="O156" s="259"/>
    </row>
    <row r="157" spans="1:80" x14ac:dyDescent="0.2">
      <c r="A157" s="268"/>
      <c r="B157" s="271"/>
      <c r="C157" s="331" t="s">
        <v>284</v>
      </c>
      <c r="D157" s="332"/>
      <c r="E157" s="272">
        <v>0.82689999999999997</v>
      </c>
      <c r="F157" s="273"/>
      <c r="G157" s="274"/>
      <c r="H157" s="275"/>
      <c r="I157" s="269"/>
      <c r="J157" s="276"/>
      <c r="K157" s="269"/>
      <c r="M157" s="270" t="s">
        <v>284</v>
      </c>
      <c r="O157" s="259"/>
    </row>
    <row r="158" spans="1:80" x14ac:dyDescent="0.2">
      <c r="A158" s="268"/>
      <c r="B158" s="271"/>
      <c r="C158" s="331" t="s">
        <v>285</v>
      </c>
      <c r="D158" s="332"/>
      <c r="E158" s="272">
        <v>1.1948000000000001</v>
      </c>
      <c r="F158" s="273"/>
      <c r="G158" s="274"/>
      <c r="H158" s="275"/>
      <c r="I158" s="269"/>
      <c r="J158" s="276"/>
      <c r="K158" s="269"/>
      <c r="M158" s="270" t="s">
        <v>285</v>
      </c>
      <c r="O158" s="259"/>
    </row>
    <row r="159" spans="1:80" x14ac:dyDescent="0.2">
      <c r="A159" s="268"/>
      <c r="B159" s="271"/>
      <c r="C159" s="331" t="s">
        <v>286</v>
      </c>
      <c r="D159" s="332"/>
      <c r="E159" s="272">
        <v>1.0620000000000001</v>
      </c>
      <c r="F159" s="273"/>
      <c r="G159" s="274"/>
      <c r="H159" s="275"/>
      <c r="I159" s="269"/>
      <c r="J159" s="276"/>
      <c r="K159" s="269"/>
      <c r="M159" s="270" t="s">
        <v>286</v>
      </c>
      <c r="O159" s="259"/>
    </row>
    <row r="160" spans="1:80" x14ac:dyDescent="0.2">
      <c r="A160" s="260">
        <v>22</v>
      </c>
      <c r="B160" s="261" t="s">
        <v>287</v>
      </c>
      <c r="C160" s="262" t="s">
        <v>288</v>
      </c>
      <c r="D160" s="263" t="s">
        <v>165</v>
      </c>
      <c r="E160" s="264">
        <v>27.66</v>
      </c>
      <c r="F160" s="264">
        <v>0</v>
      </c>
      <c r="G160" s="265">
        <f>E160*F160</f>
        <v>0</v>
      </c>
      <c r="H160" s="266">
        <v>0</v>
      </c>
      <c r="I160" s="267">
        <f>E160*H160</f>
        <v>0</v>
      </c>
      <c r="J160" s="266">
        <v>0</v>
      </c>
      <c r="K160" s="267">
        <f>E160*J160</f>
        <v>0</v>
      </c>
      <c r="O160" s="259">
        <v>2</v>
      </c>
      <c r="AA160" s="232">
        <v>1</v>
      </c>
      <c r="AB160" s="232">
        <v>1</v>
      </c>
      <c r="AC160" s="232">
        <v>1</v>
      </c>
      <c r="AZ160" s="232">
        <v>1</v>
      </c>
      <c r="BA160" s="232">
        <f>IF(AZ160=1,G160,0)</f>
        <v>0</v>
      </c>
      <c r="BB160" s="232">
        <f>IF(AZ160=2,G160,0)</f>
        <v>0</v>
      </c>
      <c r="BC160" s="232">
        <f>IF(AZ160=3,G160,0)</f>
        <v>0</v>
      </c>
      <c r="BD160" s="232">
        <f>IF(AZ160=4,G160,0)</f>
        <v>0</v>
      </c>
      <c r="BE160" s="232">
        <f>IF(AZ160=5,G160,0)</f>
        <v>0</v>
      </c>
      <c r="CA160" s="259">
        <v>1</v>
      </c>
      <c r="CB160" s="259">
        <v>1</v>
      </c>
    </row>
    <row r="161" spans="1:80" x14ac:dyDescent="0.2">
      <c r="A161" s="268"/>
      <c r="B161" s="271"/>
      <c r="C161" s="331" t="s">
        <v>289</v>
      </c>
      <c r="D161" s="332"/>
      <c r="E161" s="272">
        <v>6.63</v>
      </c>
      <c r="F161" s="273"/>
      <c r="G161" s="274"/>
      <c r="H161" s="275"/>
      <c r="I161" s="269"/>
      <c r="J161" s="276"/>
      <c r="K161" s="269"/>
      <c r="M161" s="270" t="s">
        <v>289</v>
      </c>
      <c r="O161" s="259"/>
    </row>
    <row r="162" spans="1:80" x14ac:dyDescent="0.2">
      <c r="A162" s="268"/>
      <c r="B162" s="271"/>
      <c r="C162" s="331" t="s">
        <v>290</v>
      </c>
      <c r="D162" s="332"/>
      <c r="E162" s="272">
        <v>6.3</v>
      </c>
      <c r="F162" s="273"/>
      <c r="G162" s="274"/>
      <c r="H162" s="275"/>
      <c r="I162" s="269"/>
      <c r="J162" s="276"/>
      <c r="K162" s="269"/>
      <c r="M162" s="270" t="s">
        <v>290</v>
      </c>
      <c r="O162" s="259"/>
    </row>
    <row r="163" spans="1:80" x14ac:dyDescent="0.2">
      <c r="A163" s="268"/>
      <c r="B163" s="271"/>
      <c r="C163" s="331" t="s">
        <v>291</v>
      </c>
      <c r="D163" s="332"/>
      <c r="E163" s="272">
        <v>7.59</v>
      </c>
      <c r="F163" s="273"/>
      <c r="G163" s="274"/>
      <c r="H163" s="275"/>
      <c r="I163" s="269"/>
      <c r="J163" s="276"/>
      <c r="K163" s="269"/>
      <c r="M163" s="270" t="s">
        <v>291</v>
      </c>
      <c r="O163" s="259"/>
    </row>
    <row r="164" spans="1:80" x14ac:dyDescent="0.2">
      <c r="A164" s="268"/>
      <c r="B164" s="271"/>
      <c r="C164" s="331" t="s">
        <v>292</v>
      </c>
      <c r="D164" s="332"/>
      <c r="E164" s="272">
        <v>7.14</v>
      </c>
      <c r="F164" s="273"/>
      <c r="G164" s="274"/>
      <c r="H164" s="275"/>
      <c r="I164" s="269"/>
      <c r="J164" s="276"/>
      <c r="K164" s="269"/>
      <c r="M164" s="270" t="s">
        <v>292</v>
      </c>
      <c r="O164" s="259"/>
    </row>
    <row r="165" spans="1:80" x14ac:dyDescent="0.2">
      <c r="A165" s="260">
        <v>23</v>
      </c>
      <c r="B165" s="261" t="s">
        <v>293</v>
      </c>
      <c r="C165" s="262" t="s">
        <v>294</v>
      </c>
      <c r="D165" s="263" t="s">
        <v>276</v>
      </c>
      <c r="E165" s="264">
        <v>0.19950000000000001</v>
      </c>
      <c r="F165" s="264">
        <v>0</v>
      </c>
      <c r="G165" s="265">
        <f>E165*F165</f>
        <v>0</v>
      </c>
      <c r="H165" s="266">
        <v>0</v>
      </c>
      <c r="I165" s="267">
        <f>E165*H165</f>
        <v>0</v>
      </c>
      <c r="J165" s="266">
        <v>0</v>
      </c>
      <c r="K165" s="267">
        <f>E165*J165</f>
        <v>0</v>
      </c>
      <c r="O165" s="259">
        <v>2</v>
      </c>
      <c r="AA165" s="232">
        <v>1</v>
      </c>
      <c r="AB165" s="232">
        <v>1</v>
      </c>
      <c r="AC165" s="232">
        <v>1</v>
      </c>
      <c r="AZ165" s="232">
        <v>1</v>
      </c>
      <c r="BA165" s="232">
        <f>IF(AZ165=1,G165,0)</f>
        <v>0</v>
      </c>
      <c r="BB165" s="232">
        <f>IF(AZ165=2,G165,0)</f>
        <v>0</v>
      </c>
      <c r="BC165" s="232">
        <f>IF(AZ165=3,G165,0)</f>
        <v>0</v>
      </c>
      <c r="BD165" s="232">
        <f>IF(AZ165=4,G165,0)</f>
        <v>0</v>
      </c>
      <c r="BE165" s="232">
        <f>IF(AZ165=5,G165,0)</f>
        <v>0</v>
      </c>
      <c r="CA165" s="259">
        <v>1</v>
      </c>
      <c r="CB165" s="259">
        <v>1</v>
      </c>
    </row>
    <row r="166" spans="1:80" x14ac:dyDescent="0.2">
      <c r="A166" s="268"/>
      <c r="B166" s="271"/>
      <c r="C166" s="331" t="s">
        <v>295</v>
      </c>
      <c r="D166" s="332"/>
      <c r="E166" s="272">
        <v>0.19950000000000001</v>
      </c>
      <c r="F166" s="273"/>
      <c r="G166" s="274"/>
      <c r="H166" s="275"/>
      <c r="I166" s="269"/>
      <c r="J166" s="276"/>
      <c r="K166" s="269"/>
      <c r="M166" s="270" t="s">
        <v>295</v>
      </c>
      <c r="O166" s="259"/>
    </row>
    <row r="167" spans="1:80" x14ac:dyDescent="0.2">
      <c r="A167" s="260">
        <v>24</v>
      </c>
      <c r="B167" s="261" t="s">
        <v>296</v>
      </c>
      <c r="C167" s="297" t="s">
        <v>297</v>
      </c>
      <c r="D167" s="263" t="s">
        <v>165</v>
      </c>
      <c r="E167" s="264">
        <v>187.33879999999999</v>
      </c>
      <c r="F167" s="264">
        <v>0</v>
      </c>
      <c r="G167" s="265">
        <f>E167*F167</f>
        <v>0</v>
      </c>
      <c r="H167" s="266">
        <v>0</v>
      </c>
      <c r="I167" s="267">
        <f>E167*H167</f>
        <v>0</v>
      </c>
      <c r="J167" s="266">
        <v>0</v>
      </c>
      <c r="K167" s="267">
        <f>E167*J167</f>
        <v>0</v>
      </c>
      <c r="O167" s="259">
        <v>2</v>
      </c>
      <c r="AA167" s="232">
        <v>1</v>
      </c>
      <c r="AB167" s="232">
        <v>1</v>
      </c>
      <c r="AC167" s="232">
        <v>1</v>
      </c>
      <c r="AZ167" s="232">
        <v>1</v>
      </c>
      <c r="BA167" s="232">
        <f>IF(AZ167=1,G167,0)</f>
        <v>0</v>
      </c>
      <c r="BB167" s="232">
        <f>IF(AZ167=2,G167,0)</f>
        <v>0</v>
      </c>
      <c r="BC167" s="232">
        <f>IF(AZ167=3,G167,0)</f>
        <v>0</v>
      </c>
      <c r="BD167" s="232">
        <f>IF(AZ167=4,G167,0)</f>
        <v>0</v>
      </c>
      <c r="BE167" s="232">
        <f>IF(AZ167=5,G167,0)</f>
        <v>0</v>
      </c>
      <c r="CA167" s="259">
        <v>1</v>
      </c>
      <c r="CB167" s="259">
        <v>1</v>
      </c>
    </row>
    <row r="168" spans="1:80" x14ac:dyDescent="0.2">
      <c r="A168" s="268"/>
      <c r="B168" s="271"/>
      <c r="C168" s="331" t="s">
        <v>298</v>
      </c>
      <c r="D168" s="332"/>
      <c r="E168" s="272">
        <v>14.6349</v>
      </c>
      <c r="F168" s="273"/>
      <c r="G168" s="274"/>
      <c r="H168" s="275"/>
      <c r="I168" s="269"/>
      <c r="J168" s="276"/>
      <c r="K168" s="269"/>
      <c r="M168" s="270" t="s">
        <v>298</v>
      </c>
      <c r="O168" s="259"/>
    </row>
    <row r="169" spans="1:80" x14ac:dyDescent="0.2">
      <c r="A169" s="268"/>
      <c r="B169" s="271"/>
      <c r="C169" s="331" t="s">
        <v>299</v>
      </c>
      <c r="D169" s="332"/>
      <c r="E169" s="272">
        <v>9.2111999999999998</v>
      </c>
      <c r="F169" s="273"/>
      <c r="G169" s="274"/>
      <c r="H169" s="275"/>
      <c r="I169" s="269"/>
      <c r="J169" s="276"/>
      <c r="K169" s="269"/>
      <c r="M169" s="270" t="s">
        <v>299</v>
      </c>
      <c r="O169" s="259"/>
    </row>
    <row r="170" spans="1:80" x14ac:dyDescent="0.2">
      <c r="A170" s="268"/>
      <c r="B170" s="271"/>
      <c r="C170" s="331" t="s">
        <v>300</v>
      </c>
      <c r="D170" s="332"/>
      <c r="E170" s="272">
        <v>-5.319</v>
      </c>
      <c r="F170" s="273"/>
      <c r="G170" s="274"/>
      <c r="H170" s="275"/>
      <c r="I170" s="269"/>
      <c r="J170" s="276"/>
      <c r="K170" s="269"/>
      <c r="M170" s="270" t="s">
        <v>300</v>
      </c>
      <c r="O170" s="259"/>
    </row>
    <row r="171" spans="1:80" x14ac:dyDescent="0.2">
      <c r="A171" s="268"/>
      <c r="B171" s="271"/>
      <c r="C171" s="331" t="s">
        <v>301</v>
      </c>
      <c r="D171" s="332"/>
      <c r="E171" s="272">
        <v>6.6660000000000004</v>
      </c>
      <c r="F171" s="273"/>
      <c r="G171" s="274"/>
      <c r="H171" s="275"/>
      <c r="I171" s="269"/>
      <c r="J171" s="276"/>
      <c r="K171" s="269"/>
      <c r="M171" s="270" t="s">
        <v>301</v>
      </c>
      <c r="O171" s="259"/>
    </row>
    <row r="172" spans="1:80" x14ac:dyDescent="0.2">
      <c r="A172" s="268"/>
      <c r="B172" s="271"/>
      <c r="C172" s="331" t="s">
        <v>302</v>
      </c>
      <c r="D172" s="332"/>
      <c r="E172" s="272">
        <v>7.4234999999999998</v>
      </c>
      <c r="F172" s="273"/>
      <c r="G172" s="274"/>
      <c r="H172" s="275"/>
      <c r="I172" s="269"/>
      <c r="J172" s="276"/>
      <c r="K172" s="269"/>
      <c r="M172" s="270" t="s">
        <v>302</v>
      </c>
      <c r="O172" s="259"/>
    </row>
    <row r="173" spans="1:80" x14ac:dyDescent="0.2">
      <c r="A173" s="268"/>
      <c r="B173" s="271"/>
      <c r="C173" s="331" t="s">
        <v>189</v>
      </c>
      <c r="D173" s="332"/>
      <c r="E173" s="272">
        <v>-1.7729999999999999</v>
      </c>
      <c r="F173" s="273"/>
      <c r="G173" s="274"/>
      <c r="H173" s="275"/>
      <c r="I173" s="269"/>
      <c r="J173" s="276"/>
      <c r="K173" s="269"/>
      <c r="M173" s="270" t="s">
        <v>189</v>
      </c>
      <c r="O173" s="259"/>
    </row>
    <row r="174" spans="1:80" x14ac:dyDescent="0.2">
      <c r="A174" s="268"/>
      <c r="B174" s="271"/>
      <c r="C174" s="331" t="s">
        <v>303</v>
      </c>
      <c r="D174" s="332"/>
      <c r="E174" s="272">
        <v>8.1809999999999992</v>
      </c>
      <c r="F174" s="273"/>
      <c r="G174" s="274"/>
      <c r="H174" s="275"/>
      <c r="I174" s="269"/>
      <c r="J174" s="276"/>
      <c r="K174" s="269"/>
      <c r="M174" s="270" t="s">
        <v>303</v>
      </c>
      <c r="O174" s="259"/>
    </row>
    <row r="175" spans="1:80" x14ac:dyDescent="0.2">
      <c r="A175" s="268"/>
      <c r="B175" s="271"/>
      <c r="C175" s="331" t="s">
        <v>189</v>
      </c>
      <c r="D175" s="332"/>
      <c r="E175" s="272">
        <v>-1.7729999999999999</v>
      </c>
      <c r="F175" s="273"/>
      <c r="G175" s="274"/>
      <c r="H175" s="275"/>
      <c r="I175" s="269"/>
      <c r="J175" s="276"/>
      <c r="K175" s="269"/>
      <c r="M175" s="270" t="s">
        <v>189</v>
      </c>
      <c r="O175" s="259"/>
    </row>
    <row r="176" spans="1:80" x14ac:dyDescent="0.2">
      <c r="A176" s="268"/>
      <c r="B176" s="271"/>
      <c r="C176" s="331" t="s">
        <v>304</v>
      </c>
      <c r="D176" s="332"/>
      <c r="E176" s="272">
        <v>6.06</v>
      </c>
      <c r="F176" s="273"/>
      <c r="G176" s="274"/>
      <c r="H176" s="275"/>
      <c r="I176" s="269"/>
      <c r="J176" s="276"/>
      <c r="K176" s="269"/>
      <c r="M176" s="270" t="s">
        <v>304</v>
      </c>
      <c r="O176" s="259"/>
    </row>
    <row r="177" spans="1:15" x14ac:dyDescent="0.2">
      <c r="A177" s="268"/>
      <c r="B177" s="271"/>
      <c r="C177" s="331" t="s">
        <v>189</v>
      </c>
      <c r="D177" s="332"/>
      <c r="E177" s="272">
        <v>-1.7729999999999999</v>
      </c>
      <c r="F177" s="273"/>
      <c r="G177" s="274"/>
      <c r="H177" s="275"/>
      <c r="I177" s="269"/>
      <c r="J177" s="276"/>
      <c r="K177" s="269"/>
      <c r="M177" s="270" t="s">
        <v>189</v>
      </c>
      <c r="O177" s="259"/>
    </row>
    <row r="178" spans="1:15" x14ac:dyDescent="0.2">
      <c r="A178" s="268"/>
      <c r="B178" s="271"/>
      <c r="C178" s="331" t="s">
        <v>305</v>
      </c>
      <c r="D178" s="332"/>
      <c r="E178" s="272">
        <v>13.876099999999999</v>
      </c>
      <c r="F178" s="273"/>
      <c r="G178" s="274"/>
      <c r="H178" s="275"/>
      <c r="I178" s="269"/>
      <c r="J178" s="276"/>
      <c r="K178" s="269"/>
      <c r="M178" s="270" t="s">
        <v>305</v>
      </c>
      <c r="O178" s="259"/>
    </row>
    <row r="179" spans="1:15" x14ac:dyDescent="0.2">
      <c r="A179" s="268"/>
      <c r="B179" s="271"/>
      <c r="C179" s="331" t="s">
        <v>189</v>
      </c>
      <c r="D179" s="332"/>
      <c r="E179" s="272">
        <v>-1.7729999999999999</v>
      </c>
      <c r="F179" s="273"/>
      <c r="G179" s="274"/>
      <c r="H179" s="275"/>
      <c r="I179" s="269"/>
      <c r="J179" s="276"/>
      <c r="K179" s="269"/>
      <c r="M179" s="270" t="s">
        <v>189</v>
      </c>
      <c r="O179" s="259"/>
    </row>
    <row r="180" spans="1:15" x14ac:dyDescent="0.2">
      <c r="A180" s="268"/>
      <c r="B180" s="271"/>
      <c r="C180" s="331" t="s">
        <v>306</v>
      </c>
      <c r="D180" s="332"/>
      <c r="E180" s="272">
        <v>5.28</v>
      </c>
      <c r="F180" s="273"/>
      <c r="G180" s="274"/>
      <c r="H180" s="275"/>
      <c r="I180" s="269"/>
      <c r="J180" s="276"/>
      <c r="K180" s="269"/>
      <c r="M180" s="270" t="s">
        <v>306</v>
      </c>
      <c r="O180" s="259"/>
    </row>
    <row r="181" spans="1:15" x14ac:dyDescent="0.2">
      <c r="A181" s="268"/>
      <c r="B181" s="271"/>
      <c r="C181" s="331" t="s">
        <v>189</v>
      </c>
      <c r="D181" s="332"/>
      <c r="E181" s="272">
        <v>-1.7729999999999999</v>
      </c>
      <c r="F181" s="273"/>
      <c r="G181" s="274"/>
      <c r="H181" s="275"/>
      <c r="I181" s="269"/>
      <c r="J181" s="276"/>
      <c r="K181" s="269"/>
      <c r="M181" s="270" t="s">
        <v>189</v>
      </c>
      <c r="O181" s="259"/>
    </row>
    <row r="182" spans="1:15" x14ac:dyDescent="0.2">
      <c r="A182" s="268"/>
      <c r="B182" s="271"/>
      <c r="C182" s="331" t="s">
        <v>307</v>
      </c>
      <c r="D182" s="332"/>
      <c r="E182" s="272">
        <v>14.654999999999999</v>
      </c>
      <c r="F182" s="273"/>
      <c r="G182" s="274"/>
      <c r="H182" s="275"/>
      <c r="I182" s="269"/>
      <c r="J182" s="276"/>
      <c r="K182" s="269"/>
      <c r="M182" s="270" t="s">
        <v>307</v>
      </c>
      <c r="O182" s="259"/>
    </row>
    <row r="183" spans="1:15" x14ac:dyDescent="0.2">
      <c r="A183" s="268"/>
      <c r="B183" s="271"/>
      <c r="C183" s="331" t="s">
        <v>189</v>
      </c>
      <c r="D183" s="332"/>
      <c r="E183" s="272">
        <v>-1.7729999999999999</v>
      </c>
      <c r="F183" s="273"/>
      <c r="G183" s="274"/>
      <c r="H183" s="275"/>
      <c r="I183" s="269"/>
      <c r="J183" s="276"/>
      <c r="K183" s="269"/>
      <c r="M183" s="270" t="s">
        <v>189</v>
      </c>
      <c r="O183" s="259"/>
    </row>
    <row r="184" spans="1:15" x14ac:dyDescent="0.2">
      <c r="A184" s="268"/>
      <c r="B184" s="271"/>
      <c r="C184" s="331" t="s">
        <v>308</v>
      </c>
      <c r="D184" s="332"/>
      <c r="E184" s="272">
        <v>9.57</v>
      </c>
      <c r="F184" s="273"/>
      <c r="G184" s="274"/>
      <c r="H184" s="275"/>
      <c r="I184" s="269"/>
      <c r="J184" s="276"/>
      <c r="K184" s="269"/>
      <c r="M184" s="270" t="s">
        <v>308</v>
      </c>
      <c r="O184" s="259"/>
    </row>
    <row r="185" spans="1:15" x14ac:dyDescent="0.2">
      <c r="A185" s="268"/>
      <c r="B185" s="271"/>
      <c r="C185" s="331" t="s">
        <v>189</v>
      </c>
      <c r="D185" s="332"/>
      <c r="E185" s="272">
        <v>-1.7729999999999999</v>
      </c>
      <c r="F185" s="273"/>
      <c r="G185" s="274"/>
      <c r="H185" s="275"/>
      <c r="I185" s="269"/>
      <c r="J185" s="276"/>
      <c r="K185" s="269"/>
      <c r="M185" s="270" t="s">
        <v>189</v>
      </c>
      <c r="O185" s="259"/>
    </row>
    <row r="186" spans="1:15" x14ac:dyDescent="0.2">
      <c r="A186" s="268"/>
      <c r="B186" s="271"/>
      <c r="C186" s="331" t="s">
        <v>309</v>
      </c>
      <c r="D186" s="332"/>
      <c r="E186" s="272">
        <v>7.5110000000000001</v>
      </c>
      <c r="F186" s="273"/>
      <c r="G186" s="274"/>
      <c r="H186" s="275"/>
      <c r="I186" s="269"/>
      <c r="J186" s="276"/>
      <c r="K186" s="269"/>
      <c r="M186" s="270" t="s">
        <v>309</v>
      </c>
      <c r="O186" s="259"/>
    </row>
    <row r="187" spans="1:15" x14ac:dyDescent="0.2">
      <c r="A187" s="268"/>
      <c r="B187" s="271"/>
      <c r="C187" s="331" t="s">
        <v>189</v>
      </c>
      <c r="D187" s="332"/>
      <c r="E187" s="272">
        <v>-1.7729999999999999</v>
      </c>
      <c r="F187" s="273"/>
      <c r="G187" s="274"/>
      <c r="H187" s="275"/>
      <c r="I187" s="269"/>
      <c r="J187" s="276"/>
      <c r="K187" s="269"/>
      <c r="M187" s="270" t="s">
        <v>189</v>
      </c>
      <c r="O187" s="259"/>
    </row>
    <row r="188" spans="1:15" x14ac:dyDescent="0.2">
      <c r="A188" s="268"/>
      <c r="B188" s="271"/>
      <c r="C188" s="331" t="s">
        <v>310</v>
      </c>
      <c r="D188" s="332"/>
      <c r="E188" s="272">
        <v>8.8595000000000006</v>
      </c>
      <c r="F188" s="273"/>
      <c r="G188" s="274"/>
      <c r="H188" s="275"/>
      <c r="I188" s="269"/>
      <c r="J188" s="276"/>
      <c r="K188" s="269"/>
      <c r="M188" s="270" t="s">
        <v>310</v>
      </c>
      <c r="O188" s="259"/>
    </row>
    <row r="189" spans="1:15" x14ac:dyDescent="0.2">
      <c r="A189" s="268"/>
      <c r="B189" s="271"/>
      <c r="C189" s="331" t="s">
        <v>189</v>
      </c>
      <c r="D189" s="332"/>
      <c r="E189" s="272">
        <v>-1.7729999999999999</v>
      </c>
      <c r="F189" s="273"/>
      <c r="G189" s="274"/>
      <c r="H189" s="275"/>
      <c r="I189" s="269"/>
      <c r="J189" s="276"/>
      <c r="K189" s="269"/>
      <c r="M189" s="270" t="s">
        <v>189</v>
      </c>
      <c r="O189" s="259"/>
    </row>
    <row r="190" spans="1:15" x14ac:dyDescent="0.2">
      <c r="A190" s="268"/>
      <c r="B190" s="271"/>
      <c r="C190" s="331" t="s">
        <v>311</v>
      </c>
      <c r="D190" s="332"/>
      <c r="E190" s="272">
        <v>9.57</v>
      </c>
      <c r="F190" s="273"/>
      <c r="G190" s="274"/>
      <c r="H190" s="275"/>
      <c r="I190" s="269"/>
      <c r="J190" s="276"/>
      <c r="K190" s="269"/>
      <c r="M190" s="270" t="s">
        <v>311</v>
      </c>
      <c r="O190" s="259"/>
    </row>
    <row r="191" spans="1:15" x14ac:dyDescent="0.2">
      <c r="A191" s="268"/>
      <c r="B191" s="271"/>
      <c r="C191" s="331" t="s">
        <v>189</v>
      </c>
      <c r="D191" s="332"/>
      <c r="E191" s="272">
        <v>-1.7729999999999999</v>
      </c>
      <c r="F191" s="273"/>
      <c r="G191" s="274"/>
      <c r="H191" s="275"/>
      <c r="I191" s="269"/>
      <c r="J191" s="276"/>
      <c r="K191" s="269"/>
      <c r="M191" s="270" t="s">
        <v>189</v>
      </c>
      <c r="O191" s="259"/>
    </row>
    <row r="192" spans="1:15" x14ac:dyDescent="0.2">
      <c r="A192" s="268"/>
      <c r="B192" s="271"/>
      <c r="C192" s="331" t="s">
        <v>312</v>
      </c>
      <c r="D192" s="332"/>
      <c r="E192" s="272">
        <v>13.005000000000001</v>
      </c>
      <c r="F192" s="273"/>
      <c r="G192" s="274"/>
      <c r="H192" s="275"/>
      <c r="I192" s="269"/>
      <c r="J192" s="276"/>
      <c r="K192" s="269"/>
      <c r="M192" s="270" t="s">
        <v>312</v>
      </c>
      <c r="O192" s="259"/>
    </row>
    <row r="193" spans="1:15" x14ac:dyDescent="0.2">
      <c r="A193" s="268"/>
      <c r="B193" s="271"/>
      <c r="C193" s="331" t="s">
        <v>189</v>
      </c>
      <c r="D193" s="332"/>
      <c r="E193" s="272">
        <v>-1.7729999999999999</v>
      </c>
      <c r="F193" s="273"/>
      <c r="G193" s="274"/>
      <c r="H193" s="275"/>
      <c r="I193" s="269"/>
      <c r="J193" s="276"/>
      <c r="K193" s="269"/>
      <c r="M193" s="270" t="s">
        <v>189</v>
      </c>
      <c r="O193" s="259"/>
    </row>
    <row r="194" spans="1:15" x14ac:dyDescent="0.2">
      <c r="A194" s="268"/>
      <c r="B194" s="271"/>
      <c r="C194" s="331" t="s">
        <v>313</v>
      </c>
      <c r="D194" s="332"/>
      <c r="E194" s="272">
        <v>13.7378</v>
      </c>
      <c r="F194" s="273"/>
      <c r="G194" s="274"/>
      <c r="H194" s="275"/>
      <c r="I194" s="269"/>
      <c r="J194" s="276"/>
      <c r="K194" s="269"/>
      <c r="M194" s="270" t="s">
        <v>313</v>
      </c>
      <c r="O194" s="259"/>
    </row>
    <row r="195" spans="1:15" x14ac:dyDescent="0.2">
      <c r="A195" s="268"/>
      <c r="B195" s="271"/>
      <c r="C195" s="331" t="s">
        <v>189</v>
      </c>
      <c r="D195" s="332"/>
      <c r="E195" s="272">
        <v>-1.7729999999999999</v>
      </c>
      <c r="F195" s="273"/>
      <c r="G195" s="274"/>
      <c r="H195" s="275"/>
      <c r="I195" s="269"/>
      <c r="J195" s="276"/>
      <c r="K195" s="269"/>
      <c r="M195" s="270" t="s">
        <v>189</v>
      </c>
      <c r="O195" s="259"/>
    </row>
    <row r="196" spans="1:15" x14ac:dyDescent="0.2">
      <c r="A196" s="268"/>
      <c r="B196" s="271"/>
      <c r="C196" s="331" t="s">
        <v>314</v>
      </c>
      <c r="D196" s="332"/>
      <c r="E196" s="272">
        <v>11.4885</v>
      </c>
      <c r="F196" s="273"/>
      <c r="G196" s="274"/>
      <c r="H196" s="275"/>
      <c r="I196" s="269"/>
      <c r="J196" s="276"/>
      <c r="K196" s="269"/>
      <c r="M196" s="270" t="s">
        <v>314</v>
      </c>
      <c r="O196" s="259"/>
    </row>
    <row r="197" spans="1:15" x14ac:dyDescent="0.2">
      <c r="A197" s="268"/>
      <c r="B197" s="271"/>
      <c r="C197" s="331" t="s">
        <v>189</v>
      </c>
      <c r="D197" s="332"/>
      <c r="E197" s="272">
        <v>-1.7729999999999999</v>
      </c>
      <c r="F197" s="273"/>
      <c r="G197" s="274"/>
      <c r="H197" s="275"/>
      <c r="I197" s="269"/>
      <c r="J197" s="276"/>
      <c r="K197" s="269"/>
      <c r="M197" s="270" t="s">
        <v>189</v>
      </c>
      <c r="O197" s="259"/>
    </row>
    <row r="198" spans="1:15" x14ac:dyDescent="0.2">
      <c r="A198" s="268"/>
      <c r="B198" s="271"/>
      <c r="C198" s="331" t="s">
        <v>315</v>
      </c>
      <c r="D198" s="332"/>
      <c r="E198" s="272">
        <v>14.175000000000001</v>
      </c>
      <c r="F198" s="273"/>
      <c r="G198" s="274"/>
      <c r="H198" s="275"/>
      <c r="I198" s="269"/>
      <c r="J198" s="276"/>
      <c r="K198" s="269"/>
      <c r="M198" s="270" t="s">
        <v>315</v>
      </c>
      <c r="O198" s="259"/>
    </row>
    <row r="199" spans="1:15" x14ac:dyDescent="0.2">
      <c r="A199" s="268"/>
      <c r="B199" s="271"/>
      <c r="C199" s="331" t="s">
        <v>189</v>
      </c>
      <c r="D199" s="332"/>
      <c r="E199" s="272">
        <v>-1.7729999999999999</v>
      </c>
      <c r="F199" s="273"/>
      <c r="G199" s="274"/>
      <c r="H199" s="275"/>
      <c r="I199" s="269"/>
      <c r="J199" s="276"/>
      <c r="K199" s="269"/>
      <c r="M199" s="270" t="s">
        <v>189</v>
      </c>
      <c r="O199" s="259"/>
    </row>
    <row r="200" spans="1:15" x14ac:dyDescent="0.2">
      <c r="A200" s="268"/>
      <c r="B200" s="271"/>
      <c r="C200" s="331" t="s">
        <v>316</v>
      </c>
      <c r="D200" s="332"/>
      <c r="E200" s="272">
        <v>8.6129999999999995</v>
      </c>
      <c r="F200" s="273"/>
      <c r="G200" s="274"/>
      <c r="H200" s="275"/>
      <c r="I200" s="269"/>
      <c r="J200" s="276"/>
      <c r="K200" s="269"/>
      <c r="M200" s="270" t="s">
        <v>316</v>
      </c>
      <c r="O200" s="259"/>
    </row>
    <row r="201" spans="1:15" x14ac:dyDescent="0.2">
      <c r="A201" s="268"/>
      <c r="B201" s="271"/>
      <c r="C201" s="331" t="s">
        <v>189</v>
      </c>
      <c r="D201" s="332"/>
      <c r="E201" s="272">
        <v>-1.7729999999999999</v>
      </c>
      <c r="F201" s="273"/>
      <c r="G201" s="274"/>
      <c r="H201" s="275"/>
      <c r="I201" s="269"/>
      <c r="J201" s="276"/>
      <c r="K201" s="269"/>
      <c r="M201" s="270" t="s">
        <v>189</v>
      </c>
      <c r="O201" s="259"/>
    </row>
    <row r="202" spans="1:15" x14ac:dyDescent="0.2">
      <c r="A202" s="268"/>
      <c r="B202" s="271"/>
      <c r="C202" s="331" t="s">
        <v>317</v>
      </c>
      <c r="D202" s="332"/>
      <c r="E202" s="272">
        <v>6.9930000000000003</v>
      </c>
      <c r="F202" s="273"/>
      <c r="G202" s="274"/>
      <c r="H202" s="275"/>
      <c r="I202" s="269"/>
      <c r="J202" s="276"/>
      <c r="K202" s="269"/>
      <c r="M202" s="270" t="s">
        <v>317</v>
      </c>
      <c r="O202" s="259"/>
    </row>
    <row r="203" spans="1:15" x14ac:dyDescent="0.2">
      <c r="A203" s="268"/>
      <c r="B203" s="271"/>
      <c r="C203" s="331" t="s">
        <v>189</v>
      </c>
      <c r="D203" s="332"/>
      <c r="E203" s="272">
        <v>-1.7729999999999999</v>
      </c>
      <c r="F203" s="273"/>
      <c r="G203" s="274"/>
      <c r="H203" s="275"/>
      <c r="I203" s="269"/>
      <c r="J203" s="276"/>
      <c r="K203" s="269"/>
      <c r="M203" s="270" t="s">
        <v>189</v>
      </c>
      <c r="O203" s="259"/>
    </row>
    <row r="204" spans="1:15" x14ac:dyDescent="0.2">
      <c r="A204" s="268"/>
      <c r="B204" s="271"/>
      <c r="C204" s="331" t="s">
        <v>318</v>
      </c>
      <c r="D204" s="332"/>
      <c r="E204" s="272">
        <v>8.2457999999999991</v>
      </c>
      <c r="F204" s="273"/>
      <c r="G204" s="274"/>
      <c r="H204" s="275"/>
      <c r="I204" s="269"/>
      <c r="J204" s="276"/>
      <c r="K204" s="269"/>
      <c r="M204" s="270" t="s">
        <v>318</v>
      </c>
      <c r="O204" s="259"/>
    </row>
    <row r="205" spans="1:15" x14ac:dyDescent="0.2">
      <c r="A205" s="268"/>
      <c r="B205" s="271"/>
      <c r="C205" s="331" t="s">
        <v>189</v>
      </c>
      <c r="D205" s="332"/>
      <c r="E205" s="272">
        <v>-1.7729999999999999</v>
      </c>
      <c r="F205" s="273"/>
      <c r="G205" s="274"/>
      <c r="H205" s="275"/>
      <c r="I205" s="269"/>
      <c r="J205" s="276"/>
      <c r="K205" s="269"/>
      <c r="M205" s="270" t="s">
        <v>189</v>
      </c>
      <c r="O205" s="259"/>
    </row>
    <row r="206" spans="1:15" x14ac:dyDescent="0.2">
      <c r="A206" s="268"/>
      <c r="B206" s="271"/>
      <c r="C206" s="331" t="s">
        <v>319</v>
      </c>
      <c r="D206" s="332"/>
      <c r="E206" s="272">
        <v>8.8695000000000004</v>
      </c>
      <c r="F206" s="273"/>
      <c r="G206" s="274"/>
      <c r="H206" s="275"/>
      <c r="I206" s="269"/>
      <c r="J206" s="276"/>
      <c r="K206" s="269"/>
      <c r="M206" s="270" t="s">
        <v>319</v>
      </c>
      <c r="O206" s="259"/>
    </row>
    <row r="207" spans="1:15" x14ac:dyDescent="0.2">
      <c r="A207" s="268"/>
      <c r="B207" s="271"/>
      <c r="C207" s="331" t="s">
        <v>189</v>
      </c>
      <c r="D207" s="332"/>
      <c r="E207" s="272">
        <v>-1.7729999999999999</v>
      </c>
      <c r="F207" s="273"/>
      <c r="G207" s="274"/>
      <c r="H207" s="275"/>
      <c r="I207" s="269"/>
      <c r="J207" s="276"/>
      <c r="K207" s="269"/>
      <c r="M207" s="270" t="s">
        <v>189</v>
      </c>
      <c r="O207" s="259"/>
    </row>
    <row r="208" spans="1:15" x14ac:dyDescent="0.2">
      <c r="A208" s="268"/>
      <c r="B208" s="271"/>
      <c r="C208" s="331" t="s">
        <v>320</v>
      </c>
      <c r="D208" s="332"/>
      <c r="E208" s="272">
        <v>10.746</v>
      </c>
      <c r="F208" s="273"/>
      <c r="G208" s="274"/>
      <c r="H208" s="275"/>
      <c r="I208" s="269"/>
      <c r="J208" s="276"/>
      <c r="K208" s="269"/>
      <c r="M208" s="270" t="s">
        <v>320</v>
      </c>
      <c r="O208" s="259"/>
    </row>
    <row r="209" spans="1:80" x14ac:dyDescent="0.2">
      <c r="A209" s="268"/>
      <c r="B209" s="271"/>
      <c r="C209" s="331" t="s">
        <v>189</v>
      </c>
      <c r="D209" s="332"/>
      <c r="E209" s="272">
        <v>-1.7729999999999999</v>
      </c>
      <c r="F209" s="273"/>
      <c r="G209" s="274"/>
      <c r="H209" s="275"/>
      <c r="I209" s="269"/>
      <c r="J209" s="276"/>
      <c r="K209" s="269"/>
      <c r="M209" s="270" t="s">
        <v>189</v>
      </c>
      <c r="O209" s="259"/>
    </row>
    <row r="210" spans="1:80" x14ac:dyDescent="0.2">
      <c r="A210" s="268"/>
      <c r="B210" s="271"/>
      <c r="C210" s="331" t="s">
        <v>320</v>
      </c>
      <c r="D210" s="332"/>
      <c r="E210" s="272">
        <v>10.746</v>
      </c>
      <c r="F210" s="273"/>
      <c r="G210" s="274"/>
      <c r="H210" s="275"/>
      <c r="I210" s="269"/>
      <c r="J210" s="276"/>
      <c r="K210" s="269"/>
      <c r="M210" s="270" t="s">
        <v>320</v>
      </c>
      <c r="O210" s="259"/>
    </row>
    <row r="211" spans="1:80" x14ac:dyDescent="0.2">
      <c r="A211" s="268"/>
      <c r="B211" s="271"/>
      <c r="C211" s="331" t="s">
        <v>189</v>
      </c>
      <c r="D211" s="332"/>
      <c r="E211" s="272">
        <v>-1.7729999999999999</v>
      </c>
      <c r="F211" s="273"/>
      <c r="G211" s="274"/>
      <c r="H211" s="275"/>
      <c r="I211" s="269"/>
      <c r="J211" s="276"/>
      <c r="K211" s="269"/>
      <c r="M211" s="270" t="s">
        <v>189</v>
      </c>
      <c r="O211" s="259"/>
    </row>
    <row r="212" spans="1:80" x14ac:dyDescent="0.2">
      <c r="A212" s="260">
        <v>25</v>
      </c>
      <c r="B212" s="261" t="s">
        <v>321</v>
      </c>
      <c r="C212" s="297" t="s">
        <v>322</v>
      </c>
      <c r="D212" s="263" t="s">
        <v>165</v>
      </c>
      <c r="E212" s="264">
        <v>263.51339999999999</v>
      </c>
      <c r="F212" s="264">
        <v>0</v>
      </c>
      <c r="G212" s="265">
        <f>E212*F212</f>
        <v>0</v>
      </c>
      <c r="H212" s="266">
        <v>0</v>
      </c>
      <c r="I212" s="267">
        <f>E212*H212</f>
        <v>0</v>
      </c>
      <c r="J212" s="266">
        <v>0</v>
      </c>
      <c r="K212" s="267">
        <f>E212*J212</f>
        <v>0</v>
      </c>
      <c r="O212" s="259">
        <v>2</v>
      </c>
      <c r="AA212" s="232">
        <v>1</v>
      </c>
      <c r="AB212" s="232">
        <v>1</v>
      </c>
      <c r="AC212" s="232">
        <v>1</v>
      </c>
      <c r="AZ212" s="232">
        <v>1</v>
      </c>
      <c r="BA212" s="232">
        <f>IF(AZ212=1,G212,0)</f>
        <v>0</v>
      </c>
      <c r="BB212" s="232">
        <f>IF(AZ212=2,G212,0)</f>
        <v>0</v>
      </c>
      <c r="BC212" s="232">
        <f>IF(AZ212=3,G212,0)</f>
        <v>0</v>
      </c>
      <c r="BD212" s="232">
        <f>IF(AZ212=4,G212,0)</f>
        <v>0</v>
      </c>
      <c r="BE212" s="232">
        <f>IF(AZ212=5,G212,0)</f>
        <v>0</v>
      </c>
      <c r="CA212" s="259">
        <v>1</v>
      </c>
      <c r="CB212" s="259">
        <v>1</v>
      </c>
    </row>
    <row r="213" spans="1:80" x14ac:dyDescent="0.2">
      <c r="A213" s="268"/>
      <c r="B213" s="271"/>
      <c r="C213" s="331" t="s">
        <v>323</v>
      </c>
      <c r="D213" s="332"/>
      <c r="E213" s="272">
        <v>5.7267000000000001</v>
      </c>
      <c r="F213" s="273"/>
      <c r="G213" s="274"/>
      <c r="H213" s="275"/>
      <c r="I213" s="269"/>
      <c r="J213" s="276"/>
      <c r="K213" s="269"/>
      <c r="M213" s="270" t="s">
        <v>323</v>
      </c>
      <c r="O213" s="259"/>
    </row>
    <row r="214" spans="1:80" x14ac:dyDescent="0.2">
      <c r="A214" s="268"/>
      <c r="B214" s="271"/>
      <c r="C214" s="331" t="s">
        <v>324</v>
      </c>
      <c r="D214" s="332"/>
      <c r="E214" s="272">
        <v>54.54</v>
      </c>
      <c r="F214" s="273"/>
      <c r="G214" s="274"/>
      <c r="H214" s="275"/>
      <c r="I214" s="269"/>
      <c r="J214" s="276"/>
      <c r="K214" s="269"/>
      <c r="M214" s="270" t="s">
        <v>324</v>
      </c>
      <c r="O214" s="259"/>
    </row>
    <row r="215" spans="1:80" x14ac:dyDescent="0.2">
      <c r="A215" s="268"/>
      <c r="B215" s="271"/>
      <c r="C215" s="331" t="s">
        <v>325</v>
      </c>
      <c r="D215" s="332"/>
      <c r="E215" s="272">
        <v>9.09</v>
      </c>
      <c r="F215" s="273"/>
      <c r="G215" s="274"/>
      <c r="H215" s="275"/>
      <c r="I215" s="269"/>
      <c r="J215" s="276"/>
      <c r="K215" s="269"/>
      <c r="M215" s="270" t="s">
        <v>325</v>
      </c>
      <c r="O215" s="259"/>
    </row>
    <row r="216" spans="1:80" x14ac:dyDescent="0.2">
      <c r="A216" s="268"/>
      <c r="B216" s="271"/>
      <c r="C216" s="331" t="s">
        <v>326</v>
      </c>
      <c r="D216" s="332"/>
      <c r="E216" s="272">
        <v>6.7568999999999999</v>
      </c>
      <c r="F216" s="273"/>
      <c r="G216" s="274"/>
      <c r="H216" s="275"/>
      <c r="I216" s="269"/>
      <c r="J216" s="276"/>
      <c r="K216" s="269"/>
      <c r="M216" s="270" t="s">
        <v>326</v>
      </c>
      <c r="O216" s="259"/>
    </row>
    <row r="217" spans="1:80" x14ac:dyDescent="0.2">
      <c r="A217" s="268"/>
      <c r="B217" s="271"/>
      <c r="C217" s="331" t="s">
        <v>327</v>
      </c>
      <c r="D217" s="332"/>
      <c r="E217" s="272">
        <v>5.8479000000000001</v>
      </c>
      <c r="F217" s="273"/>
      <c r="G217" s="274"/>
      <c r="H217" s="275"/>
      <c r="I217" s="269"/>
      <c r="J217" s="276"/>
      <c r="K217" s="269"/>
      <c r="M217" s="270" t="s">
        <v>327</v>
      </c>
      <c r="O217" s="259"/>
    </row>
    <row r="218" spans="1:80" x14ac:dyDescent="0.2">
      <c r="A218" s="268"/>
      <c r="B218" s="271"/>
      <c r="C218" s="331" t="s">
        <v>328</v>
      </c>
      <c r="D218" s="332"/>
      <c r="E218" s="272">
        <v>7.8476999999999997</v>
      </c>
      <c r="F218" s="273"/>
      <c r="G218" s="274"/>
      <c r="H218" s="275"/>
      <c r="I218" s="269"/>
      <c r="J218" s="276"/>
      <c r="K218" s="269"/>
      <c r="M218" s="270" t="s">
        <v>328</v>
      </c>
      <c r="O218" s="259"/>
    </row>
    <row r="219" spans="1:80" x14ac:dyDescent="0.2">
      <c r="A219" s="268"/>
      <c r="B219" s="271"/>
      <c r="C219" s="331" t="s">
        <v>329</v>
      </c>
      <c r="D219" s="332"/>
      <c r="E219" s="272">
        <v>8.6658000000000008</v>
      </c>
      <c r="F219" s="273"/>
      <c r="G219" s="274"/>
      <c r="H219" s="275"/>
      <c r="I219" s="269"/>
      <c r="J219" s="276"/>
      <c r="K219" s="269"/>
      <c r="M219" s="270" t="s">
        <v>329</v>
      </c>
      <c r="O219" s="259"/>
    </row>
    <row r="220" spans="1:80" x14ac:dyDescent="0.2">
      <c r="A220" s="268"/>
      <c r="B220" s="271"/>
      <c r="C220" s="331" t="s">
        <v>330</v>
      </c>
      <c r="D220" s="332"/>
      <c r="E220" s="272">
        <v>4.3935000000000004</v>
      </c>
      <c r="F220" s="273"/>
      <c r="G220" s="274"/>
      <c r="H220" s="275"/>
      <c r="I220" s="269"/>
      <c r="J220" s="276"/>
      <c r="K220" s="269"/>
      <c r="M220" s="270" t="s">
        <v>330</v>
      </c>
      <c r="O220" s="259"/>
    </row>
    <row r="221" spans="1:80" x14ac:dyDescent="0.2">
      <c r="A221" s="268"/>
      <c r="B221" s="271"/>
      <c r="C221" s="331" t="s">
        <v>331</v>
      </c>
      <c r="D221" s="332"/>
      <c r="E221" s="272">
        <v>9.2858000000000001</v>
      </c>
      <c r="F221" s="273"/>
      <c r="G221" s="274"/>
      <c r="H221" s="275"/>
      <c r="I221" s="269"/>
      <c r="J221" s="276"/>
      <c r="K221" s="269"/>
      <c r="M221" s="270" t="s">
        <v>331</v>
      </c>
      <c r="O221" s="259"/>
    </row>
    <row r="222" spans="1:80" x14ac:dyDescent="0.2">
      <c r="A222" s="268"/>
      <c r="B222" s="271"/>
      <c r="C222" s="331" t="s">
        <v>332</v>
      </c>
      <c r="D222" s="332"/>
      <c r="E222" s="272">
        <v>29.4</v>
      </c>
      <c r="F222" s="273"/>
      <c r="G222" s="274"/>
      <c r="H222" s="275"/>
      <c r="I222" s="269"/>
      <c r="J222" s="276"/>
      <c r="K222" s="269"/>
      <c r="M222" s="270" t="s">
        <v>332</v>
      </c>
      <c r="O222" s="259"/>
    </row>
    <row r="223" spans="1:80" x14ac:dyDescent="0.2">
      <c r="A223" s="268"/>
      <c r="B223" s="271"/>
      <c r="C223" s="331" t="s">
        <v>333</v>
      </c>
      <c r="D223" s="332"/>
      <c r="E223" s="272">
        <v>6.38</v>
      </c>
      <c r="F223" s="273"/>
      <c r="G223" s="274"/>
      <c r="H223" s="275"/>
      <c r="I223" s="269"/>
      <c r="J223" s="276"/>
      <c r="K223" s="269"/>
      <c r="M223" s="270" t="s">
        <v>333</v>
      </c>
      <c r="O223" s="259"/>
    </row>
    <row r="224" spans="1:80" x14ac:dyDescent="0.2">
      <c r="A224" s="268"/>
      <c r="B224" s="271"/>
      <c r="C224" s="331" t="s">
        <v>334</v>
      </c>
      <c r="D224" s="332"/>
      <c r="E224" s="272">
        <v>4.6399999999999997</v>
      </c>
      <c r="F224" s="273"/>
      <c r="G224" s="274"/>
      <c r="H224" s="275"/>
      <c r="I224" s="269"/>
      <c r="J224" s="276"/>
      <c r="K224" s="269"/>
      <c r="M224" s="270" t="s">
        <v>334</v>
      </c>
      <c r="O224" s="259"/>
    </row>
    <row r="225" spans="1:15" x14ac:dyDescent="0.2">
      <c r="A225" s="268"/>
      <c r="B225" s="271"/>
      <c r="C225" s="331" t="s">
        <v>335</v>
      </c>
      <c r="D225" s="332"/>
      <c r="E225" s="272">
        <v>8.2360000000000007</v>
      </c>
      <c r="F225" s="273"/>
      <c r="G225" s="274"/>
      <c r="H225" s="275"/>
      <c r="I225" s="269"/>
      <c r="J225" s="276"/>
      <c r="K225" s="269"/>
      <c r="M225" s="270" t="s">
        <v>335</v>
      </c>
      <c r="O225" s="259"/>
    </row>
    <row r="226" spans="1:15" x14ac:dyDescent="0.2">
      <c r="A226" s="268"/>
      <c r="B226" s="271"/>
      <c r="C226" s="331" t="s">
        <v>336</v>
      </c>
      <c r="D226" s="332"/>
      <c r="E226" s="272">
        <v>10.1065</v>
      </c>
      <c r="F226" s="273"/>
      <c r="G226" s="274"/>
      <c r="H226" s="275"/>
      <c r="I226" s="269"/>
      <c r="J226" s="276"/>
      <c r="K226" s="269"/>
      <c r="M226" s="270" t="s">
        <v>336</v>
      </c>
      <c r="O226" s="259"/>
    </row>
    <row r="227" spans="1:15" x14ac:dyDescent="0.2">
      <c r="A227" s="268"/>
      <c r="B227" s="271"/>
      <c r="C227" s="331" t="s">
        <v>337</v>
      </c>
      <c r="D227" s="332"/>
      <c r="E227" s="272">
        <v>1.74</v>
      </c>
      <c r="F227" s="273"/>
      <c r="G227" s="274"/>
      <c r="H227" s="275"/>
      <c r="I227" s="269"/>
      <c r="J227" s="276"/>
      <c r="K227" s="269"/>
      <c r="M227" s="270" t="s">
        <v>337</v>
      </c>
      <c r="O227" s="259"/>
    </row>
    <row r="228" spans="1:15" x14ac:dyDescent="0.2">
      <c r="A228" s="268"/>
      <c r="B228" s="271"/>
      <c r="C228" s="331" t="s">
        <v>338</v>
      </c>
      <c r="D228" s="332"/>
      <c r="E228" s="272">
        <v>5.8</v>
      </c>
      <c r="F228" s="273"/>
      <c r="G228" s="274"/>
      <c r="H228" s="275"/>
      <c r="I228" s="269"/>
      <c r="J228" s="276"/>
      <c r="K228" s="269"/>
      <c r="M228" s="270" t="s">
        <v>338</v>
      </c>
      <c r="O228" s="259"/>
    </row>
    <row r="229" spans="1:15" x14ac:dyDescent="0.2">
      <c r="A229" s="268"/>
      <c r="B229" s="271"/>
      <c r="C229" s="331" t="s">
        <v>339</v>
      </c>
      <c r="D229" s="332"/>
      <c r="E229" s="272">
        <v>3.335</v>
      </c>
      <c r="F229" s="273"/>
      <c r="G229" s="274"/>
      <c r="H229" s="275"/>
      <c r="I229" s="269"/>
      <c r="J229" s="276"/>
      <c r="K229" s="269"/>
      <c r="M229" s="270" t="s">
        <v>339</v>
      </c>
      <c r="O229" s="259"/>
    </row>
    <row r="230" spans="1:15" x14ac:dyDescent="0.2">
      <c r="A230" s="268"/>
      <c r="B230" s="271"/>
      <c r="C230" s="331" t="s">
        <v>340</v>
      </c>
      <c r="D230" s="332"/>
      <c r="E230" s="272">
        <v>4.2195</v>
      </c>
      <c r="F230" s="273"/>
      <c r="G230" s="274"/>
      <c r="H230" s="275"/>
      <c r="I230" s="269"/>
      <c r="J230" s="276"/>
      <c r="K230" s="269"/>
      <c r="M230" s="270" t="s">
        <v>340</v>
      </c>
      <c r="O230" s="259"/>
    </row>
    <row r="231" spans="1:15" x14ac:dyDescent="0.2">
      <c r="A231" s="268"/>
      <c r="B231" s="271"/>
      <c r="C231" s="331" t="s">
        <v>254</v>
      </c>
      <c r="D231" s="332"/>
      <c r="E231" s="272">
        <v>12</v>
      </c>
      <c r="F231" s="273"/>
      <c r="G231" s="274"/>
      <c r="H231" s="275"/>
      <c r="I231" s="269"/>
      <c r="J231" s="276"/>
      <c r="K231" s="269"/>
      <c r="M231" s="270" t="s">
        <v>254</v>
      </c>
      <c r="O231" s="259"/>
    </row>
    <row r="232" spans="1:15" x14ac:dyDescent="0.2">
      <c r="A232" s="268"/>
      <c r="B232" s="271"/>
      <c r="C232" s="331" t="s">
        <v>341</v>
      </c>
      <c r="D232" s="332"/>
      <c r="E232" s="272">
        <v>13.608000000000001</v>
      </c>
      <c r="F232" s="273"/>
      <c r="G232" s="274"/>
      <c r="H232" s="275"/>
      <c r="I232" s="269"/>
      <c r="J232" s="276"/>
      <c r="K232" s="269"/>
      <c r="M232" s="270" t="s">
        <v>341</v>
      </c>
      <c r="O232" s="259"/>
    </row>
    <row r="233" spans="1:15" x14ac:dyDescent="0.2">
      <c r="A233" s="268"/>
      <c r="B233" s="271"/>
      <c r="C233" s="331" t="s">
        <v>342</v>
      </c>
      <c r="D233" s="332"/>
      <c r="E233" s="272">
        <v>7.6680000000000001</v>
      </c>
      <c r="F233" s="273"/>
      <c r="G233" s="274"/>
      <c r="H233" s="275"/>
      <c r="I233" s="269"/>
      <c r="J233" s="276"/>
      <c r="K233" s="269"/>
      <c r="M233" s="270" t="s">
        <v>342</v>
      </c>
      <c r="O233" s="259"/>
    </row>
    <row r="234" spans="1:15" x14ac:dyDescent="0.2">
      <c r="A234" s="268"/>
      <c r="B234" s="271"/>
      <c r="C234" s="331" t="s">
        <v>343</v>
      </c>
      <c r="D234" s="332"/>
      <c r="E234" s="272">
        <v>6.6150000000000002</v>
      </c>
      <c r="F234" s="273"/>
      <c r="G234" s="274"/>
      <c r="H234" s="275"/>
      <c r="I234" s="269"/>
      <c r="J234" s="276"/>
      <c r="K234" s="269"/>
      <c r="M234" s="270" t="s">
        <v>343</v>
      </c>
      <c r="O234" s="259"/>
    </row>
    <row r="235" spans="1:15" x14ac:dyDescent="0.2">
      <c r="A235" s="268"/>
      <c r="B235" s="271"/>
      <c r="C235" s="331" t="s">
        <v>344</v>
      </c>
      <c r="D235" s="332"/>
      <c r="E235" s="272">
        <v>3.645</v>
      </c>
      <c r="F235" s="273"/>
      <c r="G235" s="274"/>
      <c r="H235" s="275"/>
      <c r="I235" s="269"/>
      <c r="J235" s="276"/>
      <c r="K235" s="269"/>
      <c r="M235" s="270" t="s">
        <v>344</v>
      </c>
      <c r="O235" s="259"/>
    </row>
    <row r="236" spans="1:15" x14ac:dyDescent="0.2">
      <c r="A236" s="268"/>
      <c r="B236" s="271"/>
      <c r="C236" s="331" t="s">
        <v>345</v>
      </c>
      <c r="D236" s="332"/>
      <c r="E236" s="272">
        <v>9.4499999999999993</v>
      </c>
      <c r="F236" s="273"/>
      <c r="G236" s="274"/>
      <c r="H236" s="275"/>
      <c r="I236" s="269"/>
      <c r="J236" s="276"/>
      <c r="K236" s="269"/>
      <c r="M236" s="270" t="s">
        <v>345</v>
      </c>
      <c r="O236" s="259"/>
    </row>
    <row r="237" spans="1:15" x14ac:dyDescent="0.2">
      <c r="A237" s="268"/>
      <c r="B237" s="271"/>
      <c r="C237" s="331" t="s">
        <v>346</v>
      </c>
      <c r="D237" s="332"/>
      <c r="E237" s="272">
        <v>1.62</v>
      </c>
      <c r="F237" s="273"/>
      <c r="G237" s="274"/>
      <c r="H237" s="275"/>
      <c r="I237" s="269"/>
      <c r="J237" s="276"/>
      <c r="K237" s="269"/>
      <c r="M237" s="270" t="s">
        <v>346</v>
      </c>
      <c r="O237" s="259"/>
    </row>
    <row r="238" spans="1:15" x14ac:dyDescent="0.2">
      <c r="A238" s="268"/>
      <c r="B238" s="271"/>
      <c r="C238" s="331" t="s">
        <v>347</v>
      </c>
      <c r="D238" s="332"/>
      <c r="E238" s="272">
        <v>5.4</v>
      </c>
      <c r="F238" s="273"/>
      <c r="G238" s="274"/>
      <c r="H238" s="275"/>
      <c r="I238" s="269"/>
      <c r="J238" s="276"/>
      <c r="K238" s="269"/>
      <c r="M238" s="270" t="s">
        <v>347</v>
      </c>
      <c r="O238" s="259"/>
    </row>
    <row r="239" spans="1:15" x14ac:dyDescent="0.2">
      <c r="A239" s="268"/>
      <c r="B239" s="271"/>
      <c r="C239" s="331" t="s">
        <v>348</v>
      </c>
      <c r="D239" s="332"/>
      <c r="E239" s="272">
        <v>2.8889999999999998</v>
      </c>
      <c r="F239" s="273"/>
      <c r="G239" s="274"/>
      <c r="H239" s="275"/>
      <c r="I239" s="269"/>
      <c r="J239" s="276"/>
      <c r="K239" s="269"/>
      <c r="M239" s="270" t="s">
        <v>348</v>
      </c>
      <c r="O239" s="259"/>
    </row>
    <row r="240" spans="1:15" x14ac:dyDescent="0.2">
      <c r="A240" s="268"/>
      <c r="B240" s="271"/>
      <c r="C240" s="331" t="s">
        <v>349</v>
      </c>
      <c r="D240" s="332"/>
      <c r="E240" s="272">
        <v>3.915</v>
      </c>
      <c r="F240" s="273"/>
      <c r="G240" s="274"/>
      <c r="H240" s="275"/>
      <c r="I240" s="269"/>
      <c r="J240" s="276"/>
      <c r="K240" s="269"/>
      <c r="M240" s="270" t="s">
        <v>349</v>
      </c>
      <c r="O240" s="259"/>
    </row>
    <row r="241" spans="1:80" x14ac:dyDescent="0.2">
      <c r="A241" s="268"/>
      <c r="B241" s="271"/>
      <c r="C241" s="331" t="s">
        <v>350</v>
      </c>
      <c r="D241" s="332"/>
      <c r="E241" s="272">
        <v>10.692</v>
      </c>
      <c r="F241" s="273"/>
      <c r="G241" s="274"/>
      <c r="H241" s="275"/>
      <c r="I241" s="269"/>
      <c r="J241" s="276"/>
      <c r="K241" s="269"/>
      <c r="M241" s="270" t="s">
        <v>350</v>
      </c>
      <c r="O241" s="259"/>
    </row>
    <row r="242" spans="1:80" x14ac:dyDescent="0.2">
      <c r="A242" s="260">
        <v>26</v>
      </c>
      <c r="B242" s="261" t="s">
        <v>351</v>
      </c>
      <c r="C242" s="297" t="s">
        <v>352</v>
      </c>
      <c r="D242" s="263" t="s">
        <v>165</v>
      </c>
      <c r="E242" s="264">
        <v>169.39500000000001</v>
      </c>
      <c r="F242" s="264">
        <v>0</v>
      </c>
      <c r="G242" s="265">
        <f>E242*F242</f>
        <v>0</v>
      </c>
      <c r="H242" s="266">
        <v>0</v>
      </c>
      <c r="I242" s="267">
        <f>E242*H242</f>
        <v>0</v>
      </c>
      <c r="J242" s="266">
        <v>0</v>
      </c>
      <c r="K242" s="267">
        <f>E242*J242</f>
        <v>0</v>
      </c>
      <c r="O242" s="259">
        <v>2</v>
      </c>
      <c r="AA242" s="232">
        <v>1</v>
      </c>
      <c r="AB242" s="232">
        <v>1</v>
      </c>
      <c r="AC242" s="232">
        <v>1</v>
      </c>
      <c r="AZ242" s="232">
        <v>1</v>
      </c>
      <c r="BA242" s="232">
        <f>IF(AZ242=1,G242,0)</f>
        <v>0</v>
      </c>
      <c r="BB242" s="232">
        <f>IF(AZ242=2,G242,0)</f>
        <v>0</v>
      </c>
      <c r="BC242" s="232">
        <f>IF(AZ242=3,G242,0)</f>
        <v>0</v>
      </c>
      <c r="BD242" s="232">
        <f>IF(AZ242=4,G242,0)</f>
        <v>0</v>
      </c>
      <c r="BE242" s="232">
        <f>IF(AZ242=5,G242,0)</f>
        <v>0</v>
      </c>
      <c r="CA242" s="259">
        <v>1</v>
      </c>
      <c r="CB242" s="259">
        <v>1</v>
      </c>
    </row>
    <row r="243" spans="1:80" x14ac:dyDescent="0.2">
      <c r="A243" s="268"/>
      <c r="B243" s="271"/>
      <c r="C243" s="331" t="s">
        <v>353</v>
      </c>
      <c r="D243" s="332"/>
      <c r="E243" s="272">
        <v>14.08</v>
      </c>
      <c r="F243" s="273"/>
      <c r="G243" s="274"/>
      <c r="H243" s="275"/>
      <c r="I243" s="269"/>
      <c r="J243" s="276"/>
      <c r="K243" s="269"/>
      <c r="M243" s="270" t="s">
        <v>353</v>
      </c>
      <c r="O243" s="259"/>
    </row>
    <row r="244" spans="1:80" x14ac:dyDescent="0.2">
      <c r="A244" s="268"/>
      <c r="B244" s="271"/>
      <c r="C244" s="331" t="s">
        <v>354</v>
      </c>
      <c r="D244" s="332"/>
      <c r="E244" s="272">
        <v>-3.5459999999999998</v>
      </c>
      <c r="F244" s="273"/>
      <c r="G244" s="274"/>
      <c r="H244" s="275"/>
      <c r="I244" s="269"/>
      <c r="J244" s="276"/>
      <c r="K244" s="269"/>
      <c r="M244" s="270" t="s">
        <v>354</v>
      </c>
      <c r="O244" s="259"/>
    </row>
    <row r="245" spans="1:80" x14ac:dyDescent="0.2">
      <c r="A245" s="268"/>
      <c r="B245" s="271"/>
      <c r="C245" s="331" t="s">
        <v>355</v>
      </c>
      <c r="D245" s="332"/>
      <c r="E245" s="272">
        <v>8.6240000000000006</v>
      </c>
      <c r="F245" s="273"/>
      <c r="G245" s="274"/>
      <c r="H245" s="275"/>
      <c r="I245" s="269"/>
      <c r="J245" s="276"/>
      <c r="K245" s="269"/>
      <c r="M245" s="270" t="s">
        <v>355</v>
      </c>
      <c r="O245" s="259"/>
    </row>
    <row r="246" spans="1:80" x14ac:dyDescent="0.2">
      <c r="A246" s="268"/>
      <c r="B246" s="271"/>
      <c r="C246" s="331" t="s">
        <v>356</v>
      </c>
      <c r="D246" s="332"/>
      <c r="E246" s="272">
        <v>24.96</v>
      </c>
      <c r="F246" s="273"/>
      <c r="G246" s="274"/>
      <c r="H246" s="275"/>
      <c r="I246" s="269"/>
      <c r="J246" s="276"/>
      <c r="K246" s="269"/>
      <c r="M246" s="270" t="s">
        <v>356</v>
      </c>
      <c r="O246" s="259"/>
    </row>
    <row r="247" spans="1:80" x14ac:dyDescent="0.2">
      <c r="A247" s="268"/>
      <c r="B247" s="271"/>
      <c r="C247" s="331" t="s">
        <v>189</v>
      </c>
      <c r="D247" s="332"/>
      <c r="E247" s="272">
        <v>-1.7729999999999999</v>
      </c>
      <c r="F247" s="273"/>
      <c r="G247" s="274"/>
      <c r="H247" s="275"/>
      <c r="I247" s="269"/>
      <c r="J247" s="276"/>
      <c r="K247" s="269"/>
      <c r="M247" s="270" t="s">
        <v>189</v>
      </c>
      <c r="O247" s="259"/>
    </row>
    <row r="248" spans="1:80" x14ac:dyDescent="0.2">
      <c r="A248" s="268"/>
      <c r="B248" s="271"/>
      <c r="C248" s="331" t="s">
        <v>357</v>
      </c>
      <c r="D248" s="332"/>
      <c r="E248" s="272">
        <v>13.64</v>
      </c>
      <c r="F248" s="273"/>
      <c r="G248" s="274"/>
      <c r="H248" s="275"/>
      <c r="I248" s="269"/>
      <c r="J248" s="276"/>
      <c r="K248" s="269"/>
      <c r="M248" s="270" t="s">
        <v>357</v>
      </c>
      <c r="O248" s="259"/>
    </row>
    <row r="249" spans="1:80" x14ac:dyDescent="0.2">
      <c r="A249" s="268"/>
      <c r="B249" s="271"/>
      <c r="C249" s="331" t="s">
        <v>358</v>
      </c>
      <c r="D249" s="332"/>
      <c r="E249" s="272">
        <v>1.1160000000000001</v>
      </c>
      <c r="F249" s="273"/>
      <c r="G249" s="274"/>
      <c r="H249" s="275"/>
      <c r="I249" s="269"/>
      <c r="J249" s="276"/>
      <c r="K249" s="269"/>
      <c r="M249" s="270" t="s">
        <v>358</v>
      </c>
      <c r="O249" s="259"/>
    </row>
    <row r="250" spans="1:80" x14ac:dyDescent="0.2">
      <c r="A250" s="268"/>
      <c r="B250" s="271"/>
      <c r="C250" s="331" t="s">
        <v>359</v>
      </c>
      <c r="D250" s="332"/>
      <c r="E250" s="272">
        <v>21.39</v>
      </c>
      <c r="F250" s="273"/>
      <c r="G250" s="274"/>
      <c r="H250" s="275"/>
      <c r="I250" s="269"/>
      <c r="J250" s="276"/>
      <c r="K250" s="269"/>
      <c r="M250" s="270" t="s">
        <v>359</v>
      </c>
      <c r="O250" s="259"/>
    </row>
    <row r="251" spans="1:80" x14ac:dyDescent="0.2">
      <c r="A251" s="268"/>
      <c r="B251" s="271"/>
      <c r="C251" s="331" t="s">
        <v>354</v>
      </c>
      <c r="D251" s="332"/>
      <c r="E251" s="272">
        <v>-3.5459999999999998</v>
      </c>
      <c r="F251" s="273"/>
      <c r="G251" s="274"/>
      <c r="H251" s="275"/>
      <c r="I251" s="269"/>
      <c r="J251" s="276"/>
      <c r="K251" s="269"/>
      <c r="M251" s="270" t="s">
        <v>354</v>
      </c>
      <c r="O251" s="259"/>
    </row>
    <row r="252" spans="1:80" x14ac:dyDescent="0.2">
      <c r="A252" s="268"/>
      <c r="B252" s="271"/>
      <c r="C252" s="331" t="s">
        <v>360</v>
      </c>
      <c r="D252" s="332"/>
      <c r="E252" s="272">
        <v>3.4874999999999998</v>
      </c>
      <c r="F252" s="273"/>
      <c r="G252" s="274"/>
      <c r="H252" s="275"/>
      <c r="I252" s="269"/>
      <c r="J252" s="276"/>
      <c r="K252" s="269"/>
      <c r="M252" s="270" t="s">
        <v>360</v>
      </c>
      <c r="O252" s="259"/>
    </row>
    <row r="253" spans="1:80" x14ac:dyDescent="0.2">
      <c r="A253" s="268"/>
      <c r="B253" s="271"/>
      <c r="C253" s="331" t="s">
        <v>361</v>
      </c>
      <c r="D253" s="332"/>
      <c r="E253" s="272">
        <v>-2.02</v>
      </c>
      <c r="F253" s="273"/>
      <c r="G253" s="274"/>
      <c r="H253" s="275"/>
      <c r="I253" s="269"/>
      <c r="J253" s="276"/>
      <c r="K253" s="269"/>
      <c r="M253" s="270" t="s">
        <v>361</v>
      </c>
      <c r="O253" s="259"/>
    </row>
    <row r="254" spans="1:80" x14ac:dyDescent="0.2">
      <c r="A254" s="268"/>
      <c r="B254" s="271"/>
      <c r="C254" s="331" t="s">
        <v>362</v>
      </c>
      <c r="D254" s="332"/>
      <c r="E254" s="272">
        <v>10.44</v>
      </c>
      <c r="F254" s="273"/>
      <c r="G254" s="274"/>
      <c r="H254" s="275"/>
      <c r="I254" s="269"/>
      <c r="J254" s="276"/>
      <c r="K254" s="269"/>
      <c r="M254" s="270" t="s">
        <v>362</v>
      </c>
      <c r="O254" s="259"/>
    </row>
    <row r="255" spans="1:80" x14ac:dyDescent="0.2">
      <c r="A255" s="268"/>
      <c r="B255" s="271"/>
      <c r="C255" s="331" t="s">
        <v>363</v>
      </c>
      <c r="D255" s="332"/>
      <c r="E255" s="272">
        <v>37.091000000000001</v>
      </c>
      <c r="F255" s="273"/>
      <c r="G255" s="274"/>
      <c r="H255" s="275"/>
      <c r="I255" s="269"/>
      <c r="J255" s="276"/>
      <c r="K255" s="269"/>
      <c r="M255" s="270" t="s">
        <v>363</v>
      </c>
      <c r="O255" s="259"/>
    </row>
    <row r="256" spans="1:80" x14ac:dyDescent="0.2">
      <c r="A256" s="268"/>
      <c r="B256" s="271"/>
      <c r="C256" s="331" t="s">
        <v>361</v>
      </c>
      <c r="D256" s="332"/>
      <c r="E256" s="272">
        <v>-2.02</v>
      </c>
      <c r="F256" s="273"/>
      <c r="G256" s="274"/>
      <c r="H256" s="275"/>
      <c r="I256" s="269"/>
      <c r="J256" s="276"/>
      <c r="K256" s="269"/>
      <c r="M256" s="270" t="s">
        <v>361</v>
      </c>
      <c r="O256" s="259"/>
    </row>
    <row r="257" spans="1:80" x14ac:dyDescent="0.2">
      <c r="A257" s="268"/>
      <c r="B257" s="271"/>
      <c r="C257" s="331" t="s">
        <v>354</v>
      </c>
      <c r="D257" s="332"/>
      <c r="E257" s="272">
        <v>-3.5459999999999998</v>
      </c>
      <c r="F257" s="273"/>
      <c r="G257" s="274"/>
      <c r="H257" s="275"/>
      <c r="I257" s="269"/>
      <c r="J257" s="276"/>
      <c r="K257" s="269"/>
      <c r="M257" s="270" t="s">
        <v>354</v>
      </c>
      <c r="O257" s="259"/>
    </row>
    <row r="258" spans="1:80" x14ac:dyDescent="0.2">
      <c r="A258" s="268"/>
      <c r="B258" s="271"/>
      <c r="C258" s="331" t="s">
        <v>203</v>
      </c>
      <c r="D258" s="332"/>
      <c r="E258" s="272">
        <v>54.563499999999998</v>
      </c>
      <c r="F258" s="273"/>
      <c r="G258" s="274"/>
      <c r="H258" s="275"/>
      <c r="I258" s="269"/>
      <c r="J258" s="276"/>
      <c r="K258" s="269"/>
      <c r="M258" s="270" t="s">
        <v>203</v>
      </c>
      <c r="O258" s="259"/>
    </row>
    <row r="259" spans="1:80" x14ac:dyDescent="0.2">
      <c r="A259" s="268"/>
      <c r="B259" s="271"/>
      <c r="C259" s="331" t="s">
        <v>354</v>
      </c>
      <c r="D259" s="332"/>
      <c r="E259" s="272">
        <v>-3.5459999999999998</v>
      </c>
      <c r="F259" s="273"/>
      <c r="G259" s="274"/>
      <c r="H259" s="275"/>
      <c r="I259" s="269"/>
      <c r="J259" s="276"/>
      <c r="K259" s="269"/>
      <c r="M259" s="270" t="s">
        <v>354</v>
      </c>
      <c r="O259" s="259"/>
    </row>
    <row r="260" spans="1:80" x14ac:dyDescent="0.2">
      <c r="A260" s="277"/>
      <c r="B260" s="278" t="s">
        <v>101</v>
      </c>
      <c r="C260" s="279" t="s">
        <v>155</v>
      </c>
      <c r="D260" s="280"/>
      <c r="E260" s="281"/>
      <c r="F260" s="282"/>
      <c r="G260" s="283">
        <f>SUM(G24:G259)</f>
        <v>0</v>
      </c>
      <c r="H260" s="284"/>
      <c r="I260" s="285">
        <f>SUM(I24:I259)</f>
        <v>5.6075050000007716</v>
      </c>
      <c r="J260" s="284"/>
      <c r="K260" s="285">
        <f>SUM(K24:K259)</f>
        <v>0</v>
      </c>
      <c r="O260" s="259">
        <v>4</v>
      </c>
      <c r="BA260" s="286">
        <f>SUM(BA24:BA259)</f>
        <v>0</v>
      </c>
      <c r="BB260" s="286">
        <f>SUM(BB24:BB259)</f>
        <v>0</v>
      </c>
      <c r="BC260" s="286">
        <f>SUM(BC24:BC259)</f>
        <v>0</v>
      </c>
      <c r="BD260" s="286">
        <f>SUM(BD24:BD259)</f>
        <v>0</v>
      </c>
      <c r="BE260" s="286">
        <f>SUM(BE24:BE259)</f>
        <v>0</v>
      </c>
    </row>
    <row r="261" spans="1:80" x14ac:dyDescent="0.2">
      <c r="A261" s="249" t="s">
        <v>97</v>
      </c>
      <c r="B261" s="250" t="s">
        <v>364</v>
      </c>
      <c r="C261" s="251" t="s">
        <v>365</v>
      </c>
      <c r="D261" s="252"/>
      <c r="E261" s="253"/>
      <c r="F261" s="253"/>
      <c r="G261" s="254"/>
      <c r="H261" s="255"/>
      <c r="I261" s="256"/>
      <c r="J261" s="257"/>
      <c r="K261" s="258"/>
      <c r="O261" s="259">
        <v>1</v>
      </c>
    </row>
    <row r="262" spans="1:80" x14ac:dyDescent="0.2">
      <c r="A262" s="260">
        <v>27</v>
      </c>
      <c r="B262" s="261" t="s">
        <v>367</v>
      </c>
      <c r="C262" s="297" t="s">
        <v>368</v>
      </c>
      <c r="D262" s="263" t="s">
        <v>165</v>
      </c>
      <c r="E262" s="264">
        <v>303.24</v>
      </c>
      <c r="F262" s="264">
        <v>0</v>
      </c>
      <c r="G262" s="265">
        <f>E262*F262</f>
        <v>0</v>
      </c>
      <c r="H262" s="266">
        <v>0</v>
      </c>
      <c r="I262" s="267">
        <f>E262*H262</f>
        <v>0</v>
      </c>
      <c r="J262" s="266">
        <v>0</v>
      </c>
      <c r="K262" s="267">
        <f>E262*J262</f>
        <v>0</v>
      </c>
      <c r="O262" s="259">
        <v>2</v>
      </c>
      <c r="AA262" s="232">
        <v>1</v>
      </c>
      <c r="AB262" s="232">
        <v>1</v>
      </c>
      <c r="AC262" s="232">
        <v>1</v>
      </c>
      <c r="AZ262" s="232">
        <v>1</v>
      </c>
      <c r="BA262" s="232">
        <f>IF(AZ262=1,G262,0)</f>
        <v>0</v>
      </c>
      <c r="BB262" s="232">
        <f>IF(AZ262=2,G262,0)</f>
        <v>0</v>
      </c>
      <c r="BC262" s="232">
        <f>IF(AZ262=3,G262,0)</f>
        <v>0</v>
      </c>
      <c r="BD262" s="232">
        <f>IF(AZ262=4,G262,0)</f>
        <v>0</v>
      </c>
      <c r="BE262" s="232">
        <f>IF(AZ262=5,G262,0)</f>
        <v>0</v>
      </c>
      <c r="CA262" s="259">
        <v>1</v>
      </c>
      <c r="CB262" s="259">
        <v>1</v>
      </c>
    </row>
    <row r="263" spans="1:80" x14ac:dyDescent="0.2">
      <c r="A263" s="268"/>
      <c r="B263" s="271"/>
      <c r="C263" s="331" t="s">
        <v>369</v>
      </c>
      <c r="D263" s="332"/>
      <c r="E263" s="272">
        <v>287.12</v>
      </c>
      <c r="F263" s="273"/>
      <c r="G263" s="274"/>
      <c r="H263" s="275"/>
      <c r="I263" s="269"/>
      <c r="J263" s="276"/>
      <c r="K263" s="269"/>
      <c r="M263" s="270" t="s">
        <v>369</v>
      </c>
      <c r="O263" s="259"/>
    </row>
    <row r="264" spans="1:80" x14ac:dyDescent="0.2">
      <c r="A264" s="268"/>
      <c r="B264" s="271"/>
      <c r="C264" s="331" t="s">
        <v>370</v>
      </c>
      <c r="D264" s="332"/>
      <c r="E264" s="272">
        <v>16.12</v>
      </c>
      <c r="F264" s="273"/>
      <c r="G264" s="274"/>
      <c r="H264" s="275"/>
      <c r="I264" s="269"/>
      <c r="J264" s="276"/>
      <c r="K264" s="269"/>
      <c r="M264" s="270" t="s">
        <v>370</v>
      </c>
      <c r="O264" s="259"/>
    </row>
    <row r="265" spans="1:80" x14ac:dyDescent="0.2">
      <c r="A265" s="260">
        <v>28</v>
      </c>
      <c r="B265" s="261" t="s">
        <v>371</v>
      </c>
      <c r="C265" s="297" t="s">
        <v>372</v>
      </c>
      <c r="D265" s="263" t="s">
        <v>165</v>
      </c>
      <c r="E265" s="264">
        <v>294.45</v>
      </c>
      <c r="F265" s="264">
        <v>0</v>
      </c>
      <c r="G265" s="265">
        <f>E265*F265</f>
        <v>0</v>
      </c>
      <c r="H265" s="266">
        <v>1.31899999999945E-2</v>
      </c>
      <c r="I265" s="267">
        <f>E265*H265</f>
        <v>3.8837954999983801</v>
      </c>
      <c r="J265" s="266">
        <v>0</v>
      </c>
      <c r="K265" s="267">
        <f>E265*J265</f>
        <v>0</v>
      </c>
      <c r="O265" s="259">
        <v>2</v>
      </c>
      <c r="AA265" s="232">
        <v>1</v>
      </c>
      <c r="AB265" s="232">
        <v>1</v>
      </c>
      <c r="AC265" s="232">
        <v>1</v>
      </c>
      <c r="AZ265" s="232">
        <v>1</v>
      </c>
      <c r="BA265" s="232">
        <f>IF(AZ265=1,G265,0)</f>
        <v>0</v>
      </c>
      <c r="BB265" s="232">
        <f>IF(AZ265=2,G265,0)</f>
        <v>0</v>
      </c>
      <c r="BC265" s="232">
        <f>IF(AZ265=3,G265,0)</f>
        <v>0</v>
      </c>
      <c r="BD265" s="232">
        <f>IF(AZ265=4,G265,0)</f>
        <v>0</v>
      </c>
      <c r="BE265" s="232">
        <f>IF(AZ265=5,G265,0)</f>
        <v>0</v>
      </c>
      <c r="CA265" s="259">
        <v>1</v>
      </c>
      <c r="CB265" s="259">
        <v>1</v>
      </c>
    </row>
    <row r="266" spans="1:80" ht="22.5" x14ac:dyDescent="0.2">
      <c r="A266" s="268"/>
      <c r="B266" s="271"/>
      <c r="C266" s="331" t="s">
        <v>373</v>
      </c>
      <c r="D266" s="332"/>
      <c r="E266" s="272">
        <v>294.45</v>
      </c>
      <c r="F266" s="273"/>
      <c r="G266" s="274"/>
      <c r="H266" s="275"/>
      <c r="I266" s="269"/>
      <c r="J266" s="276"/>
      <c r="K266" s="269"/>
      <c r="M266" s="270" t="s">
        <v>373</v>
      </c>
      <c r="O266" s="259"/>
    </row>
    <row r="267" spans="1:80" x14ac:dyDescent="0.2">
      <c r="A267" s="260">
        <v>29</v>
      </c>
      <c r="B267" s="261" t="s">
        <v>374</v>
      </c>
      <c r="C267" s="297" t="s">
        <v>375</v>
      </c>
      <c r="D267" s="263" t="s">
        <v>165</v>
      </c>
      <c r="E267" s="264">
        <v>71.03</v>
      </c>
      <c r="F267" s="264">
        <v>0</v>
      </c>
      <c r="G267" s="265">
        <f>E267*F267</f>
        <v>0</v>
      </c>
      <c r="H267" s="266">
        <v>1.1930000000006699E-2</v>
      </c>
      <c r="I267" s="267">
        <f>E267*H267</f>
        <v>0.84738790000047581</v>
      </c>
      <c r="J267" s="266">
        <v>0</v>
      </c>
      <c r="K267" s="267">
        <f>E267*J267</f>
        <v>0</v>
      </c>
      <c r="O267" s="259">
        <v>2</v>
      </c>
      <c r="AA267" s="232">
        <v>1</v>
      </c>
      <c r="AB267" s="232">
        <v>1</v>
      </c>
      <c r="AC267" s="232">
        <v>1</v>
      </c>
      <c r="AZ267" s="232">
        <v>1</v>
      </c>
      <c r="BA267" s="232">
        <f>IF(AZ267=1,G267,0)</f>
        <v>0</v>
      </c>
      <c r="BB267" s="232">
        <f>IF(AZ267=2,G267,0)</f>
        <v>0</v>
      </c>
      <c r="BC267" s="232">
        <f>IF(AZ267=3,G267,0)</f>
        <v>0</v>
      </c>
      <c r="BD267" s="232">
        <f>IF(AZ267=4,G267,0)</f>
        <v>0</v>
      </c>
      <c r="BE267" s="232">
        <f>IF(AZ267=5,G267,0)</f>
        <v>0</v>
      </c>
      <c r="CA267" s="259">
        <v>1</v>
      </c>
      <c r="CB267" s="259">
        <v>1</v>
      </c>
    </row>
    <row r="268" spans="1:80" x14ac:dyDescent="0.2">
      <c r="A268" s="268"/>
      <c r="B268" s="271"/>
      <c r="C268" s="331" t="s">
        <v>376</v>
      </c>
      <c r="D268" s="332"/>
      <c r="E268" s="272">
        <v>39.67</v>
      </c>
      <c r="F268" s="273"/>
      <c r="G268" s="274"/>
      <c r="H268" s="275"/>
      <c r="I268" s="269"/>
      <c r="J268" s="276"/>
      <c r="K268" s="269"/>
      <c r="M268" s="270" t="s">
        <v>376</v>
      </c>
      <c r="O268" s="259"/>
    </row>
    <row r="269" spans="1:80" x14ac:dyDescent="0.2">
      <c r="A269" s="268"/>
      <c r="B269" s="271"/>
      <c r="C269" s="331" t="s">
        <v>377</v>
      </c>
      <c r="D269" s="332"/>
      <c r="E269" s="272">
        <v>31.36</v>
      </c>
      <c r="F269" s="273"/>
      <c r="G269" s="274"/>
      <c r="H269" s="275"/>
      <c r="I269" s="269"/>
      <c r="J269" s="276"/>
      <c r="K269" s="269"/>
      <c r="M269" s="270" t="s">
        <v>377</v>
      </c>
      <c r="O269" s="259"/>
    </row>
    <row r="270" spans="1:80" x14ac:dyDescent="0.2">
      <c r="A270" s="260">
        <v>30</v>
      </c>
      <c r="B270" s="261" t="s">
        <v>378</v>
      </c>
      <c r="C270" s="262" t="s">
        <v>379</v>
      </c>
      <c r="D270" s="263" t="s">
        <v>165</v>
      </c>
      <c r="E270" s="264">
        <v>37.520000000000003</v>
      </c>
      <c r="F270" s="264">
        <v>0</v>
      </c>
      <c r="G270" s="265">
        <f>E270*F270</f>
        <v>0</v>
      </c>
      <c r="H270" s="266">
        <v>1.31899999999945E-2</v>
      </c>
      <c r="I270" s="267">
        <f>E270*H270</f>
        <v>0.49488879999979368</v>
      </c>
      <c r="J270" s="266">
        <v>0</v>
      </c>
      <c r="K270" s="267">
        <f>E270*J270</f>
        <v>0</v>
      </c>
      <c r="O270" s="259">
        <v>2</v>
      </c>
      <c r="AA270" s="232">
        <v>1</v>
      </c>
      <c r="AB270" s="232">
        <v>1</v>
      </c>
      <c r="AC270" s="232">
        <v>1</v>
      </c>
      <c r="AZ270" s="232">
        <v>1</v>
      </c>
      <c r="BA270" s="232">
        <f>IF(AZ270=1,G270,0)</f>
        <v>0</v>
      </c>
      <c r="BB270" s="232">
        <f>IF(AZ270=2,G270,0)</f>
        <v>0</v>
      </c>
      <c r="BC270" s="232">
        <f>IF(AZ270=3,G270,0)</f>
        <v>0</v>
      </c>
      <c r="BD270" s="232">
        <f>IF(AZ270=4,G270,0)</f>
        <v>0</v>
      </c>
      <c r="BE270" s="232">
        <f>IF(AZ270=5,G270,0)</f>
        <v>0</v>
      </c>
      <c r="CA270" s="259">
        <v>1</v>
      </c>
      <c r="CB270" s="259">
        <v>1</v>
      </c>
    </row>
    <row r="271" spans="1:80" x14ac:dyDescent="0.2">
      <c r="A271" s="268"/>
      <c r="B271" s="271"/>
      <c r="C271" s="331" t="s">
        <v>380</v>
      </c>
      <c r="D271" s="332"/>
      <c r="E271" s="272">
        <v>37.520000000000003</v>
      </c>
      <c r="F271" s="273"/>
      <c r="G271" s="274"/>
      <c r="H271" s="275"/>
      <c r="I271" s="269"/>
      <c r="J271" s="276"/>
      <c r="K271" s="269"/>
      <c r="M271" s="270" t="s">
        <v>380</v>
      </c>
      <c r="O271" s="259"/>
    </row>
    <row r="272" spans="1:80" ht="22.5" x14ac:dyDescent="0.2">
      <c r="A272" s="260">
        <v>31</v>
      </c>
      <c r="B272" s="261" t="s">
        <v>381</v>
      </c>
      <c r="C272" s="262" t="s">
        <v>382</v>
      </c>
      <c r="D272" s="263" t="s">
        <v>383</v>
      </c>
      <c r="E272" s="264">
        <v>121.39</v>
      </c>
      <c r="F272" s="264">
        <v>0</v>
      </c>
      <c r="G272" s="265">
        <f>E272*F272</f>
        <v>0</v>
      </c>
      <c r="H272" s="266">
        <v>0</v>
      </c>
      <c r="I272" s="267">
        <f>E272*H272</f>
        <v>0</v>
      </c>
      <c r="J272" s="266">
        <v>0</v>
      </c>
      <c r="K272" s="267">
        <f>E272*J272</f>
        <v>0</v>
      </c>
      <c r="O272" s="259">
        <v>2</v>
      </c>
      <c r="AA272" s="232">
        <v>2</v>
      </c>
      <c r="AB272" s="232">
        <v>1</v>
      </c>
      <c r="AC272" s="232">
        <v>1</v>
      </c>
      <c r="AZ272" s="232">
        <v>1</v>
      </c>
      <c r="BA272" s="232">
        <f>IF(AZ272=1,G272,0)</f>
        <v>0</v>
      </c>
      <c r="BB272" s="232">
        <f>IF(AZ272=2,G272,0)</f>
        <v>0</v>
      </c>
      <c r="BC272" s="232">
        <f>IF(AZ272=3,G272,0)</f>
        <v>0</v>
      </c>
      <c r="BD272" s="232">
        <f>IF(AZ272=4,G272,0)</f>
        <v>0</v>
      </c>
      <c r="BE272" s="232">
        <f>IF(AZ272=5,G272,0)</f>
        <v>0</v>
      </c>
      <c r="CA272" s="259">
        <v>2</v>
      </c>
      <c r="CB272" s="259">
        <v>1</v>
      </c>
    </row>
    <row r="273" spans="1:80" x14ac:dyDescent="0.2">
      <c r="A273" s="268"/>
      <c r="B273" s="271"/>
      <c r="C273" s="331" t="s">
        <v>384</v>
      </c>
      <c r="D273" s="332"/>
      <c r="E273" s="272">
        <v>104.31</v>
      </c>
      <c r="F273" s="273"/>
      <c r="G273" s="274"/>
      <c r="H273" s="275"/>
      <c r="I273" s="269"/>
      <c r="J273" s="276"/>
      <c r="K273" s="269"/>
      <c r="M273" s="270" t="s">
        <v>384</v>
      </c>
      <c r="O273" s="259"/>
    </row>
    <row r="274" spans="1:80" x14ac:dyDescent="0.2">
      <c r="A274" s="268"/>
      <c r="B274" s="271"/>
      <c r="C274" s="331" t="s">
        <v>385</v>
      </c>
      <c r="D274" s="332"/>
      <c r="E274" s="272">
        <v>6.52</v>
      </c>
      <c r="F274" s="273"/>
      <c r="G274" s="274"/>
      <c r="H274" s="275"/>
      <c r="I274" s="269"/>
      <c r="J274" s="276"/>
      <c r="K274" s="269"/>
      <c r="M274" s="270" t="s">
        <v>385</v>
      </c>
      <c r="O274" s="259"/>
    </row>
    <row r="275" spans="1:80" x14ac:dyDescent="0.2">
      <c r="A275" s="268"/>
      <c r="B275" s="271"/>
      <c r="C275" s="331" t="s">
        <v>386</v>
      </c>
      <c r="D275" s="332"/>
      <c r="E275" s="272">
        <v>10.56</v>
      </c>
      <c r="F275" s="273"/>
      <c r="G275" s="274"/>
      <c r="H275" s="275"/>
      <c r="I275" s="269"/>
      <c r="J275" s="276"/>
      <c r="K275" s="269"/>
      <c r="M275" s="270" t="s">
        <v>386</v>
      </c>
      <c r="O275" s="259"/>
    </row>
    <row r="276" spans="1:80" ht="22.5" x14ac:dyDescent="0.2">
      <c r="A276" s="260">
        <v>32</v>
      </c>
      <c r="B276" s="261" t="s">
        <v>387</v>
      </c>
      <c r="C276" s="262" t="s">
        <v>388</v>
      </c>
      <c r="D276" s="263" t="s">
        <v>389</v>
      </c>
      <c r="E276" s="264">
        <v>17.899999999999999</v>
      </c>
      <c r="F276" s="264">
        <v>0</v>
      </c>
      <c r="G276" s="265">
        <f>E276*F276</f>
        <v>0</v>
      </c>
      <c r="H276" s="266">
        <v>0.66323999999986005</v>
      </c>
      <c r="I276" s="267">
        <f>E276*H276</f>
        <v>11.871995999997495</v>
      </c>
      <c r="J276" s="266">
        <v>0</v>
      </c>
      <c r="K276" s="267">
        <f>E276*J276</f>
        <v>0</v>
      </c>
      <c r="O276" s="259">
        <v>2</v>
      </c>
      <c r="AA276" s="232">
        <v>2</v>
      </c>
      <c r="AB276" s="232">
        <v>1</v>
      </c>
      <c r="AC276" s="232">
        <v>1</v>
      </c>
      <c r="AZ276" s="232">
        <v>1</v>
      </c>
      <c r="BA276" s="232">
        <f>IF(AZ276=1,G276,0)</f>
        <v>0</v>
      </c>
      <c r="BB276" s="232">
        <f>IF(AZ276=2,G276,0)</f>
        <v>0</v>
      </c>
      <c r="BC276" s="232">
        <f>IF(AZ276=3,G276,0)</f>
        <v>0</v>
      </c>
      <c r="BD276" s="232">
        <f>IF(AZ276=4,G276,0)</f>
        <v>0</v>
      </c>
      <c r="BE276" s="232">
        <f>IF(AZ276=5,G276,0)</f>
        <v>0</v>
      </c>
      <c r="CA276" s="259">
        <v>2</v>
      </c>
      <c r="CB276" s="259">
        <v>1</v>
      </c>
    </row>
    <row r="277" spans="1:80" x14ac:dyDescent="0.2">
      <c r="A277" s="260">
        <v>33</v>
      </c>
      <c r="B277" s="261" t="s">
        <v>390</v>
      </c>
      <c r="C277" s="262" t="s">
        <v>391</v>
      </c>
      <c r="D277" s="263" t="s">
        <v>165</v>
      </c>
      <c r="E277" s="264">
        <v>7.2</v>
      </c>
      <c r="F277" s="264">
        <v>0</v>
      </c>
      <c r="G277" s="265">
        <f>E277*F277</f>
        <v>0</v>
      </c>
      <c r="H277" s="266">
        <v>0</v>
      </c>
      <c r="I277" s="267">
        <f>E277*H277</f>
        <v>0</v>
      </c>
      <c r="J277" s="266"/>
      <c r="K277" s="267">
        <f>E277*J277</f>
        <v>0</v>
      </c>
      <c r="O277" s="259">
        <v>2</v>
      </c>
      <c r="AA277" s="232">
        <v>12</v>
      </c>
      <c r="AB277" s="232">
        <v>0</v>
      </c>
      <c r="AC277" s="232">
        <v>33</v>
      </c>
      <c r="AZ277" s="232">
        <v>1</v>
      </c>
      <c r="BA277" s="232">
        <f>IF(AZ277=1,G277,0)</f>
        <v>0</v>
      </c>
      <c r="BB277" s="232">
        <f>IF(AZ277=2,G277,0)</f>
        <v>0</v>
      </c>
      <c r="BC277" s="232">
        <f>IF(AZ277=3,G277,0)</f>
        <v>0</v>
      </c>
      <c r="BD277" s="232">
        <f>IF(AZ277=4,G277,0)</f>
        <v>0</v>
      </c>
      <c r="BE277" s="232">
        <f>IF(AZ277=5,G277,0)</f>
        <v>0</v>
      </c>
      <c r="CA277" s="259">
        <v>12</v>
      </c>
      <c r="CB277" s="259">
        <v>0</v>
      </c>
    </row>
    <row r="278" spans="1:80" x14ac:dyDescent="0.2">
      <c r="A278" s="268"/>
      <c r="B278" s="271"/>
      <c r="C278" s="331" t="s">
        <v>392</v>
      </c>
      <c r="D278" s="332"/>
      <c r="E278" s="272">
        <v>7.2</v>
      </c>
      <c r="F278" s="273"/>
      <c r="G278" s="274"/>
      <c r="H278" s="275"/>
      <c r="I278" s="269"/>
      <c r="J278" s="276"/>
      <c r="K278" s="269"/>
      <c r="M278" s="270" t="s">
        <v>392</v>
      </c>
      <c r="O278" s="259"/>
    </row>
    <row r="279" spans="1:80" x14ac:dyDescent="0.2">
      <c r="A279" s="277"/>
      <c r="B279" s="278" t="s">
        <v>101</v>
      </c>
      <c r="C279" s="279" t="s">
        <v>366</v>
      </c>
      <c r="D279" s="280"/>
      <c r="E279" s="281"/>
      <c r="F279" s="282"/>
      <c r="G279" s="283">
        <f>SUM(G261:G278)</f>
        <v>0</v>
      </c>
      <c r="H279" s="284"/>
      <c r="I279" s="285">
        <f>SUM(I261:I278)</f>
        <v>17.098068199996145</v>
      </c>
      <c r="J279" s="284"/>
      <c r="K279" s="285">
        <f>SUM(K261:K278)</f>
        <v>0</v>
      </c>
      <c r="O279" s="259">
        <v>4</v>
      </c>
      <c r="BA279" s="286">
        <f>SUM(BA261:BA278)</f>
        <v>0</v>
      </c>
      <c r="BB279" s="286">
        <f>SUM(BB261:BB278)</f>
        <v>0</v>
      </c>
      <c r="BC279" s="286">
        <f>SUM(BC261:BC278)</f>
        <v>0</v>
      </c>
      <c r="BD279" s="286">
        <f>SUM(BD261:BD278)</f>
        <v>0</v>
      </c>
      <c r="BE279" s="286">
        <f>SUM(BE261:BE278)</f>
        <v>0</v>
      </c>
    </row>
    <row r="280" spans="1:80" x14ac:dyDescent="0.2">
      <c r="A280" s="249" t="s">
        <v>97</v>
      </c>
      <c r="B280" s="250" t="s">
        <v>393</v>
      </c>
      <c r="C280" s="251" t="s">
        <v>394</v>
      </c>
      <c r="D280" s="252"/>
      <c r="E280" s="253"/>
      <c r="F280" s="253"/>
      <c r="G280" s="254"/>
      <c r="H280" s="255"/>
      <c r="I280" s="256"/>
      <c r="J280" s="257"/>
      <c r="K280" s="258"/>
      <c r="O280" s="259">
        <v>1</v>
      </c>
    </row>
    <row r="281" spans="1:80" x14ac:dyDescent="0.2">
      <c r="A281" s="260">
        <v>34</v>
      </c>
      <c r="B281" s="261" t="s">
        <v>396</v>
      </c>
      <c r="C281" s="297" t="s">
        <v>397</v>
      </c>
      <c r="D281" s="263" t="s">
        <v>165</v>
      </c>
      <c r="E281" s="264">
        <v>614.25</v>
      </c>
      <c r="F281" s="264">
        <v>0</v>
      </c>
      <c r="G281" s="265">
        <f>E281*F281</f>
        <v>0</v>
      </c>
      <c r="H281" s="266">
        <v>5.1229999999975503E-2</v>
      </c>
      <c r="I281" s="267">
        <f>E281*H281</f>
        <v>31.468027499984952</v>
      </c>
      <c r="J281" s="266">
        <v>0</v>
      </c>
      <c r="K281" s="267">
        <f>E281*J281</f>
        <v>0</v>
      </c>
      <c r="O281" s="259">
        <v>2</v>
      </c>
      <c r="AA281" s="232">
        <v>1</v>
      </c>
      <c r="AB281" s="232">
        <v>1</v>
      </c>
      <c r="AC281" s="232">
        <v>1</v>
      </c>
      <c r="AZ281" s="232">
        <v>1</v>
      </c>
      <c r="BA281" s="232">
        <f>IF(AZ281=1,G281,0)</f>
        <v>0</v>
      </c>
      <c r="BB281" s="232">
        <f>IF(AZ281=2,G281,0)</f>
        <v>0</v>
      </c>
      <c r="BC281" s="232">
        <f>IF(AZ281=3,G281,0)</f>
        <v>0</v>
      </c>
      <c r="BD281" s="232">
        <f>IF(AZ281=4,G281,0)</f>
        <v>0</v>
      </c>
      <c r="BE281" s="232">
        <f>IF(AZ281=5,G281,0)</f>
        <v>0</v>
      </c>
      <c r="CA281" s="259">
        <v>1</v>
      </c>
      <c r="CB281" s="259">
        <v>1</v>
      </c>
    </row>
    <row r="282" spans="1:80" ht="33.75" x14ac:dyDescent="0.2">
      <c r="A282" s="268"/>
      <c r="B282" s="271"/>
      <c r="C282" s="331" t="s">
        <v>398</v>
      </c>
      <c r="D282" s="332"/>
      <c r="E282" s="272">
        <v>293.43</v>
      </c>
      <c r="F282" s="273"/>
      <c r="G282" s="274"/>
      <c r="H282" s="275"/>
      <c r="I282" s="269"/>
      <c r="J282" s="276"/>
      <c r="K282" s="269"/>
      <c r="M282" s="270" t="s">
        <v>398</v>
      </c>
      <c r="O282" s="259"/>
    </row>
    <row r="283" spans="1:80" ht="22.5" x14ac:dyDescent="0.2">
      <c r="A283" s="268"/>
      <c r="B283" s="271"/>
      <c r="C283" s="331" t="s">
        <v>399</v>
      </c>
      <c r="D283" s="332"/>
      <c r="E283" s="272">
        <v>320.82</v>
      </c>
      <c r="F283" s="273"/>
      <c r="G283" s="274"/>
      <c r="H283" s="275"/>
      <c r="I283" s="269"/>
      <c r="J283" s="276"/>
      <c r="K283" s="269"/>
      <c r="M283" s="270" t="s">
        <v>399</v>
      </c>
      <c r="O283" s="259"/>
    </row>
    <row r="284" spans="1:80" x14ac:dyDescent="0.2">
      <c r="A284" s="260">
        <v>35</v>
      </c>
      <c r="B284" s="261" t="s">
        <v>400</v>
      </c>
      <c r="C284" s="297" t="s">
        <v>401</v>
      </c>
      <c r="D284" s="263" t="s">
        <v>165</v>
      </c>
      <c r="E284" s="264">
        <v>395.55500000000001</v>
      </c>
      <c r="F284" s="264">
        <v>0</v>
      </c>
      <c r="G284" s="265">
        <f>E284*F284</f>
        <v>0</v>
      </c>
      <c r="H284" s="266">
        <v>4.4140000000027199E-2</v>
      </c>
      <c r="I284" s="267">
        <f>E284*H284</f>
        <v>17.45979770001076</v>
      </c>
      <c r="J284" s="266">
        <v>0</v>
      </c>
      <c r="K284" s="267">
        <f>E284*J284</f>
        <v>0</v>
      </c>
      <c r="O284" s="259">
        <v>2</v>
      </c>
      <c r="AA284" s="232">
        <v>1</v>
      </c>
      <c r="AB284" s="232">
        <v>1</v>
      </c>
      <c r="AC284" s="232">
        <v>1</v>
      </c>
      <c r="AZ284" s="232">
        <v>1</v>
      </c>
      <c r="BA284" s="232">
        <f>IF(AZ284=1,G284,0)</f>
        <v>0</v>
      </c>
      <c r="BB284" s="232">
        <f>IF(AZ284=2,G284,0)</f>
        <v>0</v>
      </c>
      <c r="BC284" s="232">
        <f>IF(AZ284=3,G284,0)</f>
        <v>0</v>
      </c>
      <c r="BD284" s="232">
        <f>IF(AZ284=4,G284,0)</f>
        <v>0</v>
      </c>
      <c r="BE284" s="232">
        <f>IF(AZ284=5,G284,0)</f>
        <v>0</v>
      </c>
      <c r="CA284" s="259">
        <v>1</v>
      </c>
      <c r="CB284" s="259">
        <v>1</v>
      </c>
    </row>
    <row r="285" spans="1:80" x14ac:dyDescent="0.2">
      <c r="A285" s="268"/>
      <c r="B285" s="271"/>
      <c r="C285" s="331" t="s">
        <v>402</v>
      </c>
      <c r="D285" s="332"/>
      <c r="E285" s="272">
        <v>10.32</v>
      </c>
      <c r="F285" s="273"/>
      <c r="G285" s="274"/>
      <c r="H285" s="275"/>
      <c r="I285" s="269"/>
      <c r="J285" s="276"/>
      <c r="K285" s="269"/>
      <c r="M285" s="270" t="s">
        <v>402</v>
      </c>
      <c r="O285" s="259"/>
    </row>
    <row r="286" spans="1:80" x14ac:dyDescent="0.2">
      <c r="A286" s="268"/>
      <c r="B286" s="271"/>
      <c r="C286" s="331" t="s">
        <v>403</v>
      </c>
      <c r="D286" s="332"/>
      <c r="E286" s="272">
        <v>18.920000000000002</v>
      </c>
      <c r="F286" s="273"/>
      <c r="G286" s="274"/>
      <c r="H286" s="275"/>
      <c r="I286" s="269"/>
      <c r="J286" s="276"/>
      <c r="K286" s="269"/>
      <c r="M286" s="270" t="s">
        <v>403</v>
      </c>
      <c r="O286" s="259"/>
    </row>
    <row r="287" spans="1:80" x14ac:dyDescent="0.2">
      <c r="A287" s="268"/>
      <c r="B287" s="271"/>
      <c r="C287" s="331" t="s">
        <v>404</v>
      </c>
      <c r="D287" s="332"/>
      <c r="E287" s="272">
        <v>20.2</v>
      </c>
      <c r="F287" s="273"/>
      <c r="G287" s="274"/>
      <c r="H287" s="275"/>
      <c r="I287" s="269"/>
      <c r="J287" s="276"/>
      <c r="K287" s="269"/>
      <c r="M287" s="270" t="s">
        <v>404</v>
      </c>
      <c r="O287" s="259"/>
    </row>
    <row r="288" spans="1:80" x14ac:dyDescent="0.2">
      <c r="A288" s="268"/>
      <c r="B288" s="271"/>
      <c r="C288" s="331" t="s">
        <v>405</v>
      </c>
      <c r="D288" s="332"/>
      <c r="E288" s="272">
        <v>16.68</v>
      </c>
      <c r="F288" s="273"/>
      <c r="G288" s="274"/>
      <c r="H288" s="275"/>
      <c r="I288" s="269"/>
      <c r="J288" s="276"/>
      <c r="K288" s="269"/>
      <c r="M288" s="270" t="s">
        <v>405</v>
      </c>
      <c r="O288" s="259"/>
    </row>
    <row r="289" spans="1:15" x14ac:dyDescent="0.2">
      <c r="A289" s="268"/>
      <c r="B289" s="271"/>
      <c r="C289" s="331" t="s">
        <v>406</v>
      </c>
      <c r="D289" s="332"/>
      <c r="E289" s="272">
        <v>16.2</v>
      </c>
      <c r="F289" s="273"/>
      <c r="G289" s="274"/>
      <c r="H289" s="275"/>
      <c r="I289" s="269"/>
      <c r="J289" s="276"/>
      <c r="K289" s="269"/>
      <c r="M289" s="270" t="s">
        <v>406</v>
      </c>
      <c r="O289" s="259"/>
    </row>
    <row r="290" spans="1:15" x14ac:dyDescent="0.2">
      <c r="A290" s="268"/>
      <c r="B290" s="271"/>
      <c r="C290" s="331" t="s">
        <v>407</v>
      </c>
      <c r="D290" s="332"/>
      <c r="E290" s="272">
        <v>16.600000000000001</v>
      </c>
      <c r="F290" s="273"/>
      <c r="G290" s="274"/>
      <c r="H290" s="275"/>
      <c r="I290" s="269"/>
      <c r="J290" s="276"/>
      <c r="K290" s="269"/>
      <c r="M290" s="270" t="s">
        <v>407</v>
      </c>
      <c r="O290" s="259"/>
    </row>
    <row r="291" spans="1:15" x14ac:dyDescent="0.2">
      <c r="A291" s="268"/>
      <c r="B291" s="271"/>
      <c r="C291" s="331" t="s">
        <v>408</v>
      </c>
      <c r="D291" s="332"/>
      <c r="E291" s="272">
        <v>16</v>
      </c>
      <c r="F291" s="273"/>
      <c r="G291" s="274"/>
      <c r="H291" s="275"/>
      <c r="I291" s="269"/>
      <c r="J291" s="276"/>
      <c r="K291" s="269"/>
      <c r="M291" s="270" t="s">
        <v>408</v>
      </c>
      <c r="O291" s="259"/>
    </row>
    <row r="292" spans="1:15" x14ac:dyDescent="0.2">
      <c r="A292" s="268"/>
      <c r="B292" s="271"/>
      <c r="C292" s="331" t="s">
        <v>409</v>
      </c>
      <c r="D292" s="332"/>
      <c r="E292" s="272">
        <v>18.04</v>
      </c>
      <c r="F292" s="273"/>
      <c r="G292" s="274"/>
      <c r="H292" s="275"/>
      <c r="I292" s="269"/>
      <c r="J292" s="276"/>
      <c r="K292" s="269"/>
      <c r="M292" s="270" t="s">
        <v>409</v>
      </c>
      <c r="O292" s="259"/>
    </row>
    <row r="293" spans="1:15" x14ac:dyDescent="0.2">
      <c r="A293" s="268"/>
      <c r="B293" s="271"/>
      <c r="C293" s="331" t="s">
        <v>410</v>
      </c>
      <c r="D293" s="332"/>
      <c r="E293" s="272">
        <v>-14.183999999999999</v>
      </c>
      <c r="F293" s="273"/>
      <c r="G293" s="274"/>
      <c r="H293" s="275"/>
      <c r="I293" s="269"/>
      <c r="J293" s="276"/>
      <c r="K293" s="269"/>
      <c r="M293" s="270" t="s">
        <v>410</v>
      </c>
      <c r="O293" s="259"/>
    </row>
    <row r="294" spans="1:15" x14ac:dyDescent="0.2">
      <c r="A294" s="268"/>
      <c r="B294" s="271"/>
      <c r="C294" s="331" t="s">
        <v>411</v>
      </c>
      <c r="D294" s="332"/>
      <c r="E294" s="272">
        <v>18.72</v>
      </c>
      <c r="F294" s="273"/>
      <c r="G294" s="274"/>
      <c r="H294" s="275"/>
      <c r="I294" s="269"/>
      <c r="J294" s="276"/>
      <c r="K294" s="269"/>
      <c r="M294" s="270" t="s">
        <v>411</v>
      </c>
      <c r="O294" s="259"/>
    </row>
    <row r="295" spans="1:15" x14ac:dyDescent="0.2">
      <c r="A295" s="268"/>
      <c r="B295" s="271"/>
      <c r="C295" s="331" t="s">
        <v>412</v>
      </c>
      <c r="D295" s="332"/>
      <c r="E295" s="272">
        <v>19.52</v>
      </c>
      <c r="F295" s="273"/>
      <c r="G295" s="274"/>
      <c r="H295" s="275"/>
      <c r="I295" s="269"/>
      <c r="J295" s="276"/>
      <c r="K295" s="269"/>
      <c r="M295" s="270" t="s">
        <v>412</v>
      </c>
      <c r="O295" s="259"/>
    </row>
    <row r="296" spans="1:15" x14ac:dyDescent="0.2">
      <c r="A296" s="268"/>
      <c r="B296" s="271"/>
      <c r="C296" s="331" t="s">
        <v>413</v>
      </c>
      <c r="D296" s="332"/>
      <c r="E296" s="272">
        <v>19.36</v>
      </c>
      <c r="F296" s="273"/>
      <c r="G296" s="274"/>
      <c r="H296" s="275"/>
      <c r="I296" s="269"/>
      <c r="J296" s="276"/>
      <c r="K296" s="269"/>
      <c r="M296" s="270" t="s">
        <v>413</v>
      </c>
      <c r="O296" s="259"/>
    </row>
    <row r="297" spans="1:15" x14ac:dyDescent="0.2">
      <c r="A297" s="268"/>
      <c r="B297" s="271"/>
      <c r="C297" s="331" t="s">
        <v>414</v>
      </c>
      <c r="D297" s="332"/>
      <c r="E297" s="272">
        <v>16.36</v>
      </c>
      <c r="F297" s="273"/>
      <c r="G297" s="274"/>
      <c r="H297" s="275"/>
      <c r="I297" s="269"/>
      <c r="J297" s="276"/>
      <c r="K297" s="269"/>
      <c r="M297" s="270" t="s">
        <v>414</v>
      </c>
      <c r="O297" s="259"/>
    </row>
    <row r="298" spans="1:15" x14ac:dyDescent="0.2">
      <c r="A298" s="268"/>
      <c r="B298" s="271"/>
      <c r="C298" s="331" t="s">
        <v>415</v>
      </c>
      <c r="D298" s="332"/>
      <c r="E298" s="272">
        <v>20.12</v>
      </c>
      <c r="F298" s="273"/>
      <c r="G298" s="274"/>
      <c r="H298" s="275"/>
      <c r="I298" s="269"/>
      <c r="J298" s="276"/>
      <c r="K298" s="269"/>
      <c r="M298" s="270" t="s">
        <v>415</v>
      </c>
      <c r="O298" s="259"/>
    </row>
    <row r="299" spans="1:15" x14ac:dyDescent="0.2">
      <c r="A299" s="268"/>
      <c r="B299" s="271"/>
      <c r="C299" s="331" t="s">
        <v>416</v>
      </c>
      <c r="D299" s="332"/>
      <c r="E299" s="272">
        <v>18.52</v>
      </c>
      <c r="F299" s="273"/>
      <c r="G299" s="274"/>
      <c r="H299" s="275"/>
      <c r="I299" s="269"/>
      <c r="J299" s="276"/>
      <c r="K299" s="269"/>
      <c r="M299" s="270" t="s">
        <v>416</v>
      </c>
      <c r="O299" s="259"/>
    </row>
    <row r="300" spans="1:15" x14ac:dyDescent="0.2">
      <c r="A300" s="268"/>
      <c r="B300" s="271"/>
      <c r="C300" s="331" t="s">
        <v>417</v>
      </c>
      <c r="D300" s="332"/>
      <c r="E300" s="272">
        <v>15.88</v>
      </c>
      <c r="F300" s="273"/>
      <c r="G300" s="274"/>
      <c r="H300" s="275"/>
      <c r="I300" s="269"/>
      <c r="J300" s="276"/>
      <c r="K300" s="269"/>
      <c r="M300" s="270" t="s">
        <v>417</v>
      </c>
      <c r="O300" s="259"/>
    </row>
    <row r="301" spans="1:15" x14ac:dyDescent="0.2">
      <c r="A301" s="268"/>
      <c r="B301" s="271"/>
      <c r="C301" s="331" t="s">
        <v>418</v>
      </c>
      <c r="D301" s="332"/>
      <c r="E301" s="272">
        <v>17.920000000000002</v>
      </c>
      <c r="F301" s="273"/>
      <c r="G301" s="274"/>
      <c r="H301" s="275"/>
      <c r="I301" s="269"/>
      <c r="J301" s="276"/>
      <c r="K301" s="269"/>
      <c r="M301" s="270" t="s">
        <v>418</v>
      </c>
      <c r="O301" s="259"/>
    </row>
    <row r="302" spans="1:15" x14ac:dyDescent="0.2">
      <c r="A302" s="268"/>
      <c r="B302" s="271"/>
      <c r="C302" s="331" t="s">
        <v>410</v>
      </c>
      <c r="D302" s="332"/>
      <c r="E302" s="272">
        <v>-14.183999999999999</v>
      </c>
      <c r="F302" s="273"/>
      <c r="G302" s="274"/>
      <c r="H302" s="275"/>
      <c r="I302" s="269"/>
      <c r="J302" s="276"/>
      <c r="K302" s="269"/>
      <c r="M302" s="270" t="s">
        <v>410</v>
      </c>
      <c r="O302" s="259"/>
    </row>
    <row r="303" spans="1:15" x14ac:dyDescent="0.2">
      <c r="A303" s="268"/>
      <c r="B303" s="271"/>
      <c r="C303" s="331" t="s">
        <v>419</v>
      </c>
      <c r="D303" s="332"/>
      <c r="E303" s="272">
        <v>20.64</v>
      </c>
      <c r="F303" s="273"/>
      <c r="G303" s="274"/>
      <c r="H303" s="275"/>
      <c r="I303" s="269"/>
      <c r="J303" s="276"/>
      <c r="K303" s="269"/>
      <c r="M303" s="270" t="s">
        <v>419</v>
      </c>
      <c r="O303" s="259"/>
    </row>
    <row r="304" spans="1:15" x14ac:dyDescent="0.2">
      <c r="A304" s="268"/>
      <c r="B304" s="271"/>
      <c r="C304" s="331" t="s">
        <v>420</v>
      </c>
      <c r="D304" s="332"/>
      <c r="E304" s="272">
        <v>13.8</v>
      </c>
      <c r="F304" s="273"/>
      <c r="G304" s="274"/>
      <c r="H304" s="275"/>
      <c r="I304" s="269"/>
      <c r="J304" s="276"/>
      <c r="K304" s="269"/>
      <c r="M304" s="270" t="s">
        <v>420</v>
      </c>
      <c r="O304" s="259"/>
    </row>
    <row r="305" spans="1:80" x14ac:dyDescent="0.2">
      <c r="A305" s="268"/>
      <c r="B305" s="271"/>
      <c r="C305" s="331" t="s">
        <v>421</v>
      </c>
      <c r="D305" s="332"/>
      <c r="E305" s="272">
        <v>20.6</v>
      </c>
      <c r="F305" s="273"/>
      <c r="G305" s="274"/>
      <c r="H305" s="275"/>
      <c r="I305" s="269"/>
      <c r="J305" s="276"/>
      <c r="K305" s="269"/>
      <c r="M305" s="270" t="s">
        <v>421</v>
      </c>
      <c r="O305" s="259"/>
    </row>
    <row r="306" spans="1:80" x14ac:dyDescent="0.2">
      <c r="A306" s="268"/>
      <c r="B306" s="271"/>
      <c r="C306" s="331" t="s">
        <v>413</v>
      </c>
      <c r="D306" s="332"/>
      <c r="E306" s="272">
        <v>19.36</v>
      </c>
      <c r="F306" s="273"/>
      <c r="G306" s="274"/>
      <c r="H306" s="275"/>
      <c r="I306" s="269"/>
      <c r="J306" s="276"/>
      <c r="K306" s="269"/>
      <c r="M306" s="270" t="s">
        <v>413</v>
      </c>
      <c r="O306" s="259"/>
    </row>
    <row r="307" spans="1:80" x14ac:dyDescent="0.2">
      <c r="A307" s="268"/>
      <c r="B307" s="271"/>
      <c r="C307" s="331" t="s">
        <v>422</v>
      </c>
      <c r="D307" s="332"/>
      <c r="E307" s="272">
        <v>16.36</v>
      </c>
      <c r="F307" s="273"/>
      <c r="G307" s="274"/>
      <c r="H307" s="275"/>
      <c r="I307" s="269"/>
      <c r="J307" s="276"/>
      <c r="K307" s="269"/>
      <c r="M307" s="270" t="s">
        <v>422</v>
      </c>
      <c r="O307" s="259"/>
    </row>
    <row r="308" spans="1:80" x14ac:dyDescent="0.2">
      <c r="A308" s="268"/>
      <c r="B308" s="271"/>
      <c r="C308" s="331" t="s">
        <v>423</v>
      </c>
      <c r="D308" s="332"/>
      <c r="E308" s="272">
        <v>19.920000000000002</v>
      </c>
      <c r="F308" s="273"/>
      <c r="G308" s="274"/>
      <c r="H308" s="275"/>
      <c r="I308" s="269"/>
      <c r="J308" s="276"/>
      <c r="K308" s="269"/>
      <c r="M308" s="270" t="s">
        <v>423</v>
      </c>
      <c r="O308" s="259"/>
    </row>
    <row r="309" spans="1:80" x14ac:dyDescent="0.2">
      <c r="A309" s="268"/>
      <c r="B309" s="271"/>
      <c r="C309" s="331" t="s">
        <v>424</v>
      </c>
      <c r="D309" s="332"/>
      <c r="E309" s="272">
        <v>18.8</v>
      </c>
      <c r="F309" s="273"/>
      <c r="G309" s="274"/>
      <c r="H309" s="275"/>
      <c r="I309" s="269"/>
      <c r="J309" s="276"/>
      <c r="K309" s="269"/>
      <c r="M309" s="270" t="s">
        <v>424</v>
      </c>
      <c r="O309" s="259"/>
    </row>
    <row r="310" spans="1:80" x14ac:dyDescent="0.2">
      <c r="A310" s="268"/>
      <c r="B310" s="271"/>
      <c r="C310" s="331" t="s">
        <v>425</v>
      </c>
      <c r="D310" s="332"/>
      <c r="E310" s="272">
        <v>15.52</v>
      </c>
      <c r="F310" s="273"/>
      <c r="G310" s="274"/>
      <c r="H310" s="275"/>
      <c r="I310" s="269"/>
      <c r="J310" s="276"/>
      <c r="K310" s="269"/>
      <c r="M310" s="270" t="s">
        <v>425</v>
      </c>
      <c r="O310" s="259"/>
    </row>
    <row r="311" spans="1:80" x14ac:dyDescent="0.2">
      <c r="A311" s="268"/>
      <c r="B311" s="271"/>
      <c r="C311" s="331" t="s">
        <v>425</v>
      </c>
      <c r="D311" s="332"/>
      <c r="E311" s="272">
        <v>15.52</v>
      </c>
      <c r="F311" s="273"/>
      <c r="G311" s="274"/>
      <c r="H311" s="275"/>
      <c r="I311" s="269"/>
      <c r="J311" s="276"/>
      <c r="K311" s="269"/>
      <c r="M311" s="270" t="s">
        <v>425</v>
      </c>
      <c r="O311" s="259"/>
    </row>
    <row r="312" spans="1:80" x14ac:dyDescent="0.2">
      <c r="A312" s="268"/>
      <c r="B312" s="271"/>
      <c r="C312" s="331" t="s">
        <v>426</v>
      </c>
      <c r="D312" s="332"/>
      <c r="E312" s="272">
        <v>-15.957000000000001</v>
      </c>
      <c r="F312" s="273"/>
      <c r="G312" s="274"/>
      <c r="H312" s="275"/>
      <c r="I312" s="269"/>
      <c r="J312" s="276"/>
      <c r="K312" s="269"/>
      <c r="M312" s="270" t="s">
        <v>426</v>
      </c>
      <c r="O312" s="259"/>
    </row>
    <row r="313" spans="1:80" x14ac:dyDescent="0.2">
      <c r="A313" s="260">
        <v>36</v>
      </c>
      <c r="B313" s="261" t="s">
        <v>427</v>
      </c>
      <c r="C313" s="297" t="s">
        <v>428</v>
      </c>
      <c r="D313" s="263" t="s">
        <v>165</v>
      </c>
      <c r="E313" s="264">
        <v>1086.0920000000001</v>
      </c>
      <c r="F313" s="264">
        <v>0</v>
      </c>
      <c r="G313" s="265">
        <f>E313*F313</f>
        <v>0</v>
      </c>
      <c r="H313" s="266">
        <v>4.7660000000007599E-2</v>
      </c>
      <c r="I313" s="267">
        <f>E313*H313</f>
        <v>51.763144720008256</v>
      </c>
      <c r="J313" s="266">
        <v>0</v>
      </c>
      <c r="K313" s="267">
        <f>E313*J313</f>
        <v>0</v>
      </c>
      <c r="O313" s="259">
        <v>2</v>
      </c>
      <c r="AA313" s="232">
        <v>1</v>
      </c>
      <c r="AB313" s="232">
        <v>1</v>
      </c>
      <c r="AC313" s="232">
        <v>1</v>
      </c>
      <c r="AZ313" s="232">
        <v>1</v>
      </c>
      <c r="BA313" s="232">
        <f>IF(AZ313=1,G313,0)</f>
        <v>0</v>
      </c>
      <c r="BB313" s="232">
        <f>IF(AZ313=2,G313,0)</f>
        <v>0</v>
      </c>
      <c r="BC313" s="232">
        <f>IF(AZ313=3,G313,0)</f>
        <v>0</v>
      </c>
      <c r="BD313" s="232">
        <f>IF(AZ313=4,G313,0)</f>
        <v>0</v>
      </c>
      <c r="BE313" s="232">
        <f>IF(AZ313=5,G313,0)</f>
        <v>0</v>
      </c>
      <c r="CA313" s="259">
        <v>1</v>
      </c>
      <c r="CB313" s="259">
        <v>1</v>
      </c>
    </row>
    <row r="314" spans="1:80" x14ac:dyDescent="0.2">
      <c r="A314" s="268"/>
      <c r="B314" s="271"/>
      <c r="C314" s="331" t="s">
        <v>429</v>
      </c>
      <c r="D314" s="332"/>
      <c r="E314" s="272">
        <v>25.216000000000001</v>
      </c>
      <c r="F314" s="273"/>
      <c r="G314" s="274"/>
      <c r="H314" s="275"/>
      <c r="I314" s="269"/>
      <c r="J314" s="276"/>
      <c r="K314" s="269"/>
      <c r="M314" s="270" t="s">
        <v>429</v>
      </c>
      <c r="O314" s="259"/>
    </row>
    <row r="315" spans="1:80" x14ac:dyDescent="0.2">
      <c r="A315" s="268"/>
      <c r="B315" s="271"/>
      <c r="C315" s="331" t="s">
        <v>430</v>
      </c>
      <c r="D315" s="332"/>
      <c r="E315" s="272">
        <v>14.183999999999999</v>
      </c>
      <c r="F315" s="273"/>
      <c r="G315" s="274"/>
      <c r="H315" s="275"/>
      <c r="I315" s="269"/>
      <c r="J315" s="276"/>
      <c r="K315" s="269"/>
      <c r="M315" s="270" t="s">
        <v>430</v>
      </c>
      <c r="O315" s="259"/>
    </row>
    <row r="316" spans="1:80" x14ac:dyDescent="0.2">
      <c r="A316" s="268"/>
      <c r="B316" s="271"/>
      <c r="C316" s="331" t="s">
        <v>431</v>
      </c>
      <c r="D316" s="332"/>
      <c r="E316" s="272">
        <v>9.7279999999999998</v>
      </c>
      <c r="F316" s="273"/>
      <c r="G316" s="274"/>
      <c r="H316" s="275"/>
      <c r="I316" s="269"/>
      <c r="J316" s="276"/>
      <c r="K316" s="269"/>
      <c r="M316" s="270" t="s">
        <v>431</v>
      </c>
      <c r="O316" s="259"/>
    </row>
    <row r="317" spans="1:80" x14ac:dyDescent="0.2">
      <c r="A317" s="268"/>
      <c r="B317" s="271"/>
      <c r="C317" s="331" t="s">
        <v>432</v>
      </c>
      <c r="D317" s="332"/>
      <c r="E317" s="272">
        <v>5.4720000000000004</v>
      </c>
      <c r="F317" s="273"/>
      <c r="G317" s="274"/>
      <c r="H317" s="275"/>
      <c r="I317" s="269"/>
      <c r="J317" s="276"/>
      <c r="K317" s="269"/>
      <c r="M317" s="270" t="s">
        <v>432</v>
      </c>
      <c r="O317" s="259"/>
    </row>
    <row r="318" spans="1:80" x14ac:dyDescent="0.2">
      <c r="A318" s="268"/>
      <c r="B318" s="271"/>
      <c r="C318" s="331" t="s">
        <v>433</v>
      </c>
      <c r="D318" s="332"/>
      <c r="E318" s="272">
        <v>4.992</v>
      </c>
      <c r="F318" s="273"/>
      <c r="G318" s="274"/>
      <c r="H318" s="275"/>
      <c r="I318" s="269"/>
      <c r="J318" s="276"/>
      <c r="K318" s="269"/>
      <c r="M318" s="270" t="s">
        <v>433</v>
      </c>
      <c r="O318" s="259"/>
    </row>
    <row r="319" spans="1:80" x14ac:dyDescent="0.2">
      <c r="A319" s="268"/>
      <c r="B319" s="271"/>
      <c r="C319" s="331" t="s">
        <v>434</v>
      </c>
      <c r="D319" s="332"/>
      <c r="E319" s="272">
        <v>950</v>
      </c>
      <c r="F319" s="273"/>
      <c r="G319" s="274"/>
      <c r="H319" s="275"/>
      <c r="I319" s="269"/>
      <c r="J319" s="276"/>
      <c r="K319" s="269"/>
      <c r="M319" s="270" t="s">
        <v>434</v>
      </c>
      <c r="O319" s="259"/>
    </row>
    <row r="320" spans="1:80" x14ac:dyDescent="0.2">
      <c r="A320" s="268"/>
      <c r="B320" s="271"/>
      <c r="C320" s="331" t="s">
        <v>435</v>
      </c>
      <c r="D320" s="332"/>
      <c r="E320" s="272">
        <v>328</v>
      </c>
      <c r="F320" s="273"/>
      <c r="G320" s="274"/>
      <c r="H320" s="275"/>
      <c r="I320" s="269"/>
      <c r="J320" s="276"/>
      <c r="K320" s="269"/>
      <c r="M320" s="270" t="s">
        <v>435</v>
      </c>
      <c r="O320" s="259"/>
    </row>
    <row r="321" spans="1:80" x14ac:dyDescent="0.2">
      <c r="A321" s="268"/>
      <c r="B321" s="271"/>
      <c r="C321" s="331" t="s">
        <v>436</v>
      </c>
      <c r="D321" s="332"/>
      <c r="E321" s="272">
        <v>74</v>
      </c>
      <c r="F321" s="273"/>
      <c r="G321" s="274"/>
      <c r="H321" s="275"/>
      <c r="I321" s="269"/>
      <c r="J321" s="276"/>
      <c r="K321" s="269"/>
      <c r="M321" s="270" t="s">
        <v>436</v>
      </c>
      <c r="O321" s="259"/>
    </row>
    <row r="322" spans="1:80" x14ac:dyDescent="0.2">
      <c r="A322" s="268"/>
      <c r="B322" s="271"/>
      <c r="C322" s="331" t="s">
        <v>437</v>
      </c>
      <c r="D322" s="332"/>
      <c r="E322" s="272">
        <v>58</v>
      </c>
      <c r="F322" s="273"/>
      <c r="G322" s="274"/>
      <c r="H322" s="275"/>
      <c r="I322" s="269"/>
      <c r="J322" s="276"/>
      <c r="K322" s="269"/>
      <c r="M322" s="270" t="s">
        <v>437</v>
      </c>
      <c r="O322" s="259"/>
    </row>
    <row r="323" spans="1:80" x14ac:dyDescent="0.2">
      <c r="A323" s="268"/>
      <c r="B323" s="271"/>
      <c r="C323" s="331" t="s">
        <v>438</v>
      </c>
      <c r="D323" s="332"/>
      <c r="E323" s="272">
        <v>12</v>
      </c>
      <c r="F323" s="273"/>
      <c r="G323" s="274"/>
      <c r="H323" s="275"/>
      <c r="I323" s="269"/>
      <c r="J323" s="276"/>
      <c r="K323" s="269"/>
      <c r="M323" s="270" t="s">
        <v>438</v>
      </c>
      <c r="O323" s="259"/>
    </row>
    <row r="324" spans="1:80" x14ac:dyDescent="0.2">
      <c r="A324" s="268"/>
      <c r="B324" s="271"/>
      <c r="C324" s="331" t="s">
        <v>439</v>
      </c>
      <c r="D324" s="332"/>
      <c r="E324" s="272">
        <v>-395.5</v>
      </c>
      <c r="F324" s="273"/>
      <c r="G324" s="274"/>
      <c r="H324" s="275"/>
      <c r="I324" s="269"/>
      <c r="J324" s="276"/>
      <c r="K324" s="269"/>
      <c r="M324" s="270" t="s">
        <v>439</v>
      </c>
      <c r="O324" s="259"/>
    </row>
    <row r="325" spans="1:80" x14ac:dyDescent="0.2">
      <c r="A325" s="260">
        <v>37</v>
      </c>
      <c r="B325" s="261" t="s">
        <v>440</v>
      </c>
      <c r="C325" s="297" t="s">
        <v>441</v>
      </c>
      <c r="D325" s="263" t="s">
        <v>165</v>
      </c>
      <c r="E325" s="264">
        <v>85.648499999999999</v>
      </c>
      <c r="F325" s="264">
        <v>0</v>
      </c>
      <c r="G325" s="265">
        <f>E325*F325</f>
        <v>0</v>
      </c>
      <c r="H325" s="266">
        <v>5.7290000000023197E-2</v>
      </c>
      <c r="I325" s="267">
        <f>E325*H325</f>
        <v>4.9068025650019864</v>
      </c>
      <c r="J325" s="266">
        <v>0</v>
      </c>
      <c r="K325" s="267">
        <f>E325*J325</f>
        <v>0</v>
      </c>
      <c r="O325" s="259">
        <v>2</v>
      </c>
      <c r="AA325" s="232">
        <v>1</v>
      </c>
      <c r="AB325" s="232">
        <v>1</v>
      </c>
      <c r="AC325" s="232">
        <v>1</v>
      </c>
      <c r="AZ325" s="232">
        <v>1</v>
      </c>
      <c r="BA325" s="232">
        <f>IF(AZ325=1,G325,0)</f>
        <v>0</v>
      </c>
      <c r="BB325" s="232">
        <f>IF(AZ325=2,G325,0)</f>
        <v>0</v>
      </c>
      <c r="BC325" s="232">
        <f>IF(AZ325=3,G325,0)</f>
        <v>0</v>
      </c>
      <c r="BD325" s="232">
        <f>IF(AZ325=4,G325,0)</f>
        <v>0</v>
      </c>
      <c r="BE325" s="232">
        <f>IF(AZ325=5,G325,0)</f>
        <v>0</v>
      </c>
      <c r="CA325" s="259">
        <v>1</v>
      </c>
      <c r="CB325" s="259">
        <v>1</v>
      </c>
    </row>
    <row r="326" spans="1:80" x14ac:dyDescent="0.2">
      <c r="A326" s="268"/>
      <c r="B326" s="271"/>
      <c r="C326" s="331" t="s">
        <v>442</v>
      </c>
      <c r="D326" s="332"/>
      <c r="E326" s="272">
        <v>47.43</v>
      </c>
      <c r="F326" s="273"/>
      <c r="G326" s="274"/>
      <c r="H326" s="275"/>
      <c r="I326" s="269"/>
      <c r="J326" s="276"/>
      <c r="K326" s="269"/>
      <c r="M326" s="270" t="s">
        <v>442</v>
      </c>
      <c r="O326" s="259"/>
    </row>
    <row r="327" spans="1:80" x14ac:dyDescent="0.2">
      <c r="A327" s="268"/>
      <c r="B327" s="271"/>
      <c r="C327" s="331" t="s">
        <v>443</v>
      </c>
      <c r="D327" s="332"/>
      <c r="E327" s="272">
        <v>1.7849999999999999</v>
      </c>
      <c r="F327" s="273"/>
      <c r="G327" s="274"/>
      <c r="H327" s="275"/>
      <c r="I327" s="269"/>
      <c r="J327" s="276"/>
      <c r="K327" s="269"/>
      <c r="M327" s="270" t="s">
        <v>443</v>
      </c>
      <c r="O327" s="259"/>
    </row>
    <row r="328" spans="1:80" x14ac:dyDescent="0.2">
      <c r="A328" s="268"/>
      <c r="B328" s="271"/>
      <c r="C328" s="331" t="s">
        <v>444</v>
      </c>
      <c r="D328" s="332"/>
      <c r="E328" s="272">
        <v>2.19</v>
      </c>
      <c r="F328" s="273"/>
      <c r="G328" s="274"/>
      <c r="H328" s="275"/>
      <c r="I328" s="269"/>
      <c r="J328" s="276"/>
      <c r="K328" s="269"/>
      <c r="M328" s="270" t="s">
        <v>444</v>
      </c>
      <c r="O328" s="259"/>
    </row>
    <row r="329" spans="1:80" x14ac:dyDescent="0.2">
      <c r="A329" s="268"/>
      <c r="B329" s="271"/>
      <c r="C329" s="331" t="s">
        <v>445</v>
      </c>
      <c r="D329" s="332"/>
      <c r="E329" s="272">
        <v>4.0199999999999996</v>
      </c>
      <c r="F329" s="273"/>
      <c r="G329" s="274"/>
      <c r="H329" s="275"/>
      <c r="I329" s="269"/>
      <c r="J329" s="276"/>
      <c r="K329" s="269"/>
      <c r="M329" s="270" t="s">
        <v>445</v>
      </c>
      <c r="O329" s="259"/>
    </row>
    <row r="330" spans="1:80" x14ac:dyDescent="0.2">
      <c r="A330" s="268"/>
      <c r="B330" s="271"/>
      <c r="C330" s="331" t="s">
        <v>446</v>
      </c>
      <c r="D330" s="332"/>
      <c r="E330" s="272">
        <v>19.53</v>
      </c>
      <c r="F330" s="273"/>
      <c r="G330" s="274"/>
      <c r="H330" s="275"/>
      <c r="I330" s="269"/>
      <c r="J330" s="276"/>
      <c r="K330" s="269"/>
      <c r="M330" s="270" t="s">
        <v>446</v>
      </c>
      <c r="O330" s="259"/>
    </row>
    <row r="331" spans="1:80" x14ac:dyDescent="0.2">
      <c r="A331" s="268"/>
      <c r="B331" s="271"/>
      <c r="C331" s="331" t="s">
        <v>444</v>
      </c>
      <c r="D331" s="332"/>
      <c r="E331" s="272">
        <v>2.19</v>
      </c>
      <c r="F331" s="273"/>
      <c r="G331" s="274"/>
      <c r="H331" s="275"/>
      <c r="I331" s="269"/>
      <c r="J331" s="276"/>
      <c r="K331" s="269"/>
      <c r="M331" s="270" t="s">
        <v>444</v>
      </c>
      <c r="O331" s="259"/>
    </row>
    <row r="332" spans="1:80" x14ac:dyDescent="0.2">
      <c r="A332" s="268"/>
      <c r="B332" s="271"/>
      <c r="C332" s="331" t="s">
        <v>447</v>
      </c>
      <c r="D332" s="332"/>
      <c r="E332" s="272">
        <v>5.0250000000000004</v>
      </c>
      <c r="F332" s="273"/>
      <c r="G332" s="274"/>
      <c r="H332" s="275"/>
      <c r="I332" s="269"/>
      <c r="J332" s="276"/>
      <c r="K332" s="269"/>
      <c r="M332" s="270" t="s">
        <v>447</v>
      </c>
      <c r="O332" s="259"/>
    </row>
    <row r="333" spans="1:80" x14ac:dyDescent="0.2">
      <c r="A333" s="268"/>
      <c r="B333" s="271"/>
      <c r="C333" s="331" t="s">
        <v>448</v>
      </c>
      <c r="D333" s="332"/>
      <c r="E333" s="272">
        <v>3.4784999999999999</v>
      </c>
      <c r="F333" s="273"/>
      <c r="G333" s="274"/>
      <c r="H333" s="275"/>
      <c r="I333" s="269"/>
      <c r="J333" s="276"/>
      <c r="K333" s="269"/>
      <c r="M333" s="270" t="s">
        <v>448</v>
      </c>
      <c r="O333" s="259"/>
    </row>
    <row r="334" spans="1:80" x14ac:dyDescent="0.2">
      <c r="A334" s="277"/>
      <c r="B334" s="278" t="s">
        <v>101</v>
      </c>
      <c r="C334" s="279" t="s">
        <v>395</v>
      </c>
      <c r="D334" s="280"/>
      <c r="E334" s="281"/>
      <c r="F334" s="282"/>
      <c r="G334" s="283">
        <f>SUM(G280:G333)</f>
        <v>0</v>
      </c>
      <c r="H334" s="284"/>
      <c r="I334" s="285">
        <f>SUM(I280:I333)</f>
        <v>105.59777248500595</v>
      </c>
      <c r="J334" s="284"/>
      <c r="K334" s="285">
        <f>SUM(K280:K333)</f>
        <v>0</v>
      </c>
      <c r="O334" s="259">
        <v>4</v>
      </c>
      <c r="BA334" s="286">
        <f>SUM(BA280:BA333)</f>
        <v>0</v>
      </c>
      <c r="BB334" s="286">
        <f>SUM(BB280:BB333)</f>
        <v>0</v>
      </c>
      <c r="BC334" s="286">
        <f>SUM(BC280:BC333)</f>
        <v>0</v>
      </c>
      <c r="BD334" s="286">
        <f>SUM(BD280:BD333)</f>
        <v>0</v>
      </c>
      <c r="BE334" s="286">
        <f>SUM(BE280:BE333)</f>
        <v>0</v>
      </c>
    </row>
    <row r="335" spans="1:80" x14ac:dyDescent="0.2">
      <c r="A335" s="249" t="s">
        <v>97</v>
      </c>
      <c r="B335" s="250" t="s">
        <v>449</v>
      </c>
      <c r="C335" s="251" t="s">
        <v>450</v>
      </c>
      <c r="D335" s="252"/>
      <c r="E335" s="253"/>
      <c r="F335" s="253"/>
      <c r="G335" s="254"/>
      <c r="H335" s="255"/>
      <c r="I335" s="256"/>
      <c r="J335" s="257"/>
      <c r="K335" s="258"/>
      <c r="O335" s="259">
        <v>1</v>
      </c>
    </row>
    <row r="336" spans="1:80" x14ac:dyDescent="0.2">
      <c r="A336" s="260">
        <v>38</v>
      </c>
      <c r="B336" s="261" t="s">
        <v>452</v>
      </c>
      <c r="C336" s="262" t="s">
        <v>453</v>
      </c>
      <c r="D336" s="263" t="s">
        <v>383</v>
      </c>
      <c r="E336" s="264">
        <v>76.12</v>
      </c>
      <c r="F336" s="264">
        <v>0</v>
      </c>
      <c r="G336" s="265">
        <f>E336*F336</f>
        <v>0</v>
      </c>
      <c r="H336" s="266">
        <v>0</v>
      </c>
      <c r="I336" s="267">
        <f>E336*H336</f>
        <v>0</v>
      </c>
      <c r="J336" s="266">
        <v>0</v>
      </c>
      <c r="K336" s="267">
        <f>E336*J336</f>
        <v>0</v>
      </c>
      <c r="O336" s="259">
        <v>2</v>
      </c>
      <c r="AA336" s="232">
        <v>1</v>
      </c>
      <c r="AB336" s="232">
        <v>1</v>
      </c>
      <c r="AC336" s="232">
        <v>1</v>
      </c>
      <c r="AZ336" s="232">
        <v>1</v>
      </c>
      <c r="BA336" s="232">
        <f>IF(AZ336=1,G336,0)</f>
        <v>0</v>
      </c>
      <c r="BB336" s="232">
        <f>IF(AZ336=2,G336,0)</f>
        <v>0</v>
      </c>
      <c r="BC336" s="232">
        <f>IF(AZ336=3,G336,0)</f>
        <v>0</v>
      </c>
      <c r="BD336" s="232">
        <f>IF(AZ336=4,G336,0)</f>
        <v>0</v>
      </c>
      <c r="BE336" s="232">
        <f>IF(AZ336=5,G336,0)</f>
        <v>0</v>
      </c>
      <c r="CA336" s="259">
        <v>1</v>
      </c>
      <c r="CB336" s="259">
        <v>1</v>
      </c>
    </row>
    <row r="337" spans="1:80" x14ac:dyDescent="0.2">
      <c r="A337" s="268"/>
      <c r="B337" s="271"/>
      <c r="C337" s="331" t="s">
        <v>454</v>
      </c>
      <c r="D337" s="332"/>
      <c r="E337" s="272">
        <v>34.799999999999997</v>
      </c>
      <c r="F337" s="273"/>
      <c r="G337" s="274"/>
      <c r="H337" s="275"/>
      <c r="I337" s="269"/>
      <c r="J337" s="276"/>
      <c r="K337" s="269"/>
      <c r="M337" s="270" t="s">
        <v>454</v>
      </c>
      <c r="O337" s="259"/>
    </row>
    <row r="338" spans="1:80" x14ac:dyDescent="0.2">
      <c r="A338" s="268"/>
      <c r="B338" s="271"/>
      <c r="C338" s="331" t="s">
        <v>454</v>
      </c>
      <c r="D338" s="332"/>
      <c r="E338" s="272">
        <v>34.799999999999997</v>
      </c>
      <c r="F338" s="273"/>
      <c r="G338" s="274"/>
      <c r="H338" s="275"/>
      <c r="I338" s="269"/>
      <c r="J338" s="276"/>
      <c r="K338" s="269"/>
      <c r="M338" s="270" t="s">
        <v>454</v>
      </c>
      <c r="O338" s="259"/>
    </row>
    <row r="339" spans="1:80" x14ac:dyDescent="0.2">
      <c r="A339" s="268"/>
      <c r="B339" s="271"/>
      <c r="C339" s="331" t="s">
        <v>455</v>
      </c>
      <c r="D339" s="332"/>
      <c r="E339" s="272">
        <v>1.26</v>
      </c>
      <c r="F339" s="273"/>
      <c r="G339" s="274"/>
      <c r="H339" s="275"/>
      <c r="I339" s="269"/>
      <c r="J339" s="276"/>
      <c r="K339" s="269"/>
      <c r="M339" s="270" t="s">
        <v>455</v>
      </c>
      <c r="O339" s="259"/>
    </row>
    <row r="340" spans="1:80" x14ac:dyDescent="0.2">
      <c r="A340" s="268"/>
      <c r="B340" s="271"/>
      <c r="C340" s="331" t="s">
        <v>456</v>
      </c>
      <c r="D340" s="332"/>
      <c r="E340" s="272">
        <v>2.63</v>
      </c>
      <c r="F340" s="273"/>
      <c r="G340" s="274"/>
      <c r="H340" s="275"/>
      <c r="I340" s="269"/>
      <c r="J340" s="276"/>
      <c r="K340" s="269"/>
      <c r="M340" s="270" t="s">
        <v>456</v>
      </c>
      <c r="O340" s="259"/>
    </row>
    <row r="341" spans="1:80" x14ac:dyDescent="0.2">
      <c r="A341" s="268"/>
      <c r="B341" s="271"/>
      <c r="C341" s="331" t="s">
        <v>456</v>
      </c>
      <c r="D341" s="332"/>
      <c r="E341" s="272">
        <v>2.63</v>
      </c>
      <c r="F341" s="273"/>
      <c r="G341" s="274"/>
      <c r="H341" s="275"/>
      <c r="I341" s="269"/>
      <c r="J341" s="276"/>
      <c r="K341" s="269"/>
      <c r="M341" s="270" t="s">
        <v>456</v>
      </c>
      <c r="O341" s="259"/>
    </row>
    <row r="342" spans="1:80" ht="22.5" x14ac:dyDescent="0.2">
      <c r="A342" s="260">
        <v>39</v>
      </c>
      <c r="B342" s="261" t="s">
        <v>457</v>
      </c>
      <c r="C342" s="297" t="s">
        <v>458</v>
      </c>
      <c r="D342" s="263" t="s">
        <v>165</v>
      </c>
      <c r="E342" s="264">
        <v>415.36610000000002</v>
      </c>
      <c r="F342" s="264">
        <v>0</v>
      </c>
      <c r="G342" s="265">
        <f>E342*F342</f>
        <v>0</v>
      </c>
      <c r="H342" s="266">
        <v>0</v>
      </c>
      <c r="I342" s="267">
        <f>E342*H342</f>
        <v>0</v>
      </c>
      <c r="J342" s="266"/>
      <c r="K342" s="267">
        <f>E342*J342</f>
        <v>0</v>
      </c>
      <c r="O342" s="259">
        <v>2</v>
      </c>
      <c r="AA342" s="232">
        <v>12</v>
      </c>
      <c r="AB342" s="232">
        <v>0</v>
      </c>
      <c r="AC342" s="232">
        <v>39</v>
      </c>
      <c r="AZ342" s="232">
        <v>1</v>
      </c>
      <c r="BA342" s="232">
        <f>IF(AZ342=1,G342,0)</f>
        <v>0</v>
      </c>
      <c r="BB342" s="232">
        <f>IF(AZ342=2,G342,0)</f>
        <v>0</v>
      </c>
      <c r="BC342" s="232">
        <f>IF(AZ342=3,G342,0)</f>
        <v>0</v>
      </c>
      <c r="BD342" s="232">
        <f>IF(AZ342=4,G342,0)</f>
        <v>0</v>
      </c>
      <c r="BE342" s="232">
        <f>IF(AZ342=5,G342,0)</f>
        <v>0</v>
      </c>
      <c r="CA342" s="259">
        <v>12</v>
      </c>
      <c r="CB342" s="259">
        <v>0</v>
      </c>
    </row>
    <row r="343" spans="1:80" x14ac:dyDescent="0.2">
      <c r="A343" s="268"/>
      <c r="B343" s="271"/>
      <c r="C343" s="331" t="s">
        <v>459</v>
      </c>
      <c r="D343" s="332"/>
      <c r="E343" s="272">
        <v>234.726</v>
      </c>
      <c r="F343" s="273"/>
      <c r="G343" s="274"/>
      <c r="H343" s="275"/>
      <c r="I343" s="269"/>
      <c r="J343" s="276"/>
      <c r="K343" s="269"/>
      <c r="M343" s="270" t="s">
        <v>459</v>
      </c>
      <c r="O343" s="259"/>
    </row>
    <row r="344" spans="1:80" x14ac:dyDescent="0.2">
      <c r="A344" s="268"/>
      <c r="B344" s="271"/>
      <c r="C344" s="331" t="s">
        <v>459</v>
      </c>
      <c r="D344" s="332"/>
      <c r="E344" s="272">
        <v>234.726</v>
      </c>
      <c r="F344" s="273"/>
      <c r="G344" s="274"/>
      <c r="H344" s="275"/>
      <c r="I344" s="269"/>
      <c r="J344" s="276"/>
      <c r="K344" s="269"/>
      <c r="M344" s="270" t="s">
        <v>459</v>
      </c>
      <c r="O344" s="259"/>
    </row>
    <row r="345" spans="1:80" x14ac:dyDescent="0.2">
      <c r="A345" s="268"/>
      <c r="B345" s="271"/>
      <c r="C345" s="331" t="s">
        <v>460</v>
      </c>
      <c r="D345" s="332"/>
      <c r="E345" s="272">
        <v>8.4986999999999995</v>
      </c>
      <c r="F345" s="273"/>
      <c r="G345" s="274"/>
      <c r="H345" s="275"/>
      <c r="I345" s="269"/>
      <c r="J345" s="276"/>
      <c r="K345" s="269"/>
      <c r="M345" s="270" t="s">
        <v>460</v>
      </c>
      <c r="O345" s="259"/>
    </row>
    <row r="346" spans="1:80" x14ac:dyDescent="0.2">
      <c r="A346" s="268"/>
      <c r="B346" s="271"/>
      <c r="C346" s="331" t="s">
        <v>461</v>
      </c>
      <c r="D346" s="332"/>
      <c r="E346" s="272">
        <v>17.7393</v>
      </c>
      <c r="F346" s="273"/>
      <c r="G346" s="274"/>
      <c r="H346" s="275"/>
      <c r="I346" s="269"/>
      <c r="J346" s="276"/>
      <c r="K346" s="269"/>
      <c r="M346" s="270" t="s">
        <v>461</v>
      </c>
      <c r="O346" s="259"/>
    </row>
    <row r="347" spans="1:80" x14ac:dyDescent="0.2">
      <c r="A347" s="268"/>
      <c r="B347" s="271"/>
      <c r="C347" s="331" t="s">
        <v>461</v>
      </c>
      <c r="D347" s="332"/>
      <c r="E347" s="272">
        <v>17.7393</v>
      </c>
      <c r="F347" s="273"/>
      <c r="G347" s="274"/>
      <c r="H347" s="275"/>
      <c r="I347" s="269"/>
      <c r="J347" s="276"/>
      <c r="K347" s="269"/>
      <c r="M347" s="270" t="s">
        <v>461</v>
      </c>
      <c r="O347" s="259"/>
    </row>
    <row r="348" spans="1:80" x14ac:dyDescent="0.2">
      <c r="A348" s="268"/>
      <c r="B348" s="271"/>
      <c r="C348" s="331" t="s">
        <v>462</v>
      </c>
      <c r="D348" s="332"/>
      <c r="E348" s="272">
        <v>-40.842500000000001</v>
      </c>
      <c r="F348" s="273"/>
      <c r="G348" s="274"/>
      <c r="H348" s="275"/>
      <c r="I348" s="269"/>
      <c r="J348" s="276"/>
      <c r="K348" s="269"/>
      <c r="M348" s="270" t="s">
        <v>462</v>
      </c>
      <c r="O348" s="259"/>
    </row>
    <row r="349" spans="1:80" x14ac:dyDescent="0.2">
      <c r="A349" s="268"/>
      <c r="B349" s="271"/>
      <c r="C349" s="331" t="s">
        <v>463</v>
      </c>
      <c r="D349" s="332"/>
      <c r="E349" s="272">
        <v>-2.5724999999999998</v>
      </c>
      <c r="F349" s="273"/>
      <c r="G349" s="274"/>
      <c r="H349" s="275"/>
      <c r="I349" s="269"/>
      <c r="J349" s="276"/>
      <c r="K349" s="269"/>
      <c r="M349" s="270" t="s">
        <v>463</v>
      </c>
      <c r="O349" s="259"/>
    </row>
    <row r="350" spans="1:80" x14ac:dyDescent="0.2">
      <c r="A350" s="268"/>
      <c r="B350" s="271"/>
      <c r="C350" s="331" t="s">
        <v>202</v>
      </c>
      <c r="D350" s="332"/>
      <c r="E350" s="272">
        <v>-1.7050000000000001</v>
      </c>
      <c r="F350" s="273"/>
      <c r="G350" s="274"/>
      <c r="H350" s="275"/>
      <c r="I350" s="269"/>
      <c r="J350" s="276"/>
      <c r="K350" s="269"/>
      <c r="M350" s="270" t="s">
        <v>202</v>
      </c>
      <c r="O350" s="259"/>
    </row>
    <row r="351" spans="1:80" x14ac:dyDescent="0.2">
      <c r="A351" s="268"/>
      <c r="B351" s="271"/>
      <c r="C351" s="331" t="s">
        <v>464</v>
      </c>
      <c r="D351" s="332"/>
      <c r="E351" s="272">
        <v>-5.58</v>
      </c>
      <c r="F351" s="273"/>
      <c r="G351" s="274"/>
      <c r="H351" s="275"/>
      <c r="I351" s="269"/>
      <c r="J351" s="276"/>
      <c r="K351" s="269"/>
      <c r="M351" s="270" t="s">
        <v>464</v>
      </c>
      <c r="O351" s="259"/>
    </row>
    <row r="352" spans="1:80" x14ac:dyDescent="0.2">
      <c r="A352" s="268"/>
      <c r="B352" s="271"/>
      <c r="C352" s="331" t="s">
        <v>465</v>
      </c>
      <c r="D352" s="332"/>
      <c r="E352" s="272">
        <v>-33.634999999999998</v>
      </c>
      <c r="F352" s="273"/>
      <c r="G352" s="274"/>
      <c r="H352" s="275"/>
      <c r="I352" s="269"/>
      <c r="J352" s="276"/>
      <c r="K352" s="269"/>
      <c r="M352" s="270" t="s">
        <v>465</v>
      </c>
      <c r="O352" s="259"/>
    </row>
    <row r="353" spans="1:80" x14ac:dyDescent="0.2">
      <c r="A353" s="268"/>
      <c r="B353" s="271"/>
      <c r="C353" s="331" t="s">
        <v>202</v>
      </c>
      <c r="D353" s="332"/>
      <c r="E353" s="272">
        <v>-1.7050000000000001</v>
      </c>
      <c r="F353" s="273"/>
      <c r="G353" s="274"/>
      <c r="H353" s="275"/>
      <c r="I353" s="269"/>
      <c r="J353" s="276"/>
      <c r="K353" s="269"/>
      <c r="M353" s="270" t="s">
        <v>202</v>
      </c>
      <c r="O353" s="259"/>
    </row>
    <row r="354" spans="1:80" x14ac:dyDescent="0.2">
      <c r="A354" s="268"/>
      <c r="B354" s="271"/>
      <c r="C354" s="331" t="s">
        <v>466</v>
      </c>
      <c r="D354" s="332"/>
      <c r="E354" s="272">
        <v>-6.9749999999999996</v>
      </c>
      <c r="F354" s="273"/>
      <c r="G354" s="274"/>
      <c r="H354" s="275"/>
      <c r="I354" s="269"/>
      <c r="J354" s="276"/>
      <c r="K354" s="269"/>
      <c r="M354" s="270" t="s">
        <v>466</v>
      </c>
      <c r="O354" s="259"/>
    </row>
    <row r="355" spans="1:80" x14ac:dyDescent="0.2">
      <c r="A355" s="268"/>
      <c r="B355" s="271"/>
      <c r="C355" s="331" t="s">
        <v>467</v>
      </c>
      <c r="D355" s="332"/>
      <c r="E355" s="272">
        <v>-5.0481999999999996</v>
      </c>
      <c r="F355" s="273"/>
      <c r="G355" s="274"/>
      <c r="H355" s="275"/>
      <c r="I355" s="269"/>
      <c r="J355" s="276"/>
      <c r="K355" s="269"/>
      <c r="M355" s="270" t="s">
        <v>467</v>
      </c>
      <c r="O355" s="259"/>
    </row>
    <row r="356" spans="1:80" x14ac:dyDescent="0.2">
      <c r="A356" s="260">
        <v>40</v>
      </c>
      <c r="B356" s="261" t="s">
        <v>468</v>
      </c>
      <c r="C356" s="297" t="s">
        <v>469</v>
      </c>
      <c r="D356" s="263" t="s">
        <v>165</v>
      </c>
      <c r="E356" s="264">
        <v>71.0364</v>
      </c>
      <c r="F356" s="264">
        <v>0</v>
      </c>
      <c r="G356" s="265">
        <f>E356*F356</f>
        <v>0</v>
      </c>
      <c r="H356" s="266">
        <v>0</v>
      </c>
      <c r="I356" s="267">
        <f>E356*H356</f>
        <v>0</v>
      </c>
      <c r="J356" s="266">
        <v>0</v>
      </c>
      <c r="K356" s="267">
        <f>E356*J356</f>
        <v>0</v>
      </c>
      <c r="O356" s="259">
        <v>2</v>
      </c>
      <c r="AA356" s="232">
        <v>1</v>
      </c>
      <c r="AB356" s="232">
        <v>1</v>
      </c>
      <c r="AC356" s="232">
        <v>1</v>
      </c>
      <c r="AZ356" s="232">
        <v>1</v>
      </c>
      <c r="BA356" s="232">
        <f>IF(AZ356=1,G356,0)</f>
        <v>0</v>
      </c>
      <c r="BB356" s="232">
        <f>IF(AZ356=2,G356,0)</f>
        <v>0</v>
      </c>
      <c r="BC356" s="232">
        <f>IF(AZ356=3,G356,0)</f>
        <v>0</v>
      </c>
      <c r="BD356" s="232">
        <f>IF(AZ356=4,G356,0)</f>
        <v>0</v>
      </c>
      <c r="BE356" s="232">
        <f>IF(AZ356=5,G356,0)</f>
        <v>0</v>
      </c>
      <c r="CA356" s="259">
        <v>1</v>
      </c>
      <c r="CB356" s="259">
        <v>1</v>
      </c>
    </row>
    <row r="357" spans="1:80" x14ac:dyDescent="0.2">
      <c r="A357" s="268"/>
      <c r="B357" s="271"/>
      <c r="C357" s="331" t="s">
        <v>470</v>
      </c>
      <c r="D357" s="332"/>
      <c r="E357" s="272">
        <v>45.668399999999998</v>
      </c>
      <c r="F357" s="273"/>
      <c r="G357" s="274"/>
      <c r="H357" s="275"/>
      <c r="I357" s="269"/>
      <c r="J357" s="276"/>
      <c r="K357" s="269"/>
      <c r="M357" s="270" t="s">
        <v>470</v>
      </c>
      <c r="O357" s="259"/>
    </row>
    <row r="358" spans="1:80" x14ac:dyDescent="0.2">
      <c r="A358" s="268"/>
      <c r="B358" s="271"/>
      <c r="C358" s="331" t="s">
        <v>471</v>
      </c>
      <c r="D358" s="332"/>
      <c r="E358" s="272">
        <v>25.367999999999999</v>
      </c>
      <c r="F358" s="273"/>
      <c r="G358" s="274"/>
      <c r="H358" s="275"/>
      <c r="I358" s="269"/>
      <c r="J358" s="276"/>
      <c r="K358" s="269"/>
      <c r="M358" s="270" t="s">
        <v>471</v>
      </c>
      <c r="O358" s="259"/>
    </row>
    <row r="359" spans="1:80" ht="22.5" x14ac:dyDescent="0.2">
      <c r="A359" s="260">
        <v>41</v>
      </c>
      <c r="B359" s="261" t="s">
        <v>472</v>
      </c>
      <c r="C359" s="297" t="s">
        <v>473</v>
      </c>
      <c r="D359" s="263" t="s">
        <v>165</v>
      </c>
      <c r="E359" s="264">
        <v>32.905000000000001</v>
      </c>
      <c r="F359" s="264">
        <v>0</v>
      </c>
      <c r="G359" s="265">
        <f>E359*F359</f>
        <v>0</v>
      </c>
      <c r="H359" s="266">
        <v>0</v>
      </c>
      <c r="I359" s="267">
        <f>E359*H359</f>
        <v>0</v>
      </c>
      <c r="J359" s="266">
        <v>0</v>
      </c>
      <c r="K359" s="267">
        <f>E359*J359</f>
        <v>0</v>
      </c>
      <c r="O359" s="259">
        <v>2</v>
      </c>
      <c r="AA359" s="232">
        <v>1</v>
      </c>
      <c r="AB359" s="232">
        <v>1</v>
      </c>
      <c r="AC359" s="232">
        <v>1</v>
      </c>
      <c r="AZ359" s="232">
        <v>1</v>
      </c>
      <c r="BA359" s="232">
        <f>IF(AZ359=1,G359,0)</f>
        <v>0</v>
      </c>
      <c r="BB359" s="232">
        <f>IF(AZ359=2,G359,0)</f>
        <v>0</v>
      </c>
      <c r="BC359" s="232">
        <f>IF(AZ359=3,G359,0)</f>
        <v>0</v>
      </c>
      <c r="BD359" s="232">
        <f>IF(AZ359=4,G359,0)</f>
        <v>0</v>
      </c>
      <c r="BE359" s="232">
        <f>IF(AZ359=5,G359,0)</f>
        <v>0</v>
      </c>
      <c r="CA359" s="259">
        <v>1</v>
      </c>
      <c r="CB359" s="259">
        <v>1</v>
      </c>
    </row>
    <row r="360" spans="1:80" x14ac:dyDescent="0.2">
      <c r="A360" s="268"/>
      <c r="B360" s="271"/>
      <c r="C360" s="331" t="s">
        <v>474</v>
      </c>
      <c r="D360" s="332"/>
      <c r="E360" s="272">
        <v>22.033000000000001</v>
      </c>
      <c r="F360" s="273"/>
      <c r="G360" s="274"/>
      <c r="H360" s="275"/>
      <c r="I360" s="269"/>
      <c r="J360" s="276"/>
      <c r="K360" s="269"/>
      <c r="M360" s="270" t="s">
        <v>474</v>
      </c>
      <c r="O360" s="259"/>
    </row>
    <row r="361" spans="1:80" x14ac:dyDescent="0.2">
      <c r="A361" s="268"/>
      <c r="B361" s="271"/>
      <c r="C361" s="331" t="s">
        <v>475</v>
      </c>
      <c r="D361" s="332"/>
      <c r="E361" s="272">
        <v>10.872</v>
      </c>
      <c r="F361" s="273"/>
      <c r="G361" s="274"/>
      <c r="H361" s="275"/>
      <c r="I361" s="269"/>
      <c r="J361" s="276"/>
      <c r="K361" s="269"/>
      <c r="M361" s="270" t="s">
        <v>475</v>
      </c>
      <c r="O361" s="259"/>
    </row>
    <row r="362" spans="1:80" ht="22.5" x14ac:dyDescent="0.2">
      <c r="A362" s="260">
        <v>42</v>
      </c>
      <c r="B362" s="261" t="s">
        <v>476</v>
      </c>
      <c r="C362" s="262" t="s">
        <v>477</v>
      </c>
      <c r="D362" s="263" t="s">
        <v>165</v>
      </c>
      <c r="E362" s="264">
        <v>38.593800000000002</v>
      </c>
      <c r="F362" s="264">
        <v>0</v>
      </c>
      <c r="G362" s="265">
        <f>E362*F362</f>
        <v>0</v>
      </c>
      <c r="H362" s="266">
        <v>0</v>
      </c>
      <c r="I362" s="267">
        <f>E362*H362</f>
        <v>0</v>
      </c>
      <c r="J362" s="266">
        <v>0</v>
      </c>
      <c r="K362" s="267">
        <f>E362*J362</f>
        <v>0</v>
      </c>
      <c r="O362" s="259">
        <v>2</v>
      </c>
      <c r="AA362" s="232">
        <v>1</v>
      </c>
      <c r="AB362" s="232">
        <v>1</v>
      </c>
      <c r="AC362" s="232">
        <v>1</v>
      </c>
      <c r="AZ362" s="232">
        <v>1</v>
      </c>
      <c r="BA362" s="232">
        <f>IF(AZ362=1,G362,0)</f>
        <v>0</v>
      </c>
      <c r="BB362" s="232">
        <f>IF(AZ362=2,G362,0)</f>
        <v>0</v>
      </c>
      <c r="BC362" s="232">
        <f>IF(AZ362=3,G362,0)</f>
        <v>0</v>
      </c>
      <c r="BD362" s="232">
        <f>IF(AZ362=4,G362,0)</f>
        <v>0</v>
      </c>
      <c r="BE362" s="232">
        <f>IF(AZ362=5,G362,0)</f>
        <v>0</v>
      </c>
      <c r="CA362" s="259">
        <v>1</v>
      </c>
      <c r="CB362" s="259">
        <v>1</v>
      </c>
    </row>
    <row r="363" spans="1:80" x14ac:dyDescent="0.2">
      <c r="A363" s="268"/>
      <c r="B363" s="271"/>
      <c r="C363" s="331" t="s">
        <v>478</v>
      </c>
      <c r="D363" s="332"/>
      <c r="E363" s="272">
        <v>14.756</v>
      </c>
      <c r="F363" s="273"/>
      <c r="G363" s="274"/>
      <c r="H363" s="275"/>
      <c r="I363" s="269"/>
      <c r="J363" s="276"/>
      <c r="K363" s="269"/>
      <c r="M363" s="270" t="s">
        <v>478</v>
      </c>
      <c r="O363" s="259"/>
    </row>
    <row r="364" spans="1:80" x14ac:dyDescent="0.2">
      <c r="A364" s="268"/>
      <c r="B364" s="271"/>
      <c r="C364" s="331" t="s">
        <v>479</v>
      </c>
      <c r="D364" s="332"/>
      <c r="E364" s="272">
        <v>0.98</v>
      </c>
      <c r="F364" s="273"/>
      <c r="G364" s="274"/>
      <c r="H364" s="275"/>
      <c r="I364" s="269"/>
      <c r="J364" s="276"/>
      <c r="K364" s="269"/>
      <c r="M364" s="270" t="s">
        <v>479</v>
      </c>
      <c r="O364" s="259"/>
    </row>
    <row r="365" spans="1:80" x14ac:dyDescent="0.2">
      <c r="A365" s="268"/>
      <c r="B365" s="271"/>
      <c r="C365" s="331" t="s">
        <v>480</v>
      </c>
      <c r="D365" s="332"/>
      <c r="E365" s="272">
        <v>1.1759999999999999</v>
      </c>
      <c r="F365" s="273"/>
      <c r="G365" s="274"/>
      <c r="H365" s="275"/>
      <c r="I365" s="269"/>
      <c r="J365" s="276"/>
      <c r="K365" s="269"/>
      <c r="M365" s="270" t="s">
        <v>480</v>
      </c>
      <c r="O365" s="259"/>
    </row>
    <row r="366" spans="1:80" x14ac:dyDescent="0.2">
      <c r="A366" s="268"/>
      <c r="B366" s="271"/>
      <c r="C366" s="331" t="s">
        <v>481</v>
      </c>
      <c r="D366" s="332"/>
      <c r="E366" s="272">
        <v>2.7440000000000002</v>
      </c>
      <c r="F366" s="273"/>
      <c r="G366" s="274"/>
      <c r="H366" s="275"/>
      <c r="I366" s="269"/>
      <c r="J366" s="276"/>
      <c r="K366" s="269"/>
      <c r="M366" s="270" t="s">
        <v>481</v>
      </c>
      <c r="O366" s="259"/>
    </row>
    <row r="367" spans="1:80" x14ac:dyDescent="0.2">
      <c r="A367" s="268"/>
      <c r="B367" s="271"/>
      <c r="C367" s="331" t="s">
        <v>482</v>
      </c>
      <c r="D367" s="332"/>
      <c r="E367" s="272">
        <v>12.151999999999999</v>
      </c>
      <c r="F367" s="273"/>
      <c r="G367" s="274"/>
      <c r="H367" s="275"/>
      <c r="I367" s="269"/>
      <c r="J367" s="276"/>
      <c r="K367" s="269"/>
      <c r="M367" s="270" t="s">
        <v>482</v>
      </c>
      <c r="O367" s="259"/>
    </row>
    <row r="368" spans="1:80" x14ac:dyDescent="0.2">
      <c r="A368" s="268"/>
      <c r="B368" s="271"/>
      <c r="C368" s="331" t="s">
        <v>483</v>
      </c>
      <c r="D368" s="332"/>
      <c r="E368" s="272">
        <v>1.1759999999999999</v>
      </c>
      <c r="F368" s="273"/>
      <c r="G368" s="274"/>
      <c r="H368" s="275"/>
      <c r="I368" s="269"/>
      <c r="J368" s="276"/>
      <c r="K368" s="269"/>
      <c r="M368" s="270" t="s">
        <v>483</v>
      </c>
      <c r="O368" s="259"/>
    </row>
    <row r="369" spans="1:80" x14ac:dyDescent="0.2">
      <c r="A369" s="268"/>
      <c r="B369" s="271"/>
      <c r="C369" s="331" t="s">
        <v>484</v>
      </c>
      <c r="D369" s="332"/>
      <c r="E369" s="272">
        <v>3.43</v>
      </c>
      <c r="F369" s="273"/>
      <c r="G369" s="274"/>
      <c r="H369" s="275"/>
      <c r="I369" s="269"/>
      <c r="J369" s="276"/>
      <c r="K369" s="269"/>
      <c r="M369" s="270" t="s">
        <v>484</v>
      </c>
      <c r="O369" s="259"/>
    </row>
    <row r="370" spans="1:80" x14ac:dyDescent="0.2">
      <c r="A370" s="268"/>
      <c r="B370" s="271"/>
      <c r="C370" s="331" t="s">
        <v>485</v>
      </c>
      <c r="D370" s="332"/>
      <c r="E370" s="272">
        <v>2.1798000000000002</v>
      </c>
      <c r="F370" s="273"/>
      <c r="G370" s="274"/>
      <c r="H370" s="275"/>
      <c r="I370" s="269"/>
      <c r="J370" s="276"/>
      <c r="K370" s="269"/>
      <c r="M370" s="270" t="s">
        <v>485</v>
      </c>
      <c r="O370" s="259"/>
    </row>
    <row r="371" spans="1:80" ht="22.5" x14ac:dyDescent="0.2">
      <c r="A371" s="260">
        <v>43</v>
      </c>
      <c r="B371" s="261" t="s">
        <v>486</v>
      </c>
      <c r="C371" s="262" t="s">
        <v>487</v>
      </c>
      <c r="D371" s="263" t="s">
        <v>165</v>
      </c>
      <c r="E371" s="264">
        <v>161.23859999999999</v>
      </c>
      <c r="F371" s="264">
        <v>0</v>
      </c>
      <c r="G371" s="265">
        <f>E371*F371</f>
        <v>0</v>
      </c>
      <c r="H371" s="266">
        <v>0</v>
      </c>
      <c r="I371" s="267">
        <f>E371*H371</f>
        <v>0</v>
      </c>
      <c r="J371" s="266">
        <v>0</v>
      </c>
      <c r="K371" s="267">
        <f>E371*J371</f>
        <v>0</v>
      </c>
      <c r="O371" s="259">
        <v>2</v>
      </c>
      <c r="AA371" s="232">
        <v>1</v>
      </c>
      <c r="AB371" s="232">
        <v>1</v>
      </c>
      <c r="AC371" s="232">
        <v>1</v>
      </c>
      <c r="AZ371" s="232">
        <v>1</v>
      </c>
      <c r="BA371" s="232">
        <f>IF(AZ371=1,G371,0)</f>
        <v>0</v>
      </c>
      <c r="BB371" s="232">
        <f>IF(AZ371=2,G371,0)</f>
        <v>0</v>
      </c>
      <c r="BC371" s="232">
        <f>IF(AZ371=3,G371,0)</f>
        <v>0</v>
      </c>
      <c r="BD371" s="232">
        <f>IF(AZ371=4,G371,0)</f>
        <v>0</v>
      </c>
      <c r="BE371" s="232">
        <f>IF(AZ371=5,G371,0)</f>
        <v>0</v>
      </c>
      <c r="CA371" s="259">
        <v>1</v>
      </c>
      <c r="CB371" s="259">
        <v>1</v>
      </c>
    </row>
    <row r="372" spans="1:80" x14ac:dyDescent="0.2">
      <c r="A372" s="268"/>
      <c r="B372" s="271"/>
      <c r="C372" s="331" t="s">
        <v>488</v>
      </c>
      <c r="D372" s="332"/>
      <c r="E372" s="272">
        <v>96.744</v>
      </c>
      <c r="F372" s="273"/>
      <c r="G372" s="274"/>
      <c r="H372" s="275"/>
      <c r="I372" s="269"/>
      <c r="J372" s="276"/>
      <c r="K372" s="269"/>
      <c r="M372" s="270" t="s">
        <v>488</v>
      </c>
      <c r="O372" s="259"/>
    </row>
    <row r="373" spans="1:80" x14ac:dyDescent="0.2">
      <c r="A373" s="268"/>
      <c r="B373" s="271"/>
      <c r="C373" s="331" t="s">
        <v>488</v>
      </c>
      <c r="D373" s="332"/>
      <c r="E373" s="272">
        <v>96.744</v>
      </c>
      <c r="F373" s="273"/>
      <c r="G373" s="274"/>
      <c r="H373" s="275"/>
      <c r="I373" s="269"/>
      <c r="J373" s="276"/>
      <c r="K373" s="269"/>
      <c r="M373" s="270" t="s">
        <v>488</v>
      </c>
      <c r="O373" s="259"/>
    </row>
    <row r="374" spans="1:80" x14ac:dyDescent="0.2">
      <c r="A374" s="268"/>
      <c r="B374" s="271"/>
      <c r="C374" s="331" t="s">
        <v>489</v>
      </c>
      <c r="D374" s="332"/>
      <c r="E374" s="272">
        <v>3.5028000000000001</v>
      </c>
      <c r="F374" s="273"/>
      <c r="G374" s="274"/>
      <c r="H374" s="275"/>
      <c r="I374" s="269"/>
      <c r="J374" s="276"/>
      <c r="K374" s="269"/>
      <c r="M374" s="270" t="s">
        <v>489</v>
      </c>
      <c r="O374" s="259"/>
    </row>
    <row r="375" spans="1:80" x14ac:dyDescent="0.2">
      <c r="A375" s="268"/>
      <c r="B375" s="271"/>
      <c r="C375" s="331" t="s">
        <v>490</v>
      </c>
      <c r="D375" s="332"/>
      <c r="E375" s="272">
        <v>7.3113999999999999</v>
      </c>
      <c r="F375" s="273"/>
      <c r="G375" s="274"/>
      <c r="H375" s="275"/>
      <c r="I375" s="269"/>
      <c r="J375" s="276"/>
      <c r="K375" s="269"/>
      <c r="M375" s="270" t="s">
        <v>490</v>
      </c>
      <c r="O375" s="259"/>
    </row>
    <row r="376" spans="1:80" x14ac:dyDescent="0.2">
      <c r="A376" s="268"/>
      <c r="B376" s="271"/>
      <c r="C376" s="331" t="s">
        <v>490</v>
      </c>
      <c r="D376" s="332"/>
      <c r="E376" s="272">
        <v>7.3113999999999999</v>
      </c>
      <c r="F376" s="273"/>
      <c r="G376" s="274"/>
      <c r="H376" s="275"/>
      <c r="I376" s="269"/>
      <c r="J376" s="276"/>
      <c r="K376" s="269"/>
      <c r="M376" s="270" t="s">
        <v>490</v>
      </c>
      <c r="O376" s="259"/>
    </row>
    <row r="377" spans="1:80" x14ac:dyDescent="0.2">
      <c r="A377" s="268"/>
      <c r="B377" s="271"/>
      <c r="C377" s="331" t="s">
        <v>491</v>
      </c>
      <c r="D377" s="332"/>
      <c r="E377" s="272">
        <v>-40.842500000000001</v>
      </c>
      <c r="F377" s="273"/>
      <c r="G377" s="274"/>
      <c r="H377" s="275"/>
      <c r="I377" s="269"/>
      <c r="J377" s="276"/>
      <c r="K377" s="269"/>
      <c r="M377" s="270" t="s">
        <v>491</v>
      </c>
      <c r="O377" s="259"/>
    </row>
    <row r="378" spans="1:80" x14ac:dyDescent="0.2">
      <c r="A378" s="268"/>
      <c r="B378" s="271"/>
      <c r="C378" s="331" t="s">
        <v>466</v>
      </c>
      <c r="D378" s="332"/>
      <c r="E378" s="272">
        <v>-6.9749999999999996</v>
      </c>
      <c r="F378" s="273"/>
      <c r="G378" s="274"/>
      <c r="H378" s="275"/>
      <c r="I378" s="269"/>
      <c r="J378" s="276"/>
      <c r="K378" s="269"/>
      <c r="M378" s="270" t="s">
        <v>466</v>
      </c>
      <c r="O378" s="259"/>
    </row>
    <row r="379" spans="1:80" x14ac:dyDescent="0.2">
      <c r="A379" s="268"/>
      <c r="B379" s="271"/>
      <c r="C379" s="331" t="s">
        <v>492</v>
      </c>
      <c r="D379" s="332"/>
      <c r="E379" s="272">
        <v>-2.5575000000000001</v>
      </c>
      <c r="F379" s="273"/>
      <c r="G379" s="274"/>
      <c r="H379" s="275"/>
      <c r="I379" s="269"/>
      <c r="J379" s="276"/>
      <c r="K379" s="269"/>
      <c r="M379" s="270" t="s">
        <v>492</v>
      </c>
      <c r="O379" s="259"/>
    </row>
    <row r="380" spans="1:80" x14ac:dyDescent="0.2">
      <c r="A380" s="260">
        <v>44</v>
      </c>
      <c r="B380" s="261" t="s">
        <v>493</v>
      </c>
      <c r="C380" s="262" t="s">
        <v>494</v>
      </c>
      <c r="D380" s="263" t="s">
        <v>383</v>
      </c>
      <c r="E380" s="264">
        <v>240.44499999999999</v>
      </c>
      <c r="F380" s="264">
        <v>0</v>
      </c>
      <c r="G380" s="265">
        <f>E380*F380</f>
        <v>0</v>
      </c>
      <c r="H380" s="266">
        <v>3.00000000000022E-5</v>
      </c>
      <c r="I380" s="267">
        <f>E380*H380</f>
        <v>7.2133500000005285E-3</v>
      </c>
      <c r="J380" s="266">
        <v>0</v>
      </c>
      <c r="K380" s="267">
        <f>E380*J380</f>
        <v>0</v>
      </c>
      <c r="O380" s="259">
        <v>2</v>
      </c>
      <c r="AA380" s="232">
        <v>1</v>
      </c>
      <c r="AB380" s="232">
        <v>1</v>
      </c>
      <c r="AC380" s="232">
        <v>1</v>
      </c>
      <c r="AZ380" s="232">
        <v>1</v>
      </c>
      <c r="BA380" s="232">
        <f>IF(AZ380=1,G380,0)</f>
        <v>0</v>
      </c>
      <c r="BB380" s="232">
        <f>IF(AZ380=2,G380,0)</f>
        <v>0</v>
      </c>
      <c r="BC380" s="232">
        <f>IF(AZ380=3,G380,0)</f>
        <v>0</v>
      </c>
      <c r="BD380" s="232">
        <f>IF(AZ380=4,G380,0)</f>
        <v>0</v>
      </c>
      <c r="BE380" s="232">
        <f>IF(AZ380=5,G380,0)</f>
        <v>0</v>
      </c>
      <c r="CA380" s="259">
        <v>1</v>
      </c>
      <c r="CB380" s="259">
        <v>1</v>
      </c>
    </row>
    <row r="381" spans="1:80" x14ac:dyDescent="0.2">
      <c r="A381" s="268"/>
      <c r="B381" s="271"/>
      <c r="C381" s="331" t="s">
        <v>495</v>
      </c>
      <c r="D381" s="332"/>
      <c r="E381" s="272">
        <v>79.05</v>
      </c>
      <c r="F381" s="273"/>
      <c r="G381" s="274"/>
      <c r="H381" s="275"/>
      <c r="I381" s="269"/>
      <c r="J381" s="276"/>
      <c r="K381" s="269"/>
      <c r="M381" s="270" t="s">
        <v>495</v>
      </c>
      <c r="O381" s="259"/>
    </row>
    <row r="382" spans="1:80" x14ac:dyDescent="0.2">
      <c r="A382" s="268"/>
      <c r="B382" s="271"/>
      <c r="C382" s="331" t="s">
        <v>496</v>
      </c>
      <c r="D382" s="332"/>
      <c r="E382" s="272">
        <v>5.95</v>
      </c>
      <c r="F382" s="273"/>
      <c r="G382" s="274"/>
      <c r="H382" s="275"/>
      <c r="I382" s="269"/>
      <c r="J382" s="276"/>
      <c r="K382" s="269"/>
      <c r="M382" s="270" t="s">
        <v>496</v>
      </c>
      <c r="O382" s="259"/>
    </row>
    <row r="383" spans="1:80" x14ac:dyDescent="0.2">
      <c r="A383" s="268"/>
      <c r="B383" s="271"/>
      <c r="C383" s="331" t="s">
        <v>497</v>
      </c>
      <c r="D383" s="332"/>
      <c r="E383" s="272">
        <v>7.3</v>
      </c>
      <c r="F383" s="273"/>
      <c r="G383" s="274"/>
      <c r="H383" s="275"/>
      <c r="I383" s="269"/>
      <c r="J383" s="276"/>
      <c r="K383" s="269"/>
      <c r="M383" s="270" t="s">
        <v>497</v>
      </c>
      <c r="O383" s="259"/>
    </row>
    <row r="384" spans="1:80" x14ac:dyDescent="0.2">
      <c r="A384" s="268"/>
      <c r="B384" s="271"/>
      <c r="C384" s="331" t="s">
        <v>498</v>
      </c>
      <c r="D384" s="332"/>
      <c r="E384" s="272">
        <v>13.4</v>
      </c>
      <c r="F384" s="273"/>
      <c r="G384" s="274"/>
      <c r="H384" s="275"/>
      <c r="I384" s="269"/>
      <c r="J384" s="276"/>
      <c r="K384" s="269"/>
      <c r="M384" s="270" t="s">
        <v>498</v>
      </c>
      <c r="O384" s="259"/>
    </row>
    <row r="385" spans="1:80" x14ac:dyDescent="0.2">
      <c r="A385" s="268"/>
      <c r="B385" s="271"/>
      <c r="C385" s="331" t="s">
        <v>499</v>
      </c>
      <c r="D385" s="332"/>
      <c r="E385" s="272">
        <v>65.099999999999994</v>
      </c>
      <c r="F385" s="273"/>
      <c r="G385" s="274"/>
      <c r="H385" s="275"/>
      <c r="I385" s="269"/>
      <c r="J385" s="276"/>
      <c r="K385" s="269"/>
      <c r="M385" s="270" t="s">
        <v>499</v>
      </c>
      <c r="O385" s="259"/>
    </row>
    <row r="386" spans="1:80" x14ac:dyDescent="0.2">
      <c r="A386" s="268"/>
      <c r="B386" s="271"/>
      <c r="C386" s="331" t="s">
        <v>497</v>
      </c>
      <c r="D386" s="332"/>
      <c r="E386" s="272">
        <v>7.3</v>
      </c>
      <c r="F386" s="273"/>
      <c r="G386" s="274"/>
      <c r="H386" s="275"/>
      <c r="I386" s="269"/>
      <c r="J386" s="276"/>
      <c r="K386" s="269"/>
      <c r="M386" s="270" t="s">
        <v>497</v>
      </c>
      <c r="O386" s="259"/>
    </row>
    <row r="387" spans="1:80" x14ac:dyDescent="0.2">
      <c r="A387" s="268"/>
      <c r="B387" s="271"/>
      <c r="C387" s="331" t="s">
        <v>500</v>
      </c>
      <c r="D387" s="332"/>
      <c r="E387" s="272">
        <v>16.75</v>
      </c>
      <c r="F387" s="273"/>
      <c r="G387" s="274"/>
      <c r="H387" s="275"/>
      <c r="I387" s="269"/>
      <c r="J387" s="276"/>
      <c r="K387" s="269"/>
      <c r="M387" s="270" t="s">
        <v>500</v>
      </c>
      <c r="O387" s="259"/>
    </row>
    <row r="388" spans="1:80" x14ac:dyDescent="0.2">
      <c r="A388" s="268"/>
      <c r="B388" s="271"/>
      <c r="C388" s="331" t="s">
        <v>501</v>
      </c>
      <c r="D388" s="332"/>
      <c r="E388" s="272">
        <v>11.595000000000001</v>
      </c>
      <c r="F388" s="273"/>
      <c r="G388" s="274"/>
      <c r="H388" s="275"/>
      <c r="I388" s="269"/>
      <c r="J388" s="276"/>
      <c r="K388" s="269"/>
      <c r="M388" s="270" t="s">
        <v>501</v>
      </c>
      <c r="O388" s="259"/>
    </row>
    <row r="389" spans="1:80" x14ac:dyDescent="0.2">
      <c r="A389" s="268"/>
      <c r="B389" s="271"/>
      <c r="C389" s="331" t="s">
        <v>502</v>
      </c>
      <c r="D389" s="332"/>
      <c r="E389" s="272">
        <v>34</v>
      </c>
      <c r="F389" s="273"/>
      <c r="G389" s="274"/>
      <c r="H389" s="275"/>
      <c r="I389" s="269"/>
      <c r="J389" s="276"/>
      <c r="K389" s="269"/>
      <c r="M389" s="270" t="s">
        <v>502</v>
      </c>
      <c r="O389" s="259"/>
    </row>
    <row r="390" spans="1:80" x14ac:dyDescent="0.2">
      <c r="A390" s="260">
        <v>45</v>
      </c>
      <c r="B390" s="261" t="s">
        <v>503</v>
      </c>
      <c r="C390" s="262" t="s">
        <v>504</v>
      </c>
      <c r="D390" s="263" t="s">
        <v>383</v>
      </c>
      <c r="E390" s="264">
        <v>206.44499999999999</v>
      </c>
      <c r="F390" s="264">
        <v>0</v>
      </c>
      <c r="G390" s="265">
        <f>E390*F390</f>
        <v>0</v>
      </c>
      <c r="H390" s="266">
        <v>3.00000000000189E-4</v>
      </c>
      <c r="I390" s="267">
        <f>E390*H390</f>
        <v>6.193350000003902E-2</v>
      </c>
      <c r="J390" s="266">
        <v>0</v>
      </c>
      <c r="K390" s="267">
        <f>E390*J390</f>
        <v>0</v>
      </c>
      <c r="O390" s="259">
        <v>2</v>
      </c>
      <c r="AA390" s="232">
        <v>1</v>
      </c>
      <c r="AB390" s="232">
        <v>1</v>
      </c>
      <c r="AC390" s="232">
        <v>1</v>
      </c>
      <c r="AZ390" s="232">
        <v>1</v>
      </c>
      <c r="BA390" s="232">
        <f>IF(AZ390=1,G390,0)</f>
        <v>0</v>
      </c>
      <c r="BB390" s="232">
        <f>IF(AZ390=2,G390,0)</f>
        <v>0</v>
      </c>
      <c r="BC390" s="232">
        <f>IF(AZ390=3,G390,0)</f>
        <v>0</v>
      </c>
      <c r="BD390" s="232">
        <f>IF(AZ390=4,G390,0)</f>
        <v>0</v>
      </c>
      <c r="BE390" s="232">
        <f>IF(AZ390=5,G390,0)</f>
        <v>0</v>
      </c>
      <c r="CA390" s="259">
        <v>1</v>
      </c>
      <c r="CB390" s="259">
        <v>1</v>
      </c>
    </row>
    <row r="391" spans="1:80" x14ac:dyDescent="0.2">
      <c r="A391" s="268"/>
      <c r="B391" s="271"/>
      <c r="C391" s="331" t="s">
        <v>495</v>
      </c>
      <c r="D391" s="332"/>
      <c r="E391" s="272">
        <v>79.05</v>
      </c>
      <c r="F391" s="273"/>
      <c r="G391" s="274"/>
      <c r="H391" s="275"/>
      <c r="I391" s="269"/>
      <c r="J391" s="276"/>
      <c r="K391" s="269"/>
      <c r="M391" s="270" t="s">
        <v>495</v>
      </c>
      <c r="O391" s="259"/>
    </row>
    <row r="392" spans="1:80" x14ac:dyDescent="0.2">
      <c r="A392" s="268"/>
      <c r="B392" s="271"/>
      <c r="C392" s="331" t="s">
        <v>496</v>
      </c>
      <c r="D392" s="332"/>
      <c r="E392" s="272">
        <v>5.95</v>
      </c>
      <c r="F392" s="273"/>
      <c r="G392" s="274"/>
      <c r="H392" s="275"/>
      <c r="I392" s="269"/>
      <c r="J392" s="276"/>
      <c r="K392" s="269"/>
      <c r="M392" s="270" t="s">
        <v>496</v>
      </c>
      <c r="O392" s="259"/>
    </row>
    <row r="393" spans="1:80" x14ac:dyDescent="0.2">
      <c r="A393" s="268"/>
      <c r="B393" s="271"/>
      <c r="C393" s="331" t="s">
        <v>497</v>
      </c>
      <c r="D393" s="332"/>
      <c r="E393" s="272">
        <v>7.3</v>
      </c>
      <c r="F393" s="273"/>
      <c r="G393" s="274"/>
      <c r="H393" s="275"/>
      <c r="I393" s="269"/>
      <c r="J393" s="276"/>
      <c r="K393" s="269"/>
      <c r="M393" s="270" t="s">
        <v>497</v>
      </c>
      <c r="O393" s="259"/>
    </row>
    <row r="394" spans="1:80" x14ac:dyDescent="0.2">
      <c r="A394" s="268"/>
      <c r="B394" s="271"/>
      <c r="C394" s="331" t="s">
        <v>498</v>
      </c>
      <c r="D394" s="332"/>
      <c r="E394" s="272">
        <v>13.4</v>
      </c>
      <c r="F394" s="273"/>
      <c r="G394" s="274"/>
      <c r="H394" s="275"/>
      <c r="I394" s="269"/>
      <c r="J394" s="276"/>
      <c r="K394" s="269"/>
      <c r="M394" s="270" t="s">
        <v>498</v>
      </c>
      <c r="O394" s="259"/>
    </row>
    <row r="395" spans="1:80" x14ac:dyDescent="0.2">
      <c r="A395" s="268"/>
      <c r="B395" s="271"/>
      <c r="C395" s="331" t="s">
        <v>499</v>
      </c>
      <c r="D395" s="332"/>
      <c r="E395" s="272">
        <v>65.099999999999994</v>
      </c>
      <c r="F395" s="273"/>
      <c r="G395" s="274"/>
      <c r="H395" s="275"/>
      <c r="I395" s="269"/>
      <c r="J395" s="276"/>
      <c r="K395" s="269"/>
      <c r="M395" s="270" t="s">
        <v>499</v>
      </c>
      <c r="O395" s="259"/>
    </row>
    <row r="396" spans="1:80" x14ac:dyDescent="0.2">
      <c r="A396" s="268"/>
      <c r="B396" s="271"/>
      <c r="C396" s="331" t="s">
        <v>497</v>
      </c>
      <c r="D396" s="332"/>
      <c r="E396" s="272">
        <v>7.3</v>
      </c>
      <c r="F396" s="273"/>
      <c r="G396" s="274"/>
      <c r="H396" s="275"/>
      <c r="I396" s="269"/>
      <c r="J396" s="276"/>
      <c r="K396" s="269"/>
      <c r="M396" s="270" t="s">
        <v>497</v>
      </c>
      <c r="O396" s="259"/>
    </row>
    <row r="397" spans="1:80" x14ac:dyDescent="0.2">
      <c r="A397" s="268"/>
      <c r="B397" s="271"/>
      <c r="C397" s="331" t="s">
        <v>500</v>
      </c>
      <c r="D397" s="332"/>
      <c r="E397" s="272">
        <v>16.75</v>
      </c>
      <c r="F397" s="273"/>
      <c r="G397" s="274"/>
      <c r="H397" s="275"/>
      <c r="I397" s="269"/>
      <c r="J397" s="276"/>
      <c r="K397" s="269"/>
      <c r="M397" s="270" t="s">
        <v>500</v>
      </c>
      <c r="O397" s="259"/>
    </row>
    <row r="398" spans="1:80" x14ac:dyDescent="0.2">
      <c r="A398" s="268"/>
      <c r="B398" s="271"/>
      <c r="C398" s="331" t="s">
        <v>501</v>
      </c>
      <c r="D398" s="332"/>
      <c r="E398" s="272">
        <v>11.595000000000001</v>
      </c>
      <c r="F398" s="273"/>
      <c r="G398" s="274"/>
      <c r="H398" s="275"/>
      <c r="I398" s="269"/>
      <c r="J398" s="276"/>
      <c r="K398" s="269"/>
      <c r="M398" s="270" t="s">
        <v>501</v>
      </c>
      <c r="O398" s="259"/>
    </row>
    <row r="399" spans="1:80" x14ac:dyDescent="0.2">
      <c r="A399" s="260">
        <v>46</v>
      </c>
      <c r="B399" s="261" t="s">
        <v>505</v>
      </c>
      <c r="C399" s="262" t="s">
        <v>506</v>
      </c>
      <c r="D399" s="263" t="s">
        <v>383</v>
      </c>
      <c r="E399" s="264">
        <v>69.224999999999994</v>
      </c>
      <c r="F399" s="264">
        <v>0</v>
      </c>
      <c r="G399" s="265">
        <f>E399*F399</f>
        <v>0</v>
      </c>
      <c r="H399" s="266">
        <v>3.00000000000189E-4</v>
      </c>
      <c r="I399" s="267">
        <f>E399*H399</f>
        <v>2.0767500000013081E-2</v>
      </c>
      <c r="J399" s="266">
        <v>0</v>
      </c>
      <c r="K399" s="267">
        <f>E399*J399</f>
        <v>0</v>
      </c>
      <c r="O399" s="259">
        <v>2</v>
      </c>
      <c r="AA399" s="232">
        <v>1</v>
      </c>
      <c r="AB399" s="232">
        <v>1</v>
      </c>
      <c r="AC399" s="232">
        <v>1</v>
      </c>
      <c r="AZ399" s="232">
        <v>1</v>
      </c>
      <c r="BA399" s="232">
        <f>IF(AZ399=1,G399,0)</f>
        <v>0</v>
      </c>
      <c r="BB399" s="232">
        <f>IF(AZ399=2,G399,0)</f>
        <v>0</v>
      </c>
      <c r="BC399" s="232">
        <f>IF(AZ399=3,G399,0)</f>
        <v>0</v>
      </c>
      <c r="BD399" s="232">
        <f>IF(AZ399=4,G399,0)</f>
        <v>0</v>
      </c>
      <c r="BE399" s="232">
        <f>IF(AZ399=5,G399,0)</f>
        <v>0</v>
      </c>
      <c r="CA399" s="259">
        <v>1</v>
      </c>
      <c r="CB399" s="259">
        <v>1</v>
      </c>
    </row>
    <row r="400" spans="1:80" x14ac:dyDescent="0.2">
      <c r="A400" s="268"/>
      <c r="B400" s="271"/>
      <c r="C400" s="331" t="s">
        <v>507</v>
      </c>
      <c r="D400" s="332"/>
      <c r="E400" s="272">
        <v>26.35</v>
      </c>
      <c r="F400" s="273"/>
      <c r="G400" s="274"/>
      <c r="H400" s="275"/>
      <c r="I400" s="269"/>
      <c r="J400" s="276"/>
      <c r="K400" s="269"/>
      <c r="M400" s="270" t="s">
        <v>507</v>
      </c>
      <c r="O400" s="259"/>
    </row>
    <row r="401" spans="1:80" x14ac:dyDescent="0.2">
      <c r="A401" s="268"/>
      <c r="B401" s="271"/>
      <c r="C401" s="331" t="s">
        <v>508</v>
      </c>
      <c r="D401" s="332"/>
      <c r="E401" s="272">
        <v>1.05</v>
      </c>
      <c r="F401" s="273"/>
      <c r="G401" s="274"/>
      <c r="H401" s="275"/>
      <c r="I401" s="269"/>
      <c r="J401" s="276"/>
      <c r="K401" s="269"/>
      <c r="M401" s="270" t="s">
        <v>508</v>
      </c>
      <c r="O401" s="259"/>
    </row>
    <row r="402" spans="1:80" x14ac:dyDescent="0.2">
      <c r="A402" s="268"/>
      <c r="B402" s="271"/>
      <c r="C402" s="331" t="s">
        <v>509</v>
      </c>
      <c r="D402" s="332"/>
      <c r="E402" s="272">
        <v>1.1000000000000001</v>
      </c>
      <c r="F402" s="273"/>
      <c r="G402" s="274"/>
      <c r="H402" s="275"/>
      <c r="I402" s="269"/>
      <c r="J402" s="276"/>
      <c r="K402" s="269"/>
      <c r="M402" s="270" t="s">
        <v>509</v>
      </c>
      <c r="O402" s="259"/>
    </row>
    <row r="403" spans="1:80" x14ac:dyDescent="0.2">
      <c r="A403" s="268"/>
      <c r="B403" s="271"/>
      <c r="C403" s="331" t="s">
        <v>510</v>
      </c>
      <c r="D403" s="332"/>
      <c r="E403" s="272">
        <v>6.2</v>
      </c>
      <c r="F403" s="273"/>
      <c r="G403" s="274"/>
      <c r="H403" s="275"/>
      <c r="I403" s="269"/>
      <c r="J403" s="276"/>
      <c r="K403" s="269"/>
      <c r="M403" s="270" t="s">
        <v>510</v>
      </c>
      <c r="O403" s="259"/>
    </row>
    <row r="404" spans="1:80" x14ac:dyDescent="0.2">
      <c r="A404" s="268"/>
      <c r="B404" s="271"/>
      <c r="C404" s="331" t="s">
        <v>511</v>
      </c>
      <c r="D404" s="332"/>
      <c r="E404" s="272">
        <v>21.7</v>
      </c>
      <c r="F404" s="273"/>
      <c r="G404" s="274"/>
      <c r="H404" s="275"/>
      <c r="I404" s="269"/>
      <c r="J404" s="276"/>
      <c r="K404" s="269"/>
      <c r="M404" s="270" t="s">
        <v>511</v>
      </c>
      <c r="O404" s="259"/>
    </row>
    <row r="405" spans="1:80" x14ac:dyDescent="0.2">
      <c r="A405" s="268"/>
      <c r="B405" s="271"/>
      <c r="C405" s="331" t="s">
        <v>509</v>
      </c>
      <c r="D405" s="332"/>
      <c r="E405" s="272">
        <v>1.1000000000000001</v>
      </c>
      <c r="F405" s="273"/>
      <c r="G405" s="274"/>
      <c r="H405" s="275"/>
      <c r="I405" s="269"/>
      <c r="J405" s="276"/>
      <c r="K405" s="269"/>
      <c r="M405" s="270" t="s">
        <v>509</v>
      </c>
      <c r="O405" s="259"/>
    </row>
    <row r="406" spans="1:80" x14ac:dyDescent="0.2">
      <c r="A406" s="268"/>
      <c r="B406" s="271"/>
      <c r="C406" s="331" t="s">
        <v>512</v>
      </c>
      <c r="D406" s="332"/>
      <c r="E406" s="272">
        <v>7.75</v>
      </c>
      <c r="F406" s="273"/>
      <c r="G406" s="274"/>
      <c r="H406" s="275"/>
      <c r="I406" s="269"/>
      <c r="J406" s="276"/>
      <c r="K406" s="269"/>
      <c r="M406" s="270" t="s">
        <v>512</v>
      </c>
      <c r="O406" s="259"/>
    </row>
    <row r="407" spans="1:80" x14ac:dyDescent="0.2">
      <c r="A407" s="268"/>
      <c r="B407" s="271"/>
      <c r="C407" s="331" t="s">
        <v>513</v>
      </c>
      <c r="D407" s="332"/>
      <c r="E407" s="272">
        <v>3.9750000000000001</v>
      </c>
      <c r="F407" s="273"/>
      <c r="G407" s="274"/>
      <c r="H407" s="275"/>
      <c r="I407" s="269"/>
      <c r="J407" s="276"/>
      <c r="K407" s="269"/>
      <c r="M407" s="270" t="s">
        <v>513</v>
      </c>
      <c r="O407" s="259"/>
    </row>
    <row r="408" spans="1:80" x14ac:dyDescent="0.2">
      <c r="A408" s="260">
        <v>47</v>
      </c>
      <c r="B408" s="261" t="s">
        <v>514</v>
      </c>
      <c r="C408" s="262" t="s">
        <v>515</v>
      </c>
      <c r="D408" s="263" t="s">
        <v>165</v>
      </c>
      <c r="E408" s="264">
        <v>609.50980000000004</v>
      </c>
      <c r="F408" s="264">
        <v>0</v>
      </c>
      <c r="G408" s="265">
        <f>E408*F408</f>
        <v>0</v>
      </c>
      <c r="H408" s="266">
        <v>9.9999999999989E-5</v>
      </c>
      <c r="I408" s="267">
        <f>E408*H408</f>
        <v>6.0950979999993299E-2</v>
      </c>
      <c r="J408" s="266">
        <v>0</v>
      </c>
      <c r="K408" s="267">
        <f>E408*J408</f>
        <v>0</v>
      </c>
      <c r="O408" s="259">
        <v>2</v>
      </c>
      <c r="AA408" s="232">
        <v>1</v>
      </c>
      <c r="AB408" s="232">
        <v>1</v>
      </c>
      <c r="AC408" s="232">
        <v>1</v>
      </c>
      <c r="AZ408" s="232">
        <v>1</v>
      </c>
      <c r="BA408" s="232">
        <f>IF(AZ408=1,G408,0)</f>
        <v>0</v>
      </c>
      <c r="BB408" s="232">
        <f>IF(AZ408=2,G408,0)</f>
        <v>0</v>
      </c>
      <c r="BC408" s="232">
        <f>IF(AZ408=3,G408,0)</f>
        <v>0</v>
      </c>
      <c r="BD408" s="232">
        <f>IF(AZ408=4,G408,0)</f>
        <v>0</v>
      </c>
      <c r="BE408" s="232">
        <f>IF(AZ408=5,G408,0)</f>
        <v>0</v>
      </c>
      <c r="CA408" s="259">
        <v>1</v>
      </c>
      <c r="CB408" s="259">
        <v>1</v>
      </c>
    </row>
    <row r="409" spans="1:80" x14ac:dyDescent="0.2">
      <c r="A409" s="268"/>
      <c r="B409" s="271"/>
      <c r="C409" s="331" t="s">
        <v>459</v>
      </c>
      <c r="D409" s="332"/>
      <c r="E409" s="272">
        <v>234.726</v>
      </c>
      <c r="F409" s="273"/>
      <c r="G409" s="274"/>
      <c r="H409" s="275"/>
      <c r="I409" s="269"/>
      <c r="J409" s="276"/>
      <c r="K409" s="269"/>
      <c r="M409" s="270" t="s">
        <v>459</v>
      </c>
      <c r="O409" s="259"/>
    </row>
    <row r="410" spans="1:80" x14ac:dyDescent="0.2">
      <c r="A410" s="268"/>
      <c r="B410" s="271"/>
      <c r="C410" s="331" t="s">
        <v>459</v>
      </c>
      <c r="D410" s="332"/>
      <c r="E410" s="272">
        <v>234.726</v>
      </c>
      <c r="F410" s="273"/>
      <c r="G410" s="274"/>
      <c r="H410" s="275"/>
      <c r="I410" s="269"/>
      <c r="J410" s="276"/>
      <c r="K410" s="269"/>
      <c r="M410" s="270" t="s">
        <v>459</v>
      </c>
      <c r="O410" s="259"/>
    </row>
    <row r="411" spans="1:80" x14ac:dyDescent="0.2">
      <c r="A411" s="268"/>
      <c r="B411" s="271"/>
      <c r="C411" s="331" t="s">
        <v>460</v>
      </c>
      <c r="D411" s="332"/>
      <c r="E411" s="272">
        <v>8.4986999999999995</v>
      </c>
      <c r="F411" s="273"/>
      <c r="G411" s="274"/>
      <c r="H411" s="275"/>
      <c r="I411" s="269"/>
      <c r="J411" s="276"/>
      <c r="K411" s="269"/>
      <c r="M411" s="270" t="s">
        <v>460</v>
      </c>
      <c r="O411" s="259"/>
    </row>
    <row r="412" spans="1:80" x14ac:dyDescent="0.2">
      <c r="A412" s="268"/>
      <c r="B412" s="271"/>
      <c r="C412" s="331" t="s">
        <v>461</v>
      </c>
      <c r="D412" s="332"/>
      <c r="E412" s="272">
        <v>17.7393</v>
      </c>
      <c r="F412" s="273"/>
      <c r="G412" s="274"/>
      <c r="H412" s="275"/>
      <c r="I412" s="269"/>
      <c r="J412" s="276"/>
      <c r="K412" s="269"/>
      <c r="M412" s="270" t="s">
        <v>461</v>
      </c>
      <c r="O412" s="259"/>
    </row>
    <row r="413" spans="1:80" x14ac:dyDescent="0.2">
      <c r="A413" s="268"/>
      <c r="B413" s="271"/>
      <c r="C413" s="331" t="s">
        <v>461</v>
      </c>
      <c r="D413" s="332"/>
      <c r="E413" s="272">
        <v>17.7393</v>
      </c>
      <c r="F413" s="273"/>
      <c r="G413" s="274"/>
      <c r="H413" s="275"/>
      <c r="I413" s="269"/>
      <c r="J413" s="276"/>
      <c r="K413" s="269"/>
      <c r="M413" s="270" t="s">
        <v>461</v>
      </c>
      <c r="O413" s="259"/>
    </row>
    <row r="414" spans="1:80" x14ac:dyDescent="0.2">
      <c r="A414" s="268"/>
      <c r="B414" s="271"/>
      <c r="C414" s="331" t="s">
        <v>462</v>
      </c>
      <c r="D414" s="332"/>
      <c r="E414" s="272">
        <v>-40.842500000000001</v>
      </c>
      <c r="F414" s="273"/>
      <c r="G414" s="274"/>
      <c r="H414" s="275"/>
      <c r="I414" s="269"/>
      <c r="J414" s="276"/>
      <c r="K414" s="269"/>
      <c r="M414" s="270" t="s">
        <v>462</v>
      </c>
      <c r="O414" s="259"/>
    </row>
    <row r="415" spans="1:80" x14ac:dyDescent="0.2">
      <c r="A415" s="268"/>
      <c r="B415" s="271"/>
      <c r="C415" s="331" t="s">
        <v>463</v>
      </c>
      <c r="D415" s="332"/>
      <c r="E415" s="272">
        <v>-2.5724999999999998</v>
      </c>
      <c r="F415" s="273"/>
      <c r="G415" s="274"/>
      <c r="H415" s="275"/>
      <c r="I415" s="269"/>
      <c r="J415" s="276"/>
      <c r="K415" s="269"/>
      <c r="M415" s="270" t="s">
        <v>463</v>
      </c>
      <c r="O415" s="259"/>
    </row>
    <row r="416" spans="1:80" x14ac:dyDescent="0.2">
      <c r="A416" s="268"/>
      <c r="B416" s="271"/>
      <c r="C416" s="331" t="s">
        <v>202</v>
      </c>
      <c r="D416" s="332"/>
      <c r="E416" s="272">
        <v>-1.7050000000000001</v>
      </c>
      <c r="F416" s="273"/>
      <c r="G416" s="274"/>
      <c r="H416" s="275"/>
      <c r="I416" s="269"/>
      <c r="J416" s="276"/>
      <c r="K416" s="269"/>
      <c r="M416" s="270" t="s">
        <v>202</v>
      </c>
      <c r="O416" s="259"/>
    </row>
    <row r="417" spans="1:57" x14ac:dyDescent="0.2">
      <c r="A417" s="268"/>
      <c r="B417" s="271"/>
      <c r="C417" s="331" t="s">
        <v>464</v>
      </c>
      <c r="D417" s="332"/>
      <c r="E417" s="272">
        <v>-5.58</v>
      </c>
      <c r="F417" s="273"/>
      <c r="G417" s="274"/>
      <c r="H417" s="275"/>
      <c r="I417" s="269"/>
      <c r="J417" s="276"/>
      <c r="K417" s="269"/>
      <c r="M417" s="270" t="s">
        <v>464</v>
      </c>
      <c r="O417" s="259"/>
    </row>
    <row r="418" spans="1:57" x14ac:dyDescent="0.2">
      <c r="A418" s="268"/>
      <c r="B418" s="271"/>
      <c r="C418" s="331" t="s">
        <v>465</v>
      </c>
      <c r="D418" s="332"/>
      <c r="E418" s="272">
        <v>-33.634999999999998</v>
      </c>
      <c r="F418" s="273"/>
      <c r="G418" s="274"/>
      <c r="H418" s="275"/>
      <c r="I418" s="269"/>
      <c r="J418" s="276"/>
      <c r="K418" s="269"/>
      <c r="M418" s="270" t="s">
        <v>465</v>
      </c>
      <c r="O418" s="259"/>
    </row>
    <row r="419" spans="1:57" x14ac:dyDescent="0.2">
      <c r="A419" s="268"/>
      <c r="B419" s="271"/>
      <c r="C419" s="331" t="s">
        <v>202</v>
      </c>
      <c r="D419" s="332"/>
      <c r="E419" s="272">
        <v>-1.7050000000000001</v>
      </c>
      <c r="F419" s="273"/>
      <c r="G419" s="274"/>
      <c r="H419" s="275"/>
      <c r="I419" s="269"/>
      <c r="J419" s="276"/>
      <c r="K419" s="269"/>
      <c r="M419" s="270" t="s">
        <v>202</v>
      </c>
      <c r="O419" s="259"/>
    </row>
    <row r="420" spans="1:57" x14ac:dyDescent="0.2">
      <c r="A420" s="268"/>
      <c r="B420" s="271"/>
      <c r="C420" s="331" t="s">
        <v>466</v>
      </c>
      <c r="D420" s="332"/>
      <c r="E420" s="272">
        <v>-6.9749999999999996</v>
      </c>
      <c r="F420" s="273"/>
      <c r="G420" s="274"/>
      <c r="H420" s="275"/>
      <c r="I420" s="269"/>
      <c r="J420" s="276"/>
      <c r="K420" s="269"/>
      <c r="M420" s="270" t="s">
        <v>466</v>
      </c>
      <c r="O420" s="259"/>
    </row>
    <row r="421" spans="1:57" x14ac:dyDescent="0.2">
      <c r="A421" s="268"/>
      <c r="B421" s="271"/>
      <c r="C421" s="331" t="s">
        <v>467</v>
      </c>
      <c r="D421" s="332"/>
      <c r="E421" s="272">
        <v>-5.0481999999999996</v>
      </c>
      <c r="F421" s="273"/>
      <c r="G421" s="274"/>
      <c r="H421" s="275"/>
      <c r="I421" s="269"/>
      <c r="J421" s="276"/>
      <c r="K421" s="269"/>
      <c r="M421" s="270" t="s">
        <v>467</v>
      </c>
      <c r="O421" s="259"/>
    </row>
    <row r="422" spans="1:57" x14ac:dyDescent="0.2">
      <c r="A422" s="268"/>
      <c r="B422" s="271"/>
      <c r="C422" s="331" t="s">
        <v>474</v>
      </c>
      <c r="D422" s="332"/>
      <c r="E422" s="272">
        <v>22.033000000000001</v>
      </c>
      <c r="F422" s="273"/>
      <c r="G422" s="274"/>
      <c r="H422" s="275"/>
      <c r="I422" s="269"/>
      <c r="J422" s="276"/>
      <c r="K422" s="269"/>
      <c r="M422" s="270" t="s">
        <v>474</v>
      </c>
      <c r="O422" s="259"/>
    </row>
    <row r="423" spans="1:57" x14ac:dyDescent="0.2">
      <c r="A423" s="268"/>
      <c r="B423" s="271"/>
      <c r="C423" s="331" t="s">
        <v>475</v>
      </c>
      <c r="D423" s="332"/>
      <c r="E423" s="272">
        <v>10.872</v>
      </c>
      <c r="F423" s="273"/>
      <c r="G423" s="274"/>
      <c r="H423" s="275"/>
      <c r="I423" s="269"/>
      <c r="J423" s="276"/>
      <c r="K423" s="269"/>
      <c r="M423" s="270" t="s">
        <v>475</v>
      </c>
      <c r="O423" s="259"/>
    </row>
    <row r="424" spans="1:57" x14ac:dyDescent="0.2">
      <c r="A424" s="268"/>
      <c r="B424" s="271"/>
      <c r="C424" s="331" t="s">
        <v>488</v>
      </c>
      <c r="D424" s="332"/>
      <c r="E424" s="272">
        <v>96.744</v>
      </c>
      <c r="F424" s="273"/>
      <c r="G424" s="274"/>
      <c r="H424" s="275"/>
      <c r="I424" s="269"/>
      <c r="J424" s="276"/>
      <c r="K424" s="269"/>
      <c r="M424" s="270" t="s">
        <v>488</v>
      </c>
      <c r="O424" s="259"/>
    </row>
    <row r="425" spans="1:57" x14ac:dyDescent="0.2">
      <c r="A425" s="268"/>
      <c r="B425" s="271"/>
      <c r="C425" s="331" t="s">
        <v>488</v>
      </c>
      <c r="D425" s="332"/>
      <c r="E425" s="272">
        <v>96.744</v>
      </c>
      <c r="F425" s="273"/>
      <c r="G425" s="274"/>
      <c r="H425" s="275"/>
      <c r="I425" s="269"/>
      <c r="J425" s="276"/>
      <c r="K425" s="269"/>
      <c r="M425" s="270" t="s">
        <v>488</v>
      </c>
      <c r="O425" s="259"/>
    </row>
    <row r="426" spans="1:57" x14ac:dyDescent="0.2">
      <c r="A426" s="268"/>
      <c r="B426" s="271"/>
      <c r="C426" s="331" t="s">
        <v>489</v>
      </c>
      <c r="D426" s="332"/>
      <c r="E426" s="272">
        <v>3.5028000000000001</v>
      </c>
      <c r="F426" s="273"/>
      <c r="G426" s="274"/>
      <c r="H426" s="275"/>
      <c r="I426" s="269"/>
      <c r="J426" s="276"/>
      <c r="K426" s="269"/>
      <c r="M426" s="270" t="s">
        <v>489</v>
      </c>
      <c r="O426" s="259"/>
    </row>
    <row r="427" spans="1:57" x14ac:dyDescent="0.2">
      <c r="A427" s="268"/>
      <c r="B427" s="271"/>
      <c r="C427" s="331" t="s">
        <v>490</v>
      </c>
      <c r="D427" s="332"/>
      <c r="E427" s="272">
        <v>7.3113999999999999</v>
      </c>
      <c r="F427" s="273"/>
      <c r="G427" s="274"/>
      <c r="H427" s="275"/>
      <c r="I427" s="269"/>
      <c r="J427" s="276"/>
      <c r="K427" s="269"/>
      <c r="M427" s="270" t="s">
        <v>490</v>
      </c>
      <c r="O427" s="259"/>
    </row>
    <row r="428" spans="1:57" x14ac:dyDescent="0.2">
      <c r="A428" s="268"/>
      <c r="B428" s="271"/>
      <c r="C428" s="331" t="s">
        <v>490</v>
      </c>
      <c r="D428" s="332"/>
      <c r="E428" s="272">
        <v>7.3113999999999999</v>
      </c>
      <c r="F428" s="273"/>
      <c r="G428" s="274"/>
      <c r="H428" s="275"/>
      <c r="I428" s="269"/>
      <c r="J428" s="276"/>
      <c r="K428" s="269"/>
      <c r="M428" s="270" t="s">
        <v>490</v>
      </c>
      <c r="O428" s="259"/>
    </row>
    <row r="429" spans="1:57" x14ac:dyDescent="0.2">
      <c r="A429" s="268"/>
      <c r="B429" s="271"/>
      <c r="C429" s="331" t="s">
        <v>491</v>
      </c>
      <c r="D429" s="332"/>
      <c r="E429" s="272">
        <v>-40.842500000000001</v>
      </c>
      <c r="F429" s="273"/>
      <c r="G429" s="274"/>
      <c r="H429" s="275"/>
      <c r="I429" s="269"/>
      <c r="J429" s="276"/>
      <c r="K429" s="269"/>
      <c r="M429" s="270" t="s">
        <v>491</v>
      </c>
      <c r="O429" s="259"/>
    </row>
    <row r="430" spans="1:57" x14ac:dyDescent="0.2">
      <c r="A430" s="268"/>
      <c r="B430" s="271"/>
      <c r="C430" s="331" t="s">
        <v>466</v>
      </c>
      <c r="D430" s="332"/>
      <c r="E430" s="272">
        <v>-6.9749999999999996</v>
      </c>
      <c r="F430" s="273"/>
      <c r="G430" s="274"/>
      <c r="H430" s="275"/>
      <c r="I430" s="269"/>
      <c r="J430" s="276"/>
      <c r="K430" s="269"/>
      <c r="M430" s="270" t="s">
        <v>466</v>
      </c>
      <c r="O430" s="259"/>
    </row>
    <row r="431" spans="1:57" x14ac:dyDescent="0.2">
      <c r="A431" s="268"/>
      <c r="B431" s="271"/>
      <c r="C431" s="331" t="s">
        <v>492</v>
      </c>
      <c r="D431" s="332"/>
      <c r="E431" s="272">
        <v>-2.5575000000000001</v>
      </c>
      <c r="F431" s="273"/>
      <c r="G431" s="274"/>
      <c r="H431" s="275"/>
      <c r="I431" s="269"/>
      <c r="J431" s="276"/>
      <c r="K431" s="269"/>
      <c r="M431" s="270" t="s">
        <v>492</v>
      </c>
      <c r="O431" s="259"/>
    </row>
    <row r="432" spans="1:57" x14ac:dyDescent="0.2">
      <c r="A432" s="277"/>
      <c r="B432" s="278" t="s">
        <v>101</v>
      </c>
      <c r="C432" s="279" t="s">
        <v>451</v>
      </c>
      <c r="D432" s="280"/>
      <c r="E432" s="281"/>
      <c r="F432" s="282"/>
      <c r="G432" s="283">
        <f>SUM(G335:G431)</f>
        <v>0</v>
      </c>
      <c r="H432" s="284"/>
      <c r="I432" s="285">
        <f>SUM(I335:I431)</f>
        <v>0.15086533000004593</v>
      </c>
      <c r="J432" s="284"/>
      <c r="K432" s="285">
        <f>SUM(K335:K431)</f>
        <v>0</v>
      </c>
      <c r="O432" s="259">
        <v>4</v>
      </c>
      <c r="BA432" s="286">
        <f>SUM(BA335:BA431)</f>
        <v>0</v>
      </c>
      <c r="BB432" s="286">
        <f>SUM(BB335:BB431)</f>
        <v>0</v>
      </c>
      <c r="BC432" s="286">
        <f>SUM(BC335:BC431)</f>
        <v>0</v>
      </c>
      <c r="BD432" s="286">
        <f>SUM(BD335:BD431)</f>
        <v>0</v>
      </c>
      <c r="BE432" s="286">
        <f>SUM(BE335:BE431)</f>
        <v>0</v>
      </c>
    </row>
    <row r="433" spans="1:80" x14ac:dyDescent="0.2">
      <c r="A433" s="249" t="s">
        <v>97</v>
      </c>
      <c r="B433" s="250" t="s">
        <v>516</v>
      </c>
      <c r="C433" s="251" t="s">
        <v>517</v>
      </c>
      <c r="D433" s="252"/>
      <c r="E433" s="253"/>
      <c r="F433" s="253"/>
      <c r="G433" s="254"/>
      <c r="H433" s="255"/>
      <c r="I433" s="256"/>
      <c r="J433" s="257"/>
      <c r="K433" s="258"/>
      <c r="O433" s="259">
        <v>1</v>
      </c>
    </row>
    <row r="434" spans="1:80" x14ac:dyDescent="0.2">
      <c r="A434" s="260">
        <v>48</v>
      </c>
      <c r="B434" s="261" t="s">
        <v>519</v>
      </c>
      <c r="C434" s="262" t="s">
        <v>520</v>
      </c>
      <c r="D434" s="263" t="s">
        <v>138</v>
      </c>
      <c r="E434" s="264">
        <v>45.219499999999996</v>
      </c>
      <c r="F434" s="264">
        <v>0</v>
      </c>
      <c r="G434" s="265">
        <f>E434*F434</f>
        <v>0</v>
      </c>
      <c r="H434" s="266">
        <v>0</v>
      </c>
      <c r="I434" s="267">
        <f>E434*H434</f>
        <v>0</v>
      </c>
      <c r="J434" s="266">
        <v>0</v>
      </c>
      <c r="K434" s="267">
        <f>E434*J434</f>
        <v>0</v>
      </c>
      <c r="O434" s="259">
        <v>2</v>
      </c>
      <c r="AA434" s="232">
        <v>1</v>
      </c>
      <c r="AB434" s="232">
        <v>1</v>
      </c>
      <c r="AC434" s="232">
        <v>1</v>
      </c>
      <c r="AZ434" s="232">
        <v>1</v>
      </c>
      <c r="BA434" s="232">
        <f>IF(AZ434=1,G434,0)</f>
        <v>0</v>
      </c>
      <c r="BB434" s="232">
        <f>IF(AZ434=2,G434,0)</f>
        <v>0</v>
      </c>
      <c r="BC434" s="232">
        <f>IF(AZ434=3,G434,0)</f>
        <v>0</v>
      </c>
      <c r="BD434" s="232">
        <f>IF(AZ434=4,G434,0)</f>
        <v>0</v>
      </c>
      <c r="BE434" s="232">
        <f>IF(AZ434=5,G434,0)</f>
        <v>0</v>
      </c>
      <c r="CA434" s="259">
        <v>1</v>
      </c>
      <c r="CB434" s="259">
        <v>1</v>
      </c>
    </row>
    <row r="435" spans="1:80" ht="33.75" x14ac:dyDescent="0.2">
      <c r="A435" s="268"/>
      <c r="B435" s="271"/>
      <c r="C435" s="331" t="s">
        <v>521</v>
      </c>
      <c r="D435" s="332"/>
      <c r="E435" s="272">
        <v>12.7895</v>
      </c>
      <c r="F435" s="273"/>
      <c r="G435" s="274"/>
      <c r="H435" s="275"/>
      <c r="I435" s="269"/>
      <c r="J435" s="276"/>
      <c r="K435" s="269"/>
      <c r="M435" s="270" t="s">
        <v>521</v>
      </c>
      <c r="O435" s="259"/>
    </row>
    <row r="436" spans="1:80" x14ac:dyDescent="0.2">
      <c r="A436" s="268"/>
      <c r="B436" s="271"/>
      <c r="C436" s="331" t="s">
        <v>522</v>
      </c>
      <c r="D436" s="332"/>
      <c r="E436" s="272">
        <v>1.7155</v>
      </c>
      <c r="F436" s="273"/>
      <c r="G436" s="274"/>
      <c r="H436" s="275"/>
      <c r="I436" s="269"/>
      <c r="J436" s="276"/>
      <c r="K436" s="269"/>
      <c r="M436" s="270" t="s">
        <v>522</v>
      </c>
      <c r="O436" s="259"/>
    </row>
    <row r="437" spans="1:80" ht="33.75" x14ac:dyDescent="0.2">
      <c r="A437" s="268"/>
      <c r="B437" s="271"/>
      <c r="C437" s="331" t="s">
        <v>523</v>
      </c>
      <c r="D437" s="332"/>
      <c r="E437" s="272">
        <v>12.69</v>
      </c>
      <c r="F437" s="273"/>
      <c r="G437" s="274"/>
      <c r="H437" s="275"/>
      <c r="I437" s="269"/>
      <c r="J437" s="276"/>
      <c r="K437" s="269"/>
      <c r="M437" s="270" t="s">
        <v>523</v>
      </c>
      <c r="O437" s="259"/>
    </row>
    <row r="438" spans="1:80" ht="33.75" x14ac:dyDescent="0.2">
      <c r="A438" s="268"/>
      <c r="B438" s="271"/>
      <c r="C438" s="331" t="s">
        <v>524</v>
      </c>
      <c r="D438" s="332"/>
      <c r="E438" s="272">
        <v>13.833</v>
      </c>
      <c r="F438" s="273"/>
      <c r="G438" s="274"/>
      <c r="H438" s="275"/>
      <c r="I438" s="269"/>
      <c r="J438" s="276"/>
      <c r="K438" s="269"/>
      <c r="M438" s="270" t="s">
        <v>524</v>
      </c>
      <c r="O438" s="259"/>
    </row>
    <row r="439" spans="1:80" x14ac:dyDescent="0.2">
      <c r="A439" s="268"/>
      <c r="B439" s="271"/>
      <c r="C439" s="331" t="s">
        <v>525</v>
      </c>
      <c r="D439" s="332"/>
      <c r="E439" s="272">
        <v>1.9835</v>
      </c>
      <c r="F439" s="273"/>
      <c r="G439" s="274"/>
      <c r="H439" s="275"/>
      <c r="I439" s="269"/>
      <c r="J439" s="276"/>
      <c r="K439" s="269"/>
      <c r="M439" s="270" t="s">
        <v>525</v>
      </c>
      <c r="O439" s="259"/>
    </row>
    <row r="440" spans="1:80" ht="22.5" x14ac:dyDescent="0.2">
      <c r="A440" s="268"/>
      <c r="B440" s="271"/>
      <c r="C440" s="331" t="s">
        <v>526</v>
      </c>
      <c r="D440" s="332"/>
      <c r="E440" s="272">
        <v>2.2080000000000002</v>
      </c>
      <c r="F440" s="273"/>
      <c r="G440" s="274"/>
      <c r="H440" s="275"/>
      <c r="I440" s="269"/>
      <c r="J440" s="276"/>
      <c r="K440" s="269"/>
      <c r="M440" s="270" t="s">
        <v>526</v>
      </c>
      <c r="O440" s="259"/>
    </row>
    <row r="441" spans="1:80" x14ac:dyDescent="0.2">
      <c r="A441" s="260">
        <v>49</v>
      </c>
      <c r="B441" s="261" t="s">
        <v>527</v>
      </c>
      <c r="C441" s="262" t="s">
        <v>528</v>
      </c>
      <c r="D441" s="263" t="s">
        <v>138</v>
      </c>
      <c r="E441" s="264">
        <v>5.3999999999999999E-2</v>
      </c>
      <c r="F441" s="264">
        <v>0</v>
      </c>
      <c r="G441" s="265">
        <f>E441*F441</f>
        <v>0</v>
      </c>
      <c r="H441" s="266">
        <v>0</v>
      </c>
      <c r="I441" s="267">
        <f>E441*H441</f>
        <v>0</v>
      </c>
      <c r="J441" s="266">
        <v>0</v>
      </c>
      <c r="K441" s="267">
        <f>E441*J441</f>
        <v>0</v>
      </c>
      <c r="O441" s="259">
        <v>2</v>
      </c>
      <c r="AA441" s="232">
        <v>1</v>
      </c>
      <c r="AB441" s="232">
        <v>1</v>
      </c>
      <c r="AC441" s="232">
        <v>1</v>
      </c>
      <c r="AZ441" s="232">
        <v>1</v>
      </c>
      <c r="BA441" s="232">
        <f>IF(AZ441=1,G441,0)</f>
        <v>0</v>
      </c>
      <c r="BB441" s="232">
        <f>IF(AZ441=2,G441,0)</f>
        <v>0</v>
      </c>
      <c r="BC441" s="232">
        <f>IF(AZ441=3,G441,0)</f>
        <v>0</v>
      </c>
      <c r="BD441" s="232">
        <f>IF(AZ441=4,G441,0)</f>
        <v>0</v>
      </c>
      <c r="BE441" s="232">
        <f>IF(AZ441=5,G441,0)</f>
        <v>0</v>
      </c>
      <c r="CA441" s="259">
        <v>1</v>
      </c>
      <c r="CB441" s="259">
        <v>1</v>
      </c>
    </row>
    <row r="442" spans="1:80" x14ac:dyDescent="0.2">
      <c r="A442" s="268"/>
      <c r="B442" s="271"/>
      <c r="C442" s="331" t="s">
        <v>529</v>
      </c>
      <c r="D442" s="332"/>
      <c r="E442" s="272">
        <v>5.3999999999999999E-2</v>
      </c>
      <c r="F442" s="273"/>
      <c r="G442" s="274"/>
      <c r="H442" s="275"/>
      <c r="I442" s="269"/>
      <c r="J442" s="276"/>
      <c r="K442" s="269"/>
      <c r="M442" s="270" t="s">
        <v>529</v>
      </c>
      <c r="O442" s="259"/>
    </row>
    <row r="443" spans="1:80" x14ac:dyDescent="0.2">
      <c r="A443" s="260">
        <v>50</v>
      </c>
      <c r="B443" s="261" t="s">
        <v>530</v>
      </c>
      <c r="C443" s="297" t="s">
        <v>531</v>
      </c>
      <c r="D443" s="263" t="s">
        <v>165</v>
      </c>
      <c r="E443" s="264">
        <v>786.25</v>
      </c>
      <c r="F443" s="264">
        <v>0</v>
      </c>
      <c r="G443" s="265">
        <f>E443*F443</f>
        <v>0</v>
      </c>
      <c r="H443" s="266">
        <v>0</v>
      </c>
      <c r="I443" s="267">
        <f>E443*H443</f>
        <v>0</v>
      </c>
      <c r="J443" s="266">
        <v>0</v>
      </c>
      <c r="K443" s="267">
        <f>E443*J443</f>
        <v>0</v>
      </c>
      <c r="O443" s="259">
        <v>2</v>
      </c>
      <c r="AA443" s="232">
        <v>1</v>
      </c>
      <c r="AB443" s="232">
        <v>1</v>
      </c>
      <c r="AC443" s="232">
        <v>1</v>
      </c>
      <c r="AZ443" s="232">
        <v>1</v>
      </c>
      <c r="BA443" s="232">
        <f>IF(AZ443=1,G443,0)</f>
        <v>0</v>
      </c>
      <c r="BB443" s="232">
        <f>IF(AZ443=2,G443,0)</f>
        <v>0</v>
      </c>
      <c r="BC443" s="232">
        <f>IF(AZ443=3,G443,0)</f>
        <v>0</v>
      </c>
      <c r="BD443" s="232">
        <f>IF(AZ443=4,G443,0)</f>
        <v>0</v>
      </c>
      <c r="BE443" s="232">
        <f>IF(AZ443=5,G443,0)</f>
        <v>0</v>
      </c>
      <c r="CA443" s="259">
        <v>1</v>
      </c>
      <c r="CB443" s="259">
        <v>1</v>
      </c>
    </row>
    <row r="444" spans="1:80" ht="22.5" x14ac:dyDescent="0.2">
      <c r="A444" s="268"/>
      <c r="B444" s="271"/>
      <c r="C444" s="331" t="s">
        <v>532</v>
      </c>
      <c r="D444" s="332"/>
      <c r="E444" s="272">
        <v>255.79</v>
      </c>
      <c r="F444" s="273"/>
      <c r="G444" s="274"/>
      <c r="H444" s="275"/>
      <c r="I444" s="269"/>
      <c r="J444" s="276"/>
      <c r="K444" s="269"/>
      <c r="M444" s="270" t="s">
        <v>532</v>
      </c>
      <c r="O444" s="259"/>
    </row>
    <row r="445" spans="1:80" ht="33.75" x14ac:dyDescent="0.2">
      <c r="A445" s="268"/>
      <c r="B445" s="271"/>
      <c r="C445" s="331" t="s">
        <v>533</v>
      </c>
      <c r="D445" s="332"/>
      <c r="E445" s="272">
        <v>253.8</v>
      </c>
      <c r="F445" s="273"/>
      <c r="G445" s="274"/>
      <c r="H445" s="275"/>
      <c r="I445" s="269"/>
      <c r="J445" s="276"/>
      <c r="K445" s="269"/>
      <c r="M445" s="270" t="s">
        <v>533</v>
      </c>
      <c r="O445" s="259"/>
    </row>
    <row r="446" spans="1:80" ht="33.75" x14ac:dyDescent="0.2">
      <c r="A446" s="268"/>
      <c r="B446" s="271"/>
      <c r="C446" s="331" t="s">
        <v>534</v>
      </c>
      <c r="D446" s="332"/>
      <c r="E446" s="272">
        <v>276.66000000000003</v>
      </c>
      <c r="F446" s="273"/>
      <c r="G446" s="274"/>
      <c r="H446" s="275"/>
      <c r="I446" s="269"/>
      <c r="J446" s="276"/>
      <c r="K446" s="269"/>
      <c r="M446" s="270" t="s">
        <v>534</v>
      </c>
      <c r="O446" s="259"/>
    </row>
    <row r="447" spans="1:80" x14ac:dyDescent="0.2">
      <c r="A447" s="260">
        <v>51</v>
      </c>
      <c r="B447" s="261" t="s">
        <v>535</v>
      </c>
      <c r="C447" s="262" t="s">
        <v>536</v>
      </c>
      <c r="D447" s="263" t="s">
        <v>165</v>
      </c>
      <c r="E447" s="264">
        <v>31.72</v>
      </c>
      <c r="F447" s="264">
        <v>0</v>
      </c>
      <c r="G447" s="265">
        <f>E447*F447</f>
        <v>0</v>
      </c>
      <c r="H447" s="266">
        <v>0.240999999999985</v>
      </c>
      <c r="I447" s="267">
        <f>E447*H447</f>
        <v>7.6445199999995239</v>
      </c>
      <c r="J447" s="266">
        <v>0</v>
      </c>
      <c r="K447" s="267">
        <f>E447*J447</f>
        <v>0</v>
      </c>
      <c r="O447" s="259">
        <v>2</v>
      </c>
      <c r="AA447" s="232">
        <v>1</v>
      </c>
      <c r="AB447" s="232">
        <v>1</v>
      </c>
      <c r="AC447" s="232">
        <v>1</v>
      </c>
      <c r="AZ447" s="232">
        <v>1</v>
      </c>
      <c r="BA447" s="232">
        <f>IF(AZ447=1,G447,0)</f>
        <v>0</v>
      </c>
      <c r="BB447" s="232">
        <f>IF(AZ447=2,G447,0)</f>
        <v>0</v>
      </c>
      <c r="BC447" s="232">
        <f>IF(AZ447=3,G447,0)</f>
        <v>0</v>
      </c>
      <c r="BD447" s="232">
        <f>IF(AZ447=4,G447,0)</f>
        <v>0</v>
      </c>
      <c r="BE447" s="232">
        <f>IF(AZ447=5,G447,0)</f>
        <v>0</v>
      </c>
      <c r="CA447" s="259">
        <v>1</v>
      </c>
      <c r="CB447" s="259">
        <v>1</v>
      </c>
    </row>
    <row r="448" spans="1:80" x14ac:dyDescent="0.2">
      <c r="A448" s="268"/>
      <c r="B448" s="271"/>
      <c r="C448" s="331" t="s">
        <v>537</v>
      </c>
      <c r="D448" s="332"/>
      <c r="E448" s="272">
        <v>17.315000000000001</v>
      </c>
      <c r="F448" s="273"/>
      <c r="G448" s="274"/>
      <c r="H448" s="275"/>
      <c r="I448" s="269"/>
      <c r="J448" s="276"/>
      <c r="K448" s="269"/>
      <c r="M448" s="270" t="s">
        <v>537</v>
      </c>
      <c r="O448" s="259"/>
    </row>
    <row r="449" spans="1:80" x14ac:dyDescent="0.2">
      <c r="A449" s="268"/>
      <c r="B449" s="271"/>
      <c r="C449" s="331" t="s">
        <v>538</v>
      </c>
      <c r="D449" s="332"/>
      <c r="E449" s="272">
        <v>3.8</v>
      </c>
      <c r="F449" s="273"/>
      <c r="G449" s="274"/>
      <c r="H449" s="275"/>
      <c r="I449" s="269"/>
      <c r="J449" s="276"/>
      <c r="K449" s="269"/>
      <c r="M449" s="270" t="s">
        <v>538</v>
      </c>
      <c r="O449" s="259"/>
    </row>
    <row r="450" spans="1:80" x14ac:dyDescent="0.2">
      <c r="A450" s="268"/>
      <c r="B450" s="271"/>
      <c r="C450" s="331" t="s">
        <v>539</v>
      </c>
      <c r="D450" s="332"/>
      <c r="E450" s="272">
        <v>0.63</v>
      </c>
      <c r="F450" s="273"/>
      <c r="G450" s="274"/>
      <c r="H450" s="275"/>
      <c r="I450" s="269"/>
      <c r="J450" s="276"/>
      <c r="K450" s="269"/>
      <c r="M450" s="270" t="s">
        <v>539</v>
      </c>
      <c r="O450" s="259"/>
    </row>
    <row r="451" spans="1:80" x14ac:dyDescent="0.2">
      <c r="A451" s="268"/>
      <c r="B451" s="271"/>
      <c r="C451" s="331" t="s">
        <v>540</v>
      </c>
      <c r="D451" s="332"/>
      <c r="E451" s="272">
        <v>9.9749999999999996</v>
      </c>
      <c r="F451" s="273"/>
      <c r="G451" s="274"/>
      <c r="H451" s="275"/>
      <c r="I451" s="269"/>
      <c r="J451" s="276"/>
      <c r="K451" s="269"/>
      <c r="M451" s="270" t="s">
        <v>540</v>
      </c>
      <c r="O451" s="259"/>
    </row>
    <row r="452" spans="1:80" x14ac:dyDescent="0.2">
      <c r="A452" s="260">
        <v>52</v>
      </c>
      <c r="B452" s="261" t="s">
        <v>541</v>
      </c>
      <c r="C452" s="262" t="s">
        <v>542</v>
      </c>
      <c r="D452" s="263" t="s">
        <v>383</v>
      </c>
      <c r="E452" s="264">
        <v>63.44</v>
      </c>
      <c r="F452" s="264">
        <v>0</v>
      </c>
      <c r="G452" s="265">
        <f>E452*F452</f>
        <v>0</v>
      </c>
      <c r="H452" s="266">
        <v>0.22530000000006101</v>
      </c>
      <c r="I452" s="267">
        <f>E452*H452</f>
        <v>14.293032000003869</v>
      </c>
      <c r="J452" s="266">
        <v>0</v>
      </c>
      <c r="K452" s="267">
        <f>E452*J452</f>
        <v>0</v>
      </c>
      <c r="O452" s="259">
        <v>2</v>
      </c>
      <c r="AA452" s="232">
        <v>1</v>
      </c>
      <c r="AB452" s="232">
        <v>1</v>
      </c>
      <c r="AC452" s="232">
        <v>1</v>
      </c>
      <c r="AZ452" s="232">
        <v>1</v>
      </c>
      <c r="BA452" s="232">
        <f>IF(AZ452=1,G452,0)</f>
        <v>0</v>
      </c>
      <c r="BB452" s="232">
        <f>IF(AZ452=2,G452,0)</f>
        <v>0</v>
      </c>
      <c r="BC452" s="232">
        <f>IF(AZ452=3,G452,0)</f>
        <v>0</v>
      </c>
      <c r="BD452" s="232">
        <f>IF(AZ452=4,G452,0)</f>
        <v>0</v>
      </c>
      <c r="BE452" s="232">
        <f>IF(AZ452=5,G452,0)</f>
        <v>0</v>
      </c>
      <c r="CA452" s="259">
        <v>1</v>
      </c>
      <c r="CB452" s="259">
        <v>1</v>
      </c>
    </row>
    <row r="453" spans="1:80" x14ac:dyDescent="0.2">
      <c r="A453" s="268"/>
      <c r="B453" s="271"/>
      <c r="C453" s="331" t="s">
        <v>543</v>
      </c>
      <c r="D453" s="332"/>
      <c r="E453" s="272">
        <v>34.630000000000003</v>
      </c>
      <c r="F453" s="273"/>
      <c r="G453" s="274"/>
      <c r="H453" s="275"/>
      <c r="I453" s="269"/>
      <c r="J453" s="276"/>
      <c r="K453" s="269"/>
      <c r="M453" s="270" t="s">
        <v>543</v>
      </c>
      <c r="O453" s="259"/>
    </row>
    <row r="454" spans="1:80" x14ac:dyDescent="0.2">
      <c r="A454" s="268"/>
      <c r="B454" s="271"/>
      <c r="C454" s="331" t="s">
        <v>544</v>
      </c>
      <c r="D454" s="332"/>
      <c r="E454" s="272">
        <v>7.6</v>
      </c>
      <c r="F454" s="273"/>
      <c r="G454" s="274"/>
      <c r="H454" s="275"/>
      <c r="I454" s="269"/>
      <c r="J454" s="276"/>
      <c r="K454" s="269"/>
      <c r="M454" s="270" t="s">
        <v>544</v>
      </c>
      <c r="O454" s="259"/>
    </row>
    <row r="455" spans="1:80" x14ac:dyDescent="0.2">
      <c r="A455" s="268"/>
      <c r="B455" s="271"/>
      <c r="C455" s="331" t="s">
        <v>455</v>
      </c>
      <c r="D455" s="332"/>
      <c r="E455" s="272">
        <v>1.26</v>
      </c>
      <c r="F455" s="273"/>
      <c r="G455" s="274"/>
      <c r="H455" s="275"/>
      <c r="I455" s="269"/>
      <c r="J455" s="276"/>
      <c r="K455" s="269"/>
      <c r="M455" s="270" t="s">
        <v>455</v>
      </c>
      <c r="O455" s="259"/>
    </row>
    <row r="456" spans="1:80" x14ac:dyDescent="0.2">
      <c r="A456" s="268"/>
      <c r="B456" s="271"/>
      <c r="C456" s="331" t="s">
        <v>545</v>
      </c>
      <c r="D456" s="332"/>
      <c r="E456" s="272">
        <v>19.95</v>
      </c>
      <c r="F456" s="273"/>
      <c r="G456" s="274"/>
      <c r="H456" s="275"/>
      <c r="I456" s="269"/>
      <c r="J456" s="276"/>
      <c r="K456" s="269"/>
      <c r="M456" s="270" t="s">
        <v>545</v>
      </c>
      <c r="O456" s="259"/>
    </row>
    <row r="457" spans="1:80" x14ac:dyDescent="0.2">
      <c r="A457" s="277"/>
      <c r="B457" s="278" t="s">
        <v>101</v>
      </c>
      <c r="C457" s="279" t="s">
        <v>518</v>
      </c>
      <c r="D457" s="280"/>
      <c r="E457" s="281"/>
      <c r="F457" s="282"/>
      <c r="G457" s="283">
        <f>SUM(G433:G456)</f>
        <v>0</v>
      </c>
      <c r="H457" s="284"/>
      <c r="I457" s="285">
        <f>SUM(I433:I456)</f>
        <v>21.937552000003393</v>
      </c>
      <c r="J457" s="284"/>
      <c r="K457" s="285">
        <f>SUM(K433:K456)</f>
        <v>0</v>
      </c>
      <c r="O457" s="259">
        <v>4</v>
      </c>
      <c r="BA457" s="286">
        <f>SUM(BA433:BA456)</f>
        <v>0</v>
      </c>
      <c r="BB457" s="286">
        <f>SUM(BB433:BB456)</f>
        <v>0</v>
      </c>
      <c r="BC457" s="286">
        <f>SUM(BC433:BC456)</f>
        <v>0</v>
      </c>
      <c r="BD457" s="286">
        <f>SUM(BD433:BD456)</f>
        <v>0</v>
      </c>
      <c r="BE457" s="286">
        <f>SUM(BE433:BE456)</f>
        <v>0</v>
      </c>
    </row>
    <row r="458" spans="1:80" x14ac:dyDescent="0.2">
      <c r="A458" s="249" t="s">
        <v>97</v>
      </c>
      <c r="B458" s="250" t="s">
        <v>546</v>
      </c>
      <c r="C458" s="251" t="s">
        <v>547</v>
      </c>
      <c r="D458" s="252"/>
      <c r="E458" s="253"/>
      <c r="F458" s="253"/>
      <c r="G458" s="254"/>
      <c r="H458" s="255"/>
      <c r="I458" s="256"/>
      <c r="J458" s="257"/>
      <c r="K458" s="258"/>
      <c r="O458" s="259">
        <v>1</v>
      </c>
    </row>
    <row r="459" spans="1:80" x14ac:dyDescent="0.2">
      <c r="A459" s="260">
        <v>53</v>
      </c>
      <c r="B459" s="261" t="s">
        <v>549</v>
      </c>
      <c r="C459" s="262" t="s">
        <v>550</v>
      </c>
      <c r="D459" s="263" t="s">
        <v>165</v>
      </c>
      <c r="E459" s="264">
        <v>865.2</v>
      </c>
      <c r="F459" s="264">
        <v>0</v>
      </c>
      <c r="G459" s="265">
        <f>E459*F459</f>
        <v>0</v>
      </c>
      <c r="H459" s="266">
        <v>0</v>
      </c>
      <c r="I459" s="267">
        <f>E459*H459</f>
        <v>0</v>
      </c>
      <c r="J459" s="266">
        <v>0</v>
      </c>
      <c r="K459" s="267">
        <f>E459*J459</f>
        <v>0</v>
      </c>
      <c r="O459" s="259">
        <v>2</v>
      </c>
      <c r="AA459" s="232">
        <v>1</v>
      </c>
      <c r="AB459" s="232">
        <v>1</v>
      </c>
      <c r="AC459" s="232">
        <v>1</v>
      </c>
      <c r="AZ459" s="232">
        <v>1</v>
      </c>
      <c r="BA459" s="232">
        <f>IF(AZ459=1,G459,0)</f>
        <v>0</v>
      </c>
      <c r="BB459" s="232">
        <f>IF(AZ459=2,G459,0)</f>
        <v>0</v>
      </c>
      <c r="BC459" s="232">
        <f>IF(AZ459=3,G459,0)</f>
        <v>0</v>
      </c>
      <c r="BD459" s="232">
        <f>IF(AZ459=4,G459,0)</f>
        <v>0</v>
      </c>
      <c r="BE459" s="232">
        <f>IF(AZ459=5,G459,0)</f>
        <v>0</v>
      </c>
      <c r="CA459" s="259">
        <v>1</v>
      </c>
      <c r="CB459" s="259">
        <v>1</v>
      </c>
    </row>
    <row r="460" spans="1:80" x14ac:dyDescent="0.2">
      <c r="A460" s="268"/>
      <c r="B460" s="271"/>
      <c r="C460" s="331" t="s">
        <v>551</v>
      </c>
      <c r="D460" s="332"/>
      <c r="E460" s="272">
        <v>695</v>
      </c>
      <c r="F460" s="273"/>
      <c r="G460" s="274"/>
      <c r="H460" s="275"/>
      <c r="I460" s="269"/>
      <c r="J460" s="276"/>
      <c r="K460" s="269"/>
      <c r="M460" s="270" t="s">
        <v>551</v>
      </c>
      <c r="O460" s="259"/>
    </row>
    <row r="461" spans="1:80" x14ac:dyDescent="0.2">
      <c r="A461" s="268"/>
      <c r="B461" s="271"/>
      <c r="C461" s="331" t="s">
        <v>552</v>
      </c>
      <c r="D461" s="332"/>
      <c r="E461" s="272">
        <v>105.6</v>
      </c>
      <c r="F461" s="273"/>
      <c r="G461" s="274"/>
      <c r="H461" s="275"/>
      <c r="I461" s="269"/>
      <c r="J461" s="276"/>
      <c r="K461" s="269"/>
      <c r="M461" s="270" t="s">
        <v>552</v>
      </c>
      <c r="O461" s="259"/>
    </row>
    <row r="462" spans="1:80" x14ac:dyDescent="0.2">
      <c r="A462" s="268"/>
      <c r="B462" s="271"/>
      <c r="C462" s="331" t="s">
        <v>553</v>
      </c>
      <c r="D462" s="332"/>
      <c r="E462" s="272">
        <v>52</v>
      </c>
      <c r="F462" s="273"/>
      <c r="G462" s="274"/>
      <c r="H462" s="275"/>
      <c r="I462" s="269"/>
      <c r="J462" s="276"/>
      <c r="K462" s="269"/>
      <c r="M462" s="270" t="s">
        <v>553</v>
      </c>
      <c r="O462" s="259"/>
    </row>
    <row r="463" spans="1:80" x14ac:dyDescent="0.2">
      <c r="A463" s="268"/>
      <c r="B463" s="271"/>
      <c r="C463" s="331" t="s">
        <v>554</v>
      </c>
      <c r="D463" s="332"/>
      <c r="E463" s="272">
        <v>12.6</v>
      </c>
      <c r="F463" s="273"/>
      <c r="G463" s="274"/>
      <c r="H463" s="275"/>
      <c r="I463" s="269"/>
      <c r="J463" s="276"/>
      <c r="K463" s="269"/>
      <c r="M463" s="270" t="s">
        <v>554</v>
      </c>
      <c r="O463" s="259"/>
    </row>
    <row r="464" spans="1:80" x14ac:dyDescent="0.2">
      <c r="A464" s="260">
        <v>54</v>
      </c>
      <c r="B464" s="261" t="s">
        <v>555</v>
      </c>
      <c r="C464" s="262" t="s">
        <v>556</v>
      </c>
      <c r="D464" s="263" t="s">
        <v>165</v>
      </c>
      <c r="E464" s="264">
        <v>1730.4</v>
      </c>
      <c r="F464" s="264">
        <v>0</v>
      </c>
      <c r="G464" s="265">
        <f>E464*F464</f>
        <v>0</v>
      </c>
      <c r="H464" s="266">
        <v>9.69999999999693E-4</v>
      </c>
      <c r="I464" s="267">
        <f>E464*H464</f>
        <v>1.6784879999994688</v>
      </c>
      <c r="J464" s="266">
        <v>0</v>
      </c>
      <c r="K464" s="267">
        <f>E464*J464</f>
        <v>0</v>
      </c>
      <c r="O464" s="259">
        <v>2</v>
      </c>
      <c r="AA464" s="232">
        <v>1</v>
      </c>
      <c r="AB464" s="232">
        <v>1</v>
      </c>
      <c r="AC464" s="232">
        <v>1</v>
      </c>
      <c r="AZ464" s="232">
        <v>1</v>
      </c>
      <c r="BA464" s="232">
        <f>IF(AZ464=1,G464,0)</f>
        <v>0</v>
      </c>
      <c r="BB464" s="232">
        <f>IF(AZ464=2,G464,0)</f>
        <v>0</v>
      </c>
      <c r="BC464" s="232">
        <f>IF(AZ464=3,G464,0)</f>
        <v>0</v>
      </c>
      <c r="BD464" s="232">
        <f>IF(AZ464=4,G464,0)</f>
        <v>0</v>
      </c>
      <c r="BE464" s="232">
        <f>IF(AZ464=5,G464,0)</f>
        <v>0</v>
      </c>
      <c r="CA464" s="259">
        <v>1</v>
      </c>
      <c r="CB464" s="259">
        <v>1</v>
      </c>
    </row>
    <row r="465" spans="1:80" x14ac:dyDescent="0.2">
      <c r="A465" s="268"/>
      <c r="B465" s="271"/>
      <c r="C465" s="331" t="s">
        <v>557</v>
      </c>
      <c r="D465" s="332"/>
      <c r="E465" s="272">
        <v>1730.4</v>
      </c>
      <c r="F465" s="273"/>
      <c r="G465" s="274"/>
      <c r="H465" s="275"/>
      <c r="I465" s="269"/>
      <c r="J465" s="276"/>
      <c r="K465" s="269"/>
      <c r="M465" s="270" t="s">
        <v>557</v>
      </c>
      <c r="O465" s="259"/>
    </row>
    <row r="466" spans="1:80" x14ac:dyDescent="0.2">
      <c r="A466" s="260">
        <v>55</v>
      </c>
      <c r="B466" s="261" t="s">
        <v>558</v>
      </c>
      <c r="C466" s="262" t="s">
        <v>559</v>
      </c>
      <c r="D466" s="263" t="s">
        <v>165</v>
      </c>
      <c r="E466" s="264">
        <v>865.2</v>
      </c>
      <c r="F466" s="264">
        <v>0</v>
      </c>
      <c r="G466" s="265">
        <f>E466*F466</f>
        <v>0</v>
      </c>
      <c r="H466" s="266">
        <v>0</v>
      </c>
      <c r="I466" s="267">
        <f>E466*H466</f>
        <v>0</v>
      </c>
      <c r="J466" s="266">
        <v>0</v>
      </c>
      <c r="K466" s="267">
        <f>E466*J466</f>
        <v>0</v>
      </c>
      <c r="O466" s="259">
        <v>2</v>
      </c>
      <c r="AA466" s="232">
        <v>1</v>
      </c>
      <c r="AB466" s="232">
        <v>1</v>
      </c>
      <c r="AC466" s="232">
        <v>1</v>
      </c>
      <c r="AZ466" s="232">
        <v>1</v>
      </c>
      <c r="BA466" s="232">
        <f>IF(AZ466=1,G466,0)</f>
        <v>0</v>
      </c>
      <c r="BB466" s="232">
        <f>IF(AZ466=2,G466,0)</f>
        <v>0</v>
      </c>
      <c r="BC466" s="232">
        <f>IF(AZ466=3,G466,0)</f>
        <v>0</v>
      </c>
      <c r="BD466" s="232">
        <f>IF(AZ466=4,G466,0)</f>
        <v>0</v>
      </c>
      <c r="BE466" s="232">
        <f>IF(AZ466=5,G466,0)</f>
        <v>0</v>
      </c>
      <c r="CA466" s="259">
        <v>1</v>
      </c>
      <c r="CB466" s="259">
        <v>1</v>
      </c>
    </row>
    <row r="467" spans="1:80" x14ac:dyDescent="0.2">
      <c r="A467" s="277"/>
      <c r="B467" s="278" t="s">
        <v>101</v>
      </c>
      <c r="C467" s="279" t="s">
        <v>548</v>
      </c>
      <c r="D467" s="280"/>
      <c r="E467" s="281"/>
      <c r="F467" s="282"/>
      <c r="G467" s="283">
        <f>SUM(G458:G466)</f>
        <v>0</v>
      </c>
      <c r="H467" s="284"/>
      <c r="I467" s="285">
        <f>SUM(I458:I466)</f>
        <v>1.6784879999994688</v>
      </c>
      <c r="J467" s="284"/>
      <c r="K467" s="285">
        <f>SUM(K458:K466)</f>
        <v>0</v>
      </c>
      <c r="O467" s="259">
        <v>4</v>
      </c>
      <c r="BA467" s="286">
        <f>SUM(BA458:BA466)</f>
        <v>0</v>
      </c>
      <c r="BB467" s="286">
        <f>SUM(BB458:BB466)</f>
        <v>0</v>
      </c>
      <c r="BC467" s="286">
        <f>SUM(BC458:BC466)</f>
        <v>0</v>
      </c>
      <c r="BD467" s="286">
        <f>SUM(BD458:BD466)</f>
        <v>0</v>
      </c>
      <c r="BE467" s="286">
        <f>SUM(BE458:BE466)</f>
        <v>0</v>
      </c>
    </row>
    <row r="468" spans="1:80" x14ac:dyDescent="0.2">
      <c r="A468" s="249" t="s">
        <v>97</v>
      </c>
      <c r="B468" s="250" t="s">
        <v>560</v>
      </c>
      <c r="C468" s="251" t="s">
        <v>561</v>
      </c>
      <c r="D468" s="252"/>
      <c r="E468" s="253"/>
      <c r="F468" s="253"/>
      <c r="G468" s="254"/>
      <c r="H468" s="255"/>
      <c r="I468" s="256"/>
      <c r="J468" s="257"/>
      <c r="K468" s="258"/>
      <c r="O468" s="259">
        <v>1</v>
      </c>
    </row>
    <row r="469" spans="1:80" x14ac:dyDescent="0.2">
      <c r="A469" s="260">
        <v>56</v>
      </c>
      <c r="B469" s="261" t="s">
        <v>563</v>
      </c>
      <c r="C469" s="262" t="s">
        <v>564</v>
      </c>
      <c r="D469" s="263" t="s">
        <v>565</v>
      </c>
      <c r="E469" s="264">
        <v>6</v>
      </c>
      <c r="F469" s="264">
        <v>0</v>
      </c>
      <c r="G469" s="265">
        <f>E469*F469</f>
        <v>0</v>
      </c>
      <c r="H469" s="266">
        <v>0</v>
      </c>
      <c r="I469" s="267">
        <f>E469*H469</f>
        <v>0</v>
      </c>
      <c r="J469" s="266"/>
      <c r="K469" s="267">
        <f>E469*J469</f>
        <v>0</v>
      </c>
      <c r="O469" s="259">
        <v>2</v>
      </c>
      <c r="AA469" s="232">
        <v>12</v>
      </c>
      <c r="AB469" s="232">
        <v>0</v>
      </c>
      <c r="AC469" s="232">
        <v>56</v>
      </c>
      <c r="AZ469" s="232">
        <v>1</v>
      </c>
      <c r="BA469" s="232">
        <f>IF(AZ469=1,G469,0)</f>
        <v>0</v>
      </c>
      <c r="BB469" s="232">
        <f>IF(AZ469=2,G469,0)</f>
        <v>0</v>
      </c>
      <c r="BC469" s="232">
        <f>IF(AZ469=3,G469,0)</f>
        <v>0</v>
      </c>
      <c r="BD469" s="232">
        <f>IF(AZ469=4,G469,0)</f>
        <v>0</v>
      </c>
      <c r="BE469" s="232">
        <f>IF(AZ469=5,G469,0)</f>
        <v>0</v>
      </c>
      <c r="CA469" s="259">
        <v>12</v>
      </c>
      <c r="CB469" s="259">
        <v>0</v>
      </c>
    </row>
    <row r="470" spans="1:80" ht="22.5" x14ac:dyDescent="0.2">
      <c r="A470" s="260">
        <v>57</v>
      </c>
      <c r="B470" s="261" t="s">
        <v>566</v>
      </c>
      <c r="C470" s="262" t="s">
        <v>567</v>
      </c>
      <c r="D470" s="263" t="s">
        <v>165</v>
      </c>
      <c r="E470" s="264">
        <v>1110</v>
      </c>
      <c r="F470" s="264">
        <v>0</v>
      </c>
      <c r="G470" s="265">
        <f>E470*F470</f>
        <v>0</v>
      </c>
      <c r="H470" s="266">
        <v>0</v>
      </c>
      <c r="I470" s="267">
        <f>E470*H470</f>
        <v>0</v>
      </c>
      <c r="J470" s="266">
        <v>0</v>
      </c>
      <c r="K470" s="267">
        <f>E470*J470</f>
        <v>0</v>
      </c>
      <c r="O470" s="259">
        <v>2</v>
      </c>
      <c r="AA470" s="232">
        <v>1</v>
      </c>
      <c r="AB470" s="232">
        <v>1</v>
      </c>
      <c r="AC470" s="232">
        <v>1</v>
      </c>
      <c r="AZ470" s="232">
        <v>1</v>
      </c>
      <c r="BA470" s="232">
        <f>IF(AZ470=1,G470,0)</f>
        <v>0</v>
      </c>
      <c r="BB470" s="232">
        <f>IF(AZ470=2,G470,0)</f>
        <v>0</v>
      </c>
      <c r="BC470" s="232">
        <f>IF(AZ470=3,G470,0)</f>
        <v>0</v>
      </c>
      <c r="BD470" s="232">
        <f>IF(AZ470=4,G470,0)</f>
        <v>0</v>
      </c>
      <c r="BE470" s="232">
        <f>IF(AZ470=5,G470,0)</f>
        <v>0</v>
      </c>
      <c r="CA470" s="259">
        <v>1</v>
      </c>
      <c r="CB470" s="259">
        <v>1</v>
      </c>
    </row>
    <row r="471" spans="1:80" x14ac:dyDescent="0.2">
      <c r="A471" s="268"/>
      <c r="B471" s="271"/>
      <c r="C471" s="331" t="s">
        <v>568</v>
      </c>
      <c r="D471" s="332"/>
      <c r="E471" s="272">
        <v>1110</v>
      </c>
      <c r="F471" s="273"/>
      <c r="G471" s="274"/>
      <c r="H471" s="275"/>
      <c r="I471" s="269"/>
      <c r="J471" s="276"/>
      <c r="K471" s="269"/>
      <c r="M471" s="270" t="s">
        <v>568</v>
      </c>
      <c r="O471" s="259"/>
    </row>
    <row r="472" spans="1:80" x14ac:dyDescent="0.2">
      <c r="A472" s="260">
        <v>58</v>
      </c>
      <c r="B472" s="261" t="s">
        <v>569</v>
      </c>
      <c r="C472" s="262" t="s">
        <v>570</v>
      </c>
      <c r="D472" s="263" t="s">
        <v>165</v>
      </c>
      <c r="E472" s="264">
        <v>453.83080000000001</v>
      </c>
      <c r="F472" s="264">
        <v>0</v>
      </c>
      <c r="G472" s="265">
        <f>E472*F472</f>
        <v>0</v>
      </c>
      <c r="H472" s="266">
        <v>0</v>
      </c>
      <c r="I472" s="267">
        <f>E472*H472</f>
        <v>0</v>
      </c>
      <c r="J472" s="266">
        <v>0</v>
      </c>
      <c r="K472" s="267">
        <f>E472*J472</f>
        <v>0</v>
      </c>
      <c r="O472" s="259">
        <v>2</v>
      </c>
      <c r="AA472" s="232">
        <v>2</v>
      </c>
      <c r="AB472" s="232">
        <v>1</v>
      </c>
      <c r="AC472" s="232">
        <v>1</v>
      </c>
      <c r="AZ472" s="232">
        <v>1</v>
      </c>
      <c r="BA472" s="232">
        <f>IF(AZ472=1,G472,0)</f>
        <v>0</v>
      </c>
      <c r="BB472" s="232">
        <f>IF(AZ472=2,G472,0)</f>
        <v>0</v>
      </c>
      <c r="BC472" s="232">
        <f>IF(AZ472=3,G472,0)</f>
        <v>0</v>
      </c>
      <c r="BD472" s="232">
        <f>IF(AZ472=4,G472,0)</f>
        <v>0</v>
      </c>
      <c r="BE472" s="232">
        <f>IF(AZ472=5,G472,0)</f>
        <v>0</v>
      </c>
      <c r="CA472" s="259">
        <v>2</v>
      </c>
      <c r="CB472" s="259">
        <v>1</v>
      </c>
    </row>
    <row r="473" spans="1:80" x14ac:dyDescent="0.2">
      <c r="A473" s="268"/>
      <c r="B473" s="271"/>
      <c r="C473" s="331" t="s">
        <v>571</v>
      </c>
      <c r="D473" s="332"/>
      <c r="E473" s="272">
        <v>277.04880000000003</v>
      </c>
      <c r="F473" s="273"/>
      <c r="G473" s="274"/>
      <c r="H473" s="275"/>
      <c r="I473" s="269"/>
      <c r="J473" s="276"/>
      <c r="K473" s="269"/>
      <c r="M473" s="270" t="s">
        <v>571</v>
      </c>
      <c r="O473" s="259"/>
    </row>
    <row r="474" spans="1:80" x14ac:dyDescent="0.2">
      <c r="A474" s="268"/>
      <c r="B474" s="271"/>
      <c r="C474" s="331" t="s">
        <v>572</v>
      </c>
      <c r="D474" s="332"/>
      <c r="E474" s="272">
        <v>176.78200000000001</v>
      </c>
      <c r="F474" s="273"/>
      <c r="G474" s="274"/>
      <c r="H474" s="275"/>
      <c r="I474" s="269"/>
      <c r="J474" s="276"/>
      <c r="K474" s="269"/>
      <c r="M474" s="270" t="s">
        <v>572</v>
      </c>
      <c r="O474" s="259"/>
    </row>
    <row r="475" spans="1:80" x14ac:dyDescent="0.2">
      <c r="A475" s="277"/>
      <c r="B475" s="278" t="s">
        <v>101</v>
      </c>
      <c r="C475" s="279" t="s">
        <v>562</v>
      </c>
      <c r="D475" s="280"/>
      <c r="E475" s="281"/>
      <c r="F475" s="282"/>
      <c r="G475" s="283">
        <f>SUM(G468:G474)</f>
        <v>0</v>
      </c>
      <c r="H475" s="284"/>
      <c r="I475" s="285">
        <f>SUM(I468:I474)</f>
        <v>0</v>
      </c>
      <c r="J475" s="284"/>
      <c r="K475" s="285">
        <f>SUM(K468:K474)</f>
        <v>0</v>
      </c>
      <c r="O475" s="259">
        <v>4</v>
      </c>
      <c r="BA475" s="286">
        <f>SUM(BA468:BA474)</f>
        <v>0</v>
      </c>
      <c r="BB475" s="286">
        <f>SUM(BB468:BB474)</f>
        <v>0</v>
      </c>
      <c r="BC475" s="286">
        <f>SUM(BC468:BC474)</f>
        <v>0</v>
      </c>
      <c r="BD475" s="286">
        <f>SUM(BD468:BD474)</f>
        <v>0</v>
      </c>
      <c r="BE475" s="286">
        <f>SUM(BE468:BE474)</f>
        <v>0</v>
      </c>
    </row>
    <row r="476" spans="1:80" x14ac:dyDescent="0.2">
      <c r="A476" s="249" t="s">
        <v>97</v>
      </c>
      <c r="B476" s="250" t="s">
        <v>573</v>
      </c>
      <c r="C476" s="251" t="s">
        <v>574</v>
      </c>
      <c r="D476" s="252"/>
      <c r="E476" s="253"/>
      <c r="F476" s="253"/>
      <c r="G476" s="254"/>
      <c r="H476" s="255"/>
      <c r="I476" s="256"/>
      <c r="J476" s="257"/>
      <c r="K476" s="258"/>
      <c r="O476" s="259">
        <v>1</v>
      </c>
    </row>
    <row r="477" spans="1:80" x14ac:dyDescent="0.2">
      <c r="A477" s="260">
        <v>59</v>
      </c>
      <c r="B477" s="261" t="s">
        <v>576</v>
      </c>
      <c r="C477" s="262" t="s">
        <v>577</v>
      </c>
      <c r="D477" s="263" t="s">
        <v>250</v>
      </c>
      <c r="E477" s="264">
        <v>23</v>
      </c>
      <c r="F477" s="264">
        <v>0</v>
      </c>
      <c r="G477" s="265">
        <f>E477*F477</f>
        <v>0</v>
      </c>
      <c r="H477" s="266">
        <v>0</v>
      </c>
      <c r="I477" s="267">
        <f>E477*H477</f>
        <v>0</v>
      </c>
      <c r="J477" s="266"/>
      <c r="K477" s="267">
        <f>E477*J477</f>
        <v>0</v>
      </c>
      <c r="O477" s="259">
        <v>2</v>
      </c>
      <c r="AA477" s="232">
        <v>12</v>
      </c>
      <c r="AB477" s="232">
        <v>0</v>
      </c>
      <c r="AC477" s="232">
        <v>59</v>
      </c>
      <c r="AZ477" s="232">
        <v>1</v>
      </c>
      <c r="BA477" s="232">
        <f>IF(AZ477=1,G477,0)</f>
        <v>0</v>
      </c>
      <c r="BB477" s="232">
        <f>IF(AZ477=2,G477,0)</f>
        <v>0</v>
      </c>
      <c r="BC477" s="232">
        <f>IF(AZ477=3,G477,0)</f>
        <v>0</v>
      </c>
      <c r="BD477" s="232">
        <f>IF(AZ477=4,G477,0)</f>
        <v>0</v>
      </c>
      <c r="BE477" s="232">
        <f>IF(AZ477=5,G477,0)</f>
        <v>0</v>
      </c>
      <c r="CA477" s="259">
        <v>12</v>
      </c>
      <c r="CB477" s="259">
        <v>0</v>
      </c>
    </row>
    <row r="478" spans="1:80" x14ac:dyDescent="0.2">
      <c r="A478" s="260">
        <v>60</v>
      </c>
      <c r="B478" s="261" t="s">
        <v>578</v>
      </c>
      <c r="C478" s="262" t="s">
        <v>579</v>
      </c>
      <c r="D478" s="263" t="s">
        <v>165</v>
      </c>
      <c r="E478" s="264">
        <v>292.47809999999998</v>
      </c>
      <c r="F478" s="264">
        <v>0</v>
      </c>
      <c r="G478" s="265">
        <f>E478*F478</f>
        <v>0</v>
      </c>
      <c r="H478" s="266">
        <v>0</v>
      </c>
      <c r="I478" s="267">
        <f>E478*H478</f>
        <v>0</v>
      </c>
      <c r="J478" s="266">
        <v>0</v>
      </c>
      <c r="K478" s="267">
        <f>E478*J478</f>
        <v>0</v>
      </c>
      <c r="O478" s="259">
        <v>2</v>
      </c>
      <c r="AA478" s="232">
        <v>1</v>
      </c>
      <c r="AB478" s="232">
        <v>1</v>
      </c>
      <c r="AC478" s="232">
        <v>1</v>
      </c>
      <c r="AZ478" s="232">
        <v>1</v>
      </c>
      <c r="BA478" s="232">
        <f>IF(AZ478=1,G478,0)</f>
        <v>0</v>
      </c>
      <c r="BB478" s="232">
        <f>IF(AZ478=2,G478,0)</f>
        <v>0</v>
      </c>
      <c r="BC478" s="232">
        <f>IF(AZ478=3,G478,0)</f>
        <v>0</v>
      </c>
      <c r="BD478" s="232">
        <f>IF(AZ478=4,G478,0)</f>
        <v>0</v>
      </c>
      <c r="BE478" s="232">
        <f>IF(AZ478=5,G478,0)</f>
        <v>0</v>
      </c>
      <c r="CA478" s="259">
        <v>1</v>
      </c>
      <c r="CB478" s="259">
        <v>1</v>
      </c>
    </row>
    <row r="479" spans="1:80" x14ac:dyDescent="0.2">
      <c r="A479" s="268"/>
      <c r="B479" s="271"/>
      <c r="C479" s="331" t="s">
        <v>580</v>
      </c>
      <c r="D479" s="332"/>
      <c r="E479" s="272">
        <v>15.582000000000001</v>
      </c>
      <c r="F479" s="273"/>
      <c r="G479" s="274"/>
      <c r="H479" s="275"/>
      <c r="I479" s="269"/>
      <c r="J479" s="276"/>
      <c r="K479" s="269"/>
      <c r="M479" s="270" t="s">
        <v>580</v>
      </c>
      <c r="O479" s="259"/>
    </row>
    <row r="480" spans="1:80" x14ac:dyDescent="0.2">
      <c r="A480" s="268"/>
      <c r="B480" s="271"/>
      <c r="C480" s="331" t="s">
        <v>581</v>
      </c>
      <c r="D480" s="332"/>
      <c r="E480" s="272">
        <v>15.582000000000001</v>
      </c>
      <c r="F480" s="273"/>
      <c r="G480" s="274"/>
      <c r="H480" s="275"/>
      <c r="I480" s="269"/>
      <c r="J480" s="276"/>
      <c r="K480" s="269"/>
      <c r="M480" s="270" t="s">
        <v>581</v>
      </c>
      <c r="O480" s="259"/>
    </row>
    <row r="481" spans="1:15" x14ac:dyDescent="0.2">
      <c r="A481" s="268"/>
      <c r="B481" s="271"/>
      <c r="C481" s="331" t="s">
        <v>581</v>
      </c>
      <c r="D481" s="332"/>
      <c r="E481" s="272">
        <v>15.582000000000001</v>
      </c>
      <c r="F481" s="273"/>
      <c r="G481" s="274"/>
      <c r="H481" s="275"/>
      <c r="I481" s="269"/>
      <c r="J481" s="276"/>
      <c r="K481" s="269"/>
      <c r="M481" s="270" t="s">
        <v>581</v>
      </c>
      <c r="O481" s="259"/>
    </row>
    <row r="482" spans="1:15" x14ac:dyDescent="0.2">
      <c r="A482" s="268"/>
      <c r="B482" s="271"/>
      <c r="C482" s="331" t="s">
        <v>582</v>
      </c>
      <c r="D482" s="332"/>
      <c r="E482" s="272">
        <v>8.3754000000000008</v>
      </c>
      <c r="F482" s="273"/>
      <c r="G482" s="274"/>
      <c r="H482" s="275"/>
      <c r="I482" s="269"/>
      <c r="J482" s="276"/>
      <c r="K482" s="269"/>
      <c r="M482" s="270" t="s">
        <v>582</v>
      </c>
      <c r="O482" s="259"/>
    </row>
    <row r="483" spans="1:15" x14ac:dyDescent="0.2">
      <c r="A483" s="268"/>
      <c r="B483" s="271"/>
      <c r="C483" s="331" t="s">
        <v>583</v>
      </c>
      <c r="D483" s="332"/>
      <c r="E483" s="272">
        <v>8.5535999999999994</v>
      </c>
      <c r="F483" s="273"/>
      <c r="G483" s="274"/>
      <c r="H483" s="275"/>
      <c r="I483" s="269"/>
      <c r="J483" s="276"/>
      <c r="K483" s="269"/>
      <c r="M483" s="270" t="s">
        <v>583</v>
      </c>
      <c r="O483" s="259"/>
    </row>
    <row r="484" spans="1:15" x14ac:dyDescent="0.2">
      <c r="A484" s="268"/>
      <c r="B484" s="271"/>
      <c r="C484" s="331" t="s">
        <v>584</v>
      </c>
      <c r="D484" s="332"/>
      <c r="E484" s="272">
        <v>-3.5459999999999998</v>
      </c>
      <c r="F484" s="273"/>
      <c r="G484" s="274"/>
      <c r="H484" s="275"/>
      <c r="I484" s="269"/>
      <c r="J484" s="276"/>
      <c r="K484" s="269"/>
      <c r="M484" s="270" t="s">
        <v>584</v>
      </c>
      <c r="O484" s="259"/>
    </row>
    <row r="485" spans="1:15" x14ac:dyDescent="0.2">
      <c r="A485" s="268"/>
      <c r="B485" s="271"/>
      <c r="C485" s="331" t="s">
        <v>585</v>
      </c>
      <c r="D485" s="332"/>
      <c r="E485" s="272">
        <v>50.370399999999997</v>
      </c>
      <c r="F485" s="273"/>
      <c r="G485" s="274"/>
      <c r="H485" s="275"/>
      <c r="I485" s="269"/>
      <c r="J485" s="276"/>
      <c r="K485" s="269"/>
      <c r="M485" s="270" t="s">
        <v>585</v>
      </c>
      <c r="O485" s="259"/>
    </row>
    <row r="486" spans="1:15" x14ac:dyDescent="0.2">
      <c r="A486" s="268"/>
      <c r="B486" s="271"/>
      <c r="C486" s="331" t="s">
        <v>586</v>
      </c>
      <c r="D486" s="332"/>
      <c r="E486" s="272">
        <v>9.6379999999999999</v>
      </c>
      <c r="F486" s="273"/>
      <c r="G486" s="274"/>
      <c r="H486" s="275"/>
      <c r="I486" s="269"/>
      <c r="J486" s="276"/>
      <c r="K486" s="269"/>
      <c r="M486" s="270" t="s">
        <v>586</v>
      </c>
      <c r="O486" s="259"/>
    </row>
    <row r="487" spans="1:15" x14ac:dyDescent="0.2">
      <c r="A487" s="268"/>
      <c r="B487" s="271"/>
      <c r="C487" s="331" t="s">
        <v>587</v>
      </c>
      <c r="D487" s="332"/>
      <c r="E487" s="272">
        <v>-2.3639999999999999</v>
      </c>
      <c r="F487" s="273"/>
      <c r="G487" s="274"/>
      <c r="H487" s="275"/>
      <c r="I487" s="269"/>
      <c r="J487" s="276"/>
      <c r="K487" s="269"/>
      <c r="M487" s="270" t="s">
        <v>587</v>
      </c>
      <c r="O487" s="259"/>
    </row>
    <row r="488" spans="1:15" x14ac:dyDescent="0.2">
      <c r="A488" s="268"/>
      <c r="B488" s="271"/>
      <c r="C488" s="331" t="s">
        <v>588</v>
      </c>
      <c r="D488" s="332"/>
      <c r="E488" s="272">
        <v>-3.1520000000000001</v>
      </c>
      <c r="F488" s="273"/>
      <c r="G488" s="274"/>
      <c r="H488" s="275"/>
      <c r="I488" s="269"/>
      <c r="J488" s="276"/>
      <c r="K488" s="269"/>
      <c r="M488" s="270" t="s">
        <v>588</v>
      </c>
      <c r="O488" s="259"/>
    </row>
    <row r="489" spans="1:15" x14ac:dyDescent="0.2">
      <c r="A489" s="268"/>
      <c r="B489" s="271"/>
      <c r="C489" s="331" t="s">
        <v>589</v>
      </c>
      <c r="D489" s="332"/>
      <c r="E489" s="272">
        <v>3.7961</v>
      </c>
      <c r="F489" s="273"/>
      <c r="G489" s="274"/>
      <c r="H489" s="275"/>
      <c r="I489" s="269"/>
      <c r="J489" s="276"/>
      <c r="K489" s="269"/>
      <c r="M489" s="270" t="s">
        <v>589</v>
      </c>
      <c r="O489" s="259"/>
    </row>
    <row r="490" spans="1:15" ht="22.5" x14ac:dyDescent="0.2">
      <c r="A490" s="268"/>
      <c r="B490" s="271"/>
      <c r="C490" s="331" t="s">
        <v>590</v>
      </c>
      <c r="D490" s="332"/>
      <c r="E490" s="272">
        <v>100.9866</v>
      </c>
      <c r="F490" s="273"/>
      <c r="G490" s="274"/>
      <c r="H490" s="275"/>
      <c r="I490" s="269"/>
      <c r="J490" s="276"/>
      <c r="K490" s="269"/>
      <c r="M490" s="270" t="s">
        <v>590</v>
      </c>
      <c r="O490" s="259"/>
    </row>
    <row r="491" spans="1:15" x14ac:dyDescent="0.2">
      <c r="A491" s="268"/>
      <c r="B491" s="271"/>
      <c r="C491" s="331" t="s">
        <v>354</v>
      </c>
      <c r="D491" s="332"/>
      <c r="E491" s="272">
        <v>-3.5459999999999998</v>
      </c>
      <c r="F491" s="273"/>
      <c r="G491" s="274"/>
      <c r="H491" s="275"/>
      <c r="I491" s="269"/>
      <c r="J491" s="276"/>
      <c r="K491" s="269"/>
      <c r="M491" s="270" t="s">
        <v>354</v>
      </c>
      <c r="O491" s="259"/>
    </row>
    <row r="492" spans="1:15" x14ac:dyDescent="0.2">
      <c r="A492" s="268"/>
      <c r="B492" s="271"/>
      <c r="C492" s="331" t="s">
        <v>591</v>
      </c>
      <c r="D492" s="332"/>
      <c r="E492" s="272">
        <v>-4.7279999999999998</v>
      </c>
      <c r="F492" s="273"/>
      <c r="G492" s="274"/>
      <c r="H492" s="275"/>
      <c r="I492" s="269"/>
      <c r="J492" s="276"/>
      <c r="K492" s="269"/>
      <c r="M492" s="270" t="s">
        <v>591</v>
      </c>
      <c r="O492" s="259"/>
    </row>
    <row r="493" spans="1:15" x14ac:dyDescent="0.2">
      <c r="A493" s="268"/>
      <c r="B493" s="271"/>
      <c r="C493" s="331" t="s">
        <v>592</v>
      </c>
      <c r="D493" s="332"/>
      <c r="E493" s="272">
        <v>-1.98</v>
      </c>
      <c r="F493" s="273"/>
      <c r="G493" s="274"/>
      <c r="H493" s="275"/>
      <c r="I493" s="269"/>
      <c r="J493" s="276"/>
      <c r="K493" s="269"/>
      <c r="M493" s="270" t="s">
        <v>592</v>
      </c>
      <c r="O493" s="259"/>
    </row>
    <row r="494" spans="1:15" x14ac:dyDescent="0.2">
      <c r="A494" s="268"/>
      <c r="B494" s="271"/>
      <c r="C494" s="331" t="s">
        <v>593</v>
      </c>
      <c r="D494" s="332"/>
      <c r="E494" s="272">
        <v>-1.96</v>
      </c>
      <c r="F494" s="273"/>
      <c r="G494" s="274"/>
      <c r="H494" s="275"/>
      <c r="I494" s="269"/>
      <c r="J494" s="276"/>
      <c r="K494" s="269"/>
      <c r="M494" s="270" t="s">
        <v>593</v>
      </c>
      <c r="O494" s="259"/>
    </row>
    <row r="495" spans="1:15" x14ac:dyDescent="0.2">
      <c r="A495" s="268"/>
      <c r="B495" s="271"/>
      <c r="C495" s="331" t="s">
        <v>594</v>
      </c>
      <c r="D495" s="332"/>
      <c r="E495" s="272">
        <v>14.7</v>
      </c>
      <c r="F495" s="273"/>
      <c r="G495" s="274"/>
      <c r="H495" s="275"/>
      <c r="I495" s="269"/>
      <c r="J495" s="276"/>
      <c r="K495" s="269"/>
      <c r="M495" s="270" t="s">
        <v>594</v>
      </c>
      <c r="O495" s="259"/>
    </row>
    <row r="496" spans="1:15" x14ac:dyDescent="0.2">
      <c r="A496" s="268"/>
      <c r="B496" s="271"/>
      <c r="C496" s="331" t="s">
        <v>595</v>
      </c>
      <c r="D496" s="332"/>
      <c r="E496" s="272">
        <v>5.64</v>
      </c>
      <c r="F496" s="273"/>
      <c r="G496" s="274"/>
      <c r="H496" s="275"/>
      <c r="I496" s="269"/>
      <c r="J496" s="276"/>
      <c r="K496" s="269"/>
      <c r="M496" s="270" t="s">
        <v>595</v>
      </c>
      <c r="O496" s="259"/>
    </row>
    <row r="497" spans="1:80" x14ac:dyDescent="0.2">
      <c r="A497" s="268"/>
      <c r="B497" s="271"/>
      <c r="C497" s="331" t="s">
        <v>596</v>
      </c>
      <c r="D497" s="332"/>
      <c r="E497" s="272">
        <v>48</v>
      </c>
      <c r="F497" s="273"/>
      <c r="G497" s="274"/>
      <c r="H497" s="275"/>
      <c r="I497" s="269"/>
      <c r="J497" s="276"/>
      <c r="K497" s="269"/>
      <c r="M497" s="270" t="s">
        <v>596</v>
      </c>
      <c r="O497" s="259"/>
    </row>
    <row r="498" spans="1:80" x14ac:dyDescent="0.2">
      <c r="A498" s="268"/>
      <c r="B498" s="271"/>
      <c r="C498" s="331" t="s">
        <v>597</v>
      </c>
      <c r="D498" s="332"/>
      <c r="E498" s="272">
        <v>8.4</v>
      </c>
      <c r="F498" s="273"/>
      <c r="G498" s="274"/>
      <c r="H498" s="275"/>
      <c r="I498" s="269"/>
      <c r="J498" s="276"/>
      <c r="K498" s="269"/>
      <c r="M498" s="270" t="s">
        <v>597</v>
      </c>
      <c r="O498" s="259"/>
    </row>
    <row r="499" spans="1:80" x14ac:dyDescent="0.2">
      <c r="A499" s="268"/>
      <c r="B499" s="271"/>
      <c r="C499" s="331" t="s">
        <v>598</v>
      </c>
      <c r="D499" s="332"/>
      <c r="E499" s="272">
        <v>8.61</v>
      </c>
      <c r="F499" s="273"/>
      <c r="G499" s="274"/>
      <c r="H499" s="275"/>
      <c r="I499" s="269"/>
      <c r="J499" s="276"/>
      <c r="K499" s="269"/>
      <c r="M499" s="270" t="s">
        <v>598</v>
      </c>
      <c r="O499" s="259"/>
    </row>
    <row r="500" spans="1:80" x14ac:dyDescent="0.2">
      <c r="A500" s="268"/>
      <c r="B500" s="271"/>
      <c r="C500" s="331" t="s">
        <v>599</v>
      </c>
      <c r="D500" s="332"/>
      <c r="E500" s="272">
        <v>9</v>
      </c>
      <c r="F500" s="273"/>
      <c r="G500" s="274"/>
      <c r="H500" s="275"/>
      <c r="I500" s="269"/>
      <c r="J500" s="276"/>
      <c r="K500" s="269"/>
      <c r="M500" s="270" t="s">
        <v>599</v>
      </c>
      <c r="O500" s="259"/>
    </row>
    <row r="501" spans="1:80" x14ac:dyDescent="0.2">
      <c r="A501" s="268"/>
      <c r="B501" s="271"/>
      <c r="C501" s="331" t="s">
        <v>600</v>
      </c>
      <c r="D501" s="332"/>
      <c r="E501" s="272">
        <v>-5.91</v>
      </c>
      <c r="F501" s="273"/>
      <c r="G501" s="274"/>
      <c r="H501" s="275"/>
      <c r="I501" s="269"/>
      <c r="J501" s="276"/>
      <c r="K501" s="269"/>
      <c r="M501" s="270" t="s">
        <v>600</v>
      </c>
      <c r="O501" s="259"/>
    </row>
    <row r="502" spans="1:80" x14ac:dyDescent="0.2">
      <c r="A502" s="268"/>
      <c r="B502" s="271"/>
      <c r="C502" s="331" t="s">
        <v>588</v>
      </c>
      <c r="D502" s="332"/>
      <c r="E502" s="272">
        <v>-3.1520000000000001</v>
      </c>
      <c r="F502" s="273"/>
      <c r="G502" s="274"/>
      <c r="H502" s="275"/>
      <c r="I502" s="269"/>
      <c r="J502" s="276"/>
      <c r="K502" s="269"/>
      <c r="M502" s="270" t="s">
        <v>588</v>
      </c>
      <c r="O502" s="259"/>
    </row>
    <row r="503" spans="1:80" x14ac:dyDescent="0.2">
      <c r="A503" s="260">
        <v>61</v>
      </c>
      <c r="B503" s="261" t="s">
        <v>601</v>
      </c>
      <c r="C503" s="262" t="s">
        <v>602</v>
      </c>
      <c r="D503" s="263" t="s">
        <v>138</v>
      </c>
      <c r="E503" s="264">
        <v>39.279000000000003</v>
      </c>
      <c r="F503" s="264">
        <v>0</v>
      </c>
      <c r="G503" s="265">
        <f>E503*F503</f>
        <v>0</v>
      </c>
      <c r="H503" s="266">
        <v>0</v>
      </c>
      <c r="I503" s="267">
        <f>E503*H503</f>
        <v>0</v>
      </c>
      <c r="J503" s="266">
        <v>0</v>
      </c>
      <c r="K503" s="267">
        <f>E503*J503</f>
        <v>0</v>
      </c>
      <c r="O503" s="259">
        <v>2</v>
      </c>
      <c r="AA503" s="232">
        <v>1</v>
      </c>
      <c r="AB503" s="232">
        <v>1</v>
      </c>
      <c r="AC503" s="232">
        <v>1</v>
      </c>
      <c r="AZ503" s="232">
        <v>1</v>
      </c>
      <c r="BA503" s="232">
        <f>IF(AZ503=1,G503,0)</f>
        <v>0</v>
      </c>
      <c r="BB503" s="232">
        <f>IF(AZ503=2,G503,0)</f>
        <v>0</v>
      </c>
      <c r="BC503" s="232">
        <f>IF(AZ503=3,G503,0)</f>
        <v>0</v>
      </c>
      <c r="BD503" s="232">
        <f>IF(AZ503=4,G503,0)</f>
        <v>0</v>
      </c>
      <c r="BE503" s="232">
        <f>IF(AZ503=5,G503,0)</f>
        <v>0</v>
      </c>
      <c r="CA503" s="259">
        <v>1</v>
      </c>
      <c r="CB503" s="259">
        <v>1</v>
      </c>
    </row>
    <row r="504" spans="1:80" x14ac:dyDescent="0.2">
      <c r="A504" s="268"/>
      <c r="B504" s="271"/>
      <c r="C504" s="331" t="s">
        <v>603</v>
      </c>
      <c r="D504" s="332"/>
      <c r="E504" s="272">
        <v>15.295</v>
      </c>
      <c r="F504" s="273"/>
      <c r="G504" s="274"/>
      <c r="H504" s="275"/>
      <c r="I504" s="269"/>
      <c r="J504" s="276"/>
      <c r="K504" s="269"/>
      <c r="M504" s="270" t="s">
        <v>603</v>
      </c>
      <c r="O504" s="259"/>
    </row>
    <row r="505" spans="1:80" x14ac:dyDescent="0.2">
      <c r="A505" s="268"/>
      <c r="B505" s="271"/>
      <c r="C505" s="331" t="s">
        <v>604</v>
      </c>
      <c r="D505" s="332"/>
      <c r="E505" s="272">
        <v>2.2648000000000001</v>
      </c>
      <c r="F505" s="273"/>
      <c r="G505" s="274"/>
      <c r="H505" s="275"/>
      <c r="I505" s="269"/>
      <c r="J505" s="276"/>
      <c r="K505" s="269"/>
      <c r="M505" s="270" t="s">
        <v>604</v>
      </c>
      <c r="O505" s="259"/>
    </row>
    <row r="506" spans="1:80" x14ac:dyDescent="0.2">
      <c r="A506" s="268"/>
      <c r="B506" s="271"/>
      <c r="C506" s="331" t="s">
        <v>605</v>
      </c>
      <c r="D506" s="332"/>
      <c r="E506" s="272">
        <v>25.92</v>
      </c>
      <c r="F506" s="273"/>
      <c r="G506" s="274"/>
      <c r="H506" s="275"/>
      <c r="I506" s="269"/>
      <c r="J506" s="276"/>
      <c r="K506" s="269"/>
      <c r="M506" s="270" t="s">
        <v>605</v>
      </c>
      <c r="O506" s="259"/>
    </row>
    <row r="507" spans="1:80" x14ac:dyDescent="0.2">
      <c r="A507" s="268"/>
      <c r="B507" s="271"/>
      <c r="C507" s="331" t="s">
        <v>606</v>
      </c>
      <c r="D507" s="332"/>
      <c r="E507" s="272">
        <v>-4.5359999999999996</v>
      </c>
      <c r="F507" s="273"/>
      <c r="G507" s="274"/>
      <c r="H507" s="275"/>
      <c r="I507" s="269"/>
      <c r="J507" s="276"/>
      <c r="K507" s="269"/>
      <c r="M507" s="270" t="s">
        <v>606</v>
      </c>
      <c r="O507" s="259"/>
    </row>
    <row r="508" spans="1:80" x14ac:dyDescent="0.2">
      <c r="A508" s="268"/>
      <c r="B508" s="271"/>
      <c r="C508" s="331" t="s">
        <v>607</v>
      </c>
      <c r="D508" s="332"/>
      <c r="E508" s="272">
        <v>-2.36</v>
      </c>
      <c r="F508" s="273"/>
      <c r="G508" s="274"/>
      <c r="H508" s="275"/>
      <c r="I508" s="269"/>
      <c r="J508" s="276"/>
      <c r="K508" s="269"/>
      <c r="M508" s="270" t="s">
        <v>607</v>
      </c>
      <c r="O508" s="259"/>
    </row>
    <row r="509" spans="1:80" x14ac:dyDescent="0.2">
      <c r="A509" s="268"/>
      <c r="B509" s="271"/>
      <c r="C509" s="331" t="s">
        <v>608</v>
      </c>
      <c r="D509" s="332"/>
      <c r="E509" s="272">
        <v>1.02</v>
      </c>
      <c r="F509" s="273"/>
      <c r="G509" s="274"/>
      <c r="H509" s="275"/>
      <c r="I509" s="269"/>
      <c r="J509" s="276"/>
      <c r="K509" s="269"/>
      <c r="M509" s="270" t="s">
        <v>608</v>
      </c>
      <c r="O509" s="259"/>
    </row>
    <row r="510" spans="1:80" x14ac:dyDescent="0.2">
      <c r="A510" s="268"/>
      <c r="B510" s="271"/>
      <c r="C510" s="331" t="s">
        <v>609</v>
      </c>
      <c r="D510" s="332"/>
      <c r="E510" s="272">
        <v>0.3906</v>
      </c>
      <c r="F510" s="273"/>
      <c r="G510" s="274"/>
      <c r="H510" s="275"/>
      <c r="I510" s="269"/>
      <c r="J510" s="276"/>
      <c r="K510" s="269"/>
      <c r="M510" s="270" t="s">
        <v>609</v>
      </c>
      <c r="O510" s="259"/>
    </row>
    <row r="511" spans="1:80" x14ac:dyDescent="0.2">
      <c r="A511" s="268"/>
      <c r="B511" s="271"/>
      <c r="C511" s="331" t="s">
        <v>610</v>
      </c>
      <c r="D511" s="332"/>
      <c r="E511" s="272">
        <v>1.6566000000000001</v>
      </c>
      <c r="F511" s="273"/>
      <c r="G511" s="274"/>
      <c r="H511" s="275"/>
      <c r="I511" s="269"/>
      <c r="J511" s="276"/>
      <c r="K511" s="269"/>
      <c r="M511" s="270" t="s">
        <v>610</v>
      </c>
      <c r="O511" s="259"/>
    </row>
    <row r="512" spans="1:80" x14ac:dyDescent="0.2">
      <c r="A512" s="268"/>
      <c r="B512" s="271"/>
      <c r="C512" s="331" t="s">
        <v>611</v>
      </c>
      <c r="D512" s="332"/>
      <c r="E512" s="272">
        <v>-0.372</v>
      </c>
      <c r="F512" s="273"/>
      <c r="G512" s="274"/>
      <c r="H512" s="275"/>
      <c r="I512" s="269"/>
      <c r="J512" s="276"/>
      <c r="K512" s="269"/>
      <c r="M512" s="270" t="s">
        <v>611</v>
      </c>
      <c r="O512" s="259"/>
    </row>
    <row r="513" spans="1:80" x14ac:dyDescent="0.2">
      <c r="A513" s="260">
        <v>62</v>
      </c>
      <c r="B513" s="261" t="s">
        <v>612</v>
      </c>
      <c r="C513" s="262" t="s">
        <v>613</v>
      </c>
      <c r="D513" s="263" t="s">
        <v>165</v>
      </c>
      <c r="E513" s="264">
        <v>9.8800000000000008</v>
      </c>
      <c r="F513" s="264">
        <v>0</v>
      </c>
      <c r="G513" s="265">
        <f>E513*F513</f>
        <v>0</v>
      </c>
      <c r="H513" s="266">
        <v>0</v>
      </c>
      <c r="I513" s="267">
        <f>E513*H513</f>
        <v>0</v>
      </c>
      <c r="J513" s="266">
        <v>0</v>
      </c>
      <c r="K513" s="267">
        <f>E513*J513</f>
        <v>0</v>
      </c>
      <c r="O513" s="259">
        <v>2</v>
      </c>
      <c r="AA513" s="232">
        <v>1</v>
      </c>
      <c r="AB513" s="232">
        <v>1</v>
      </c>
      <c r="AC513" s="232">
        <v>1</v>
      </c>
      <c r="AZ513" s="232">
        <v>1</v>
      </c>
      <c r="BA513" s="232">
        <f>IF(AZ513=1,G513,0)</f>
        <v>0</v>
      </c>
      <c r="BB513" s="232">
        <f>IF(AZ513=2,G513,0)</f>
        <v>0</v>
      </c>
      <c r="BC513" s="232">
        <f>IF(AZ513=3,G513,0)</f>
        <v>0</v>
      </c>
      <c r="BD513" s="232">
        <f>IF(AZ513=4,G513,0)</f>
        <v>0</v>
      </c>
      <c r="BE513" s="232">
        <f>IF(AZ513=5,G513,0)</f>
        <v>0</v>
      </c>
      <c r="CA513" s="259">
        <v>1</v>
      </c>
      <c r="CB513" s="259">
        <v>1</v>
      </c>
    </row>
    <row r="514" spans="1:80" x14ac:dyDescent="0.2">
      <c r="A514" s="268"/>
      <c r="B514" s="271"/>
      <c r="C514" s="331" t="s">
        <v>614</v>
      </c>
      <c r="D514" s="332"/>
      <c r="E514" s="272">
        <v>8.5120000000000005</v>
      </c>
      <c r="F514" s="273"/>
      <c r="G514" s="274"/>
      <c r="H514" s="275"/>
      <c r="I514" s="269"/>
      <c r="J514" s="276"/>
      <c r="K514" s="269"/>
      <c r="M514" s="270" t="s">
        <v>614</v>
      </c>
      <c r="O514" s="259"/>
    </row>
    <row r="515" spans="1:80" x14ac:dyDescent="0.2">
      <c r="A515" s="268"/>
      <c r="B515" s="271"/>
      <c r="C515" s="331" t="s">
        <v>615</v>
      </c>
      <c r="D515" s="332"/>
      <c r="E515" s="272">
        <v>1.3680000000000001</v>
      </c>
      <c r="F515" s="273"/>
      <c r="G515" s="274"/>
      <c r="H515" s="275"/>
      <c r="I515" s="269"/>
      <c r="J515" s="276"/>
      <c r="K515" s="269"/>
      <c r="M515" s="270" t="s">
        <v>615</v>
      </c>
      <c r="O515" s="259"/>
    </row>
    <row r="516" spans="1:80" ht="22.5" x14ac:dyDescent="0.2">
      <c r="A516" s="260">
        <v>63</v>
      </c>
      <c r="B516" s="261" t="s">
        <v>616</v>
      </c>
      <c r="C516" s="262" t="s">
        <v>617</v>
      </c>
      <c r="D516" s="263" t="s">
        <v>138</v>
      </c>
      <c r="E516" s="264">
        <v>18.274000000000001</v>
      </c>
      <c r="F516" s="264">
        <v>0</v>
      </c>
      <c r="G516" s="265">
        <f>E516*F516</f>
        <v>0</v>
      </c>
      <c r="H516" s="266">
        <v>0</v>
      </c>
      <c r="I516" s="267">
        <f>E516*H516</f>
        <v>0</v>
      </c>
      <c r="J516" s="266">
        <v>0</v>
      </c>
      <c r="K516" s="267">
        <f>E516*J516</f>
        <v>0</v>
      </c>
      <c r="O516" s="259">
        <v>2</v>
      </c>
      <c r="AA516" s="232">
        <v>1</v>
      </c>
      <c r="AB516" s="232">
        <v>1</v>
      </c>
      <c r="AC516" s="232">
        <v>1</v>
      </c>
      <c r="AZ516" s="232">
        <v>1</v>
      </c>
      <c r="BA516" s="232">
        <f>IF(AZ516=1,G516,0)</f>
        <v>0</v>
      </c>
      <c r="BB516" s="232">
        <f>IF(AZ516=2,G516,0)</f>
        <v>0</v>
      </c>
      <c r="BC516" s="232">
        <f>IF(AZ516=3,G516,0)</f>
        <v>0</v>
      </c>
      <c r="BD516" s="232">
        <f>IF(AZ516=4,G516,0)</f>
        <v>0</v>
      </c>
      <c r="BE516" s="232">
        <f>IF(AZ516=5,G516,0)</f>
        <v>0</v>
      </c>
      <c r="CA516" s="259">
        <v>1</v>
      </c>
      <c r="CB516" s="259">
        <v>1</v>
      </c>
    </row>
    <row r="517" spans="1:80" ht="22.5" x14ac:dyDescent="0.2">
      <c r="A517" s="268"/>
      <c r="B517" s="271"/>
      <c r="C517" s="331" t="s">
        <v>618</v>
      </c>
      <c r="D517" s="332"/>
      <c r="E517" s="272">
        <v>18.274000000000001</v>
      </c>
      <c r="F517" s="273"/>
      <c r="G517" s="274"/>
      <c r="H517" s="275"/>
      <c r="I517" s="269"/>
      <c r="J517" s="276"/>
      <c r="K517" s="269"/>
      <c r="M517" s="270" t="s">
        <v>618</v>
      </c>
      <c r="O517" s="259"/>
    </row>
    <row r="518" spans="1:80" x14ac:dyDescent="0.2">
      <c r="A518" s="260">
        <v>64</v>
      </c>
      <c r="B518" s="261" t="s">
        <v>619</v>
      </c>
      <c r="C518" s="262" t="s">
        <v>620</v>
      </c>
      <c r="D518" s="263" t="s">
        <v>383</v>
      </c>
      <c r="E518" s="264">
        <v>37.74</v>
      </c>
      <c r="F518" s="264">
        <v>0</v>
      </c>
      <c r="G518" s="265">
        <f>E518*F518</f>
        <v>0</v>
      </c>
      <c r="H518" s="266">
        <v>0</v>
      </c>
      <c r="I518" s="267">
        <f>E518*H518</f>
        <v>0</v>
      </c>
      <c r="J518" s="266">
        <v>0</v>
      </c>
      <c r="K518" s="267">
        <f>E518*J518</f>
        <v>0</v>
      </c>
      <c r="O518" s="259">
        <v>2</v>
      </c>
      <c r="AA518" s="232">
        <v>1</v>
      </c>
      <c r="AB518" s="232">
        <v>1</v>
      </c>
      <c r="AC518" s="232">
        <v>1</v>
      </c>
      <c r="AZ518" s="232">
        <v>1</v>
      </c>
      <c r="BA518" s="232">
        <f>IF(AZ518=1,G518,0)</f>
        <v>0</v>
      </c>
      <c r="BB518" s="232">
        <f>IF(AZ518=2,G518,0)</f>
        <v>0</v>
      </c>
      <c r="BC518" s="232">
        <f>IF(AZ518=3,G518,0)</f>
        <v>0</v>
      </c>
      <c r="BD518" s="232">
        <f>IF(AZ518=4,G518,0)</f>
        <v>0</v>
      </c>
      <c r="BE518" s="232">
        <f>IF(AZ518=5,G518,0)</f>
        <v>0</v>
      </c>
      <c r="CA518" s="259">
        <v>1</v>
      </c>
      <c r="CB518" s="259">
        <v>1</v>
      </c>
    </row>
    <row r="519" spans="1:80" x14ac:dyDescent="0.2">
      <c r="A519" s="268"/>
      <c r="B519" s="271"/>
      <c r="C519" s="331" t="s">
        <v>621</v>
      </c>
      <c r="D519" s="332"/>
      <c r="E519" s="272">
        <v>37.74</v>
      </c>
      <c r="F519" s="273"/>
      <c r="G519" s="274"/>
      <c r="H519" s="275"/>
      <c r="I519" s="269"/>
      <c r="J519" s="276"/>
      <c r="K519" s="269"/>
      <c r="M519" s="270" t="s">
        <v>621</v>
      </c>
      <c r="O519" s="259"/>
    </row>
    <row r="520" spans="1:80" x14ac:dyDescent="0.2">
      <c r="A520" s="260">
        <v>65</v>
      </c>
      <c r="B520" s="261" t="s">
        <v>622</v>
      </c>
      <c r="C520" s="262" t="s">
        <v>623</v>
      </c>
      <c r="D520" s="263" t="s">
        <v>250</v>
      </c>
      <c r="E520" s="264">
        <v>65</v>
      </c>
      <c r="F520" s="264">
        <v>0</v>
      </c>
      <c r="G520" s="265">
        <f>E520*F520</f>
        <v>0</v>
      </c>
      <c r="H520" s="266">
        <v>0</v>
      </c>
      <c r="I520" s="267">
        <f>E520*H520</f>
        <v>0</v>
      </c>
      <c r="J520" s="266">
        <v>0</v>
      </c>
      <c r="K520" s="267">
        <f>E520*J520</f>
        <v>0</v>
      </c>
      <c r="O520" s="259">
        <v>2</v>
      </c>
      <c r="AA520" s="232">
        <v>1</v>
      </c>
      <c r="AB520" s="232">
        <v>1</v>
      </c>
      <c r="AC520" s="232">
        <v>1</v>
      </c>
      <c r="AZ520" s="232">
        <v>1</v>
      </c>
      <c r="BA520" s="232">
        <f>IF(AZ520=1,G520,0)</f>
        <v>0</v>
      </c>
      <c r="BB520" s="232">
        <f>IF(AZ520=2,G520,0)</f>
        <v>0</v>
      </c>
      <c r="BC520" s="232">
        <f>IF(AZ520=3,G520,0)</f>
        <v>0</v>
      </c>
      <c r="BD520" s="232">
        <f>IF(AZ520=4,G520,0)</f>
        <v>0</v>
      </c>
      <c r="BE520" s="232">
        <f>IF(AZ520=5,G520,0)</f>
        <v>0</v>
      </c>
      <c r="CA520" s="259">
        <v>1</v>
      </c>
      <c r="CB520" s="259">
        <v>1</v>
      </c>
    </row>
    <row r="521" spans="1:80" x14ac:dyDescent="0.2">
      <c r="A521" s="260">
        <v>66</v>
      </c>
      <c r="B521" s="261" t="s">
        <v>624</v>
      </c>
      <c r="C521" s="262" t="s">
        <v>625</v>
      </c>
      <c r="D521" s="263" t="s">
        <v>250</v>
      </c>
      <c r="E521" s="264">
        <v>38</v>
      </c>
      <c r="F521" s="264">
        <v>0</v>
      </c>
      <c r="G521" s="265">
        <f>E521*F521</f>
        <v>0</v>
      </c>
      <c r="H521" s="266">
        <v>0</v>
      </c>
      <c r="I521" s="267">
        <f>E521*H521</f>
        <v>0</v>
      </c>
      <c r="J521" s="266">
        <v>0</v>
      </c>
      <c r="K521" s="267">
        <f>E521*J521</f>
        <v>0</v>
      </c>
      <c r="O521" s="259">
        <v>2</v>
      </c>
      <c r="AA521" s="232">
        <v>1</v>
      </c>
      <c r="AB521" s="232">
        <v>1</v>
      </c>
      <c r="AC521" s="232">
        <v>1</v>
      </c>
      <c r="AZ521" s="232">
        <v>1</v>
      </c>
      <c r="BA521" s="232">
        <f>IF(AZ521=1,G521,0)</f>
        <v>0</v>
      </c>
      <c r="BB521" s="232">
        <f>IF(AZ521=2,G521,0)</f>
        <v>0</v>
      </c>
      <c r="BC521" s="232">
        <f>IF(AZ521=3,G521,0)</f>
        <v>0</v>
      </c>
      <c r="BD521" s="232">
        <f>IF(AZ521=4,G521,0)</f>
        <v>0</v>
      </c>
      <c r="BE521" s="232">
        <f>IF(AZ521=5,G521,0)</f>
        <v>0</v>
      </c>
      <c r="CA521" s="259">
        <v>1</v>
      </c>
      <c r="CB521" s="259">
        <v>1</v>
      </c>
    </row>
    <row r="522" spans="1:80" x14ac:dyDescent="0.2">
      <c r="A522" s="260">
        <v>67</v>
      </c>
      <c r="B522" s="261" t="s">
        <v>626</v>
      </c>
      <c r="C522" s="262" t="s">
        <v>627</v>
      </c>
      <c r="D522" s="263" t="s">
        <v>165</v>
      </c>
      <c r="E522" s="264">
        <v>100.425</v>
      </c>
      <c r="F522" s="264">
        <v>0</v>
      </c>
      <c r="G522" s="265">
        <f>E522*F522</f>
        <v>0</v>
      </c>
      <c r="H522" s="266">
        <v>0</v>
      </c>
      <c r="I522" s="267">
        <f>E522*H522</f>
        <v>0</v>
      </c>
      <c r="J522" s="266">
        <v>0</v>
      </c>
      <c r="K522" s="267">
        <f>E522*J522</f>
        <v>0</v>
      </c>
      <c r="O522" s="259">
        <v>2</v>
      </c>
      <c r="AA522" s="232">
        <v>1</v>
      </c>
      <c r="AB522" s="232">
        <v>1</v>
      </c>
      <c r="AC522" s="232">
        <v>1</v>
      </c>
      <c r="AZ522" s="232">
        <v>1</v>
      </c>
      <c r="BA522" s="232">
        <f>IF(AZ522=1,G522,0)</f>
        <v>0</v>
      </c>
      <c r="BB522" s="232">
        <f>IF(AZ522=2,G522,0)</f>
        <v>0</v>
      </c>
      <c r="BC522" s="232">
        <f>IF(AZ522=3,G522,0)</f>
        <v>0</v>
      </c>
      <c r="BD522" s="232">
        <f>IF(AZ522=4,G522,0)</f>
        <v>0</v>
      </c>
      <c r="BE522" s="232">
        <f>IF(AZ522=5,G522,0)</f>
        <v>0</v>
      </c>
      <c r="CA522" s="259">
        <v>1</v>
      </c>
      <c r="CB522" s="259">
        <v>1</v>
      </c>
    </row>
    <row r="523" spans="1:80" x14ac:dyDescent="0.2">
      <c r="A523" s="268"/>
      <c r="B523" s="271"/>
      <c r="C523" s="331" t="s">
        <v>628</v>
      </c>
      <c r="D523" s="332"/>
      <c r="E523" s="272">
        <v>34.020000000000003</v>
      </c>
      <c r="F523" s="273"/>
      <c r="G523" s="274"/>
      <c r="H523" s="275"/>
      <c r="I523" s="269"/>
      <c r="J523" s="276"/>
      <c r="K523" s="269"/>
      <c r="M523" s="270" t="s">
        <v>628</v>
      </c>
      <c r="O523" s="259"/>
    </row>
    <row r="524" spans="1:80" x14ac:dyDescent="0.2">
      <c r="A524" s="268"/>
      <c r="B524" s="271"/>
      <c r="C524" s="331" t="s">
        <v>629</v>
      </c>
      <c r="D524" s="332"/>
      <c r="E524" s="272">
        <v>2.415</v>
      </c>
      <c r="F524" s="273"/>
      <c r="G524" s="274"/>
      <c r="H524" s="275"/>
      <c r="I524" s="269"/>
      <c r="J524" s="276"/>
      <c r="K524" s="269"/>
      <c r="M524" s="270" t="s">
        <v>629</v>
      </c>
      <c r="O524" s="259"/>
    </row>
    <row r="525" spans="1:80" x14ac:dyDescent="0.2">
      <c r="A525" s="268"/>
      <c r="B525" s="271"/>
      <c r="C525" s="331" t="s">
        <v>630</v>
      </c>
      <c r="D525" s="332"/>
      <c r="E525" s="272">
        <v>24.57</v>
      </c>
      <c r="F525" s="273"/>
      <c r="G525" s="274"/>
      <c r="H525" s="275"/>
      <c r="I525" s="269"/>
      <c r="J525" s="276"/>
      <c r="K525" s="269"/>
      <c r="M525" s="270" t="s">
        <v>630</v>
      </c>
      <c r="O525" s="259"/>
    </row>
    <row r="526" spans="1:80" x14ac:dyDescent="0.2">
      <c r="A526" s="268"/>
      <c r="B526" s="271"/>
      <c r="C526" s="331" t="s">
        <v>631</v>
      </c>
      <c r="D526" s="332"/>
      <c r="E526" s="272">
        <v>0.81</v>
      </c>
      <c r="F526" s="273"/>
      <c r="G526" s="274"/>
      <c r="H526" s="275"/>
      <c r="I526" s="269"/>
      <c r="J526" s="276"/>
      <c r="K526" s="269"/>
      <c r="M526" s="270" t="s">
        <v>631</v>
      </c>
      <c r="O526" s="259"/>
    </row>
    <row r="527" spans="1:80" x14ac:dyDescent="0.2">
      <c r="A527" s="268"/>
      <c r="B527" s="271"/>
      <c r="C527" s="331" t="s">
        <v>632</v>
      </c>
      <c r="D527" s="332"/>
      <c r="E527" s="272">
        <v>1.62</v>
      </c>
      <c r="F527" s="273"/>
      <c r="G527" s="274"/>
      <c r="H527" s="275"/>
      <c r="I527" s="269"/>
      <c r="J527" s="276"/>
      <c r="K527" s="269"/>
      <c r="M527" s="270" t="s">
        <v>632</v>
      </c>
      <c r="O527" s="259"/>
    </row>
    <row r="528" spans="1:80" x14ac:dyDescent="0.2">
      <c r="A528" s="268"/>
      <c r="B528" s="271"/>
      <c r="C528" s="331" t="s">
        <v>633</v>
      </c>
      <c r="D528" s="332"/>
      <c r="E528" s="272">
        <v>34.020000000000003</v>
      </c>
      <c r="F528" s="273"/>
      <c r="G528" s="274"/>
      <c r="H528" s="275"/>
      <c r="I528" s="269"/>
      <c r="J528" s="276"/>
      <c r="K528" s="269"/>
      <c r="M528" s="270" t="s">
        <v>633</v>
      </c>
      <c r="O528" s="259"/>
    </row>
    <row r="529" spans="1:80" x14ac:dyDescent="0.2">
      <c r="A529" s="268"/>
      <c r="B529" s="271"/>
      <c r="C529" s="331" t="s">
        <v>634</v>
      </c>
      <c r="D529" s="332"/>
      <c r="E529" s="272">
        <v>2.16</v>
      </c>
      <c r="F529" s="273"/>
      <c r="G529" s="274"/>
      <c r="H529" s="275"/>
      <c r="I529" s="269"/>
      <c r="J529" s="276"/>
      <c r="K529" s="269"/>
      <c r="M529" s="270" t="s">
        <v>634</v>
      </c>
      <c r="O529" s="259"/>
    </row>
    <row r="530" spans="1:80" x14ac:dyDescent="0.2">
      <c r="A530" s="268"/>
      <c r="B530" s="271"/>
      <c r="C530" s="331" t="s">
        <v>631</v>
      </c>
      <c r="D530" s="332"/>
      <c r="E530" s="272">
        <v>0.81</v>
      </c>
      <c r="F530" s="273"/>
      <c r="G530" s="274"/>
      <c r="H530" s="275"/>
      <c r="I530" s="269"/>
      <c r="J530" s="276"/>
      <c r="K530" s="269"/>
      <c r="M530" s="270" t="s">
        <v>631</v>
      </c>
      <c r="O530" s="259"/>
    </row>
    <row r="531" spans="1:80" x14ac:dyDescent="0.2">
      <c r="A531" s="260">
        <v>68</v>
      </c>
      <c r="B531" s="261" t="s">
        <v>635</v>
      </c>
      <c r="C531" s="262" t="s">
        <v>636</v>
      </c>
      <c r="D531" s="263" t="s">
        <v>165</v>
      </c>
      <c r="E531" s="264">
        <v>5.0999999999999996</v>
      </c>
      <c r="F531" s="264">
        <v>0</v>
      </c>
      <c r="G531" s="265">
        <f>E531*F531</f>
        <v>0</v>
      </c>
      <c r="H531" s="266">
        <v>0</v>
      </c>
      <c r="I531" s="267">
        <f>E531*H531</f>
        <v>0</v>
      </c>
      <c r="J531" s="266">
        <v>0</v>
      </c>
      <c r="K531" s="267">
        <f>E531*J531</f>
        <v>0</v>
      </c>
      <c r="O531" s="259">
        <v>2</v>
      </c>
      <c r="AA531" s="232">
        <v>1</v>
      </c>
      <c r="AB531" s="232">
        <v>1</v>
      </c>
      <c r="AC531" s="232">
        <v>1</v>
      </c>
      <c r="AZ531" s="232">
        <v>1</v>
      </c>
      <c r="BA531" s="232">
        <f>IF(AZ531=1,G531,0)</f>
        <v>0</v>
      </c>
      <c r="BB531" s="232">
        <f>IF(AZ531=2,G531,0)</f>
        <v>0</v>
      </c>
      <c r="BC531" s="232">
        <f>IF(AZ531=3,G531,0)</f>
        <v>0</v>
      </c>
      <c r="BD531" s="232">
        <f>IF(AZ531=4,G531,0)</f>
        <v>0</v>
      </c>
      <c r="BE531" s="232">
        <f>IF(AZ531=5,G531,0)</f>
        <v>0</v>
      </c>
      <c r="CA531" s="259">
        <v>1</v>
      </c>
      <c r="CB531" s="259">
        <v>1</v>
      </c>
    </row>
    <row r="532" spans="1:80" x14ac:dyDescent="0.2">
      <c r="A532" s="268"/>
      <c r="B532" s="271"/>
      <c r="C532" s="331" t="s">
        <v>637</v>
      </c>
      <c r="D532" s="332"/>
      <c r="E532" s="272">
        <v>2.5</v>
      </c>
      <c r="F532" s="273"/>
      <c r="G532" s="274"/>
      <c r="H532" s="275"/>
      <c r="I532" s="269"/>
      <c r="J532" s="276"/>
      <c r="K532" s="269"/>
      <c r="M532" s="270" t="s">
        <v>637</v>
      </c>
      <c r="O532" s="259"/>
    </row>
    <row r="533" spans="1:80" x14ac:dyDescent="0.2">
      <c r="A533" s="268"/>
      <c r="B533" s="271"/>
      <c r="C533" s="331" t="s">
        <v>638</v>
      </c>
      <c r="D533" s="332"/>
      <c r="E533" s="272">
        <v>2.6</v>
      </c>
      <c r="F533" s="273"/>
      <c r="G533" s="274"/>
      <c r="H533" s="275"/>
      <c r="I533" s="269"/>
      <c r="J533" s="276"/>
      <c r="K533" s="269"/>
      <c r="M533" s="270" t="s">
        <v>638</v>
      </c>
      <c r="O533" s="259"/>
    </row>
    <row r="534" spans="1:80" x14ac:dyDescent="0.2">
      <c r="A534" s="260">
        <v>69</v>
      </c>
      <c r="B534" s="261" t="s">
        <v>639</v>
      </c>
      <c r="C534" s="262" t="s">
        <v>640</v>
      </c>
      <c r="D534" s="263" t="s">
        <v>165</v>
      </c>
      <c r="E534" s="264">
        <v>55.356999999999999</v>
      </c>
      <c r="F534" s="264">
        <v>0</v>
      </c>
      <c r="G534" s="265">
        <f>E534*F534</f>
        <v>0</v>
      </c>
      <c r="H534" s="266">
        <v>1.1700000000001199E-3</v>
      </c>
      <c r="I534" s="267">
        <f>E534*H534</f>
        <v>6.4767690000006636E-2</v>
      </c>
      <c r="J534" s="266">
        <v>0</v>
      </c>
      <c r="K534" s="267">
        <f>E534*J534</f>
        <v>0</v>
      </c>
      <c r="O534" s="259">
        <v>2</v>
      </c>
      <c r="AA534" s="232">
        <v>1</v>
      </c>
      <c r="AB534" s="232">
        <v>1</v>
      </c>
      <c r="AC534" s="232">
        <v>1</v>
      </c>
      <c r="AZ534" s="232">
        <v>1</v>
      </c>
      <c r="BA534" s="232">
        <f>IF(AZ534=1,G534,0)</f>
        <v>0</v>
      </c>
      <c r="BB534" s="232">
        <f>IF(AZ534=2,G534,0)</f>
        <v>0</v>
      </c>
      <c r="BC534" s="232">
        <f>IF(AZ534=3,G534,0)</f>
        <v>0</v>
      </c>
      <c r="BD534" s="232">
        <f>IF(AZ534=4,G534,0)</f>
        <v>0</v>
      </c>
      <c r="BE534" s="232">
        <f>IF(AZ534=5,G534,0)</f>
        <v>0</v>
      </c>
      <c r="CA534" s="259">
        <v>1</v>
      </c>
      <c r="CB534" s="259">
        <v>1</v>
      </c>
    </row>
    <row r="535" spans="1:80" x14ac:dyDescent="0.2">
      <c r="A535" s="268"/>
      <c r="B535" s="271"/>
      <c r="C535" s="331" t="s">
        <v>641</v>
      </c>
      <c r="D535" s="332"/>
      <c r="E535" s="272">
        <v>34.671999999999997</v>
      </c>
      <c r="F535" s="273"/>
      <c r="G535" s="274"/>
      <c r="H535" s="275"/>
      <c r="I535" s="269"/>
      <c r="J535" s="276"/>
      <c r="K535" s="269"/>
      <c r="M535" s="270" t="s">
        <v>641</v>
      </c>
      <c r="O535" s="259"/>
    </row>
    <row r="536" spans="1:80" x14ac:dyDescent="0.2">
      <c r="A536" s="268"/>
      <c r="B536" s="271"/>
      <c r="C536" s="331" t="s">
        <v>642</v>
      </c>
      <c r="D536" s="332"/>
      <c r="E536" s="272">
        <v>15.366</v>
      </c>
      <c r="F536" s="273"/>
      <c r="G536" s="274"/>
      <c r="H536" s="275"/>
      <c r="I536" s="269"/>
      <c r="J536" s="276"/>
      <c r="K536" s="269"/>
      <c r="M536" s="270" t="s">
        <v>642</v>
      </c>
      <c r="O536" s="259"/>
    </row>
    <row r="537" spans="1:80" x14ac:dyDescent="0.2">
      <c r="A537" s="268"/>
      <c r="B537" s="271"/>
      <c r="C537" s="331" t="s">
        <v>643</v>
      </c>
      <c r="D537" s="332"/>
      <c r="E537" s="272">
        <v>5.319</v>
      </c>
      <c r="F537" s="273"/>
      <c r="G537" s="274"/>
      <c r="H537" s="275"/>
      <c r="I537" s="269"/>
      <c r="J537" s="276"/>
      <c r="K537" s="269"/>
      <c r="M537" s="270" t="s">
        <v>643</v>
      </c>
      <c r="O537" s="259"/>
    </row>
    <row r="538" spans="1:80" x14ac:dyDescent="0.2">
      <c r="A538" s="260">
        <v>70</v>
      </c>
      <c r="B538" s="261" t="s">
        <v>644</v>
      </c>
      <c r="C538" s="262" t="s">
        <v>645</v>
      </c>
      <c r="D538" s="263" t="s">
        <v>565</v>
      </c>
      <c r="E538" s="264">
        <v>1</v>
      </c>
      <c r="F538" s="264">
        <v>0</v>
      </c>
      <c r="G538" s="265">
        <f>E538*F538</f>
        <v>0</v>
      </c>
      <c r="H538" s="266">
        <v>0</v>
      </c>
      <c r="I538" s="267">
        <f>E538*H538</f>
        <v>0</v>
      </c>
      <c r="J538" s="266"/>
      <c r="K538" s="267">
        <f>E538*J538</f>
        <v>0</v>
      </c>
      <c r="O538" s="259">
        <v>2</v>
      </c>
      <c r="AA538" s="232">
        <v>12</v>
      </c>
      <c r="AB538" s="232">
        <v>0</v>
      </c>
      <c r="AC538" s="232">
        <v>70</v>
      </c>
      <c r="AZ538" s="232">
        <v>1</v>
      </c>
      <c r="BA538" s="232">
        <f>IF(AZ538=1,G538,0)</f>
        <v>0</v>
      </c>
      <c r="BB538" s="232">
        <f>IF(AZ538=2,G538,0)</f>
        <v>0</v>
      </c>
      <c r="BC538" s="232">
        <f>IF(AZ538=3,G538,0)</f>
        <v>0</v>
      </c>
      <c r="BD538" s="232">
        <f>IF(AZ538=4,G538,0)</f>
        <v>0</v>
      </c>
      <c r="BE538" s="232">
        <f>IF(AZ538=5,G538,0)</f>
        <v>0</v>
      </c>
      <c r="CA538" s="259">
        <v>12</v>
      </c>
      <c r="CB538" s="259">
        <v>0</v>
      </c>
    </row>
    <row r="539" spans="1:80" x14ac:dyDescent="0.2">
      <c r="A539" s="260">
        <v>71</v>
      </c>
      <c r="B539" s="261" t="s">
        <v>646</v>
      </c>
      <c r="C539" s="262" t="s">
        <v>647</v>
      </c>
      <c r="D539" s="263" t="s">
        <v>565</v>
      </c>
      <c r="E539" s="264">
        <v>1</v>
      </c>
      <c r="F539" s="264">
        <v>0</v>
      </c>
      <c r="G539" s="265">
        <f>E539*F539</f>
        <v>0</v>
      </c>
      <c r="H539" s="266">
        <v>0</v>
      </c>
      <c r="I539" s="267">
        <f>E539*H539</f>
        <v>0</v>
      </c>
      <c r="J539" s="266"/>
      <c r="K539" s="267">
        <f>E539*J539</f>
        <v>0</v>
      </c>
      <c r="O539" s="259">
        <v>2</v>
      </c>
      <c r="AA539" s="232">
        <v>12</v>
      </c>
      <c r="AB539" s="232">
        <v>0</v>
      </c>
      <c r="AC539" s="232">
        <v>71</v>
      </c>
      <c r="AZ539" s="232">
        <v>1</v>
      </c>
      <c r="BA539" s="232">
        <f>IF(AZ539=1,G539,0)</f>
        <v>0</v>
      </c>
      <c r="BB539" s="232">
        <f>IF(AZ539=2,G539,0)</f>
        <v>0</v>
      </c>
      <c r="BC539" s="232">
        <f>IF(AZ539=3,G539,0)</f>
        <v>0</v>
      </c>
      <c r="BD539" s="232">
        <f>IF(AZ539=4,G539,0)</f>
        <v>0</v>
      </c>
      <c r="BE539" s="232">
        <f>IF(AZ539=5,G539,0)</f>
        <v>0</v>
      </c>
      <c r="CA539" s="259">
        <v>12</v>
      </c>
      <c r="CB539" s="259">
        <v>0</v>
      </c>
    </row>
    <row r="540" spans="1:80" ht="22.5" x14ac:dyDescent="0.2">
      <c r="A540" s="260">
        <v>72</v>
      </c>
      <c r="B540" s="261" t="s">
        <v>648</v>
      </c>
      <c r="C540" s="262" t="s">
        <v>649</v>
      </c>
      <c r="D540" s="263" t="s">
        <v>565</v>
      </c>
      <c r="E540" s="264">
        <v>1</v>
      </c>
      <c r="F540" s="264">
        <v>0</v>
      </c>
      <c r="G540" s="265">
        <f>E540*F540</f>
        <v>0</v>
      </c>
      <c r="H540" s="266">
        <v>0</v>
      </c>
      <c r="I540" s="267">
        <f>E540*H540</f>
        <v>0</v>
      </c>
      <c r="J540" s="266"/>
      <c r="K540" s="267">
        <f>E540*J540</f>
        <v>0</v>
      </c>
      <c r="O540" s="259">
        <v>2</v>
      </c>
      <c r="AA540" s="232">
        <v>12</v>
      </c>
      <c r="AB540" s="232">
        <v>0</v>
      </c>
      <c r="AC540" s="232">
        <v>72</v>
      </c>
      <c r="AZ540" s="232">
        <v>1</v>
      </c>
      <c r="BA540" s="232">
        <f>IF(AZ540=1,G540,0)</f>
        <v>0</v>
      </c>
      <c r="BB540" s="232">
        <f>IF(AZ540=2,G540,0)</f>
        <v>0</v>
      </c>
      <c r="BC540" s="232">
        <f>IF(AZ540=3,G540,0)</f>
        <v>0</v>
      </c>
      <c r="BD540" s="232">
        <f>IF(AZ540=4,G540,0)</f>
        <v>0</v>
      </c>
      <c r="BE540" s="232">
        <f>IF(AZ540=5,G540,0)</f>
        <v>0</v>
      </c>
      <c r="CA540" s="259">
        <v>12</v>
      </c>
      <c r="CB540" s="259">
        <v>0</v>
      </c>
    </row>
    <row r="541" spans="1:80" x14ac:dyDescent="0.2">
      <c r="A541" s="260">
        <v>73</v>
      </c>
      <c r="B541" s="261" t="s">
        <v>650</v>
      </c>
      <c r="C541" s="262" t="s">
        <v>651</v>
      </c>
      <c r="D541" s="263" t="s">
        <v>652</v>
      </c>
      <c r="E541" s="264">
        <v>100</v>
      </c>
      <c r="F541" s="264">
        <v>0</v>
      </c>
      <c r="G541" s="265">
        <f>E541*F541</f>
        <v>0</v>
      </c>
      <c r="H541" s="266">
        <v>0</v>
      </c>
      <c r="I541" s="267">
        <f>E541*H541</f>
        <v>0</v>
      </c>
      <c r="J541" s="266"/>
      <c r="K541" s="267">
        <f>E541*J541</f>
        <v>0</v>
      </c>
      <c r="O541" s="259">
        <v>2</v>
      </c>
      <c r="AA541" s="232">
        <v>12</v>
      </c>
      <c r="AB541" s="232">
        <v>0</v>
      </c>
      <c r="AC541" s="232">
        <v>73</v>
      </c>
      <c r="AZ541" s="232">
        <v>1</v>
      </c>
      <c r="BA541" s="232">
        <f>IF(AZ541=1,G541,0)</f>
        <v>0</v>
      </c>
      <c r="BB541" s="232">
        <f>IF(AZ541=2,G541,0)</f>
        <v>0</v>
      </c>
      <c r="BC541" s="232">
        <f>IF(AZ541=3,G541,0)</f>
        <v>0</v>
      </c>
      <c r="BD541" s="232">
        <f>IF(AZ541=4,G541,0)</f>
        <v>0</v>
      </c>
      <c r="BE541" s="232">
        <f>IF(AZ541=5,G541,0)</f>
        <v>0</v>
      </c>
      <c r="CA541" s="259">
        <v>12</v>
      </c>
      <c r="CB541" s="259">
        <v>0</v>
      </c>
    </row>
    <row r="542" spans="1:80" ht="22.5" x14ac:dyDescent="0.2">
      <c r="A542" s="260">
        <v>74</v>
      </c>
      <c r="B542" s="261" t="s">
        <v>653</v>
      </c>
      <c r="C542" s="262" t="s">
        <v>654</v>
      </c>
      <c r="D542" s="263" t="s">
        <v>565</v>
      </c>
      <c r="E542" s="264">
        <v>1</v>
      </c>
      <c r="F542" s="264">
        <v>0</v>
      </c>
      <c r="G542" s="265">
        <f>E542*F542</f>
        <v>0</v>
      </c>
      <c r="H542" s="266">
        <v>0</v>
      </c>
      <c r="I542" s="267">
        <f>E542*H542</f>
        <v>0</v>
      </c>
      <c r="J542" s="266"/>
      <c r="K542" s="267">
        <f>E542*J542</f>
        <v>0</v>
      </c>
      <c r="O542" s="259">
        <v>2</v>
      </c>
      <c r="AA542" s="232">
        <v>12</v>
      </c>
      <c r="AB542" s="232">
        <v>0</v>
      </c>
      <c r="AC542" s="232">
        <v>74</v>
      </c>
      <c r="AZ542" s="232">
        <v>1</v>
      </c>
      <c r="BA542" s="232">
        <f>IF(AZ542=1,G542,0)</f>
        <v>0</v>
      </c>
      <c r="BB542" s="232">
        <f>IF(AZ542=2,G542,0)</f>
        <v>0</v>
      </c>
      <c r="BC542" s="232">
        <f>IF(AZ542=3,G542,0)</f>
        <v>0</v>
      </c>
      <c r="BD542" s="232">
        <f>IF(AZ542=4,G542,0)</f>
        <v>0</v>
      </c>
      <c r="BE542" s="232">
        <f>IF(AZ542=5,G542,0)</f>
        <v>0</v>
      </c>
      <c r="CA542" s="259">
        <v>12</v>
      </c>
      <c r="CB542" s="259">
        <v>0</v>
      </c>
    </row>
    <row r="543" spans="1:80" x14ac:dyDescent="0.2">
      <c r="A543" s="277"/>
      <c r="B543" s="278" t="s">
        <v>101</v>
      </c>
      <c r="C543" s="279" t="s">
        <v>575</v>
      </c>
      <c r="D543" s="280"/>
      <c r="E543" s="281"/>
      <c r="F543" s="282"/>
      <c r="G543" s="283">
        <f>SUM(G476:G542)</f>
        <v>0</v>
      </c>
      <c r="H543" s="284"/>
      <c r="I543" s="285">
        <f>SUM(I476:I542)</f>
        <v>6.4767690000006636E-2</v>
      </c>
      <c r="J543" s="284"/>
      <c r="K543" s="285">
        <f>SUM(K476:K542)</f>
        <v>0</v>
      </c>
      <c r="O543" s="259">
        <v>4</v>
      </c>
      <c r="BA543" s="286">
        <f>SUM(BA476:BA542)</f>
        <v>0</v>
      </c>
      <c r="BB543" s="286">
        <f>SUM(BB476:BB542)</f>
        <v>0</v>
      </c>
      <c r="BC543" s="286">
        <f>SUM(BC476:BC542)</f>
        <v>0</v>
      </c>
      <c r="BD543" s="286">
        <f>SUM(BD476:BD542)</f>
        <v>0</v>
      </c>
      <c r="BE543" s="286">
        <f>SUM(BE476:BE542)</f>
        <v>0</v>
      </c>
    </row>
    <row r="544" spans="1:80" x14ac:dyDescent="0.2">
      <c r="A544" s="249" t="s">
        <v>97</v>
      </c>
      <c r="B544" s="250" t="s">
        <v>655</v>
      </c>
      <c r="C544" s="251" t="s">
        <v>656</v>
      </c>
      <c r="D544" s="252"/>
      <c r="E544" s="253"/>
      <c r="F544" s="253"/>
      <c r="G544" s="254"/>
      <c r="H544" s="255"/>
      <c r="I544" s="256"/>
      <c r="J544" s="257"/>
      <c r="K544" s="258"/>
      <c r="O544" s="259">
        <v>1</v>
      </c>
    </row>
    <row r="545" spans="1:80" x14ac:dyDescent="0.2">
      <c r="A545" s="260">
        <v>75</v>
      </c>
      <c r="B545" s="261" t="s">
        <v>658</v>
      </c>
      <c r="C545" s="262" t="s">
        <v>659</v>
      </c>
      <c r="D545" s="263" t="s">
        <v>138</v>
      </c>
      <c r="E545" s="264">
        <v>28.080500000000001</v>
      </c>
      <c r="F545" s="264">
        <v>0</v>
      </c>
      <c r="G545" s="265">
        <f>E545*F545</f>
        <v>0</v>
      </c>
      <c r="H545" s="266">
        <v>0</v>
      </c>
      <c r="I545" s="267">
        <f>E545*H545</f>
        <v>0</v>
      </c>
      <c r="J545" s="266">
        <v>0</v>
      </c>
      <c r="K545" s="267">
        <f>E545*J545</f>
        <v>0</v>
      </c>
      <c r="O545" s="259">
        <v>2</v>
      </c>
      <c r="AA545" s="232">
        <v>1</v>
      </c>
      <c r="AB545" s="232">
        <v>1</v>
      </c>
      <c r="AC545" s="232">
        <v>1</v>
      </c>
      <c r="AZ545" s="232">
        <v>1</v>
      </c>
      <c r="BA545" s="232">
        <f>IF(AZ545=1,G545,0)</f>
        <v>0</v>
      </c>
      <c r="BB545" s="232">
        <f>IF(AZ545=2,G545,0)</f>
        <v>0</v>
      </c>
      <c r="BC545" s="232">
        <f>IF(AZ545=3,G545,0)</f>
        <v>0</v>
      </c>
      <c r="BD545" s="232">
        <f>IF(AZ545=4,G545,0)</f>
        <v>0</v>
      </c>
      <c r="BE545" s="232">
        <f>IF(AZ545=5,G545,0)</f>
        <v>0</v>
      </c>
      <c r="CA545" s="259">
        <v>1</v>
      </c>
      <c r="CB545" s="259">
        <v>1</v>
      </c>
    </row>
    <row r="546" spans="1:80" x14ac:dyDescent="0.2">
      <c r="A546" s="268"/>
      <c r="B546" s="271"/>
      <c r="C546" s="331" t="s">
        <v>660</v>
      </c>
      <c r="D546" s="332"/>
      <c r="E546" s="272">
        <v>2.0381999999999998</v>
      </c>
      <c r="F546" s="273"/>
      <c r="G546" s="274"/>
      <c r="H546" s="275"/>
      <c r="I546" s="269"/>
      <c r="J546" s="276"/>
      <c r="K546" s="269"/>
      <c r="M546" s="270" t="s">
        <v>660</v>
      </c>
      <c r="O546" s="259"/>
    </row>
    <row r="547" spans="1:80" x14ac:dyDescent="0.2">
      <c r="A547" s="268"/>
      <c r="B547" s="271"/>
      <c r="C547" s="331" t="s">
        <v>661</v>
      </c>
      <c r="D547" s="332"/>
      <c r="E547" s="272">
        <v>-1.3173999999999999</v>
      </c>
      <c r="F547" s="273"/>
      <c r="G547" s="274"/>
      <c r="H547" s="275"/>
      <c r="I547" s="269"/>
      <c r="J547" s="276"/>
      <c r="K547" s="269"/>
      <c r="M547" s="270" t="s">
        <v>661</v>
      </c>
      <c r="O547" s="259"/>
    </row>
    <row r="548" spans="1:80" x14ac:dyDescent="0.2">
      <c r="A548" s="268"/>
      <c r="B548" s="271"/>
      <c r="C548" s="331" t="s">
        <v>662</v>
      </c>
      <c r="D548" s="332"/>
      <c r="E548" s="272">
        <v>2.4466000000000001</v>
      </c>
      <c r="F548" s="273"/>
      <c r="G548" s="274"/>
      <c r="H548" s="275"/>
      <c r="I548" s="269"/>
      <c r="J548" s="276"/>
      <c r="K548" s="269"/>
      <c r="M548" s="270" t="s">
        <v>662</v>
      </c>
      <c r="O548" s="259"/>
    </row>
    <row r="549" spans="1:80" x14ac:dyDescent="0.2">
      <c r="A549" s="268"/>
      <c r="B549" s="271"/>
      <c r="C549" s="331" t="s">
        <v>663</v>
      </c>
      <c r="D549" s="332"/>
      <c r="E549" s="272">
        <v>-1.296</v>
      </c>
      <c r="F549" s="273"/>
      <c r="G549" s="274"/>
      <c r="H549" s="275"/>
      <c r="I549" s="269"/>
      <c r="J549" s="276"/>
      <c r="K549" s="269"/>
      <c r="M549" s="270" t="s">
        <v>663</v>
      </c>
      <c r="O549" s="259"/>
    </row>
    <row r="550" spans="1:80" x14ac:dyDescent="0.2">
      <c r="A550" s="268"/>
      <c r="B550" s="271"/>
      <c r="C550" s="331" t="s">
        <v>664</v>
      </c>
      <c r="D550" s="332"/>
      <c r="E550" s="272">
        <v>2.0005999999999999</v>
      </c>
      <c r="F550" s="273"/>
      <c r="G550" s="274"/>
      <c r="H550" s="275"/>
      <c r="I550" s="269"/>
      <c r="J550" s="276"/>
      <c r="K550" s="269"/>
      <c r="M550" s="270" t="s">
        <v>664</v>
      </c>
      <c r="O550" s="259"/>
    </row>
    <row r="551" spans="1:80" x14ac:dyDescent="0.2">
      <c r="A551" s="268"/>
      <c r="B551" s="271"/>
      <c r="C551" s="331" t="s">
        <v>663</v>
      </c>
      <c r="D551" s="332"/>
      <c r="E551" s="272">
        <v>-1.296</v>
      </c>
      <c r="F551" s="273"/>
      <c r="G551" s="274"/>
      <c r="H551" s="275"/>
      <c r="I551" s="269"/>
      <c r="J551" s="276"/>
      <c r="K551" s="269"/>
      <c r="M551" s="270" t="s">
        <v>663</v>
      </c>
      <c r="O551" s="259"/>
    </row>
    <row r="552" spans="1:80" x14ac:dyDescent="0.2">
      <c r="A552" s="268"/>
      <c r="B552" s="271"/>
      <c r="C552" s="331" t="s">
        <v>665</v>
      </c>
      <c r="D552" s="332"/>
      <c r="E552" s="272">
        <v>2.0339999999999998</v>
      </c>
      <c r="F552" s="273"/>
      <c r="G552" s="274"/>
      <c r="H552" s="275"/>
      <c r="I552" s="269"/>
      <c r="J552" s="276"/>
      <c r="K552" s="269"/>
      <c r="M552" s="270" t="s">
        <v>665</v>
      </c>
      <c r="O552" s="259"/>
    </row>
    <row r="553" spans="1:80" x14ac:dyDescent="0.2">
      <c r="A553" s="268"/>
      <c r="B553" s="271"/>
      <c r="C553" s="331" t="s">
        <v>663</v>
      </c>
      <c r="D553" s="332"/>
      <c r="E553" s="272">
        <v>-1.296</v>
      </c>
      <c r="F553" s="273"/>
      <c r="G553" s="274"/>
      <c r="H553" s="275"/>
      <c r="I553" s="269"/>
      <c r="J553" s="276"/>
      <c r="K553" s="269"/>
      <c r="M553" s="270" t="s">
        <v>663</v>
      </c>
      <c r="O553" s="259"/>
    </row>
    <row r="554" spans="1:80" x14ac:dyDescent="0.2">
      <c r="A554" s="268"/>
      <c r="B554" s="271"/>
      <c r="C554" s="331" t="s">
        <v>666</v>
      </c>
      <c r="D554" s="332"/>
      <c r="E554" s="272">
        <v>1.2837000000000001</v>
      </c>
      <c r="F554" s="273"/>
      <c r="G554" s="274"/>
      <c r="H554" s="275"/>
      <c r="I554" s="269"/>
      <c r="J554" s="276"/>
      <c r="K554" s="269"/>
      <c r="M554" s="270" t="s">
        <v>666</v>
      </c>
      <c r="O554" s="259"/>
    </row>
    <row r="555" spans="1:80" x14ac:dyDescent="0.2">
      <c r="A555" s="268"/>
      <c r="B555" s="271"/>
      <c r="C555" s="331" t="s">
        <v>667</v>
      </c>
      <c r="D555" s="332"/>
      <c r="E555" s="272">
        <v>-0.64800000000000002</v>
      </c>
      <c r="F555" s="273"/>
      <c r="G555" s="274"/>
      <c r="H555" s="275"/>
      <c r="I555" s="269"/>
      <c r="J555" s="276"/>
      <c r="K555" s="269"/>
      <c r="M555" s="270" t="s">
        <v>667</v>
      </c>
      <c r="O555" s="259"/>
    </row>
    <row r="556" spans="1:80" x14ac:dyDescent="0.2">
      <c r="A556" s="268"/>
      <c r="B556" s="271"/>
      <c r="C556" s="331" t="s">
        <v>668</v>
      </c>
      <c r="D556" s="332"/>
      <c r="E556" s="272">
        <v>1.1045</v>
      </c>
      <c r="F556" s="273"/>
      <c r="G556" s="274"/>
      <c r="H556" s="275"/>
      <c r="I556" s="269"/>
      <c r="J556" s="276"/>
      <c r="K556" s="269"/>
      <c r="M556" s="270" t="s">
        <v>668</v>
      </c>
      <c r="O556" s="259"/>
    </row>
    <row r="557" spans="1:80" x14ac:dyDescent="0.2">
      <c r="A557" s="268"/>
      <c r="B557" s="271"/>
      <c r="C557" s="331" t="s">
        <v>669</v>
      </c>
      <c r="D557" s="332"/>
      <c r="E557" s="272">
        <v>-0.93210000000000004</v>
      </c>
      <c r="F557" s="273"/>
      <c r="G557" s="274"/>
      <c r="H557" s="275"/>
      <c r="I557" s="269"/>
      <c r="J557" s="276"/>
      <c r="K557" s="269"/>
      <c r="M557" s="270" t="s">
        <v>669</v>
      </c>
      <c r="O557" s="259"/>
    </row>
    <row r="558" spans="1:80" x14ac:dyDescent="0.2">
      <c r="A558" s="268"/>
      <c r="B558" s="271"/>
      <c r="C558" s="331" t="s">
        <v>670</v>
      </c>
      <c r="D558" s="332"/>
      <c r="E558" s="272">
        <v>1.9048</v>
      </c>
      <c r="F558" s="273"/>
      <c r="G558" s="274"/>
      <c r="H558" s="275"/>
      <c r="I558" s="269"/>
      <c r="J558" s="276"/>
      <c r="K558" s="269"/>
      <c r="M558" s="270" t="s">
        <v>670</v>
      </c>
      <c r="O558" s="259"/>
    </row>
    <row r="559" spans="1:80" x14ac:dyDescent="0.2">
      <c r="A559" s="268"/>
      <c r="B559" s="271"/>
      <c r="C559" s="331" t="s">
        <v>671</v>
      </c>
      <c r="D559" s="332"/>
      <c r="E559" s="272">
        <v>-1.296</v>
      </c>
      <c r="F559" s="273"/>
      <c r="G559" s="274"/>
      <c r="H559" s="275"/>
      <c r="I559" s="269"/>
      <c r="J559" s="276"/>
      <c r="K559" s="269"/>
      <c r="M559" s="270" t="s">
        <v>671</v>
      </c>
      <c r="O559" s="259"/>
    </row>
    <row r="560" spans="1:80" x14ac:dyDescent="0.2">
      <c r="A560" s="268"/>
      <c r="B560" s="271"/>
      <c r="C560" s="331" t="s">
        <v>672</v>
      </c>
      <c r="D560" s="332"/>
      <c r="E560" s="272">
        <v>1.9131</v>
      </c>
      <c r="F560" s="273"/>
      <c r="G560" s="274"/>
      <c r="H560" s="275"/>
      <c r="I560" s="269"/>
      <c r="J560" s="276"/>
      <c r="K560" s="269"/>
      <c r="M560" s="270" t="s">
        <v>672</v>
      </c>
      <c r="O560" s="259"/>
    </row>
    <row r="561" spans="1:15" x14ac:dyDescent="0.2">
      <c r="A561" s="268"/>
      <c r="B561" s="271"/>
      <c r="C561" s="331" t="s">
        <v>673</v>
      </c>
      <c r="D561" s="332"/>
      <c r="E561" s="272">
        <v>-1.512</v>
      </c>
      <c r="F561" s="273"/>
      <c r="G561" s="274"/>
      <c r="H561" s="275"/>
      <c r="I561" s="269"/>
      <c r="J561" s="276"/>
      <c r="K561" s="269"/>
      <c r="M561" s="270" t="s">
        <v>673</v>
      </c>
      <c r="O561" s="259"/>
    </row>
    <row r="562" spans="1:15" x14ac:dyDescent="0.2">
      <c r="A562" s="268"/>
      <c r="B562" s="271"/>
      <c r="C562" s="331" t="s">
        <v>674</v>
      </c>
      <c r="D562" s="332"/>
      <c r="E562" s="272">
        <v>0.83109999999999995</v>
      </c>
      <c r="F562" s="273"/>
      <c r="G562" s="274"/>
      <c r="H562" s="275"/>
      <c r="I562" s="269"/>
      <c r="J562" s="276"/>
      <c r="K562" s="269"/>
      <c r="M562" s="270" t="s">
        <v>674</v>
      </c>
      <c r="O562" s="259"/>
    </row>
    <row r="563" spans="1:15" x14ac:dyDescent="0.2">
      <c r="A563" s="268"/>
      <c r="B563" s="271"/>
      <c r="C563" s="331" t="s">
        <v>675</v>
      </c>
      <c r="D563" s="332"/>
      <c r="E563" s="272">
        <v>-0.75600000000000001</v>
      </c>
      <c r="F563" s="273"/>
      <c r="G563" s="274"/>
      <c r="H563" s="275"/>
      <c r="I563" s="269"/>
      <c r="J563" s="276"/>
      <c r="K563" s="269"/>
      <c r="M563" s="270" t="s">
        <v>675</v>
      </c>
      <c r="O563" s="259"/>
    </row>
    <row r="564" spans="1:15" x14ac:dyDescent="0.2">
      <c r="A564" s="268"/>
      <c r="B564" s="271"/>
      <c r="C564" s="331" t="s">
        <v>676</v>
      </c>
      <c r="D564" s="332"/>
      <c r="E564" s="272">
        <v>1.9256</v>
      </c>
      <c r="F564" s="273"/>
      <c r="G564" s="274"/>
      <c r="H564" s="275"/>
      <c r="I564" s="269"/>
      <c r="J564" s="276"/>
      <c r="K564" s="269"/>
      <c r="M564" s="270" t="s">
        <v>676</v>
      </c>
      <c r="O564" s="259"/>
    </row>
    <row r="565" spans="1:15" x14ac:dyDescent="0.2">
      <c r="A565" s="268"/>
      <c r="B565" s="271"/>
      <c r="C565" s="331" t="s">
        <v>673</v>
      </c>
      <c r="D565" s="332"/>
      <c r="E565" s="272">
        <v>-1.512</v>
      </c>
      <c r="F565" s="273"/>
      <c r="G565" s="274"/>
      <c r="H565" s="275"/>
      <c r="I565" s="269"/>
      <c r="J565" s="276"/>
      <c r="K565" s="269"/>
      <c r="M565" s="270" t="s">
        <v>673</v>
      </c>
      <c r="O565" s="259"/>
    </row>
    <row r="566" spans="1:15" x14ac:dyDescent="0.2">
      <c r="A566" s="268"/>
      <c r="B566" s="271"/>
      <c r="C566" s="331" t="s">
        <v>677</v>
      </c>
      <c r="D566" s="332"/>
      <c r="E566" s="272">
        <v>0.84089999999999998</v>
      </c>
      <c r="F566" s="273"/>
      <c r="G566" s="274"/>
      <c r="H566" s="275"/>
      <c r="I566" s="269"/>
      <c r="J566" s="276"/>
      <c r="K566" s="269"/>
      <c r="M566" s="270" t="s">
        <v>677</v>
      </c>
      <c r="O566" s="259"/>
    </row>
    <row r="567" spans="1:15" x14ac:dyDescent="0.2">
      <c r="A567" s="268"/>
      <c r="B567" s="271"/>
      <c r="C567" s="331" t="s">
        <v>678</v>
      </c>
      <c r="D567" s="332"/>
      <c r="E567" s="272">
        <v>1.2879</v>
      </c>
      <c r="F567" s="273"/>
      <c r="G567" s="274"/>
      <c r="H567" s="275"/>
      <c r="I567" s="269"/>
      <c r="J567" s="276"/>
      <c r="K567" s="269"/>
      <c r="M567" s="270" t="s">
        <v>678</v>
      </c>
      <c r="O567" s="259"/>
    </row>
    <row r="568" spans="1:15" x14ac:dyDescent="0.2">
      <c r="A568" s="268"/>
      <c r="B568" s="271"/>
      <c r="C568" s="331" t="s">
        <v>675</v>
      </c>
      <c r="D568" s="332"/>
      <c r="E568" s="272">
        <v>-0.75600000000000001</v>
      </c>
      <c r="F568" s="273"/>
      <c r="G568" s="274"/>
      <c r="H568" s="275"/>
      <c r="I568" s="269"/>
      <c r="J568" s="276"/>
      <c r="K568" s="269"/>
      <c r="M568" s="270" t="s">
        <v>675</v>
      </c>
      <c r="O568" s="259"/>
    </row>
    <row r="569" spans="1:15" x14ac:dyDescent="0.2">
      <c r="A569" s="268"/>
      <c r="B569" s="271"/>
      <c r="C569" s="331" t="s">
        <v>665</v>
      </c>
      <c r="D569" s="332"/>
      <c r="E569" s="272">
        <v>2.0339999999999998</v>
      </c>
      <c r="F569" s="273"/>
      <c r="G569" s="274"/>
      <c r="H569" s="275"/>
      <c r="I569" s="269"/>
      <c r="J569" s="276"/>
      <c r="K569" s="269"/>
      <c r="M569" s="270" t="s">
        <v>665</v>
      </c>
      <c r="O569" s="259"/>
    </row>
    <row r="570" spans="1:15" x14ac:dyDescent="0.2">
      <c r="A570" s="268"/>
      <c r="B570" s="271"/>
      <c r="C570" s="331" t="s">
        <v>679</v>
      </c>
      <c r="D570" s="332"/>
      <c r="E570" s="272">
        <v>3.3176999999999999</v>
      </c>
      <c r="F570" s="273"/>
      <c r="G570" s="274"/>
      <c r="H570" s="275"/>
      <c r="I570" s="269"/>
      <c r="J570" s="276"/>
      <c r="K570" s="269"/>
      <c r="M570" s="270" t="s">
        <v>679</v>
      </c>
      <c r="O570" s="259"/>
    </row>
    <row r="571" spans="1:15" x14ac:dyDescent="0.2">
      <c r="A571" s="268"/>
      <c r="B571" s="271"/>
      <c r="C571" s="331" t="s">
        <v>664</v>
      </c>
      <c r="D571" s="332"/>
      <c r="E571" s="272">
        <v>2.0005999999999999</v>
      </c>
      <c r="F571" s="273"/>
      <c r="G571" s="274"/>
      <c r="H571" s="275"/>
      <c r="I571" s="269"/>
      <c r="J571" s="276"/>
      <c r="K571" s="269"/>
      <c r="M571" s="270" t="s">
        <v>664</v>
      </c>
      <c r="O571" s="259"/>
    </row>
    <row r="572" spans="1:15" x14ac:dyDescent="0.2">
      <c r="A572" s="268"/>
      <c r="B572" s="271"/>
      <c r="C572" s="331" t="s">
        <v>680</v>
      </c>
      <c r="D572" s="332"/>
      <c r="E572" s="272">
        <v>1.2921</v>
      </c>
      <c r="F572" s="273"/>
      <c r="G572" s="274"/>
      <c r="H572" s="275"/>
      <c r="I572" s="269"/>
      <c r="J572" s="276"/>
      <c r="K572" s="269"/>
      <c r="M572" s="270" t="s">
        <v>680</v>
      </c>
      <c r="O572" s="259"/>
    </row>
    <row r="573" spans="1:15" x14ac:dyDescent="0.2">
      <c r="A573" s="268"/>
      <c r="B573" s="271"/>
      <c r="C573" s="331" t="s">
        <v>681</v>
      </c>
      <c r="D573" s="332"/>
      <c r="E573" s="272">
        <v>1.3004</v>
      </c>
      <c r="F573" s="273"/>
      <c r="G573" s="274"/>
      <c r="H573" s="275"/>
      <c r="I573" s="269"/>
      <c r="J573" s="276"/>
      <c r="K573" s="269"/>
      <c r="M573" s="270" t="s">
        <v>681</v>
      </c>
      <c r="O573" s="259"/>
    </row>
    <row r="574" spans="1:15" x14ac:dyDescent="0.2">
      <c r="A574" s="268"/>
      <c r="B574" s="271"/>
      <c r="C574" s="331" t="s">
        <v>682</v>
      </c>
      <c r="D574" s="332"/>
      <c r="E574" s="272">
        <v>-5.1840000000000002</v>
      </c>
      <c r="F574" s="273"/>
      <c r="G574" s="274"/>
      <c r="H574" s="275"/>
      <c r="I574" s="269"/>
      <c r="J574" s="276"/>
      <c r="K574" s="269"/>
      <c r="M574" s="270" t="s">
        <v>682</v>
      </c>
      <c r="O574" s="259"/>
    </row>
    <row r="575" spans="1:15" x14ac:dyDescent="0.2">
      <c r="A575" s="268"/>
      <c r="B575" s="271"/>
      <c r="C575" s="331" t="s">
        <v>683</v>
      </c>
      <c r="D575" s="332"/>
      <c r="E575" s="272">
        <v>-0.32400000000000001</v>
      </c>
      <c r="F575" s="273"/>
      <c r="G575" s="274"/>
      <c r="H575" s="275"/>
      <c r="I575" s="269"/>
      <c r="J575" s="276"/>
      <c r="K575" s="269"/>
      <c r="M575" s="270" t="s">
        <v>683</v>
      </c>
      <c r="O575" s="259"/>
    </row>
    <row r="576" spans="1:15" x14ac:dyDescent="0.2">
      <c r="A576" s="268"/>
      <c r="B576" s="271"/>
      <c r="C576" s="331" t="s">
        <v>684</v>
      </c>
      <c r="D576" s="332"/>
      <c r="E576" s="272">
        <v>-0.40129999999999999</v>
      </c>
      <c r="F576" s="273"/>
      <c r="G576" s="274"/>
      <c r="H576" s="275"/>
      <c r="I576" s="269"/>
      <c r="J576" s="276"/>
      <c r="K576" s="269"/>
      <c r="M576" s="270" t="s">
        <v>684</v>
      </c>
      <c r="O576" s="259"/>
    </row>
    <row r="577" spans="1:15" x14ac:dyDescent="0.2">
      <c r="A577" s="268"/>
      <c r="B577" s="271"/>
      <c r="C577" s="331" t="s">
        <v>685</v>
      </c>
      <c r="D577" s="332"/>
      <c r="E577" s="272">
        <v>2.1368999999999998</v>
      </c>
      <c r="F577" s="273"/>
      <c r="G577" s="274"/>
      <c r="H577" s="275"/>
      <c r="I577" s="269"/>
      <c r="J577" s="276"/>
      <c r="K577" s="269"/>
      <c r="M577" s="270" t="s">
        <v>685</v>
      </c>
      <c r="O577" s="259"/>
    </row>
    <row r="578" spans="1:15" x14ac:dyDescent="0.2">
      <c r="A578" s="268"/>
      <c r="B578" s="271"/>
      <c r="C578" s="331" t="s">
        <v>686</v>
      </c>
      <c r="D578" s="332"/>
      <c r="E578" s="272">
        <v>2.1019999999999999</v>
      </c>
      <c r="F578" s="273"/>
      <c r="G578" s="274"/>
      <c r="H578" s="275"/>
      <c r="I578" s="269"/>
      <c r="J578" s="276"/>
      <c r="K578" s="269"/>
      <c r="M578" s="270" t="s">
        <v>686</v>
      </c>
      <c r="O578" s="259"/>
    </row>
    <row r="579" spans="1:15" x14ac:dyDescent="0.2">
      <c r="A579" s="268"/>
      <c r="B579" s="271"/>
      <c r="C579" s="331" t="s">
        <v>687</v>
      </c>
      <c r="D579" s="332"/>
      <c r="E579" s="272">
        <v>2.0802</v>
      </c>
      <c r="F579" s="273"/>
      <c r="G579" s="274"/>
      <c r="H579" s="275"/>
      <c r="I579" s="269"/>
      <c r="J579" s="276"/>
      <c r="K579" s="269"/>
      <c r="M579" s="270" t="s">
        <v>687</v>
      </c>
      <c r="O579" s="259"/>
    </row>
    <row r="580" spans="1:15" x14ac:dyDescent="0.2">
      <c r="A580" s="268"/>
      <c r="B580" s="271"/>
      <c r="C580" s="331" t="s">
        <v>687</v>
      </c>
      <c r="D580" s="332"/>
      <c r="E580" s="272">
        <v>2.0802</v>
      </c>
      <c r="F580" s="273"/>
      <c r="G580" s="274"/>
      <c r="H580" s="275"/>
      <c r="I580" s="269"/>
      <c r="J580" s="276"/>
      <c r="K580" s="269"/>
      <c r="M580" s="270" t="s">
        <v>687</v>
      </c>
      <c r="O580" s="259"/>
    </row>
    <row r="581" spans="1:15" x14ac:dyDescent="0.2">
      <c r="A581" s="268"/>
      <c r="B581" s="271"/>
      <c r="C581" s="331" t="s">
        <v>688</v>
      </c>
      <c r="D581" s="332"/>
      <c r="E581" s="272">
        <v>2.1194000000000002</v>
      </c>
      <c r="F581" s="273"/>
      <c r="G581" s="274"/>
      <c r="H581" s="275"/>
      <c r="I581" s="269"/>
      <c r="J581" s="276"/>
      <c r="K581" s="269"/>
      <c r="M581" s="270" t="s">
        <v>688</v>
      </c>
      <c r="O581" s="259"/>
    </row>
    <row r="582" spans="1:15" x14ac:dyDescent="0.2">
      <c r="A582" s="268"/>
      <c r="B582" s="271"/>
      <c r="C582" s="331" t="s">
        <v>689</v>
      </c>
      <c r="D582" s="332"/>
      <c r="E582" s="272">
        <v>1.3519000000000001</v>
      </c>
      <c r="F582" s="273"/>
      <c r="G582" s="274"/>
      <c r="H582" s="275"/>
      <c r="I582" s="269"/>
      <c r="J582" s="276"/>
      <c r="K582" s="269"/>
      <c r="M582" s="270" t="s">
        <v>689</v>
      </c>
      <c r="O582" s="259"/>
    </row>
    <row r="583" spans="1:15" x14ac:dyDescent="0.2">
      <c r="A583" s="268"/>
      <c r="B583" s="271"/>
      <c r="C583" s="331" t="s">
        <v>690</v>
      </c>
      <c r="D583" s="332"/>
      <c r="E583" s="272">
        <v>0.9899</v>
      </c>
      <c r="F583" s="273"/>
      <c r="G583" s="274"/>
      <c r="H583" s="275"/>
      <c r="I583" s="269"/>
      <c r="J583" s="276"/>
      <c r="K583" s="269"/>
      <c r="M583" s="270" t="s">
        <v>690</v>
      </c>
      <c r="O583" s="259"/>
    </row>
    <row r="584" spans="1:15" x14ac:dyDescent="0.2">
      <c r="A584" s="268"/>
      <c r="B584" s="271"/>
      <c r="C584" s="331" t="s">
        <v>691</v>
      </c>
      <c r="D584" s="332"/>
      <c r="E584" s="272">
        <v>1.3781000000000001</v>
      </c>
      <c r="F584" s="273"/>
      <c r="G584" s="274"/>
      <c r="H584" s="275"/>
      <c r="I584" s="269"/>
      <c r="J584" s="276"/>
      <c r="K584" s="269"/>
      <c r="M584" s="270" t="s">
        <v>691</v>
      </c>
      <c r="O584" s="259"/>
    </row>
    <row r="585" spans="1:15" x14ac:dyDescent="0.2">
      <c r="A585" s="268"/>
      <c r="B585" s="271"/>
      <c r="C585" s="331" t="s">
        <v>686</v>
      </c>
      <c r="D585" s="332"/>
      <c r="E585" s="272">
        <v>2.1019999999999999</v>
      </c>
      <c r="F585" s="273"/>
      <c r="G585" s="274"/>
      <c r="H585" s="275"/>
      <c r="I585" s="269"/>
      <c r="J585" s="276"/>
      <c r="K585" s="269"/>
      <c r="M585" s="270" t="s">
        <v>686</v>
      </c>
      <c r="O585" s="259"/>
    </row>
    <row r="586" spans="1:15" x14ac:dyDescent="0.2">
      <c r="A586" s="268"/>
      <c r="B586" s="271"/>
      <c r="C586" s="331" t="s">
        <v>689</v>
      </c>
      <c r="D586" s="332"/>
      <c r="E586" s="272">
        <v>1.3519000000000001</v>
      </c>
      <c r="F586" s="273"/>
      <c r="G586" s="274"/>
      <c r="H586" s="275"/>
      <c r="I586" s="269"/>
      <c r="J586" s="276"/>
      <c r="K586" s="269"/>
      <c r="M586" s="270" t="s">
        <v>689</v>
      </c>
      <c r="O586" s="259"/>
    </row>
    <row r="587" spans="1:15" x14ac:dyDescent="0.2">
      <c r="A587" s="268"/>
      <c r="B587" s="271"/>
      <c r="C587" s="331" t="s">
        <v>692</v>
      </c>
      <c r="D587" s="332"/>
      <c r="E587" s="272">
        <v>2.1979000000000002</v>
      </c>
      <c r="F587" s="273"/>
      <c r="G587" s="274"/>
      <c r="H587" s="275"/>
      <c r="I587" s="269"/>
      <c r="J587" s="276"/>
      <c r="K587" s="269"/>
      <c r="M587" s="270" t="s">
        <v>692</v>
      </c>
      <c r="O587" s="259"/>
    </row>
    <row r="588" spans="1:15" x14ac:dyDescent="0.2">
      <c r="A588" s="268"/>
      <c r="B588" s="271"/>
      <c r="C588" s="331" t="s">
        <v>687</v>
      </c>
      <c r="D588" s="332"/>
      <c r="E588" s="272">
        <v>2.0802</v>
      </c>
      <c r="F588" s="273"/>
      <c r="G588" s="274"/>
      <c r="H588" s="275"/>
      <c r="I588" s="269"/>
      <c r="J588" s="276"/>
      <c r="K588" s="269"/>
      <c r="M588" s="270" t="s">
        <v>687</v>
      </c>
      <c r="O588" s="259"/>
    </row>
    <row r="589" spans="1:15" x14ac:dyDescent="0.2">
      <c r="A589" s="268"/>
      <c r="B589" s="271"/>
      <c r="C589" s="331" t="s">
        <v>693</v>
      </c>
      <c r="D589" s="332"/>
      <c r="E589" s="272">
        <v>1.1906000000000001</v>
      </c>
      <c r="F589" s="273"/>
      <c r="G589" s="274"/>
      <c r="H589" s="275"/>
      <c r="I589" s="269"/>
      <c r="J589" s="276"/>
      <c r="K589" s="269"/>
      <c r="M589" s="270" t="s">
        <v>693</v>
      </c>
      <c r="O589" s="259"/>
    </row>
    <row r="590" spans="1:15" x14ac:dyDescent="0.2">
      <c r="A590" s="268"/>
      <c r="B590" s="271"/>
      <c r="C590" s="331" t="s">
        <v>691</v>
      </c>
      <c r="D590" s="332"/>
      <c r="E590" s="272">
        <v>1.3781000000000001</v>
      </c>
      <c r="F590" s="273"/>
      <c r="G590" s="274"/>
      <c r="H590" s="275"/>
      <c r="I590" s="269"/>
      <c r="J590" s="276"/>
      <c r="K590" s="269"/>
      <c r="M590" s="270" t="s">
        <v>691</v>
      </c>
      <c r="O590" s="259"/>
    </row>
    <row r="591" spans="1:15" x14ac:dyDescent="0.2">
      <c r="A591" s="268"/>
      <c r="B591" s="271"/>
      <c r="C591" s="331" t="s">
        <v>694</v>
      </c>
      <c r="D591" s="332"/>
      <c r="E591" s="272">
        <v>2.1</v>
      </c>
      <c r="F591" s="273"/>
      <c r="G591" s="274"/>
      <c r="H591" s="275"/>
      <c r="I591" s="269"/>
      <c r="J591" s="276"/>
      <c r="K591" s="269"/>
      <c r="M591" s="270" t="s">
        <v>694</v>
      </c>
      <c r="O591" s="259"/>
    </row>
    <row r="592" spans="1:15" x14ac:dyDescent="0.2">
      <c r="A592" s="268"/>
      <c r="B592" s="271"/>
      <c r="C592" s="331" t="s">
        <v>695</v>
      </c>
      <c r="D592" s="332"/>
      <c r="E592" s="272">
        <v>-15.1389</v>
      </c>
      <c r="F592" s="273"/>
      <c r="G592" s="274"/>
      <c r="H592" s="275"/>
      <c r="I592" s="269"/>
      <c r="J592" s="276"/>
      <c r="K592" s="269"/>
      <c r="M592" s="270" t="s">
        <v>695</v>
      </c>
      <c r="O592" s="259"/>
    </row>
    <row r="593" spans="1:80" x14ac:dyDescent="0.2">
      <c r="A593" s="268"/>
      <c r="B593" s="271"/>
      <c r="C593" s="331" t="s">
        <v>696</v>
      </c>
      <c r="D593" s="332"/>
      <c r="E593" s="272">
        <v>-0.72089999999999999</v>
      </c>
      <c r="F593" s="273"/>
      <c r="G593" s="274"/>
      <c r="H593" s="275"/>
      <c r="I593" s="269"/>
      <c r="J593" s="276"/>
      <c r="K593" s="269"/>
      <c r="M593" s="270" t="s">
        <v>696</v>
      </c>
      <c r="O593" s="259"/>
    </row>
    <row r="594" spans="1:80" x14ac:dyDescent="0.2">
      <c r="A594" s="268"/>
      <c r="B594" s="271"/>
      <c r="C594" s="331" t="s">
        <v>697</v>
      </c>
      <c r="D594" s="332"/>
      <c r="E594" s="272">
        <v>-0.36049999999999999</v>
      </c>
      <c r="F594" s="273"/>
      <c r="G594" s="274"/>
      <c r="H594" s="275"/>
      <c r="I594" s="269"/>
      <c r="J594" s="276"/>
      <c r="K594" s="269"/>
      <c r="M594" s="270" t="s">
        <v>697</v>
      </c>
      <c r="O594" s="259"/>
    </row>
    <row r="595" spans="1:80" x14ac:dyDescent="0.2">
      <c r="A595" s="268"/>
      <c r="B595" s="271"/>
      <c r="C595" s="331" t="s">
        <v>698</v>
      </c>
      <c r="D595" s="332"/>
      <c r="E595" s="272">
        <v>3.7936000000000001</v>
      </c>
      <c r="F595" s="273"/>
      <c r="G595" s="274"/>
      <c r="H595" s="275"/>
      <c r="I595" s="269"/>
      <c r="J595" s="276"/>
      <c r="K595" s="269"/>
      <c r="M595" s="270" t="s">
        <v>698</v>
      </c>
      <c r="O595" s="259"/>
    </row>
    <row r="596" spans="1:80" x14ac:dyDescent="0.2">
      <c r="A596" s="268"/>
      <c r="B596" s="271"/>
      <c r="C596" s="331" t="s">
        <v>699</v>
      </c>
      <c r="D596" s="332"/>
      <c r="E596" s="272">
        <v>3.7936000000000001</v>
      </c>
      <c r="F596" s="273"/>
      <c r="G596" s="274"/>
      <c r="H596" s="275"/>
      <c r="I596" s="269"/>
      <c r="J596" s="276"/>
      <c r="K596" s="269"/>
      <c r="M596" s="270" t="s">
        <v>699</v>
      </c>
      <c r="O596" s="259"/>
    </row>
    <row r="597" spans="1:80" x14ac:dyDescent="0.2">
      <c r="A597" s="268"/>
      <c r="B597" s="271"/>
      <c r="C597" s="331" t="s">
        <v>700</v>
      </c>
      <c r="D597" s="332"/>
      <c r="E597" s="272">
        <v>-1.6548</v>
      </c>
      <c r="F597" s="273"/>
      <c r="G597" s="274"/>
      <c r="H597" s="275"/>
      <c r="I597" s="269"/>
      <c r="J597" s="276"/>
      <c r="K597" s="269"/>
      <c r="M597" s="270" t="s">
        <v>700</v>
      </c>
      <c r="O597" s="259"/>
    </row>
    <row r="598" spans="1:80" x14ac:dyDescent="0.2">
      <c r="A598" s="268"/>
      <c r="B598" s="271"/>
      <c r="C598" s="331" t="s">
        <v>701</v>
      </c>
      <c r="D598" s="332"/>
      <c r="E598" s="272">
        <v>0.7</v>
      </c>
      <c r="F598" s="273"/>
      <c r="G598" s="274"/>
      <c r="H598" s="275"/>
      <c r="I598" s="269"/>
      <c r="J598" s="276"/>
      <c r="K598" s="269"/>
      <c r="M598" s="270" t="s">
        <v>701</v>
      </c>
      <c r="O598" s="259"/>
    </row>
    <row r="599" spans="1:80" x14ac:dyDescent="0.2">
      <c r="A599" s="260">
        <v>76</v>
      </c>
      <c r="B599" s="261" t="s">
        <v>702</v>
      </c>
      <c r="C599" s="262" t="s">
        <v>703</v>
      </c>
      <c r="D599" s="263" t="s">
        <v>165</v>
      </c>
      <c r="E599" s="264">
        <v>377.7296</v>
      </c>
      <c r="F599" s="264">
        <v>0</v>
      </c>
      <c r="G599" s="265">
        <f>E599*F599</f>
        <v>0</v>
      </c>
      <c r="H599" s="266">
        <v>0</v>
      </c>
      <c r="I599" s="267">
        <f>E599*H599</f>
        <v>0</v>
      </c>
      <c r="J599" s="266">
        <v>0</v>
      </c>
      <c r="K599" s="267">
        <f>E599*J599</f>
        <v>0</v>
      </c>
      <c r="O599" s="259">
        <v>2</v>
      </c>
      <c r="AA599" s="232">
        <v>1</v>
      </c>
      <c r="AB599" s="232">
        <v>1</v>
      </c>
      <c r="AC599" s="232">
        <v>1</v>
      </c>
      <c r="AZ599" s="232">
        <v>1</v>
      </c>
      <c r="BA599" s="232">
        <f>IF(AZ599=1,G599,0)</f>
        <v>0</v>
      </c>
      <c r="BB599" s="232">
        <f>IF(AZ599=2,G599,0)</f>
        <v>0</v>
      </c>
      <c r="BC599" s="232">
        <f>IF(AZ599=3,G599,0)</f>
        <v>0</v>
      </c>
      <c r="BD599" s="232">
        <f>IF(AZ599=4,G599,0)</f>
        <v>0</v>
      </c>
      <c r="BE599" s="232">
        <f>IF(AZ599=5,G599,0)</f>
        <v>0</v>
      </c>
      <c r="CA599" s="259">
        <v>1</v>
      </c>
      <c r="CB599" s="259">
        <v>1</v>
      </c>
    </row>
    <row r="600" spans="1:80" x14ac:dyDescent="0.2">
      <c r="A600" s="268"/>
      <c r="B600" s="271"/>
      <c r="C600" s="331" t="s">
        <v>704</v>
      </c>
      <c r="D600" s="332"/>
      <c r="E600" s="272">
        <v>400.27199999999999</v>
      </c>
      <c r="F600" s="273"/>
      <c r="G600" s="274"/>
      <c r="H600" s="275"/>
      <c r="I600" s="269"/>
      <c r="J600" s="276"/>
      <c r="K600" s="269"/>
      <c r="M600" s="270" t="s">
        <v>704</v>
      </c>
      <c r="O600" s="259"/>
    </row>
    <row r="601" spans="1:80" x14ac:dyDescent="0.2">
      <c r="A601" s="268"/>
      <c r="B601" s="271"/>
      <c r="C601" s="331" t="s">
        <v>705</v>
      </c>
      <c r="D601" s="332"/>
      <c r="E601" s="272">
        <v>-22.542400000000001</v>
      </c>
      <c r="F601" s="273"/>
      <c r="G601" s="274"/>
      <c r="H601" s="275"/>
      <c r="I601" s="269"/>
      <c r="J601" s="276"/>
      <c r="K601" s="269"/>
      <c r="M601" s="270" t="s">
        <v>705</v>
      </c>
      <c r="O601" s="259"/>
    </row>
    <row r="602" spans="1:80" x14ac:dyDescent="0.2">
      <c r="A602" s="260">
        <v>77</v>
      </c>
      <c r="B602" s="261" t="s">
        <v>706</v>
      </c>
      <c r="C602" s="262" t="s">
        <v>707</v>
      </c>
      <c r="D602" s="263" t="s">
        <v>165</v>
      </c>
      <c r="E602" s="264">
        <v>165</v>
      </c>
      <c r="F602" s="264">
        <v>0</v>
      </c>
      <c r="G602" s="265">
        <f>E602*F602</f>
        <v>0</v>
      </c>
      <c r="H602" s="266">
        <v>0</v>
      </c>
      <c r="I602" s="267">
        <f>E602*H602</f>
        <v>0</v>
      </c>
      <c r="J602" s="266">
        <v>0</v>
      </c>
      <c r="K602" s="267">
        <f>E602*J602</f>
        <v>0</v>
      </c>
      <c r="O602" s="259">
        <v>2</v>
      </c>
      <c r="AA602" s="232">
        <v>1</v>
      </c>
      <c r="AB602" s="232">
        <v>1</v>
      </c>
      <c r="AC602" s="232">
        <v>1</v>
      </c>
      <c r="AZ602" s="232">
        <v>1</v>
      </c>
      <c r="BA602" s="232">
        <f>IF(AZ602=1,G602,0)</f>
        <v>0</v>
      </c>
      <c r="BB602" s="232">
        <f>IF(AZ602=2,G602,0)</f>
        <v>0</v>
      </c>
      <c r="BC602" s="232">
        <f>IF(AZ602=3,G602,0)</f>
        <v>0</v>
      </c>
      <c r="BD602" s="232">
        <f>IF(AZ602=4,G602,0)</f>
        <v>0</v>
      </c>
      <c r="BE602" s="232">
        <f>IF(AZ602=5,G602,0)</f>
        <v>0</v>
      </c>
      <c r="CA602" s="259">
        <v>1</v>
      </c>
      <c r="CB602" s="259">
        <v>1</v>
      </c>
    </row>
    <row r="603" spans="1:80" x14ac:dyDescent="0.2">
      <c r="A603" s="268"/>
      <c r="B603" s="271"/>
      <c r="C603" s="331" t="s">
        <v>708</v>
      </c>
      <c r="D603" s="332"/>
      <c r="E603" s="272">
        <v>165</v>
      </c>
      <c r="F603" s="273"/>
      <c r="G603" s="274"/>
      <c r="H603" s="275"/>
      <c r="I603" s="269"/>
      <c r="J603" s="276"/>
      <c r="K603" s="269"/>
      <c r="M603" s="270">
        <v>165</v>
      </c>
      <c r="O603" s="259"/>
    </row>
    <row r="604" spans="1:80" x14ac:dyDescent="0.2">
      <c r="A604" s="277"/>
      <c r="B604" s="278" t="s">
        <v>101</v>
      </c>
      <c r="C604" s="279" t="s">
        <v>657</v>
      </c>
      <c r="D604" s="280"/>
      <c r="E604" s="281"/>
      <c r="F604" s="282"/>
      <c r="G604" s="283">
        <f>SUM(G544:G603)</f>
        <v>0</v>
      </c>
      <c r="H604" s="284"/>
      <c r="I604" s="285">
        <f>SUM(I544:I603)</f>
        <v>0</v>
      </c>
      <c r="J604" s="284"/>
      <c r="K604" s="285">
        <f>SUM(K544:K603)</f>
        <v>0</v>
      </c>
      <c r="O604" s="259">
        <v>4</v>
      </c>
      <c r="BA604" s="286">
        <f>SUM(BA544:BA603)</f>
        <v>0</v>
      </c>
      <c r="BB604" s="286">
        <f>SUM(BB544:BB603)</f>
        <v>0</v>
      </c>
      <c r="BC604" s="286">
        <f>SUM(BC544:BC603)</f>
        <v>0</v>
      </c>
      <c r="BD604" s="286">
        <f>SUM(BD544:BD603)</f>
        <v>0</v>
      </c>
      <c r="BE604" s="286">
        <f>SUM(BE544:BE603)</f>
        <v>0</v>
      </c>
    </row>
    <row r="605" spans="1:80" x14ac:dyDescent="0.2">
      <c r="A605" s="249" t="s">
        <v>97</v>
      </c>
      <c r="B605" s="250" t="s">
        <v>709</v>
      </c>
      <c r="C605" s="251" t="s">
        <v>710</v>
      </c>
      <c r="D605" s="252"/>
      <c r="E605" s="253"/>
      <c r="F605" s="253"/>
      <c r="G605" s="254"/>
      <c r="H605" s="255"/>
      <c r="I605" s="256"/>
      <c r="J605" s="257"/>
      <c r="K605" s="258"/>
      <c r="O605" s="259">
        <v>1</v>
      </c>
    </row>
    <row r="606" spans="1:80" x14ac:dyDescent="0.2">
      <c r="A606" s="260">
        <v>78</v>
      </c>
      <c r="B606" s="261" t="s">
        <v>712</v>
      </c>
      <c r="C606" s="262" t="s">
        <v>713</v>
      </c>
      <c r="D606" s="263" t="s">
        <v>276</v>
      </c>
      <c r="E606" s="264">
        <v>718.30930000000001</v>
      </c>
      <c r="F606" s="264">
        <v>0</v>
      </c>
      <c r="G606" s="265">
        <f>E606*F606</f>
        <v>0</v>
      </c>
      <c r="H606" s="266">
        <v>0</v>
      </c>
      <c r="I606" s="267">
        <f>E606*H606</f>
        <v>0</v>
      </c>
      <c r="J606" s="266">
        <v>0</v>
      </c>
      <c r="K606" s="267">
        <f>E606*J606</f>
        <v>0</v>
      </c>
      <c r="O606" s="259">
        <v>2</v>
      </c>
      <c r="AA606" s="232">
        <v>1</v>
      </c>
      <c r="AB606" s="232">
        <v>1</v>
      </c>
      <c r="AC606" s="232">
        <v>1</v>
      </c>
      <c r="AZ606" s="232">
        <v>1</v>
      </c>
      <c r="BA606" s="232">
        <f>IF(AZ606=1,G606,0)</f>
        <v>0</v>
      </c>
      <c r="BB606" s="232">
        <f>IF(AZ606=2,G606,0)</f>
        <v>0</v>
      </c>
      <c r="BC606" s="232">
        <f>IF(AZ606=3,G606,0)</f>
        <v>0</v>
      </c>
      <c r="BD606" s="232">
        <f>IF(AZ606=4,G606,0)</f>
        <v>0</v>
      </c>
      <c r="BE606" s="232">
        <f>IF(AZ606=5,G606,0)</f>
        <v>0</v>
      </c>
      <c r="CA606" s="259">
        <v>1</v>
      </c>
      <c r="CB606" s="259">
        <v>1</v>
      </c>
    </row>
    <row r="607" spans="1:80" x14ac:dyDescent="0.2">
      <c r="A607" s="277"/>
      <c r="B607" s="278" t="s">
        <v>101</v>
      </c>
      <c r="C607" s="279" t="s">
        <v>711</v>
      </c>
      <c r="D607" s="280"/>
      <c r="E607" s="281"/>
      <c r="F607" s="282"/>
      <c r="G607" s="283">
        <f>SUM(G605:G606)</f>
        <v>0</v>
      </c>
      <c r="H607" s="284"/>
      <c r="I607" s="285">
        <f>SUM(I605:I606)</f>
        <v>0</v>
      </c>
      <c r="J607" s="284"/>
      <c r="K607" s="285">
        <f>SUM(K605:K606)</f>
        <v>0</v>
      </c>
      <c r="O607" s="259">
        <v>4</v>
      </c>
      <c r="BA607" s="286">
        <f>SUM(BA605:BA606)</f>
        <v>0</v>
      </c>
      <c r="BB607" s="286">
        <f>SUM(BB605:BB606)</f>
        <v>0</v>
      </c>
      <c r="BC607" s="286">
        <f>SUM(BC605:BC606)</f>
        <v>0</v>
      </c>
      <c r="BD607" s="286">
        <f>SUM(BD605:BD606)</f>
        <v>0</v>
      </c>
      <c r="BE607" s="286">
        <f>SUM(BE605:BE606)</f>
        <v>0</v>
      </c>
    </row>
    <row r="608" spans="1:80" x14ac:dyDescent="0.2">
      <c r="A608" s="249" t="s">
        <v>97</v>
      </c>
      <c r="B608" s="250" t="s">
        <v>714</v>
      </c>
      <c r="C608" s="251" t="s">
        <v>715</v>
      </c>
      <c r="D608" s="252"/>
      <c r="E608" s="253"/>
      <c r="F608" s="253"/>
      <c r="G608" s="254"/>
      <c r="H608" s="255"/>
      <c r="I608" s="256"/>
      <c r="J608" s="257"/>
      <c r="K608" s="258"/>
      <c r="O608" s="259">
        <v>1</v>
      </c>
    </row>
    <row r="609" spans="1:80" ht="22.5" x14ac:dyDescent="0.2">
      <c r="A609" s="260">
        <v>79</v>
      </c>
      <c r="B609" s="261" t="s">
        <v>717</v>
      </c>
      <c r="C609" s="262" t="s">
        <v>718</v>
      </c>
      <c r="D609" s="263" t="s">
        <v>165</v>
      </c>
      <c r="E609" s="264">
        <v>0.36</v>
      </c>
      <c r="F609" s="264">
        <v>0</v>
      </c>
      <c r="G609" s="265">
        <f>E609*F609</f>
        <v>0</v>
      </c>
      <c r="H609" s="266">
        <v>3.00000000000189E-4</v>
      </c>
      <c r="I609" s="267">
        <f>E609*H609</f>
        <v>1.0800000000006804E-4</v>
      </c>
      <c r="J609" s="266">
        <v>0</v>
      </c>
      <c r="K609" s="267">
        <f>E609*J609</f>
        <v>0</v>
      </c>
      <c r="O609" s="259">
        <v>2</v>
      </c>
      <c r="AA609" s="232">
        <v>1</v>
      </c>
      <c r="AB609" s="232">
        <v>7</v>
      </c>
      <c r="AC609" s="232">
        <v>7</v>
      </c>
      <c r="AZ609" s="232">
        <v>2</v>
      </c>
      <c r="BA609" s="232">
        <f>IF(AZ609=1,G609,0)</f>
        <v>0</v>
      </c>
      <c r="BB609" s="232">
        <f>IF(AZ609=2,G609,0)</f>
        <v>0</v>
      </c>
      <c r="BC609" s="232">
        <f>IF(AZ609=3,G609,0)</f>
        <v>0</v>
      </c>
      <c r="BD609" s="232">
        <f>IF(AZ609=4,G609,0)</f>
        <v>0</v>
      </c>
      <c r="BE609" s="232">
        <f>IF(AZ609=5,G609,0)</f>
        <v>0</v>
      </c>
      <c r="CA609" s="259">
        <v>1</v>
      </c>
      <c r="CB609" s="259">
        <v>7</v>
      </c>
    </row>
    <row r="610" spans="1:80" x14ac:dyDescent="0.2">
      <c r="A610" s="268"/>
      <c r="B610" s="271"/>
      <c r="C610" s="331" t="s">
        <v>719</v>
      </c>
      <c r="D610" s="332"/>
      <c r="E610" s="272">
        <v>0.36</v>
      </c>
      <c r="F610" s="273"/>
      <c r="G610" s="274"/>
      <c r="H610" s="275"/>
      <c r="I610" s="269"/>
      <c r="J610" s="276"/>
      <c r="K610" s="269"/>
      <c r="M610" s="270" t="s">
        <v>719</v>
      </c>
      <c r="O610" s="259"/>
    </row>
    <row r="611" spans="1:80" ht="22.5" x14ac:dyDescent="0.2">
      <c r="A611" s="260">
        <v>80</v>
      </c>
      <c r="B611" s="261" t="s">
        <v>720</v>
      </c>
      <c r="C611" s="262" t="s">
        <v>721</v>
      </c>
      <c r="D611" s="263" t="s">
        <v>165</v>
      </c>
      <c r="E611" s="264">
        <v>0.36</v>
      </c>
      <c r="F611" s="264">
        <v>0</v>
      </c>
      <c r="G611" s="265">
        <f>E611*F611</f>
        <v>0</v>
      </c>
      <c r="H611" s="266">
        <v>0</v>
      </c>
      <c r="I611" s="267">
        <f>E611*H611</f>
        <v>0</v>
      </c>
      <c r="J611" s="266">
        <v>0</v>
      </c>
      <c r="K611" s="267">
        <f>E611*J611</f>
        <v>0</v>
      </c>
      <c r="O611" s="259">
        <v>2</v>
      </c>
      <c r="AA611" s="232">
        <v>1</v>
      </c>
      <c r="AB611" s="232">
        <v>7</v>
      </c>
      <c r="AC611" s="232">
        <v>7</v>
      </c>
      <c r="AZ611" s="232">
        <v>2</v>
      </c>
      <c r="BA611" s="232">
        <f>IF(AZ611=1,G611,0)</f>
        <v>0</v>
      </c>
      <c r="BB611" s="232">
        <f>IF(AZ611=2,G611,0)</f>
        <v>0</v>
      </c>
      <c r="BC611" s="232">
        <f>IF(AZ611=3,G611,0)</f>
        <v>0</v>
      </c>
      <c r="BD611" s="232">
        <f>IF(AZ611=4,G611,0)</f>
        <v>0</v>
      </c>
      <c r="BE611" s="232">
        <f>IF(AZ611=5,G611,0)</f>
        <v>0</v>
      </c>
      <c r="CA611" s="259">
        <v>1</v>
      </c>
      <c r="CB611" s="259">
        <v>7</v>
      </c>
    </row>
    <row r="612" spans="1:80" x14ac:dyDescent="0.2">
      <c r="A612" s="268"/>
      <c r="B612" s="271"/>
      <c r="C612" s="331" t="s">
        <v>719</v>
      </c>
      <c r="D612" s="332"/>
      <c r="E612" s="272">
        <v>0.36</v>
      </c>
      <c r="F612" s="273"/>
      <c r="G612" s="274"/>
      <c r="H612" s="275"/>
      <c r="I612" s="269"/>
      <c r="J612" s="276"/>
      <c r="K612" s="269"/>
      <c r="M612" s="270" t="s">
        <v>719</v>
      </c>
      <c r="O612" s="259"/>
    </row>
    <row r="613" spans="1:80" ht="22.5" x14ac:dyDescent="0.2">
      <c r="A613" s="260">
        <v>81</v>
      </c>
      <c r="B613" s="261" t="s">
        <v>722</v>
      </c>
      <c r="C613" s="262" t="s">
        <v>723</v>
      </c>
      <c r="D613" s="263" t="s">
        <v>165</v>
      </c>
      <c r="E613" s="264">
        <v>80.244</v>
      </c>
      <c r="F613" s="264">
        <v>0</v>
      </c>
      <c r="G613" s="265">
        <f>E613*F613</f>
        <v>0</v>
      </c>
      <c r="H613" s="266">
        <v>0</v>
      </c>
      <c r="I613" s="267">
        <f>E613*H613</f>
        <v>0</v>
      </c>
      <c r="J613" s="266">
        <v>0</v>
      </c>
      <c r="K613" s="267">
        <f>E613*J613</f>
        <v>0</v>
      </c>
      <c r="O613" s="259">
        <v>2</v>
      </c>
      <c r="AA613" s="232">
        <v>1</v>
      </c>
      <c r="AB613" s="232">
        <v>7</v>
      </c>
      <c r="AC613" s="232">
        <v>7</v>
      </c>
      <c r="AZ613" s="232">
        <v>2</v>
      </c>
      <c r="BA613" s="232">
        <f>IF(AZ613=1,G613,0)</f>
        <v>0</v>
      </c>
      <c r="BB613" s="232">
        <f>IF(AZ613=2,G613,0)</f>
        <v>0</v>
      </c>
      <c r="BC613" s="232">
        <f>IF(AZ613=3,G613,0)</f>
        <v>0</v>
      </c>
      <c r="BD613" s="232">
        <f>IF(AZ613=4,G613,0)</f>
        <v>0</v>
      </c>
      <c r="BE613" s="232">
        <f>IF(AZ613=5,G613,0)</f>
        <v>0</v>
      </c>
      <c r="CA613" s="259">
        <v>1</v>
      </c>
      <c r="CB613" s="259">
        <v>7</v>
      </c>
    </row>
    <row r="614" spans="1:80" x14ac:dyDescent="0.2">
      <c r="A614" s="268"/>
      <c r="B614" s="271"/>
      <c r="C614" s="331" t="s">
        <v>724</v>
      </c>
      <c r="D614" s="332"/>
      <c r="E614" s="272">
        <v>56.084000000000003</v>
      </c>
      <c r="F614" s="273"/>
      <c r="G614" s="274"/>
      <c r="H614" s="275"/>
      <c r="I614" s="269"/>
      <c r="J614" s="276"/>
      <c r="K614" s="269"/>
      <c r="M614" s="270" t="s">
        <v>724</v>
      </c>
      <c r="O614" s="259"/>
    </row>
    <row r="615" spans="1:80" x14ac:dyDescent="0.2">
      <c r="A615" s="268"/>
      <c r="B615" s="271"/>
      <c r="C615" s="331" t="s">
        <v>725</v>
      </c>
      <c r="D615" s="332"/>
      <c r="E615" s="272">
        <v>24.16</v>
      </c>
      <c r="F615" s="273"/>
      <c r="G615" s="274"/>
      <c r="H615" s="275"/>
      <c r="I615" s="269"/>
      <c r="J615" s="276"/>
      <c r="K615" s="269"/>
      <c r="M615" s="270" t="s">
        <v>725</v>
      </c>
      <c r="O615" s="259"/>
    </row>
    <row r="616" spans="1:80" ht="22.5" x14ac:dyDescent="0.2">
      <c r="A616" s="260">
        <v>82</v>
      </c>
      <c r="B616" s="261" t="s">
        <v>726</v>
      </c>
      <c r="C616" s="297" t="s">
        <v>727</v>
      </c>
      <c r="D616" s="263" t="s">
        <v>165</v>
      </c>
      <c r="E616" s="264">
        <v>118.14</v>
      </c>
      <c r="F616" s="264">
        <v>0</v>
      </c>
      <c r="G616" s="265">
        <f>E616*F616</f>
        <v>0</v>
      </c>
      <c r="H616" s="266">
        <v>0</v>
      </c>
      <c r="I616" s="267">
        <f>E616*H616</f>
        <v>0</v>
      </c>
      <c r="J616" s="266">
        <v>0</v>
      </c>
      <c r="K616" s="267">
        <f>E616*J616</f>
        <v>0</v>
      </c>
      <c r="O616" s="259">
        <v>2</v>
      </c>
      <c r="AA616" s="232">
        <v>2</v>
      </c>
      <c r="AB616" s="232">
        <v>7</v>
      </c>
      <c r="AC616" s="232">
        <v>7</v>
      </c>
      <c r="AZ616" s="232">
        <v>2</v>
      </c>
      <c r="BA616" s="232">
        <f>IF(AZ616=1,G616,0)</f>
        <v>0</v>
      </c>
      <c r="BB616" s="232">
        <f>IF(AZ616=2,G616,0)</f>
        <v>0</v>
      </c>
      <c r="BC616" s="232">
        <f>IF(AZ616=3,G616,0)</f>
        <v>0</v>
      </c>
      <c r="BD616" s="232">
        <f>IF(AZ616=4,G616,0)</f>
        <v>0</v>
      </c>
      <c r="BE616" s="232">
        <f>IF(AZ616=5,G616,0)</f>
        <v>0</v>
      </c>
      <c r="CA616" s="259">
        <v>2</v>
      </c>
      <c r="CB616" s="259">
        <v>7</v>
      </c>
    </row>
    <row r="617" spans="1:80" x14ac:dyDescent="0.2">
      <c r="A617" s="268"/>
      <c r="B617" s="271"/>
      <c r="C617" s="331" t="s">
        <v>728</v>
      </c>
      <c r="D617" s="332"/>
      <c r="E617" s="272">
        <v>34.31</v>
      </c>
      <c r="F617" s="273"/>
      <c r="G617" s="274"/>
      <c r="H617" s="275"/>
      <c r="I617" s="269"/>
      <c r="J617" s="276"/>
      <c r="K617" s="269"/>
      <c r="M617" s="270" t="s">
        <v>728</v>
      </c>
      <c r="O617" s="259"/>
    </row>
    <row r="618" spans="1:80" x14ac:dyDescent="0.2">
      <c r="A618" s="268"/>
      <c r="B618" s="271"/>
      <c r="C618" s="331" t="s">
        <v>729</v>
      </c>
      <c r="D618" s="332"/>
      <c r="E618" s="272">
        <v>39.67</v>
      </c>
      <c r="F618" s="273"/>
      <c r="G618" s="274"/>
      <c r="H618" s="275"/>
      <c r="I618" s="269"/>
      <c r="J618" s="276"/>
      <c r="K618" s="269"/>
      <c r="M618" s="270" t="s">
        <v>729</v>
      </c>
      <c r="O618" s="259"/>
    </row>
    <row r="619" spans="1:80" x14ac:dyDescent="0.2">
      <c r="A619" s="268"/>
      <c r="B619" s="271"/>
      <c r="C619" s="331" t="s">
        <v>730</v>
      </c>
      <c r="D619" s="332"/>
      <c r="E619" s="272">
        <v>44.16</v>
      </c>
      <c r="F619" s="273"/>
      <c r="G619" s="274"/>
      <c r="H619" s="275"/>
      <c r="I619" s="269"/>
      <c r="J619" s="276"/>
      <c r="K619" s="269"/>
      <c r="M619" s="270" t="s">
        <v>730</v>
      </c>
      <c r="O619" s="259"/>
    </row>
    <row r="620" spans="1:80" x14ac:dyDescent="0.2">
      <c r="A620" s="260">
        <v>83</v>
      </c>
      <c r="B620" s="261" t="s">
        <v>731</v>
      </c>
      <c r="C620" s="262" t="s">
        <v>732</v>
      </c>
      <c r="D620" s="263" t="s">
        <v>12</v>
      </c>
      <c r="E620" s="264">
        <v>195.20439999999999</v>
      </c>
      <c r="F620" s="264">
        <v>0</v>
      </c>
      <c r="G620" s="265">
        <f>E620*F620</f>
        <v>0</v>
      </c>
      <c r="H620" s="266">
        <v>0</v>
      </c>
      <c r="I620" s="267">
        <f>E620*H620</f>
        <v>0</v>
      </c>
      <c r="J620" s="266">
        <v>0</v>
      </c>
      <c r="K620" s="267">
        <f>E620*J620</f>
        <v>0</v>
      </c>
      <c r="O620" s="259">
        <v>2</v>
      </c>
      <c r="AA620" s="232">
        <v>1</v>
      </c>
      <c r="AB620" s="232">
        <v>7</v>
      </c>
      <c r="AC620" s="232">
        <v>7</v>
      </c>
      <c r="AZ620" s="232">
        <v>2</v>
      </c>
      <c r="BA620" s="232">
        <f>IF(AZ620=1,G620,0)</f>
        <v>0</v>
      </c>
      <c r="BB620" s="232">
        <f>IF(AZ620=2,G620,0)</f>
        <v>0</v>
      </c>
      <c r="BC620" s="232">
        <f>IF(AZ620=3,G620,0)</f>
        <v>0</v>
      </c>
      <c r="BD620" s="232">
        <f>IF(AZ620=4,G620,0)</f>
        <v>0</v>
      </c>
      <c r="BE620" s="232">
        <f>IF(AZ620=5,G620,0)</f>
        <v>0</v>
      </c>
      <c r="CA620" s="259">
        <v>1</v>
      </c>
      <c r="CB620" s="259">
        <v>7</v>
      </c>
    </row>
    <row r="621" spans="1:80" x14ac:dyDescent="0.2">
      <c r="A621" s="277"/>
      <c r="B621" s="278" t="s">
        <v>101</v>
      </c>
      <c r="C621" s="279" t="s">
        <v>716</v>
      </c>
      <c r="D621" s="280"/>
      <c r="E621" s="281"/>
      <c r="F621" s="282"/>
      <c r="G621" s="283">
        <f>SUM(G608:G620)</f>
        <v>0</v>
      </c>
      <c r="H621" s="284"/>
      <c r="I621" s="285">
        <f>SUM(I608:I620)</f>
        <v>1.0800000000006804E-4</v>
      </c>
      <c r="J621" s="284"/>
      <c r="K621" s="285">
        <f>SUM(K608:K620)</f>
        <v>0</v>
      </c>
      <c r="O621" s="259">
        <v>4</v>
      </c>
      <c r="BA621" s="286">
        <f>SUM(BA608:BA620)</f>
        <v>0</v>
      </c>
      <c r="BB621" s="286">
        <f>SUM(BB608:BB620)</f>
        <v>0</v>
      </c>
      <c r="BC621" s="286">
        <f>SUM(BC608:BC620)</f>
        <v>0</v>
      </c>
      <c r="BD621" s="286">
        <f>SUM(BD608:BD620)</f>
        <v>0</v>
      </c>
      <c r="BE621" s="286">
        <f>SUM(BE608:BE620)</f>
        <v>0</v>
      </c>
    </row>
    <row r="622" spans="1:80" x14ac:dyDescent="0.2">
      <c r="A622" s="249" t="s">
        <v>97</v>
      </c>
      <c r="B622" s="250" t="s">
        <v>733</v>
      </c>
      <c r="C622" s="251" t="s">
        <v>734</v>
      </c>
      <c r="D622" s="252"/>
      <c r="E622" s="253"/>
      <c r="F622" s="253"/>
      <c r="G622" s="254"/>
      <c r="H622" s="255"/>
      <c r="I622" s="256"/>
      <c r="J622" s="257"/>
      <c r="K622" s="258"/>
      <c r="O622" s="259">
        <v>1</v>
      </c>
    </row>
    <row r="623" spans="1:80" ht="22.5" x14ac:dyDescent="0.2">
      <c r="A623" s="260">
        <v>84</v>
      </c>
      <c r="B623" s="261" t="s">
        <v>736</v>
      </c>
      <c r="C623" s="262" t="s">
        <v>737</v>
      </c>
      <c r="D623" s="263" t="s">
        <v>165</v>
      </c>
      <c r="E623" s="264">
        <v>420.34120000000001</v>
      </c>
      <c r="F623" s="264">
        <v>0</v>
      </c>
      <c r="G623" s="265">
        <f>E623*F623</f>
        <v>0</v>
      </c>
      <c r="H623" s="266">
        <v>0</v>
      </c>
      <c r="I623" s="267">
        <f>E623*H623</f>
        <v>0</v>
      </c>
      <c r="J623" s="266">
        <v>0</v>
      </c>
      <c r="K623" s="267">
        <f>E623*J623</f>
        <v>0</v>
      </c>
      <c r="O623" s="259">
        <v>2</v>
      </c>
      <c r="AA623" s="232">
        <v>1</v>
      </c>
      <c r="AB623" s="232">
        <v>7</v>
      </c>
      <c r="AC623" s="232">
        <v>7</v>
      </c>
      <c r="AZ623" s="232">
        <v>2</v>
      </c>
      <c r="BA623" s="232">
        <f>IF(AZ623=1,G623,0)</f>
        <v>0</v>
      </c>
      <c r="BB623" s="232">
        <f>IF(AZ623=2,G623,0)</f>
        <v>0</v>
      </c>
      <c r="BC623" s="232">
        <f>IF(AZ623=3,G623,0)</f>
        <v>0</v>
      </c>
      <c r="BD623" s="232">
        <f>IF(AZ623=4,G623,0)</f>
        <v>0</v>
      </c>
      <c r="BE623" s="232">
        <f>IF(AZ623=5,G623,0)</f>
        <v>0</v>
      </c>
      <c r="CA623" s="259">
        <v>1</v>
      </c>
      <c r="CB623" s="259">
        <v>7</v>
      </c>
    </row>
    <row r="624" spans="1:80" x14ac:dyDescent="0.2">
      <c r="A624" s="268"/>
      <c r="B624" s="271"/>
      <c r="C624" s="331" t="s">
        <v>738</v>
      </c>
      <c r="D624" s="332"/>
      <c r="E624" s="272">
        <v>420.34120000000001</v>
      </c>
      <c r="F624" s="273"/>
      <c r="G624" s="274"/>
      <c r="H624" s="275"/>
      <c r="I624" s="269"/>
      <c r="J624" s="276"/>
      <c r="K624" s="269"/>
      <c r="M624" s="270" t="s">
        <v>738</v>
      </c>
      <c r="O624" s="259"/>
    </row>
    <row r="625" spans="1:80" ht="22.5" x14ac:dyDescent="0.2">
      <c r="A625" s="260">
        <v>85</v>
      </c>
      <c r="B625" s="261" t="s">
        <v>739</v>
      </c>
      <c r="C625" s="262" t="s">
        <v>740</v>
      </c>
      <c r="D625" s="263" t="s">
        <v>165</v>
      </c>
      <c r="E625" s="264">
        <v>374.21620000000001</v>
      </c>
      <c r="F625" s="264">
        <v>0</v>
      </c>
      <c r="G625" s="265">
        <f>E625*F625</f>
        <v>0</v>
      </c>
      <c r="H625" s="266">
        <v>0</v>
      </c>
      <c r="I625" s="267">
        <f>E625*H625</f>
        <v>0</v>
      </c>
      <c r="J625" s="266">
        <v>0</v>
      </c>
      <c r="K625" s="267">
        <f>E625*J625</f>
        <v>0</v>
      </c>
      <c r="O625" s="259">
        <v>2</v>
      </c>
      <c r="AA625" s="232">
        <v>1</v>
      </c>
      <c r="AB625" s="232">
        <v>7</v>
      </c>
      <c r="AC625" s="232">
        <v>7</v>
      </c>
      <c r="AZ625" s="232">
        <v>2</v>
      </c>
      <c r="BA625" s="232">
        <f>IF(AZ625=1,G625,0)</f>
        <v>0</v>
      </c>
      <c r="BB625" s="232">
        <f>IF(AZ625=2,G625,0)</f>
        <v>0</v>
      </c>
      <c r="BC625" s="232">
        <f>IF(AZ625=3,G625,0)</f>
        <v>0</v>
      </c>
      <c r="BD625" s="232">
        <f>IF(AZ625=4,G625,0)</f>
        <v>0</v>
      </c>
      <c r="BE625" s="232">
        <f>IF(AZ625=5,G625,0)</f>
        <v>0</v>
      </c>
      <c r="CA625" s="259">
        <v>1</v>
      </c>
      <c r="CB625" s="259">
        <v>7</v>
      </c>
    </row>
    <row r="626" spans="1:80" x14ac:dyDescent="0.2">
      <c r="A626" s="268"/>
      <c r="B626" s="271"/>
      <c r="C626" s="331" t="s">
        <v>741</v>
      </c>
      <c r="D626" s="332"/>
      <c r="E626" s="272">
        <v>374.21620000000001</v>
      </c>
      <c r="F626" s="273"/>
      <c r="G626" s="274"/>
      <c r="H626" s="275"/>
      <c r="I626" s="269"/>
      <c r="J626" s="276"/>
      <c r="K626" s="269"/>
      <c r="M626" s="270" t="s">
        <v>741</v>
      </c>
      <c r="O626" s="259"/>
    </row>
    <row r="627" spans="1:80" x14ac:dyDescent="0.2">
      <c r="A627" s="260">
        <v>86</v>
      </c>
      <c r="B627" s="261" t="s">
        <v>742</v>
      </c>
      <c r="C627" s="262" t="s">
        <v>743</v>
      </c>
      <c r="D627" s="263" t="s">
        <v>165</v>
      </c>
      <c r="E627" s="264">
        <v>614.29</v>
      </c>
      <c r="F627" s="264">
        <v>0</v>
      </c>
      <c r="G627" s="265">
        <f>E627*F627</f>
        <v>0</v>
      </c>
      <c r="H627" s="266">
        <v>0</v>
      </c>
      <c r="I627" s="267">
        <f>E627*H627</f>
        <v>0</v>
      </c>
      <c r="J627" s="266">
        <v>0</v>
      </c>
      <c r="K627" s="267">
        <f>E627*J627</f>
        <v>0</v>
      </c>
      <c r="O627" s="259">
        <v>2</v>
      </c>
      <c r="AA627" s="232">
        <v>1</v>
      </c>
      <c r="AB627" s="232">
        <v>7</v>
      </c>
      <c r="AC627" s="232">
        <v>7</v>
      </c>
      <c r="AZ627" s="232">
        <v>2</v>
      </c>
      <c r="BA627" s="232">
        <f>IF(AZ627=1,G627,0)</f>
        <v>0</v>
      </c>
      <c r="BB627" s="232">
        <f>IF(AZ627=2,G627,0)</f>
        <v>0</v>
      </c>
      <c r="BC627" s="232">
        <f>IF(AZ627=3,G627,0)</f>
        <v>0</v>
      </c>
      <c r="BD627" s="232">
        <f>IF(AZ627=4,G627,0)</f>
        <v>0</v>
      </c>
      <c r="BE627" s="232">
        <f>IF(AZ627=5,G627,0)</f>
        <v>0</v>
      </c>
      <c r="CA627" s="259">
        <v>1</v>
      </c>
      <c r="CB627" s="259">
        <v>7</v>
      </c>
    </row>
    <row r="628" spans="1:80" ht="33.75" x14ac:dyDescent="0.2">
      <c r="A628" s="268"/>
      <c r="B628" s="271"/>
      <c r="C628" s="331" t="s">
        <v>533</v>
      </c>
      <c r="D628" s="332"/>
      <c r="E628" s="272">
        <v>253.8</v>
      </c>
      <c r="F628" s="273"/>
      <c r="G628" s="274"/>
      <c r="H628" s="275"/>
      <c r="I628" s="269"/>
      <c r="J628" s="276"/>
      <c r="K628" s="269"/>
      <c r="M628" s="270" t="s">
        <v>533</v>
      </c>
      <c r="O628" s="259"/>
    </row>
    <row r="629" spans="1:80" ht="33.75" x14ac:dyDescent="0.2">
      <c r="A629" s="268"/>
      <c r="B629" s="271"/>
      <c r="C629" s="331" t="s">
        <v>534</v>
      </c>
      <c r="D629" s="332"/>
      <c r="E629" s="272">
        <v>276.66000000000003</v>
      </c>
      <c r="F629" s="273"/>
      <c r="G629" s="274"/>
      <c r="H629" s="275"/>
      <c r="I629" s="269"/>
      <c r="J629" s="276"/>
      <c r="K629" s="269"/>
      <c r="M629" s="270" t="s">
        <v>534</v>
      </c>
      <c r="O629" s="259"/>
    </row>
    <row r="630" spans="1:80" x14ac:dyDescent="0.2">
      <c r="A630" s="268"/>
      <c r="B630" s="271"/>
      <c r="C630" s="331" t="s">
        <v>729</v>
      </c>
      <c r="D630" s="332"/>
      <c r="E630" s="272">
        <v>39.67</v>
      </c>
      <c r="F630" s="273"/>
      <c r="G630" s="274"/>
      <c r="H630" s="275"/>
      <c r="I630" s="269"/>
      <c r="J630" s="276"/>
      <c r="K630" s="269"/>
      <c r="M630" s="270" t="s">
        <v>729</v>
      </c>
      <c r="O630" s="259"/>
    </row>
    <row r="631" spans="1:80" x14ac:dyDescent="0.2">
      <c r="A631" s="268"/>
      <c r="B631" s="271"/>
      <c r="C631" s="331" t="s">
        <v>730</v>
      </c>
      <c r="D631" s="332"/>
      <c r="E631" s="272">
        <v>44.16</v>
      </c>
      <c r="F631" s="273"/>
      <c r="G631" s="274"/>
      <c r="H631" s="275"/>
      <c r="I631" s="269"/>
      <c r="J631" s="276"/>
      <c r="K631" s="269"/>
      <c r="M631" s="270" t="s">
        <v>730</v>
      </c>
      <c r="O631" s="259"/>
    </row>
    <row r="632" spans="1:80" ht="22.5" x14ac:dyDescent="0.2">
      <c r="A632" s="260">
        <v>87</v>
      </c>
      <c r="B632" s="261" t="s">
        <v>744</v>
      </c>
      <c r="C632" s="262" t="s">
        <v>745</v>
      </c>
      <c r="D632" s="263" t="s">
        <v>165</v>
      </c>
      <c r="E632" s="264">
        <v>290.10000000000002</v>
      </c>
      <c r="F632" s="264">
        <v>0</v>
      </c>
      <c r="G632" s="265">
        <f>E632*F632</f>
        <v>0</v>
      </c>
      <c r="H632" s="266">
        <v>0</v>
      </c>
      <c r="I632" s="267">
        <f>E632*H632</f>
        <v>0</v>
      </c>
      <c r="J632" s="266">
        <v>0</v>
      </c>
      <c r="K632" s="267">
        <f>E632*J632</f>
        <v>0</v>
      </c>
      <c r="O632" s="259">
        <v>2</v>
      </c>
      <c r="AA632" s="232">
        <v>1</v>
      </c>
      <c r="AB632" s="232">
        <v>7</v>
      </c>
      <c r="AC632" s="232">
        <v>7</v>
      </c>
      <c r="AZ632" s="232">
        <v>2</v>
      </c>
      <c r="BA632" s="232">
        <f>IF(AZ632=1,G632,0)</f>
        <v>0</v>
      </c>
      <c r="BB632" s="232">
        <f>IF(AZ632=2,G632,0)</f>
        <v>0</v>
      </c>
      <c r="BC632" s="232">
        <f>IF(AZ632=3,G632,0)</f>
        <v>0</v>
      </c>
      <c r="BD632" s="232">
        <f>IF(AZ632=4,G632,0)</f>
        <v>0</v>
      </c>
      <c r="BE632" s="232">
        <f>IF(AZ632=5,G632,0)</f>
        <v>0</v>
      </c>
      <c r="CA632" s="259">
        <v>1</v>
      </c>
      <c r="CB632" s="259">
        <v>7</v>
      </c>
    </row>
    <row r="633" spans="1:80" ht="33.75" x14ac:dyDescent="0.2">
      <c r="A633" s="268"/>
      <c r="B633" s="271"/>
      <c r="C633" s="331" t="s">
        <v>746</v>
      </c>
      <c r="D633" s="332"/>
      <c r="E633" s="272">
        <v>255.79</v>
      </c>
      <c r="F633" s="273"/>
      <c r="G633" s="274"/>
      <c r="H633" s="275"/>
      <c r="I633" s="269"/>
      <c r="J633" s="276"/>
      <c r="K633" s="269"/>
      <c r="M633" s="270" t="s">
        <v>746</v>
      </c>
      <c r="O633" s="259"/>
    </row>
    <row r="634" spans="1:80" x14ac:dyDescent="0.2">
      <c r="A634" s="268"/>
      <c r="B634" s="271"/>
      <c r="C634" s="331" t="s">
        <v>728</v>
      </c>
      <c r="D634" s="332"/>
      <c r="E634" s="272">
        <v>34.31</v>
      </c>
      <c r="F634" s="273"/>
      <c r="G634" s="274"/>
      <c r="H634" s="275"/>
      <c r="I634" s="269"/>
      <c r="J634" s="276"/>
      <c r="K634" s="269"/>
      <c r="M634" s="270" t="s">
        <v>728</v>
      </c>
      <c r="O634" s="259"/>
    </row>
    <row r="635" spans="1:80" ht="22.5" x14ac:dyDescent="0.2">
      <c r="A635" s="260">
        <v>88</v>
      </c>
      <c r="B635" s="261" t="s">
        <v>747</v>
      </c>
      <c r="C635" s="297" t="s">
        <v>748</v>
      </c>
      <c r="D635" s="263" t="s">
        <v>165</v>
      </c>
      <c r="E635" s="264">
        <v>226.72909999999999</v>
      </c>
      <c r="F635" s="264">
        <v>0</v>
      </c>
      <c r="G635" s="265">
        <f>E635*F635</f>
        <v>0</v>
      </c>
      <c r="H635" s="266">
        <v>0</v>
      </c>
      <c r="I635" s="267">
        <f>E635*H635</f>
        <v>0</v>
      </c>
      <c r="J635" s="266">
        <v>0</v>
      </c>
      <c r="K635" s="267">
        <f>E635*J635</f>
        <v>0</v>
      </c>
      <c r="O635" s="259">
        <v>2</v>
      </c>
      <c r="AA635" s="232">
        <v>1</v>
      </c>
      <c r="AB635" s="232">
        <v>7</v>
      </c>
      <c r="AC635" s="232">
        <v>7</v>
      </c>
      <c r="AZ635" s="232">
        <v>2</v>
      </c>
      <c r="BA635" s="232">
        <f>IF(AZ635=1,G635,0)</f>
        <v>0</v>
      </c>
      <c r="BB635" s="232">
        <f>IF(AZ635=2,G635,0)</f>
        <v>0</v>
      </c>
      <c r="BC635" s="232">
        <f>IF(AZ635=3,G635,0)</f>
        <v>0</v>
      </c>
      <c r="BD635" s="232">
        <f>IF(AZ635=4,G635,0)</f>
        <v>0</v>
      </c>
      <c r="BE635" s="232">
        <f>IF(AZ635=5,G635,0)</f>
        <v>0</v>
      </c>
      <c r="CA635" s="259">
        <v>1</v>
      </c>
      <c r="CB635" s="259">
        <v>7</v>
      </c>
    </row>
    <row r="636" spans="1:80" x14ac:dyDescent="0.2">
      <c r="A636" s="268"/>
      <c r="B636" s="271"/>
      <c r="C636" s="331" t="s">
        <v>488</v>
      </c>
      <c r="D636" s="332"/>
      <c r="E636" s="272">
        <v>96.744</v>
      </c>
      <c r="F636" s="273"/>
      <c r="G636" s="274"/>
      <c r="H636" s="275"/>
      <c r="I636" s="269"/>
      <c r="J636" s="276"/>
      <c r="K636" s="269"/>
      <c r="M636" s="270" t="s">
        <v>488</v>
      </c>
      <c r="O636" s="259"/>
    </row>
    <row r="637" spans="1:80" x14ac:dyDescent="0.2">
      <c r="A637" s="268"/>
      <c r="B637" s="271"/>
      <c r="C637" s="331" t="s">
        <v>488</v>
      </c>
      <c r="D637" s="332"/>
      <c r="E637" s="272">
        <v>96.744</v>
      </c>
      <c r="F637" s="273"/>
      <c r="G637" s="274"/>
      <c r="H637" s="275"/>
      <c r="I637" s="269"/>
      <c r="J637" s="276"/>
      <c r="K637" s="269"/>
      <c r="M637" s="270" t="s">
        <v>488</v>
      </c>
      <c r="O637" s="259"/>
    </row>
    <row r="638" spans="1:80" x14ac:dyDescent="0.2">
      <c r="A638" s="268"/>
      <c r="B638" s="271"/>
      <c r="C638" s="331" t="s">
        <v>489</v>
      </c>
      <c r="D638" s="332"/>
      <c r="E638" s="272">
        <v>3.5028000000000001</v>
      </c>
      <c r="F638" s="273"/>
      <c r="G638" s="274"/>
      <c r="H638" s="275"/>
      <c r="I638" s="269"/>
      <c r="J638" s="276"/>
      <c r="K638" s="269"/>
      <c r="M638" s="270" t="s">
        <v>489</v>
      </c>
      <c r="O638" s="259"/>
    </row>
    <row r="639" spans="1:80" x14ac:dyDescent="0.2">
      <c r="A639" s="268"/>
      <c r="B639" s="271"/>
      <c r="C639" s="331" t="s">
        <v>490</v>
      </c>
      <c r="D639" s="332"/>
      <c r="E639" s="272">
        <v>7.3113999999999999</v>
      </c>
      <c r="F639" s="273"/>
      <c r="G639" s="274"/>
      <c r="H639" s="275"/>
      <c r="I639" s="269"/>
      <c r="J639" s="276"/>
      <c r="K639" s="269"/>
      <c r="M639" s="270" t="s">
        <v>490</v>
      </c>
      <c r="O639" s="259"/>
    </row>
    <row r="640" spans="1:80" x14ac:dyDescent="0.2">
      <c r="A640" s="268"/>
      <c r="B640" s="271"/>
      <c r="C640" s="331" t="s">
        <v>490</v>
      </c>
      <c r="D640" s="332"/>
      <c r="E640" s="272">
        <v>7.3113999999999999</v>
      </c>
      <c r="F640" s="273"/>
      <c r="G640" s="274"/>
      <c r="H640" s="275"/>
      <c r="I640" s="269"/>
      <c r="J640" s="276"/>
      <c r="K640" s="269"/>
      <c r="M640" s="270" t="s">
        <v>490</v>
      </c>
      <c r="O640" s="259"/>
    </row>
    <row r="641" spans="1:80" x14ac:dyDescent="0.2">
      <c r="A641" s="268"/>
      <c r="B641" s="271"/>
      <c r="C641" s="331" t="s">
        <v>491</v>
      </c>
      <c r="D641" s="332"/>
      <c r="E641" s="272">
        <v>-40.842500000000001</v>
      </c>
      <c r="F641" s="273"/>
      <c r="G641" s="274"/>
      <c r="H641" s="275"/>
      <c r="I641" s="269"/>
      <c r="J641" s="276"/>
      <c r="K641" s="269"/>
      <c r="M641" s="270" t="s">
        <v>491</v>
      </c>
      <c r="O641" s="259"/>
    </row>
    <row r="642" spans="1:80" x14ac:dyDescent="0.2">
      <c r="A642" s="268"/>
      <c r="B642" s="271"/>
      <c r="C642" s="331" t="s">
        <v>466</v>
      </c>
      <c r="D642" s="332"/>
      <c r="E642" s="272">
        <v>-6.9749999999999996</v>
      </c>
      <c r="F642" s="273"/>
      <c r="G642" s="274"/>
      <c r="H642" s="275"/>
      <c r="I642" s="269"/>
      <c r="J642" s="276"/>
      <c r="K642" s="269"/>
      <c r="M642" s="270" t="s">
        <v>466</v>
      </c>
      <c r="O642" s="259"/>
    </row>
    <row r="643" spans="1:80" x14ac:dyDescent="0.2">
      <c r="A643" s="268"/>
      <c r="B643" s="271"/>
      <c r="C643" s="331" t="s">
        <v>492</v>
      </c>
      <c r="D643" s="332"/>
      <c r="E643" s="272">
        <v>-2.5575000000000001</v>
      </c>
      <c r="F643" s="273"/>
      <c r="G643" s="274"/>
      <c r="H643" s="275"/>
      <c r="I643" s="269"/>
      <c r="J643" s="276"/>
      <c r="K643" s="269"/>
      <c r="M643" s="270" t="s">
        <v>492</v>
      </c>
      <c r="O643" s="259"/>
    </row>
    <row r="644" spans="1:80" x14ac:dyDescent="0.2">
      <c r="A644" s="268"/>
      <c r="B644" s="271"/>
      <c r="C644" s="331" t="s">
        <v>749</v>
      </c>
      <c r="D644" s="332"/>
      <c r="E644" s="272">
        <v>11.8575</v>
      </c>
      <c r="F644" s="273"/>
      <c r="G644" s="274"/>
      <c r="H644" s="275"/>
      <c r="I644" s="269"/>
      <c r="J644" s="276"/>
      <c r="K644" s="269"/>
      <c r="M644" s="270" t="s">
        <v>749</v>
      </c>
      <c r="O644" s="259"/>
    </row>
    <row r="645" spans="1:80" x14ac:dyDescent="0.2">
      <c r="A645" s="268"/>
      <c r="B645" s="271"/>
      <c r="C645" s="331" t="s">
        <v>750</v>
      </c>
      <c r="D645" s="332"/>
      <c r="E645" s="272">
        <v>2.5125000000000002</v>
      </c>
      <c r="F645" s="273"/>
      <c r="G645" s="274"/>
      <c r="H645" s="275"/>
      <c r="I645" s="269"/>
      <c r="J645" s="276"/>
      <c r="K645" s="269"/>
      <c r="M645" s="270" t="s">
        <v>750</v>
      </c>
      <c r="O645" s="259"/>
    </row>
    <row r="646" spans="1:80" x14ac:dyDescent="0.2">
      <c r="A646" s="268"/>
      <c r="B646" s="271"/>
      <c r="C646" s="331" t="s">
        <v>751</v>
      </c>
      <c r="D646" s="332"/>
      <c r="E646" s="272">
        <v>1.6425000000000001</v>
      </c>
      <c r="F646" s="273"/>
      <c r="G646" s="274"/>
      <c r="H646" s="275"/>
      <c r="I646" s="269"/>
      <c r="J646" s="276"/>
      <c r="K646" s="269"/>
      <c r="M646" s="270" t="s">
        <v>751</v>
      </c>
      <c r="O646" s="259"/>
    </row>
    <row r="647" spans="1:80" x14ac:dyDescent="0.2">
      <c r="A647" s="268"/>
      <c r="B647" s="271"/>
      <c r="C647" s="331" t="s">
        <v>752</v>
      </c>
      <c r="D647" s="332"/>
      <c r="E647" s="272">
        <v>22.62</v>
      </c>
      <c r="F647" s="273"/>
      <c r="G647" s="274"/>
      <c r="H647" s="275"/>
      <c r="I647" s="269"/>
      <c r="J647" s="276"/>
      <c r="K647" s="269"/>
      <c r="M647" s="270" t="s">
        <v>752</v>
      </c>
      <c r="O647" s="259"/>
    </row>
    <row r="648" spans="1:80" x14ac:dyDescent="0.2">
      <c r="A648" s="268"/>
      <c r="B648" s="271"/>
      <c r="C648" s="331" t="s">
        <v>753</v>
      </c>
      <c r="D648" s="332"/>
      <c r="E648" s="272">
        <v>22.62</v>
      </c>
      <c r="F648" s="273"/>
      <c r="G648" s="274"/>
      <c r="H648" s="275"/>
      <c r="I648" s="269"/>
      <c r="J648" s="276"/>
      <c r="K648" s="269"/>
      <c r="M648" s="270" t="s">
        <v>753</v>
      </c>
      <c r="O648" s="259"/>
    </row>
    <row r="649" spans="1:80" x14ac:dyDescent="0.2">
      <c r="A649" s="268"/>
      <c r="B649" s="271"/>
      <c r="C649" s="331" t="s">
        <v>754</v>
      </c>
      <c r="D649" s="332"/>
      <c r="E649" s="272">
        <v>0.81899999999999995</v>
      </c>
      <c r="F649" s="273"/>
      <c r="G649" s="274"/>
      <c r="H649" s="275"/>
      <c r="I649" s="269"/>
      <c r="J649" s="276"/>
      <c r="K649" s="269"/>
      <c r="M649" s="270" t="s">
        <v>754</v>
      </c>
      <c r="O649" s="259"/>
    </row>
    <row r="650" spans="1:80" x14ac:dyDescent="0.2">
      <c r="A650" s="268"/>
      <c r="B650" s="271"/>
      <c r="C650" s="331" t="s">
        <v>755</v>
      </c>
      <c r="D650" s="332"/>
      <c r="E650" s="272">
        <v>1.7095</v>
      </c>
      <c r="F650" s="273"/>
      <c r="G650" s="274"/>
      <c r="H650" s="275"/>
      <c r="I650" s="269"/>
      <c r="J650" s="276"/>
      <c r="K650" s="269"/>
      <c r="M650" s="270" t="s">
        <v>755</v>
      </c>
      <c r="O650" s="259"/>
    </row>
    <row r="651" spans="1:80" x14ac:dyDescent="0.2">
      <c r="A651" s="268"/>
      <c r="B651" s="271"/>
      <c r="C651" s="331" t="s">
        <v>755</v>
      </c>
      <c r="D651" s="332"/>
      <c r="E651" s="272">
        <v>1.7095</v>
      </c>
      <c r="F651" s="273"/>
      <c r="G651" s="274"/>
      <c r="H651" s="275"/>
      <c r="I651" s="269"/>
      <c r="J651" s="276"/>
      <c r="K651" s="269"/>
      <c r="M651" s="270" t="s">
        <v>755</v>
      </c>
      <c r="O651" s="259"/>
    </row>
    <row r="652" spans="1:80" ht="22.5" x14ac:dyDescent="0.2">
      <c r="A652" s="260">
        <v>89</v>
      </c>
      <c r="B652" s="261" t="s">
        <v>756</v>
      </c>
      <c r="C652" s="297" t="s">
        <v>757</v>
      </c>
      <c r="D652" s="263" t="s">
        <v>165</v>
      </c>
      <c r="E652" s="264">
        <v>443.92</v>
      </c>
      <c r="F652" s="264">
        <v>0</v>
      </c>
      <c r="G652" s="265">
        <f>E652*F652</f>
        <v>0</v>
      </c>
      <c r="H652" s="266">
        <v>0</v>
      </c>
      <c r="I652" s="267">
        <f>E652*H652</f>
        <v>0</v>
      </c>
      <c r="J652" s="266">
        <v>0</v>
      </c>
      <c r="K652" s="267">
        <f>E652*J652</f>
        <v>0</v>
      </c>
      <c r="O652" s="259">
        <v>2</v>
      </c>
      <c r="AA652" s="232">
        <v>1</v>
      </c>
      <c r="AB652" s="232">
        <v>7</v>
      </c>
      <c r="AC652" s="232">
        <v>7</v>
      </c>
      <c r="AZ652" s="232">
        <v>2</v>
      </c>
      <c r="BA652" s="232">
        <f>IF(AZ652=1,G652,0)</f>
        <v>0</v>
      </c>
      <c r="BB652" s="232">
        <f>IF(AZ652=2,G652,0)</f>
        <v>0</v>
      </c>
      <c r="BC652" s="232">
        <f>IF(AZ652=3,G652,0)</f>
        <v>0</v>
      </c>
      <c r="BD652" s="232">
        <f>IF(AZ652=4,G652,0)</f>
        <v>0</v>
      </c>
      <c r="BE652" s="232">
        <f>IF(AZ652=5,G652,0)</f>
        <v>0</v>
      </c>
      <c r="CA652" s="259">
        <v>1</v>
      </c>
      <c r="CB652" s="259">
        <v>7</v>
      </c>
    </row>
    <row r="653" spans="1:80" x14ac:dyDescent="0.2">
      <c r="A653" s="268"/>
      <c r="B653" s="271"/>
      <c r="C653" s="331" t="s">
        <v>758</v>
      </c>
      <c r="D653" s="332"/>
      <c r="E653" s="272">
        <v>443.92</v>
      </c>
      <c r="F653" s="273"/>
      <c r="G653" s="274"/>
      <c r="H653" s="275"/>
      <c r="I653" s="269"/>
      <c r="J653" s="276"/>
      <c r="K653" s="269"/>
      <c r="M653" s="270" t="s">
        <v>758</v>
      </c>
      <c r="O653" s="259"/>
    </row>
    <row r="654" spans="1:80" x14ac:dyDescent="0.2">
      <c r="A654" s="260">
        <v>90</v>
      </c>
      <c r="B654" s="261" t="s">
        <v>759</v>
      </c>
      <c r="C654" s="297" t="s">
        <v>760</v>
      </c>
      <c r="D654" s="263" t="s">
        <v>165</v>
      </c>
      <c r="E654" s="264">
        <v>904.39</v>
      </c>
      <c r="F654" s="264">
        <v>0</v>
      </c>
      <c r="G654" s="265">
        <f>E654*F654</f>
        <v>0</v>
      </c>
      <c r="H654" s="266">
        <v>0</v>
      </c>
      <c r="I654" s="267">
        <f>E654*H654</f>
        <v>0</v>
      </c>
      <c r="J654" s="266">
        <v>0</v>
      </c>
      <c r="K654" s="267">
        <f>E654*J654</f>
        <v>0</v>
      </c>
      <c r="O654" s="259">
        <v>2</v>
      </c>
      <c r="AA654" s="232">
        <v>1</v>
      </c>
      <c r="AB654" s="232">
        <v>7</v>
      </c>
      <c r="AC654" s="232">
        <v>7</v>
      </c>
      <c r="AZ654" s="232">
        <v>2</v>
      </c>
      <c r="BA654" s="232">
        <f>IF(AZ654=1,G654,0)</f>
        <v>0</v>
      </c>
      <c r="BB654" s="232">
        <f>IF(AZ654=2,G654,0)</f>
        <v>0</v>
      </c>
      <c r="BC654" s="232">
        <f>IF(AZ654=3,G654,0)</f>
        <v>0</v>
      </c>
      <c r="BD654" s="232">
        <f>IF(AZ654=4,G654,0)</f>
        <v>0</v>
      </c>
      <c r="BE654" s="232">
        <f>IF(AZ654=5,G654,0)</f>
        <v>0</v>
      </c>
      <c r="CA654" s="259">
        <v>1</v>
      </c>
      <c r="CB654" s="259">
        <v>7</v>
      </c>
    </row>
    <row r="655" spans="1:80" ht="33.75" x14ac:dyDescent="0.2">
      <c r="A655" s="268"/>
      <c r="B655" s="271"/>
      <c r="C655" s="331" t="s">
        <v>746</v>
      </c>
      <c r="D655" s="332"/>
      <c r="E655" s="272">
        <v>255.79</v>
      </c>
      <c r="F655" s="273"/>
      <c r="G655" s="274"/>
      <c r="H655" s="275"/>
      <c r="I655" s="269"/>
      <c r="J655" s="276"/>
      <c r="K655" s="269"/>
      <c r="M655" s="270" t="s">
        <v>746</v>
      </c>
      <c r="O655" s="259"/>
    </row>
    <row r="656" spans="1:80" x14ac:dyDescent="0.2">
      <c r="A656" s="268"/>
      <c r="B656" s="271"/>
      <c r="C656" s="331" t="s">
        <v>728</v>
      </c>
      <c r="D656" s="332"/>
      <c r="E656" s="272">
        <v>34.31</v>
      </c>
      <c r="F656" s="273"/>
      <c r="G656" s="274"/>
      <c r="H656" s="275"/>
      <c r="I656" s="269"/>
      <c r="J656" s="276"/>
      <c r="K656" s="269"/>
      <c r="M656" s="270" t="s">
        <v>728</v>
      </c>
      <c r="O656" s="259"/>
    </row>
    <row r="657" spans="1:80" ht="33.75" x14ac:dyDescent="0.2">
      <c r="A657" s="268"/>
      <c r="B657" s="271"/>
      <c r="C657" s="331" t="s">
        <v>533</v>
      </c>
      <c r="D657" s="332"/>
      <c r="E657" s="272">
        <v>253.8</v>
      </c>
      <c r="F657" s="273"/>
      <c r="G657" s="274"/>
      <c r="H657" s="275"/>
      <c r="I657" s="269"/>
      <c r="J657" s="276"/>
      <c r="K657" s="269"/>
      <c r="M657" s="270" t="s">
        <v>533</v>
      </c>
      <c r="O657" s="259"/>
    </row>
    <row r="658" spans="1:80" ht="33.75" x14ac:dyDescent="0.2">
      <c r="A658" s="268"/>
      <c r="B658" s="271"/>
      <c r="C658" s="331" t="s">
        <v>534</v>
      </c>
      <c r="D658" s="332"/>
      <c r="E658" s="272">
        <v>276.66000000000003</v>
      </c>
      <c r="F658" s="273"/>
      <c r="G658" s="274"/>
      <c r="H658" s="275"/>
      <c r="I658" s="269"/>
      <c r="J658" s="276"/>
      <c r="K658" s="269"/>
      <c r="M658" s="270" t="s">
        <v>534</v>
      </c>
      <c r="O658" s="259"/>
    </row>
    <row r="659" spans="1:80" x14ac:dyDescent="0.2">
      <c r="A659" s="268"/>
      <c r="B659" s="271"/>
      <c r="C659" s="331" t="s">
        <v>729</v>
      </c>
      <c r="D659" s="332"/>
      <c r="E659" s="272">
        <v>39.67</v>
      </c>
      <c r="F659" s="273"/>
      <c r="G659" s="274"/>
      <c r="H659" s="275"/>
      <c r="I659" s="269"/>
      <c r="J659" s="276"/>
      <c r="K659" s="269"/>
      <c r="M659" s="270" t="s">
        <v>729</v>
      </c>
      <c r="O659" s="259"/>
    </row>
    <row r="660" spans="1:80" x14ac:dyDescent="0.2">
      <c r="A660" s="268"/>
      <c r="B660" s="271"/>
      <c r="C660" s="331" t="s">
        <v>730</v>
      </c>
      <c r="D660" s="332"/>
      <c r="E660" s="272">
        <v>44.16</v>
      </c>
      <c r="F660" s="273"/>
      <c r="G660" s="274"/>
      <c r="H660" s="275"/>
      <c r="I660" s="269"/>
      <c r="J660" s="276"/>
      <c r="K660" s="269"/>
      <c r="M660" s="270" t="s">
        <v>730</v>
      </c>
      <c r="O660" s="259"/>
    </row>
    <row r="661" spans="1:80" x14ac:dyDescent="0.2">
      <c r="A661" s="260">
        <v>91</v>
      </c>
      <c r="B661" s="261" t="s">
        <v>761</v>
      </c>
      <c r="C661" s="297" t="s">
        <v>762</v>
      </c>
      <c r="D661" s="263" t="s">
        <v>138</v>
      </c>
      <c r="E661" s="264">
        <v>25.0792</v>
      </c>
      <c r="F661" s="264">
        <v>0</v>
      </c>
      <c r="G661" s="265">
        <f>E661*F661</f>
        <v>0</v>
      </c>
      <c r="H661" s="266">
        <v>2.0000000000010201E-2</v>
      </c>
      <c r="I661" s="267">
        <f>E661*H661</f>
        <v>0.50158400000025583</v>
      </c>
      <c r="J661" s="266"/>
      <c r="K661" s="267">
        <f>E661*J661</f>
        <v>0</v>
      </c>
      <c r="O661" s="259">
        <v>2</v>
      </c>
      <c r="AA661" s="232">
        <v>3</v>
      </c>
      <c r="AB661" s="232">
        <v>7</v>
      </c>
      <c r="AC661" s="232" t="s">
        <v>761</v>
      </c>
      <c r="AZ661" s="232">
        <v>2</v>
      </c>
      <c r="BA661" s="232">
        <f>IF(AZ661=1,G661,0)</f>
        <v>0</v>
      </c>
      <c r="BB661" s="232">
        <f>IF(AZ661=2,G661,0)</f>
        <v>0</v>
      </c>
      <c r="BC661" s="232">
        <f>IF(AZ661=3,G661,0)</f>
        <v>0</v>
      </c>
      <c r="BD661" s="232">
        <f>IF(AZ661=4,G661,0)</f>
        <v>0</v>
      </c>
      <c r="BE661" s="232">
        <f>IF(AZ661=5,G661,0)</f>
        <v>0</v>
      </c>
      <c r="CA661" s="259">
        <v>3</v>
      </c>
      <c r="CB661" s="259">
        <v>7</v>
      </c>
    </row>
    <row r="662" spans="1:80" ht="33.75" x14ac:dyDescent="0.2">
      <c r="A662" s="268"/>
      <c r="B662" s="271"/>
      <c r="C662" s="331" t="s">
        <v>763</v>
      </c>
      <c r="D662" s="332"/>
      <c r="E662" s="272">
        <v>10.659599999999999</v>
      </c>
      <c r="F662" s="273"/>
      <c r="G662" s="274"/>
      <c r="H662" s="275"/>
      <c r="I662" s="269"/>
      <c r="J662" s="276"/>
      <c r="K662" s="269"/>
      <c r="M662" s="270" t="s">
        <v>763</v>
      </c>
      <c r="O662" s="259"/>
    </row>
    <row r="663" spans="1:80" ht="33.75" x14ac:dyDescent="0.2">
      <c r="A663" s="268"/>
      <c r="B663" s="271"/>
      <c r="C663" s="331" t="s">
        <v>764</v>
      </c>
      <c r="D663" s="332"/>
      <c r="E663" s="272">
        <v>11.0664</v>
      </c>
      <c r="F663" s="273"/>
      <c r="G663" s="274"/>
      <c r="H663" s="275"/>
      <c r="I663" s="269"/>
      <c r="J663" s="276"/>
      <c r="K663" s="269"/>
      <c r="M663" s="270" t="s">
        <v>764</v>
      </c>
      <c r="O663" s="259"/>
    </row>
    <row r="664" spans="1:80" x14ac:dyDescent="0.2">
      <c r="A664" s="268"/>
      <c r="B664" s="271"/>
      <c r="C664" s="331" t="s">
        <v>765</v>
      </c>
      <c r="D664" s="332"/>
      <c r="E664" s="272">
        <v>1.5868</v>
      </c>
      <c r="F664" s="273"/>
      <c r="G664" s="274"/>
      <c r="H664" s="275"/>
      <c r="I664" s="269"/>
      <c r="J664" s="276"/>
      <c r="K664" s="269"/>
      <c r="M664" s="270" t="s">
        <v>765</v>
      </c>
      <c r="O664" s="259"/>
    </row>
    <row r="665" spans="1:80" ht="22.5" x14ac:dyDescent="0.2">
      <c r="A665" s="268"/>
      <c r="B665" s="271"/>
      <c r="C665" s="331" t="s">
        <v>766</v>
      </c>
      <c r="D665" s="332"/>
      <c r="E665" s="272">
        <v>1.7664</v>
      </c>
      <c r="F665" s="273"/>
      <c r="G665" s="274"/>
      <c r="H665" s="275"/>
      <c r="I665" s="269"/>
      <c r="J665" s="276"/>
      <c r="K665" s="269"/>
      <c r="M665" s="270" t="s">
        <v>766</v>
      </c>
      <c r="O665" s="259"/>
    </row>
    <row r="666" spans="1:80" x14ac:dyDescent="0.2">
      <c r="A666" s="260">
        <v>92</v>
      </c>
      <c r="B666" s="261" t="s">
        <v>767</v>
      </c>
      <c r="C666" s="297" t="s">
        <v>768</v>
      </c>
      <c r="D666" s="263" t="s">
        <v>165</v>
      </c>
      <c r="E666" s="264">
        <v>304.60500000000002</v>
      </c>
      <c r="F666" s="264">
        <v>0</v>
      </c>
      <c r="G666" s="265">
        <f>E666*F666</f>
        <v>0</v>
      </c>
      <c r="H666" s="266">
        <v>0</v>
      </c>
      <c r="I666" s="267">
        <f>E666*H666</f>
        <v>0</v>
      </c>
      <c r="J666" s="266"/>
      <c r="K666" s="267">
        <f>E666*J666</f>
        <v>0</v>
      </c>
      <c r="O666" s="259">
        <v>2</v>
      </c>
      <c r="AA666" s="232">
        <v>3</v>
      </c>
      <c r="AB666" s="232">
        <v>7</v>
      </c>
      <c r="AC666" s="232">
        <v>28376240</v>
      </c>
      <c r="AZ666" s="232">
        <v>2</v>
      </c>
      <c r="BA666" s="232">
        <f>IF(AZ666=1,G666,0)</f>
        <v>0</v>
      </c>
      <c r="BB666" s="232">
        <f>IF(AZ666=2,G666,0)</f>
        <v>0</v>
      </c>
      <c r="BC666" s="232">
        <f>IF(AZ666=3,G666,0)</f>
        <v>0</v>
      </c>
      <c r="BD666" s="232">
        <f>IF(AZ666=4,G666,0)</f>
        <v>0</v>
      </c>
      <c r="BE666" s="232">
        <f>IF(AZ666=5,G666,0)</f>
        <v>0</v>
      </c>
      <c r="CA666" s="259">
        <v>3</v>
      </c>
      <c r="CB666" s="259">
        <v>7</v>
      </c>
    </row>
    <row r="667" spans="1:80" ht="22.5" x14ac:dyDescent="0.2">
      <c r="A667" s="268"/>
      <c r="B667" s="271"/>
      <c r="C667" s="331" t="s">
        <v>769</v>
      </c>
      <c r="D667" s="332"/>
      <c r="E667" s="272">
        <v>268.5795</v>
      </c>
      <c r="F667" s="273"/>
      <c r="G667" s="274"/>
      <c r="H667" s="275"/>
      <c r="I667" s="269"/>
      <c r="J667" s="276"/>
      <c r="K667" s="269"/>
      <c r="M667" s="270" t="s">
        <v>769</v>
      </c>
      <c r="O667" s="259"/>
    </row>
    <row r="668" spans="1:80" x14ac:dyDescent="0.2">
      <c r="A668" s="268"/>
      <c r="B668" s="271"/>
      <c r="C668" s="331" t="s">
        <v>770</v>
      </c>
      <c r="D668" s="332"/>
      <c r="E668" s="272">
        <v>36.025500000000001</v>
      </c>
      <c r="F668" s="273"/>
      <c r="G668" s="274"/>
      <c r="H668" s="275"/>
      <c r="I668" s="269"/>
      <c r="J668" s="276"/>
      <c r="K668" s="269"/>
      <c r="M668" s="270" t="s">
        <v>770</v>
      </c>
      <c r="O668" s="259"/>
    </row>
    <row r="669" spans="1:80" x14ac:dyDescent="0.2">
      <c r="A669" s="260">
        <v>93</v>
      </c>
      <c r="B669" s="261" t="s">
        <v>771</v>
      </c>
      <c r="C669" s="297" t="s">
        <v>772</v>
      </c>
      <c r="D669" s="263" t="s">
        <v>165</v>
      </c>
      <c r="E669" s="264">
        <v>304.60500000000002</v>
      </c>
      <c r="F669" s="264">
        <v>0</v>
      </c>
      <c r="G669" s="265">
        <f>E669*F669</f>
        <v>0</v>
      </c>
      <c r="H669" s="266">
        <v>0</v>
      </c>
      <c r="I669" s="267">
        <f>E669*H669</f>
        <v>0</v>
      </c>
      <c r="J669" s="266"/>
      <c r="K669" s="267">
        <f>E669*J669</f>
        <v>0</v>
      </c>
      <c r="O669" s="259">
        <v>2</v>
      </c>
      <c r="AA669" s="232">
        <v>3</v>
      </c>
      <c r="AB669" s="232">
        <v>7</v>
      </c>
      <c r="AC669" s="232">
        <v>28376245</v>
      </c>
      <c r="AZ669" s="232">
        <v>2</v>
      </c>
      <c r="BA669" s="232">
        <f>IF(AZ669=1,G669,0)</f>
        <v>0</v>
      </c>
      <c r="BB669" s="232">
        <f>IF(AZ669=2,G669,0)</f>
        <v>0</v>
      </c>
      <c r="BC669" s="232">
        <f>IF(AZ669=3,G669,0)</f>
        <v>0</v>
      </c>
      <c r="BD669" s="232">
        <f>IF(AZ669=4,G669,0)</f>
        <v>0</v>
      </c>
      <c r="BE669" s="232">
        <f>IF(AZ669=5,G669,0)</f>
        <v>0</v>
      </c>
      <c r="CA669" s="259">
        <v>3</v>
      </c>
      <c r="CB669" s="259">
        <v>7</v>
      </c>
    </row>
    <row r="670" spans="1:80" ht="22.5" x14ac:dyDescent="0.2">
      <c r="A670" s="268"/>
      <c r="B670" s="271"/>
      <c r="C670" s="331" t="s">
        <v>769</v>
      </c>
      <c r="D670" s="332"/>
      <c r="E670" s="272">
        <v>268.5795</v>
      </c>
      <c r="F670" s="273"/>
      <c r="G670" s="274"/>
      <c r="H670" s="275"/>
      <c r="I670" s="269"/>
      <c r="J670" s="276"/>
      <c r="K670" s="269"/>
      <c r="M670" s="270" t="s">
        <v>769</v>
      </c>
      <c r="O670" s="259"/>
    </row>
    <row r="671" spans="1:80" x14ac:dyDescent="0.2">
      <c r="A671" s="268"/>
      <c r="B671" s="271"/>
      <c r="C671" s="331" t="s">
        <v>770</v>
      </c>
      <c r="D671" s="332"/>
      <c r="E671" s="272">
        <v>36.025500000000001</v>
      </c>
      <c r="F671" s="273"/>
      <c r="G671" s="274"/>
      <c r="H671" s="275"/>
      <c r="I671" s="269"/>
      <c r="J671" s="276"/>
      <c r="K671" s="269"/>
      <c r="M671" s="270" t="s">
        <v>770</v>
      </c>
      <c r="O671" s="259"/>
    </row>
    <row r="672" spans="1:80" x14ac:dyDescent="0.2">
      <c r="A672" s="260">
        <v>94</v>
      </c>
      <c r="B672" s="261" t="s">
        <v>773</v>
      </c>
      <c r="C672" s="297" t="s">
        <v>774</v>
      </c>
      <c r="D672" s="263" t="s">
        <v>165</v>
      </c>
      <c r="E672" s="264">
        <v>441.35829999999999</v>
      </c>
      <c r="F672" s="264">
        <v>0</v>
      </c>
      <c r="G672" s="265">
        <f>E672*F672</f>
        <v>0</v>
      </c>
      <c r="H672" s="266">
        <v>7.9999999999955697E-3</v>
      </c>
      <c r="I672" s="267">
        <f>E672*H672</f>
        <v>3.5308663999980445</v>
      </c>
      <c r="J672" s="266"/>
      <c r="K672" s="267">
        <f>E672*J672</f>
        <v>0</v>
      </c>
      <c r="O672" s="259">
        <v>2</v>
      </c>
      <c r="AA672" s="232">
        <v>3</v>
      </c>
      <c r="AB672" s="232">
        <v>7</v>
      </c>
      <c r="AC672" s="232" t="s">
        <v>773</v>
      </c>
      <c r="AZ672" s="232">
        <v>2</v>
      </c>
      <c r="BA672" s="232">
        <f>IF(AZ672=1,G672,0)</f>
        <v>0</v>
      </c>
      <c r="BB672" s="232">
        <f>IF(AZ672=2,G672,0)</f>
        <v>0</v>
      </c>
      <c r="BC672" s="232">
        <f>IF(AZ672=3,G672,0)</f>
        <v>0</v>
      </c>
      <c r="BD672" s="232">
        <f>IF(AZ672=4,G672,0)</f>
        <v>0</v>
      </c>
      <c r="BE672" s="232">
        <f>IF(AZ672=5,G672,0)</f>
        <v>0</v>
      </c>
      <c r="CA672" s="259">
        <v>3</v>
      </c>
      <c r="CB672" s="259">
        <v>7</v>
      </c>
    </row>
    <row r="673" spans="1:80" x14ac:dyDescent="0.2">
      <c r="A673" s="268"/>
      <c r="B673" s="271"/>
      <c r="C673" s="331" t="s">
        <v>775</v>
      </c>
      <c r="D673" s="332"/>
      <c r="E673" s="272">
        <v>441.35829999999999</v>
      </c>
      <c r="F673" s="273"/>
      <c r="G673" s="274"/>
      <c r="H673" s="275"/>
      <c r="I673" s="269"/>
      <c r="J673" s="276"/>
      <c r="K673" s="269"/>
      <c r="M673" s="270" t="s">
        <v>775</v>
      </c>
      <c r="O673" s="259"/>
    </row>
    <row r="674" spans="1:80" x14ac:dyDescent="0.2">
      <c r="A674" s="260">
        <v>95</v>
      </c>
      <c r="B674" s="261" t="s">
        <v>776</v>
      </c>
      <c r="C674" s="297" t="s">
        <v>777</v>
      </c>
      <c r="D674" s="263" t="s">
        <v>165</v>
      </c>
      <c r="E674" s="264">
        <v>441.35829999999999</v>
      </c>
      <c r="F674" s="264">
        <v>0</v>
      </c>
      <c r="G674" s="265">
        <f>E674*F674</f>
        <v>0</v>
      </c>
      <c r="H674" s="266">
        <v>3.9999999999977796E-3</v>
      </c>
      <c r="I674" s="267">
        <f>E674*H674</f>
        <v>1.76543319999902</v>
      </c>
      <c r="J674" s="266"/>
      <c r="K674" s="267">
        <f>E674*J674</f>
        <v>0</v>
      </c>
      <c r="O674" s="259">
        <v>2</v>
      </c>
      <c r="AA674" s="232">
        <v>3</v>
      </c>
      <c r="AB674" s="232">
        <v>7</v>
      </c>
      <c r="AC674" s="232">
        <v>63151406</v>
      </c>
      <c r="AZ674" s="232">
        <v>2</v>
      </c>
      <c r="BA674" s="232">
        <f>IF(AZ674=1,G674,0)</f>
        <v>0</v>
      </c>
      <c r="BB674" s="232">
        <f>IF(AZ674=2,G674,0)</f>
        <v>0</v>
      </c>
      <c r="BC674" s="232">
        <f>IF(AZ674=3,G674,0)</f>
        <v>0</v>
      </c>
      <c r="BD674" s="232">
        <f>IF(AZ674=4,G674,0)</f>
        <v>0</v>
      </c>
      <c r="BE674" s="232">
        <f>IF(AZ674=5,G674,0)</f>
        <v>0</v>
      </c>
      <c r="CA674" s="259">
        <v>3</v>
      </c>
      <c r="CB674" s="259">
        <v>7</v>
      </c>
    </row>
    <row r="675" spans="1:80" x14ac:dyDescent="0.2">
      <c r="A675" s="268"/>
      <c r="B675" s="271"/>
      <c r="C675" s="331" t="s">
        <v>775</v>
      </c>
      <c r="D675" s="332"/>
      <c r="E675" s="272">
        <v>441.35829999999999</v>
      </c>
      <c r="F675" s="273"/>
      <c r="G675" s="274"/>
      <c r="H675" s="275"/>
      <c r="I675" s="269"/>
      <c r="J675" s="276"/>
      <c r="K675" s="269"/>
      <c r="M675" s="270" t="s">
        <v>775</v>
      </c>
      <c r="O675" s="259"/>
    </row>
    <row r="676" spans="1:80" x14ac:dyDescent="0.2">
      <c r="A676" s="260">
        <v>96</v>
      </c>
      <c r="B676" s="261" t="s">
        <v>778</v>
      </c>
      <c r="C676" s="262" t="s">
        <v>779</v>
      </c>
      <c r="D676" s="263" t="s">
        <v>12</v>
      </c>
      <c r="E676" s="264">
        <v>4867.2461999999996</v>
      </c>
      <c r="F676" s="264">
        <v>0</v>
      </c>
      <c r="G676" s="265">
        <f>E676*F676</f>
        <v>0</v>
      </c>
      <c r="H676" s="266">
        <v>0</v>
      </c>
      <c r="I676" s="267">
        <f>E676*H676</f>
        <v>0</v>
      </c>
      <c r="J676" s="266">
        <v>0</v>
      </c>
      <c r="K676" s="267">
        <f>E676*J676</f>
        <v>0</v>
      </c>
      <c r="O676" s="259">
        <v>2</v>
      </c>
      <c r="AA676" s="232">
        <v>1</v>
      </c>
      <c r="AB676" s="232">
        <v>7</v>
      </c>
      <c r="AC676" s="232">
        <v>7</v>
      </c>
      <c r="AZ676" s="232">
        <v>2</v>
      </c>
      <c r="BA676" s="232">
        <f>IF(AZ676=1,G676,0)</f>
        <v>0</v>
      </c>
      <c r="BB676" s="232">
        <f>IF(AZ676=2,G676,0)</f>
        <v>0</v>
      </c>
      <c r="BC676" s="232">
        <f>IF(AZ676=3,G676,0)</f>
        <v>0</v>
      </c>
      <c r="BD676" s="232">
        <f>IF(AZ676=4,G676,0)</f>
        <v>0</v>
      </c>
      <c r="BE676" s="232">
        <f>IF(AZ676=5,G676,0)</f>
        <v>0</v>
      </c>
      <c r="CA676" s="259">
        <v>1</v>
      </c>
      <c r="CB676" s="259">
        <v>7</v>
      </c>
    </row>
    <row r="677" spans="1:80" x14ac:dyDescent="0.2">
      <c r="A677" s="277"/>
      <c r="B677" s="278" t="s">
        <v>101</v>
      </c>
      <c r="C677" s="279" t="s">
        <v>735</v>
      </c>
      <c r="D677" s="280"/>
      <c r="E677" s="281"/>
      <c r="F677" s="282"/>
      <c r="G677" s="283">
        <f>SUM(G622:G676)</f>
        <v>0</v>
      </c>
      <c r="H677" s="284"/>
      <c r="I677" s="285">
        <f>SUM(I622:I676)</f>
        <v>5.7978835999973199</v>
      </c>
      <c r="J677" s="284"/>
      <c r="K677" s="285">
        <f>SUM(K622:K676)</f>
        <v>0</v>
      </c>
      <c r="O677" s="259">
        <v>4</v>
      </c>
      <c r="BA677" s="286">
        <f>SUM(BA622:BA676)</f>
        <v>0</v>
      </c>
      <c r="BB677" s="286">
        <f>SUM(BB622:BB676)</f>
        <v>0</v>
      </c>
      <c r="BC677" s="286">
        <f>SUM(BC622:BC676)</f>
        <v>0</v>
      </c>
      <c r="BD677" s="286">
        <f>SUM(BD622:BD676)</f>
        <v>0</v>
      </c>
      <c r="BE677" s="286">
        <f>SUM(BE622:BE676)</f>
        <v>0</v>
      </c>
    </row>
    <row r="678" spans="1:80" x14ac:dyDescent="0.2">
      <c r="A678" s="249" t="s">
        <v>97</v>
      </c>
      <c r="B678" s="250" t="s">
        <v>780</v>
      </c>
      <c r="C678" s="251" t="s">
        <v>781</v>
      </c>
      <c r="D678" s="252"/>
      <c r="E678" s="253"/>
      <c r="F678" s="253"/>
      <c r="G678" s="254"/>
      <c r="H678" s="255"/>
      <c r="I678" s="256"/>
      <c r="J678" s="257"/>
      <c r="K678" s="258"/>
      <c r="O678" s="259">
        <v>1</v>
      </c>
    </row>
    <row r="679" spans="1:80" x14ac:dyDescent="0.2">
      <c r="A679" s="260">
        <v>97</v>
      </c>
      <c r="B679" s="261" t="s">
        <v>783</v>
      </c>
      <c r="C679" s="262" t="s">
        <v>784</v>
      </c>
      <c r="D679" s="263" t="s">
        <v>565</v>
      </c>
      <c r="E679" s="264">
        <v>1</v>
      </c>
      <c r="F679" s="264">
        <v>0</v>
      </c>
      <c r="G679" s="265">
        <f>E679*F679</f>
        <v>0</v>
      </c>
      <c r="H679" s="266">
        <v>0</v>
      </c>
      <c r="I679" s="267">
        <f>E679*H679</f>
        <v>0</v>
      </c>
      <c r="J679" s="266"/>
      <c r="K679" s="267">
        <f>E679*J679</f>
        <v>0</v>
      </c>
      <c r="O679" s="259">
        <v>2</v>
      </c>
      <c r="AA679" s="232">
        <v>12</v>
      </c>
      <c r="AB679" s="232">
        <v>0</v>
      </c>
      <c r="AC679" s="232">
        <v>97</v>
      </c>
      <c r="AZ679" s="232">
        <v>2</v>
      </c>
      <c r="BA679" s="232">
        <f>IF(AZ679=1,G679,0)</f>
        <v>0</v>
      </c>
      <c r="BB679" s="232">
        <f>IF(AZ679=2,G679,0)</f>
        <v>0</v>
      </c>
      <c r="BC679" s="232">
        <f>IF(AZ679=3,G679,0)</f>
        <v>0</v>
      </c>
      <c r="BD679" s="232">
        <f>IF(AZ679=4,G679,0)</f>
        <v>0</v>
      </c>
      <c r="BE679" s="232">
        <f>IF(AZ679=5,G679,0)</f>
        <v>0</v>
      </c>
      <c r="CA679" s="259">
        <v>12</v>
      </c>
      <c r="CB679" s="259">
        <v>0</v>
      </c>
    </row>
    <row r="680" spans="1:80" x14ac:dyDescent="0.2">
      <c r="A680" s="260">
        <v>98</v>
      </c>
      <c r="B680" s="261" t="s">
        <v>785</v>
      </c>
      <c r="C680" s="262" t="s">
        <v>786</v>
      </c>
      <c r="D680" s="263" t="s">
        <v>565</v>
      </c>
      <c r="E680" s="264">
        <v>1</v>
      </c>
      <c r="F680" s="264">
        <v>0</v>
      </c>
      <c r="G680" s="265">
        <f>E680*F680</f>
        <v>0</v>
      </c>
      <c r="H680" s="266">
        <v>0</v>
      </c>
      <c r="I680" s="267">
        <f>E680*H680</f>
        <v>0</v>
      </c>
      <c r="J680" s="266"/>
      <c r="K680" s="267">
        <f>E680*J680</f>
        <v>0</v>
      </c>
      <c r="O680" s="259">
        <v>2</v>
      </c>
      <c r="AA680" s="232">
        <v>12</v>
      </c>
      <c r="AB680" s="232">
        <v>0</v>
      </c>
      <c r="AC680" s="232">
        <v>98</v>
      </c>
      <c r="AZ680" s="232">
        <v>2</v>
      </c>
      <c r="BA680" s="232">
        <f>IF(AZ680=1,G680,0)</f>
        <v>0</v>
      </c>
      <c r="BB680" s="232">
        <f>IF(AZ680=2,G680,0)</f>
        <v>0</v>
      </c>
      <c r="BC680" s="232">
        <f>IF(AZ680=3,G680,0)</f>
        <v>0</v>
      </c>
      <c r="BD680" s="232">
        <f>IF(AZ680=4,G680,0)</f>
        <v>0</v>
      </c>
      <c r="BE680" s="232">
        <f>IF(AZ680=5,G680,0)</f>
        <v>0</v>
      </c>
      <c r="CA680" s="259">
        <v>12</v>
      </c>
      <c r="CB680" s="259">
        <v>0</v>
      </c>
    </row>
    <row r="681" spans="1:80" x14ac:dyDescent="0.2">
      <c r="A681" s="277"/>
      <c r="B681" s="278" t="s">
        <v>101</v>
      </c>
      <c r="C681" s="279" t="s">
        <v>782</v>
      </c>
      <c r="D681" s="280"/>
      <c r="E681" s="281"/>
      <c r="F681" s="282"/>
      <c r="G681" s="283">
        <f>SUM(G678:G680)</f>
        <v>0</v>
      </c>
      <c r="H681" s="284"/>
      <c r="I681" s="285">
        <f>SUM(I678:I680)</f>
        <v>0</v>
      </c>
      <c r="J681" s="284"/>
      <c r="K681" s="285">
        <f>SUM(K678:K680)</f>
        <v>0</v>
      </c>
      <c r="O681" s="259">
        <v>4</v>
      </c>
      <c r="BA681" s="286">
        <f>SUM(BA678:BA680)</f>
        <v>0</v>
      </c>
      <c r="BB681" s="286">
        <f>SUM(BB678:BB680)</f>
        <v>0</v>
      </c>
      <c r="BC681" s="286">
        <f>SUM(BC678:BC680)</f>
        <v>0</v>
      </c>
      <c r="BD681" s="286">
        <f>SUM(BD678:BD680)</f>
        <v>0</v>
      </c>
      <c r="BE681" s="286">
        <f>SUM(BE678:BE680)</f>
        <v>0</v>
      </c>
    </row>
    <row r="682" spans="1:80" x14ac:dyDescent="0.2">
      <c r="A682" s="249" t="s">
        <v>97</v>
      </c>
      <c r="B682" s="250" t="s">
        <v>787</v>
      </c>
      <c r="C682" s="251" t="s">
        <v>788</v>
      </c>
      <c r="D682" s="252"/>
      <c r="E682" s="253"/>
      <c r="F682" s="253"/>
      <c r="G682" s="254"/>
      <c r="H682" s="255"/>
      <c r="I682" s="256"/>
      <c r="J682" s="257"/>
      <c r="K682" s="258"/>
      <c r="O682" s="259">
        <v>1</v>
      </c>
    </row>
    <row r="683" spans="1:80" x14ac:dyDescent="0.2">
      <c r="A683" s="260">
        <v>99</v>
      </c>
      <c r="B683" s="261" t="s">
        <v>790</v>
      </c>
      <c r="C683" s="262" t="s">
        <v>791</v>
      </c>
      <c r="D683" s="263" t="s">
        <v>565</v>
      </c>
      <c r="E683" s="264">
        <v>4</v>
      </c>
      <c r="F683" s="264">
        <v>0</v>
      </c>
      <c r="G683" s="265">
        <f>E683*F683</f>
        <v>0</v>
      </c>
      <c r="H683" s="266">
        <v>0</v>
      </c>
      <c r="I683" s="267">
        <f>E683*H683</f>
        <v>0</v>
      </c>
      <c r="J683" s="266"/>
      <c r="K683" s="267">
        <f>E683*J683</f>
        <v>0</v>
      </c>
      <c r="O683" s="259">
        <v>2</v>
      </c>
      <c r="AA683" s="232">
        <v>12</v>
      </c>
      <c r="AB683" s="232">
        <v>0</v>
      </c>
      <c r="AC683" s="232">
        <v>99</v>
      </c>
      <c r="AZ683" s="232">
        <v>2</v>
      </c>
      <c r="BA683" s="232">
        <f>IF(AZ683=1,G683,0)</f>
        <v>0</v>
      </c>
      <c r="BB683" s="232">
        <f>IF(AZ683=2,G683,0)</f>
        <v>0</v>
      </c>
      <c r="BC683" s="232">
        <f>IF(AZ683=3,G683,0)</f>
        <v>0</v>
      </c>
      <c r="BD683" s="232">
        <f>IF(AZ683=4,G683,0)</f>
        <v>0</v>
      </c>
      <c r="BE683" s="232">
        <f>IF(AZ683=5,G683,0)</f>
        <v>0</v>
      </c>
      <c r="CA683" s="259">
        <v>12</v>
      </c>
      <c r="CB683" s="259">
        <v>0</v>
      </c>
    </row>
    <row r="684" spans="1:80" x14ac:dyDescent="0.2">
      <c r="A684" s="277"/>
      <c r="B684" s="278" t="s">
        <v>101</v>
      </c>
      <c r="C684" s="279" t="s">
        <v>789</v>
      </c>
      <c r="D684" s="280"/>
      <c r="E684" s="281"/>
      <c r="F684" s="282"/>
      <c r="G684" s="283">
        <f>SUM(G682:G683)</f>
        <v>0</v>
      </c>
      <c r="H684" s="284"/>
      <c r="I684" s="285">
        <f>SUM(I682:I683)</f>
        <v>0</v>
      </c>
      <c r="J684" s="284"/>
      <c r="K684" s="285">
        <f>SUM(K682:K683)</f>
        <v>0</v>
      </c>
      <c r="O684" s="259">
        <v>4</v>
      </c>
      <c r="BA684" s="286">
        <f>SUM(BA682:BA683)</f>
        <v>0</v>
      </c>
      <c r="BB684" s="286">
        <f>SUM(BB682:BB683)</f>
        <v>0</v>
      </c>
      <c r="BC684" s="286">
        <f>SUM(BC682:BC683)</f>
        <v>0</v>
      </c>
      <c r="BD684" s="286">
        <f>SUM(BD682:BD683)</f>
        <v>0</v>
      </c>
      <c r="BE684" s="286">
        <f>SUM(BE682:BE683)</f>
        <v>0</v>
      </c>
    </row>
    <row r="685" spans="1:80" x14ac:dyDescent="0.2">
      <c r="A685" s="249" t="s">
        <v>97</v>
      </c>
      <c r="B685" s="250" t="s">
        <v>792</v>
      </c>
      <c r="C685" s="251" t="s">
        <v>793</v>
      </c>
      <c r="D685" s="252"/>
      <c r="E685" s="253"/>
      <c r="F685" s="253"/>
      <c r="G685" s="254"/>
      <c r="H685" s="255"/>
      <c r="I685" s="256"/>
      <c r="J685" s="257"/>
      <c r="K685" s="258"/>
      <c r="O685" s="259">
        <v>1</v>
      </c>
    </row>
    <row r="686" spans="1:80" x14ac:dyDescent="0.2">
      <c r="A686" s="260">
        <v>100</v>
      </c>
      <c r="B686" s="261" t="s">
        <v>795</v>
      </c>
      <c r="C686" s="262" t="s">
        <v>796</v>
      </c>
      <c r="D686" s="263" t="s">
        <v>165</v>
      </c>
      <c r="E686" s="264">
        <v>443.92</v>
      </c>
      <c r="F686" s="264">
        <v>0</v>
      </c>
      <c r="G686" s="265">
        <f>E686*F686</f>
        <v>0</v>
      </c>
      <c r="H686" s="266">
        <v>0</v>
      </c>
      <c r="I686" s="267">
        <f>E686*H686</f>
        <v>0</v>
      </c>
      <c r="J686" s="266">
        <v>0</v>
      </c>
      <c r="K686" s="267">
        <f>E686*J686</f>
        <v>0</v>
      </c>
      <c r="O686" s="259">
        <v>2</v>
      </c>
      <c r="AA686" s="232">
        <v>1</v>
      </c>
      <c r="AB686" s="232">
        <v>7</v>
      </c>
      <c r="AC686" s="232">
        <v>7</v>
      </c>
      <c r="AZ686" s="232">
        <v>2</v>
      </c>
      <c r="BA686" s="232">
        <f>IF(AZ686=1,G686,0)</f>
        <v>0</v>
      </c>
      <c r="BB686" s="232">
        <f>IF(AZ686=2,G686,0)</f>
        <v>0</v>
      </c>
      <c r="BC686" s="232">
        <f>IF(AZ686=3,G686,0)</f>
        <v>0</v>
      </c>
      <c r="BD686" s="232">
        <f>IF(AZ686=4,G686,0)</f>
        <v>0</v>
      </c>
      <c r="BE686" s="232">
        <f>IF(AZ686=5,G686,0)</f>
        <v>0</v>
      </c>
      <c r="CA686" s="259">
        <v>1</v>
      </c>
      <c r="CB686" s="259">
        <v>7</v>
      </c>
    </row>
    <row r="687" spans="1:80" x14ac:dyDescent="0.2">
      <c r="A687" s="268"/>
      <c r="B687" s="271"/>
      <c r="C687" s="331" t="s">
        <v>758</v>
      </c>
      <c r="D687" s="332"/>
      <c r="E687" s="272">
        <v>443.92</v>
      </c>
      <c r="F687" s="273"/>
      <c r="G687" s="274"/>
      <c r="H687" s="275"/>
      <c r="I687" s="269"/>
      <c r="J687" s="276"/>
      <c r="K687" s="269"/>
      <c r="M687" s="270" t="s">
        <v>758</v>
      </c>
      <c r="O687" s="259"/>
    </row>
    <row r="688" spans="1:80" x14ac:dyDescent="0.2">
      <c r="A688" s="260">
        <v>101</v>
      </c>
      <c r="B688" s="261" t="s">
        <v>797</v>
      </c>
      <c r="C688" s="262" t="s">
        <v>798</v>
      </c>
      <c r="D688" s="263" t="s">
        <v>165</v>
      </c>
      <c r="E688" s="264">
        <v>226.72909999999999</v>
      </c>
      <c r="F688" s="264">
        <v>0</v>
      </c>
      <c r="G688" s="265">
        <f>E688*F688</f>
        <v>0</v>
      </c>
      <c r="H688" s="266">
        <v>0</v>
      </c>
      <c r="I688" s="267">
        <f>E688*H688</f>
        <v>0</v>
      </c>
      <c r="J688" s="266">
        <v>0</v>
      </c>
      <c r="K688" s="267">
        <f>E688*J688</f>
        <v>0</v>
      </c>
      <c r="O688" s="259">
        <v>2</v>
      </c>
      <c r="AA688" s="232">
        <v>1</v>
      </c>
      <c r="AB688" s="232">
        <v>7</v>
      </c>
      <c r="AC688" s="232">
        <v>7</v>
      </c>
      <c r="AZ688" s="232">
        <v>2</v>
      </c>
      <c r="BA688" s="232">
        <f>IF(AZ688=1,G688,0)</f>
        <v>0</v>
      </c>
      <c r="BB688" s="232">
        <f>IF(AZ688=2,G688,0)</f>
        <v>0</v>
      </c>
      <c r="BC688" s="232">
        <f>IF(AZ688=3,G688,0)</f>
        <v>0</v>
      </c>
      <c r="BD688" s="232">
        <f>IF(AZ688=4,G688,0)</f>
        <v>0</v>
      </c>
      <c r="BE688" s="232">
        <f>IF(AZ688=5,G688,0)</f>
        <v>0</v>
      </c>
      <c r="CA688" s="259">
        <v>1</v>
      </c>
      <c r="CB688" s="259">
        <v>7</v>
      </c>
    </row>
    <row r="689" spans="1:15" x14ac:dyDescent="0.2">
      <c r="A689" s="268"/>
      <c r="B689" s="271"/>
      <c r="C689" s="331" t="s">
        <v>488</v>
      </c>
      <c r="D689" s="332"/>
      <c r="E689" s="272">
        <v>96.744</v>
      </c>
      <c r="F689" s="273"/>
      <c r="G689" s="274"/>
      <c r="H689" s="275"/>
      <c r="I689" s="269"/>
      <c r="J689" s="276"/>
      <c r="K689" s="269"/>
      <c r="M689" s="270" t="s">
        <v>488</v>
      </c>
      <c r="O689" s="259"/>
    </row>
    <row r="690" spans="1:15" x14ac:dyDescent="0.2">
      <c r="A690" s="268"/>
      <c r="B690" s="271"/>
      <c r="C690" s="331" t="s">
        <v>488</v>
      </c>
      <c r="D690" s="332"/>
      <c r="E690" s="272">
        <v>96.744</v>
      </c>
      <c r="F690" s="273"/>
      <c r="G690" s="274"/>
      <c r="H690" s="275"/>
      <c r="I690" s="269"/>
      <c r="J690" s="276"/>
      <c r="K690" s="269"/>
      <c r="M690" s="270" t="s">
        <v>488</v>
      </c>
      <c r="O690" s="259"/>
    </row>
    <row r="691" spans="1:15" x14ac:dyDescent="0.2">
      <c r="A691" s="268"/>
      <c r="B691" s="271"/>
      <c r="C691" s="331" t="s">
        <v>489</v>
      </c>
      <c r="D691" s="332"/>
      <c r="E691" s="272">
        <v>3.5028000000000001</v>
      </c>
      <c r="F691" s="273"/>
      <c r="G691" s="274"/>
      <c r="H691" s="275"/>
      <c r="I691" s="269"/>
      <c r="J691" s="276"/>
      <c r="K691" s="269"/>
      <c r="M691" s="270" t="s">
        <v>489</v>
      </c>
      <c r="O691" s="259"/>
    </row>
    <row r="692" spans="1:15" x14ac:dyDescent="0.2">
      <c r="A692" s="268"/>
      <c r="B692" s="271"/>
      <c r="C692" s="331" t="s">
        <v>490</v>
      </c>
      <c r="D692" s="332"/>
      <c r="E692" s="272">
        <v>7.3113999999999999</v>
      </c>
      <c r="F692" s="273"/>
      <c r="G692" s="274"/>
      <c r="H692" s="275"/>
      <c r="I692" s="269"/>
      <c r="J692" s="276"/>
      <c r="K692" s="269"/>
      <c r="M692" s="270" t="s">
        <v>490</v>
      </c>
      <c r="O692" s="259"/>
    </row>
    <row r="693" spans="1:15" x14ac:dyDescent="0.2">
      <c r="A693" s="268"/>
      <c r="B693" s="271"/>
      <c r="C693" s="331" t="s">
        <v>490</v>
      </c>
      <c r="D693" s="332"/>
      <c r="E693" s="272">
        <v>7.3113999999999999</v>
      </c>
      <c r="F693" s="273"/>
      <c r="G693" s="274"/>
      <c r="H693" s="275"/>
      <c r="I693" s="269"/>
      <c r="J693" s="276"/>
      <c r="K693" s="269"/>
      <c r="M693" s="270" t="s">
        <v>490</v>
      </c>
      <c r="O693" s="259"/>
    </row>
    <row r="694" spans="1:15" x14ac:dyDescent="0.2">
      <c r="A694" s="268"/>
      <c r="B694" s="271"/>
      <c r="C694" s="331" t="s">
        <v>491</v>
      </c>
      <c r="D694" s="332"/>
      <c r="E694" s="272">
        <v>-40.842500000000001</v>
      </c>
      <c r="F694" s="273"/>
      <c r="G694" s="274"/>
      <c r="H694" s="275"/>
      <c r="I694" s="269"/>
      <c r="J694" s="276"/>
      <c r="K694" s="269"/>
      <c r="M694" s="270" t="s">
        <v>491</v>
      </c>
      <c r="O694" s="259"/>
    </row>
    <row r="695" spans="1:15" x14ac:dyDescent="0.2">
      <c r="A695" s="268"/>
      <c r="B695" s="271"/>
      <c r="C695" s="331" t="s">
        <v>466</v>
      </c>
      <c r="D695" s="332"/>
      <c r="E695" s="272">
        <v>-6.9749999999999996</v>
      </c>
      <c r="F695" s="273"/>
      <c r="G695" s="274"/>
      <c r="H695" s="275"/>
      <c r="I695" s="269"/>
      <c r="J695" s="276"/>
      <c r="K695" s="269"/>
      <c r="M695" s="270" t="s">
        <v>466</v>
      </c>
      <c r="O695" s="259"/>
    </row>
    <row r="696" spans="1:15" x14ac:dyDescent="0.2">
      <c r="A696" s="268"/>
      <c r="B696" s="271"/>
      <c r="C696" s="331" t="s">
        <v>492</v>
      </c>
      <c r="D696" s="332"/>
      <c r="E696" s="272">
        <v>-2.5575000000000001</v>
      </c>
      <c r="F696" s="273"/>
      <c r="G696" s="274"/>
      <c r="H696" s="275"/>
      <c r="I696" s="269"/>
      <c r="J696" s="276"/>
      <c r="K696" s="269"/>
      <c r="M696" s="270" t="s">
        <v>492</v>
      </c>
      <c r="O696" s="259"/>
    </row>
    <row r="697" spans="1:15" x14ac:dyDescent="0.2">
      <c r="A697" s="268"/>
      <c r="B697" s="271"/>
      <c r="C697" s="331" t="s">
        <v>749</v>
      </c>
      <c r="D697" s="332"/>
      <c r="E697" s="272">
        <v>11.8575</v>
      </c>
      <c r="F697" s="273"/>
      <c r="G697" s="274"/>
      <c r="H697" s="275"/>
      <c r="I697" s="269"/>
      <c r="J697" s="276"/>
      <c r="K697" s="269"/>
      <c r="M697" s="270" t="s">
        <v>749</v>
      </c>
      <c r="O697" s="259"/>
    </row>
    <row r="698" spans="1:15" x14ac:dyDescent="0.2">
      <c r="A698" s="268"/>
      <c r="B698" s="271"/>
      <c r="C698" s="331" t="s">
        <v>750</v>
      </c>
      <c r="D698" s="332"/>
      <c r="E698" s="272">
        <v>2.5125000000000002</v>
      </c>
      <c r="F698" s="273"/>
      <c r="G698" s="274"/>
      <c r="H698" s="275"/>
      <c r="I698" s="269"/>
      <c r="J698" s="276"/>
      <c r="K698" s="269"/>
      <c r="M698" s="270" t="s">
        <v>750</v>
      </c>
      <c r="O698" s="259"/>
    </row>
    <row r="699" spans="1:15" x14ac:dyDescent="0.2">
      <c r="A699" s="268"/>
      <c r="B699" s="271"/>
      <c r="C699" s="331" t="s">
        <v>751</v>
      </c>
      <c r="D699" s="332"/>
      <c r="E699" s="272">
        <v>1.6425000000000001</v>
      </c>
      <c r="F699" s="273"/>
      <c r="G699" s="274"/>
      <c r="H699" s="275"/>
      <c r="I699" s="269"/>
      <c r="J699" s="276"/>
      <c r="K699" s="269"/>
      <c r="M699" s="270" t="s">
        <v>751</v>
      </c>
      <c r="O699" s="259"/>
    </row>
    <row r="700" spans="1:15" x14ac:dyDescent="0.2">
      <c r="A700" s="268"/>
      <c r="B700" s="271"/>
      <c r="C700" s="331" t="s">
        <v>752</v>
      </c>
      <c r="D700" s="332"/>
      <c r="E700" s="272">
        <v>22.62</v>
      </c>
      <c r="F700" s="273"/>
      <c r="G700" s="274"/>
      <c r="H700" s="275"/>
      <c r="I700" s="269"/>
      <c r="J700" s="276"/>
      <c r="K700" s="269"/>
      <c r="M700" s="270" t="s">
        <v>752</v>
      </c>
      <c r="O700" s="259"/>
    </row>
    <row r="701" spans="1:15" x14ac:dyDescent="0.2">
      <c r="A701" s="268"/>
      <c r="B701" s="271"/>
      <c r="C701" s="331" t="s">
        <v>753</v>
      </c>
      <c r="D701" s="332"/>
      <c r="E701" s="272">
        <v>22.62</v>
      </c>
      <c r="F701" s="273"/>
      <c r="G701" s="274"/>
      <c r="H701" s="275"/>
      <c r="I701" s="269"/>
      <c r="J701" s="276"/>
      <c r="K701" s="269"/>
      <c r="M701" s="270" t="s">
        <v>753</v>
      </c>
      <c r="O701" s="259"/>
    </row>
    <row r="702" spans="1:15" x14ac:dyDescent="0.2">
      <c r="A702" s="268"/>
      <c r="B702" s="271"/>
      <c r="C702" s="331" t="s">
        <v>754</v>
      </c>
      <c r="D702" s="332"/>
      <c r="E702" s="272">
        <v>0.81899999999999995</v>
      </c>
      <c r="F702" s="273"/>
      <c r="G702" s="274"/>
      <c r="H702" s="275"/>
      <c r="I702" s="269"/>
      <c r="J702" s="276"/>
      <c r="K702" s="269"/>
      <c r="M702" s="270" t="s">
        <v>754</v>
      </c>
      <c r="O702" s="259"/>
    </row>
    <row r="703" spans="1:15" x14ac:dyDescent="0.2">
      <c r="A703" s="268"/>
      <c r="B703" s="271"/>
      <c r="C703" s="331" t="s">
        <v>755</v>
      </c>
      <c r="D703" s="332"/>
      <c r="E703" s="272">
        <v>1.7095</v>
      </c>
      <c r="F703" s="273"/>
      <c r="G703" s="274"/>
      <c r="H703" s="275"/>
      <c r="I703" s="269"/>
      <c r="J703" s="276"/>
      <c r="K703" s="269"/>
      <c r="M703" s="270" t="s">
        <v>755</v>
      </c>
      <c r="O703" s="259"/>
    </row>
    <row r="704" spans="1:15" x14ac:dyDescent="0.2">
      <c r="A704" s="268"/>
      <c r="B704" s="271"/>
      <c r="C704" s="331" t="s">
        <v>755</v>
      </c>
      <c r="D704" s="332"/>
      <c r="E704" s="272">
        <v>1.7095</v>
      </c>
      <c r="F704" s="273"/>
      <c r="G704" s="274"/>
      <c r="H704" s="275"/>
      <c r="I704" s="269"/>
      <c r="J704" s="276"/>
      <c r="K704" s="269"/>
      <c r="M704" s="270" t="s">
        <v>755</v>
      </c>
      <c r="O704" s="259"/>
    </row>
    <row r="705" spans="1:80" x14ac:dyDescent="0.2">
      <c r="A705" s="260">
        <v>102</v>
      </c>
      <c r="B705" s="261" t="s">
        <v>799</v>
      </c>
      <c r="C705" s="262" t="s">
        <v>800</v>
      </c>
      <c r="D705" s="263" t="s">
        <v>165</v>
      </c>
      <c r="E705" s="264">
        <v>374.21620000000001</v>
      </c>
      <c r="F705" s="264">
        <v>0</v>
      </c>
      <c r="G705" s="265">
        <f>E705*F705</f>
        <v>0</v>
      </c>
      <c r="H705" s="266">
        <v>1.34299999999996E-2</v>
      </c>
      <c r="I705" s="267">
        <f>E705*H705</f>
        <v>5.0257235659998507</v>
      </c>
      <c r="J705" s="266">
        <v>0</v>
      </c>
      <c r="K705" s="267">
        <f>E705*J705</f>
        <v>0</v>
      </c>
      <c r="O705" s="259">
        <v>2</v>
      </c>
      <c r="AA705" s="232">
        <v>1</v>
      </c>
      <c r="AB705" s="232">
        <v>7</v>
      </c>
      <c r="AC705" s="232">
        <v>7</v>
      </c>
      <c r="AZ705" s="232">
        <v>2</v>
      </c>
      <c r="BA705" s="232">
        <f>IF(AZ705=1,G705,0)</f>
        <v>0</v>
      </c>
      <c r="BB705" s="232">
        <f>IF(AZ705=2,G705,0)</f>
        <v>0</v>
      </c>
      <c r="BC705" s="232">
        <f>IF(AZ705=3,G705,0)</f>
        <v>0</v>
      </c>
      <c r="BD705" s="232">
        <f>IF(AZ705=4,G705,0)</f>
        <v>0</v>
      </c>
      <c r="BE705" s="232">
        <f>IF(AZ705=5,G705,0)</f>
        <v>0</v>
      </c>
      <c r="CA705" s="259">
        <v>1</v>
      </c>
      <c r="CB705" s="259">
        <v>7</v>
      </c>
    </row>
    <row r="706" spans="1:80" x14ac:dyDescent="0.2">
      <c r="A706" s="268"/>
      <c r="B706" s="271"/>
      <c r="C706" s="331" t="s">
        <v>741</v>
      </c>
      <c r="D706" s="332"/>
      <c r="E706" s="272">
        <v>374.21620000000001</v>
      </c>
      <c r="F706" s="273"/>
      <c r="G706" s="274"/>
      <c r="H706" s="275"/>
      <c r="I706" s="269"/>
      <c r="J706" s="276"/>
      <c r="K706" s="269"/>
      <c r="M706" s="270" t="s">
        <v>741</v>
      </c>
      <c r="O706" s="259"/>
    </row>
    <row r="707" spans="1:80" ht="22.5" x14ac:dyDescent="0.2">
      <c r="A707" s="260">
        <v>103</v>
      </c>
      <c r="B707" s="261" t="s">
        <v>801</v>
      </c>
      <c r="C707" s="262" t="s">
        <v>802</v>
      </c>
      <c r="D707" s="263" t="s">
        <v>165</v>
      </c>
      <c r="E707" s="264">
        <v>443.92</v>
      </c>
      <c r="F707" s="264">
        <v>0</v>
      </c>
      <c r="G707" s="265">
        <f>E707*F707</f>
        <v>0</v>
      </c>
      <c r="H707" s="266">
        <v>0</v>
      </c>
      <c r="I707" s="267">
        <f>E707*H707</f>
        <v>0</v>
      </c>
      <c r="J707" s="266">
        <v>0</v>
      </c>
      <c r="K707" s="267">
        <f>E707*J707</f>
        <v>0</v>
      </c>
      <c r="O707" s="259">
        <v>2</v>
      </c>
      <c r="AA707" s="232">
        <v>1</v>
      </c>
      <c r="AB707" s="232">
        <v>7</v>
      </c>
      <c r="AC707" s="232">
        <v>7</v>
      </c>
      <c r="AZ707" s="232">
        <v>2</v>
      </c>
      <c r="BA707" s="232">
        <f>IF(AZ707=1,G707,0)</f>
        <v>0</v>
      </c>
      <c r="BB707" s="232">
        <f>IF(AZ707=2,G707,0)</f>
        <v>0</v>
      </c>
      <c r="BC707" s="232">
        <f>IF(AZ707=3,G707,0)</f>
        <v>0</v>
      </c>
      <c r="BD707" s="232">
        <f>IF(AZ707=4,G707,0)</f>
        <v>0</v>
      </c>
      <c r="BE707" s="232">
        <f>IF(AZ707=5,G707,0)</f>
        <v>0</v>
      </c>
      <c r="CA707" s="259">
        <v>1</v>
      </c>
      <c r="CB707" s="259">
        <v>7</v>
      </c>
    </row>
    <row r="708" spans="1:80" x14ac:dyDescent="0.2">
      <c r="A708" s="268"/>
      <c r="B708" s="271"/>
      <c r="C708" s="331" t="s">
        <v>758</v>
      </c>
      <c r="D708" s="332"/>
      <c r="E708" s="272">
        <v>443.92</v>
      </c>
      <c r="F708" s="273"/>
      <c r="G708" s="274"/>
      <c r="H708" s="275"/>
      <c r="I708" s="269"/>
      <c r="J708" s="276"/>
      <c r="K708" s="269"/>
      <c r="M708" s="270" t="s">
        <v>758</v>
      </c>
      <c r="O708" s="259"/>
    </row>
    <row r="709" spans="1:80" x14ac:dyDescent="0.2">
      <c r="A709" s="260">
        <v>104</v>
      </c>
      <c r="B709" s="261" t="s">
        <v>803</v>
      </c>
      <c r="C709" s="262" t="s">
        <v>804</v>
      </c>
      <c r="D709" s="263" t="s">
        <v>165</v>
      </c>
      <c r="E709" s="264">
        <v>161.23859999999999</v>
      </c>
      <c r="F709" s="264">
        <v>0</v>
      </c>
      <c r="G709" s="265">
        <f>E709*F709</f>
        <v>0</v>
      </c>
      <c r="H709" s="266">
        <v>0</v>
      </c>
      <c r="I709" s="267">
        <f>E709*H709</f>
        <v>0</v>
      </c>
      <c r="J709" s="266"/>
      <c r="K709" s="267">
        <f>E709*J709</f>
        <v>0</v>
      </c>
      <c r="O709" s="259">
        <v>2</v>
      </c>
      <c r="AA709" s="232">
        <v>12</v>
      </c>
      <c r="AB709" s="232">
        <v>0</v>
      </c>
      <c r="AC709" s="232">
        <v>104</v>
      </c>
      <c r="AZ709" s="232">
        <v>2</v>
      </c>
      <c r="BA709" s="232">
        <f>IF(AZ709=1,G709,0)</f>
        <v>0</v>
      </c>
      <c r="BB709" s="232">
        <f>IF(AZ709=2,G709,0)</f>
        <v>0</v>
      </c>
      <c r="BC709" s="232">
        <f>IF(AZ709=3,G709,0)</f>
        <v>0</v>
      </c>
      <c r="BD709" s="232">
        <f>IF(AZ709=4,G709,0)</f>
        <v>0</v>
      </c>
      <c r="BE709" s="232">
        <f>IF(AZ709=5,G709,0)</f>
        <v>0</v>
      </c>
      <c r="CA709" s="259">
        <v>12</v>
      </c>
      <c r="CB709" s="259">
        <v>0</v>
      </c>
    </row>
    <row r="710" spans="1:80" x14ac:dyDescent="0.2">
      <c r="A710" s="268"/>
      <c r="B710" s="271"/>
      <c r="C710" s="331" t="s">
        <v>488</v>
      </c>
      <c r="D710" s="332"/>
      <c r="E710" s="272">
        <v>96.744</v>
      </c>
      <c r="F710" s="273"/>
      <c r="G710" s="274"/>
      <c r="H710" s="275"/>
      <c r="I710" s="269"/>
      <c r="J710" s="276"/>
      <c r="K710" s="269"/>
      <c r="M710" s="270" t="s">
        <v>488</v>
      </c>
      <c r="O710" s="259"/>
    </row>
    <row r="711" spans="1:80" x14ac:dyDescent="0.2">
      <c r="A711" s="268"/>
      <c r="B711" s="271"/>
      <c r="C711" s="331" t="s">
        <v>488</v>
      </c>
      <c r="D711" s="332"/>
      <c r="E711" s="272">
        <v>96.744</v>
      </c>
      <c r="F711" s="273"/>
      <c r="G711" s="274"/>
      <c r="H711" s="275"/>
      <c r="I711" s="269"/>
      <c r="J711" s="276"/>
      <c r="K711" s="269"/>
      <c r="M711" s="270" t="s">
        <v>488</v>
      </c>
      <c r="O711" s="259"/>
    </row>
    <row r="712" spans="1:80" x14ac:dyDescent="0.2">
      <c r="A712" s="268"/>
      <c r="B712" s="271"/>
      <c r="C712" s="331" t="s">
        <v>489</v>
      </c>
      <c r="D712" s="332"/>
      <c r="E712" s="272">
        <v>3.5028000000000001</v>
      </c>
      <c r="F712" s="273"/>
      <c r="G712" s="274"/>
      <c r="H712" s="275"/>
      <c r="I712" s="269"/>
      <c r="J712" s="276"/>
      <c r="K712" s="269"/>
      <c r="M712" s="270" t="s">
        <v>489</v>
      </c>
      <c r="O712" s="259"/>
    </row>
    <row r="713" spans="1:80" x14ac:dyDescent="0.2">
      <c r="A713" s="268"/>
      <c r="B713" s="271"/>
      <c r="C713" s="331" t="s">
        <v>490</v>
      </c>
      <c r="D713" s="332"/>
      <c r="E713" s="272">
        <v>7.3113999999999999</v>
      </c>
      <c r="F713" s="273"/>
      <c r="G713" s="274"/>
      <c r="H713" s="275"/>
      <c r="I713" s="269"/>
      <c r="J713" s="276"/>
      <c r="K713" s="269"/>
      <c r="M713" s="270" t="s">
        <v>490</v>
      </c>
      <c r="O713" s="259"/>
    </row>
    <row r="714" spans="1:80" x14ac:dyDescent="0.2">
      <c r="A714" s="268"/>
      <c r="B714" s="271"/>
      <c r="C714" s="331" t="s">
        <v>490</v>
      </c>
      <c r="D714" s="332"/>
      <c r="E714" s="272">
        <v>7.3113999999999999</v>
      </c>
      <c r="F714" s="273"/>
      <c r="G714" s="274"/>
      <c r="H714" s="275"/>
      <c r="I714" s="269"/>
      <c r="J714" s="276"/>
      <c r="K714" s="269"/>
      <c r="M714" s="270" t="s">
        <v>490</v>
      </c>
      <c r="O714" s="259"/>
    </row>
    <row r="715" spans="1:80" x14ac:dyDescent="0.2">
      <c r="A715" s="268"/>
      <c r="B715" s="271"/>
      <c r="C715" s="331" t="s">
        <v>491</v>
      </c>
      <c r="D715" s="332"/>
      <c r="E715" s="272">
        <v>-40.842500000000001</v>
      </c>
      <c r="F715" s="273"/>
      <c r="G715" s="274"/>
      <c r="H715" s="275"/>
      <c r="I715" s="269"/>
      <c r="J715" s="276"/>
      <c r="K715" s="269"/>
      <c r="M715" s="270" t="s">
        <v>491</v>
      </c>
      <c r="O715" s="259"/>
    </row>
    <row r="716" spans="1:80" x14ac:dyDescent="0.2">
      <c r="A716" s="268"/>
      <c r="B716" s="271"/>
      <c r="C716" s="331" t="s">
        <v>466</v>
      </c>
      <c r="D716" s="332"/>
      <c r="E716" s="272">
        <v>-6.9749999999999996</v>
      </c>
      <c r="F716" s="273"/>
      <c r="G716" s="274"/>
      <c r="H716" s="275"/>
      <c r="I716" s="269"/>
      <c r="J716" s="276"/>
      <c r="K716" s="269"/>
      <c r="M716" s="270" t="s">
        <v>466</v>
      </c>
      <c r="O716" s="259"/>
    </row>
    <row r="717" spans="1:80" x14ac:dyDescent="0.2">
      <c r="A717" s="268"/>
      <c r="B717" s="271"/>
      <c r="C717" s="331" t="s">
        <v>492</v>
      </c>
      <c r="D717" s="332"/>
      <c r="E717" s="272">
        <v>-2.5575000000000001</v>
      </c>
      <c r="F717" s="273"/>
      <c r="G717" s="274"/>
      <c r="H717" s="275"/>
      <c r="I717" s="269"/>
      <c r="J717" s="276"/>
      <c r="K717" s="269"/>
      <c r="M717" s="270" t="s">
        <v>492</v>
      </c>
      <c r="O717" s="259"/>
    </row>
    <row r="718" spans="1:80" ht="22.5" x14ac:dyDescent="0.2">
      <c r="A718" s="260">
        <v>105</v>
      </c>
      <c r="B718" s="261" t="s">
        <v>805</v>
      </c>
      <c r="C718" s="262" t="s">
        <v>806</v>
      </c>
      <c r="D718" s="263" t="s">
        <v>165</v>
      </c>
      <c r="E718" s="264">
        <v>238.06559999999999</v>
      </c>
      <c r="F718" s="264">
        <v>0</v>
      </c>
      <c r="G718" s="265">
        <f>E718*F718</f>
        <v>0</v>
      </c>
      <c r="H718" s="266">
        <v>0</v>
      </c>
      <c r="I718" s="267">
        <f>E718*H718</f>
        <v>0</v>
      </c>
      <c r="J718" s="266"/>
      <c r="K718" s="267">
        <f>E718*J718</f>
        <v>0</v>
      </c>
      <c r="O718" s="259">
        <v>2</v>
      </c>
      <c r="AA718" s="232">
        <v>12</v>
      </c>
      <c r="AB718" s="232">
        <v>0</v>
      </c>
      <c r="AC718" s="232">
        <v>105</v>
      </c>
      <c r="AZ718" s="232">
        <v>2</v>
      </c>
      <c r="BA718" s="232">
        <f>IF(AZ718=1,G718,0)</f>
        <v>0</v>
      </c>
      <c r="BB718" s="232">
        <f>IF(AZ718=2,G718,0)</f>
        <v>0</v>
      </c>
      <c r="BC718" s="232">
        <f>IF(AZ718=3,G718,0)</f>
        <v>0</v>
      </c>
      <c r="BD718" s="232">
        <f>IF(AZ718=4,G718,0)</f>
        <v>0</v>
      </c>
      <c r="BE718" s="232">
        <f>IF(AZ718=5,G718,0)</f>
        <v>0</v>
      </c>
      <c r="CA718" s="259">
        <v>12</v>
      </c>
      <c r="CB718" s="259">
        <v>0</v>
      </c>
    </row>
    <row r="719" spans="1:80" x14ac:dyDescent="0.2">
      <c r="A719" s="268"/>
      <c r="B719" s="271"/>
      <c r="C719" s="331" t="s">
        <v>807</v>
      </c>
      <c r="D719" s="332"/>
      <c r="E719" s="272">
        <v>238.06559999999999</v>
      </c>
      <c r="F719" s="273"/>
      <c r="G719" s="274"/>
      <c r="H719" s="275"/>
      <c r="I719" s="269"/>
      <c r="J719" s="276"/>
      <c r="K719" s="269"/>
      <c r="M719" s="270" t="s">
        <v>807</v>
      </c>
      <c r="O719" s="259"/>
    </row>
    <row r="720" spans="1:80" ht="22.5" x14ac:dyDescent="0.2">
      <c r="A720" s="260">
        <v>106</v>
      </c>
      <c r="B720" s="261" t="s">
        <v>808</v>
      </c>
      <c r="C720" s="262" t="s">
        <v>809</v>
      </c>
      <c r="D720" s="263" t="s">
        <v>165</v>
      </c>
      <c r="E720" s="264">
        <v>355.7801</v>
      </c>
      <c r="F720" s="264">
        <v>0</v>
      </c>
      <c r="G720" s="265">
        <f>E720*F720</f>
        <v>0</v>
      </c>
      <c r="H720" s="266">
        <v>0</v>
      </c>
      <c r="I720" s="267">
        <f>E720*H720</f>
        <v>0</v>
      </c>
      <c r="J720" s="266">
        <v>0</v>
      </c>
      <c r="K720" s="267">
        <f>E720*J720</f>
        <v>0</v>
      </c>
      <c r="O720" s="259">
        <v>2</v>
      </c>
      <c r="AA720" s="232">
        <v>2</v>
      </c>
      <c r="AB720" s="232">
        <v>7</v>
      </c>
      <c r="AC720" s="232">
        <v>7</v>
      </c>
      <c r="AZ720" s="232">
        <v>2</v>
      </c>
      <c r="BA720" s="232">
        <f>IF(AZ720=1,G720,0)</f>
        <v>0</v>
      </c>
      <c r="BB720" s="232">
        <f>IF(AZ720=2,G720,0)</f>
        <v>0</v>
      </c>
      <c r="BC720" s="232">
        <f>IF(AZ720=3,G720,0)</f>
        <v>0</v>
      </c>
      <c r="BD720" s="232">
        <f>IF(AZ720=4,G720,0)</f>
        <v>0</v>
      </c>
      <c r="BE720" s="232">
        <f>IF(AZ720=5,G720,0)</f>
        <v>0</v>
      </c>
      <c r="CA720" s="259">
        <v>2</v>
      </c>
      <c r="CB720" s="259">
        <v>7</v>
      </c>
    </row>
    <row r="721" spans="1:80" x14ac:dyDescent="0.2">
      <c r="A721" s="268"/>
      <c r="B721" s="271"/>
      <c r="C721" s="331" t="s">
        <v>810</v>
      </c>
      <c r="D721" s="332"/>
      <c r="E721" s="272">
        <v>355.7801</v>
      </c>
      <c r="F721" s="273"/>
      <c r="G721" s="274"/>
      <c r="H721" s="275"/>
      <c r="I721" s="269"/>
      <c r="J721" s="276"/>
      <c r="K721" s="269"/>
      <c r="M721" s="270" t="s">
        <v>810</v>
      </c>
      <c r="O721" s="259"/>
    </row>
    <row r="722" spans="1:80" x14ac:dyDescent="0.2">
      <c r="A722" s="260">
        <v>107</v>
      </c>
      <c r="B722" s="261" t="s">
        <v>811</v>
      </c>
      <c r="C722" s="262" t="s">
        <v>812</v>
      </c>
      <c r="D722" s="263" t="s">
        <v>12</v>
      </c>
      <c r="E722" s="264">
        <v>10204.5816</v>
      </c>
      <c r="F722" s="264">
        <v>0</v>
      </c>
      <c r="G722" s="265">
        <f>E722*F722</f>
        <v>0</v>
      </c>
      <c r="H722" s="266">
        <v>0</v>
      </c>
      <c r="I722" s="267">
        <f>E722*H722</f>
        <v>0</v>
      </c>
      <c r="J722" s="266">
        <v>0</v>
      </c>
      <c r="K722" s="267">
        <f>E722*J722</f>
        <v>0</v>
      </c>
      <c r="O722" s="259">
        <v>2</v>
      </c>
      <c r="AA722" s="232">
        <v>1</v>
      </c>
      <c r="AB722" s="232">
        <v>7</v>
      </c>
      <c r="AC722" s="232">
        <v>7</v>
      </c>
      <c r="AZ722" s="232">
        <v>2</v>
      </c>
      <c r="BA722" s="232">
        <f>IF(AZ722=1,G722,0)</f>
        <v>0</v>
      </c>
      <c r="BB722" s="232">
        <f>IF(AZ722=2,G722,0)</f>
        <v>0</v>
      </c>
      <c r="BC722" s="232">
        <f>IF(AZ722=3,G722,0)</f>
        <v>0</v>
      </c>
      <c r="BD722" s="232">
        <f>IF(AZ722=4,G722,0)</f>
        <v>0</v>
      </c>
      <c r="BE722" s="232">
        <f>IF(AZ722=5,G722,0)</f>
        <v>0</v>
      </c>
      <c r="CA722" s="259">
        <v>1</v>
      </c>
      <c r="CB722" s="259">
        <v>7</v>
      </c>
    </row>
    <row r="723" spans="1:80" x14ac:dyDescent="0.2">
      <c r="A723" s="277"/>
      <c r="B723" s="278" t="s">
        <v>101</v>
      </c>
      <c r="C723" s="279" t="s">
        <v>794</v>
      </c>
      <c r="D723" s="280"/>
      <c r="E723" s="281"/>
      <c r="F723" s="282"/>
      <c r="G723" s="283">
        <f>SUM(G685:G722)</f>
        <v>0</v>
      </c>
      <c r="H723" s="284"/>
      <c r="I723" s="285">
        <f>SUM(I685:I722)</f>
        <v>5.0257235659998507</v>
      </c>
      <c r="J723" s="284"/>
      <c r="K723" s="285">
        <f>SUM(K685:K722)</f>
        <v>0</v>
      </c>
      <c r="O723" s="259">
        <v>4</v>
      </c>
      <c r="BA723" s="286">
        <f>SUM(BA685:BA722)</f>
        <v>0</v>
      </c>
      <c r="BB723" s="286">
        <f>SUM(BB685:BB722)</f>
        <v>0</v>
      </c>
      <c r="BC723" s="286">
        <f>SUM(BC685:BC722)</f>
        <v>0</v>
      </c>
      <c r="BD723" s="286">
        <f>SUM(BD685:BD722)</f>
        <v>0</v>
      </c>
      <c r="BE723" s="286">
        <f>SUM(BE685:BE722)</f>
        <v>0</v>
      </c>
    </row>
    <row r="724" spans="1:80" x14ac:dyDescent="0.2">
      <c r="A724" s="249" t="s">
        <v>97</v>
      </c>
      <c r="B724" s="250" t="s">
        <v>813</v>
      </c>
      <c r="C724" s="251" t="s">
        <v>814</v>
      </c>
      <c r="D724" s="252"/>
      <c r="E724" s="253"/>
      <c r="F724" s="253"/>
      <c r="G724" s="254"/>
      <c r="H724" s="255"/>
      <c r="I724" s="256"/>
      <c r="J724" s="257"/>
      <c r="K724" s="258"/>
      <c r="O724" s="259">
        <v>1</v>
      </c>
    </row>
    <row r="725" spans="1:80" x14ac:dyDescent="0.2">
      <c r="A725" s="260">
        <v>108</v>
      </c>
      <c r="B725" s="261" t="s">
        <v>816</v>
      </c>
      <c r="C725" s="262" t="s">
        <v>817</v>
      </c>
      <c r="D725" s="263" t="s">
        <v>165</v>
      </c>
      <c r="E725" s="264">
        <v>22.542400000000001</v>
      </c>
      <c r="F725" s="264">
        <v>0</v>
      </c>
      <c r="G725" s="265">
        <f>E725*F725</f>
        <v>0</v>
      </c>
      <c r="H725" s="266">
        <v>0</v>
      </c>
      <c r="I725" s="267">
        <f>E725*H725</f>
        <v>0</v>
      </c>
      <c r="J725" s="266">
        <v>0</v>
      </c>
      <c r="K725" s="267">
        <f>E725*J725</f>
        <v>0</v>
      </c>
      <c r="O725" s="259">
        <v>2</v>
      </c>
      <c r="AA725" s="232">
        <v>1</v>
      </c>
      <c r="AB725" s="232">
        <v>7</v>
      </c>
      <c r="AC725" s="232">
        <v>7</v>
      </c>
      <c r="AZ725" s="232">
        <v>2</v>
      </c>
      <c r="BA725" s="232">
        <f>IF(AZ725=1,G725,0)</f>
        <v>0</v>
      </c>
      <c r="BB725" s="232">
        <f>IF(AZ725=2,G725,0)</f>
        <v>0</v>
      </c>
      <c r="BC725" s="232">
        <f>IF(AZ725=3,G725,0)</f>
        <v>0</v>
      </c>
      <c r="BD725" s="232">
        <f>IF(AZ725=4,G725,0)</f>
        <v>0</v>
      </c>
      <c r="BE725" s="232">
        <f>IF(AZ725=5,G725,0)</f>
        <v>0</v>
      </c>
      <c r="CA725" s="259">
        <v>1</v>
      </c>
      <c r="CB725" s="259">
        <v>7</v>
      </c>
    </row>
    <row r="726" spans="1:80" x14ac:dyDescent="0.2">
      <c r="A726" s="268"/>
      <c r="B726" s="271"/>
      <c r="C726" s="331" t="s">
        <v>818</v>
      </c>
      <c r="D726" s="332"/>
      <c r="E726" s="272">
        <v>22.542400000000001</v>
      </c>
      <c r="F726" s="273"/>
      <c r="G726" s="274"/>
      <c r="H726" s="275"/>
      <c r="I726" s="269"/>
      <c r="J726" s="276"/>
      <c r="K726" s="269"/>
      <c r="M726" s="270" t="s">
        <v>818</v>
      </c>
      <c r="O726" s="259"/>
    </row>
    <row r="727" spans="1:80" x14ac:dyDescent="0.2">
      <c r="A727" s="260">
        <v>109</v>
      </c>
      <c r="B727" s="261" t="s">
        <v>819</v>
      </c>
      <c r="C727" s="262" t="s">
        <v>820</v>
      </c>
      <c r="D727" s="263" t="s">
        <v>12</v>
      </c>
      <c r="E727" s="264">
        <v>13.615600000000001</v>
      </c>
      <c r="F727" s="264">
        <v>0</v>
      </c>
      <c r="G727" s="265">
        <f>E727*F727</f>
        <v>0</v>
      </c>
      <c r="H727" s="266">
        <v>0</v>
      </c>
      <c r="I727" s="267">
        <f>E727*H727</f>
        <v>0</v>
      </c>
      <c r="J727" s="266">
        <v>0</v>
      </c>
      <c r="K727" s="267">
        <f>E727*J727</f>
        <v>0</v>
      </c>
      <c r="O727" s="259">
        <v>2</v>
      </c>
      <c r="AA727" s="232">
        <v>1</v>
      </c>
      <c r="AB727" s="232">
        <v>7</v>
      </c>
      <c r="AC727" s="232">
        <v>7</v>
      </c>
      <c r="AZ727" s="232">
        <v>2</v>
      </c>
      <c r="BA727" s="232">
        <f>IF(AZ727=1,G727,0)</f>
        <v>0</v>
      </c>
      <c r="BB727" s="232">
        <f>IF(AZ727=2,G727,0)</f>
        <v>0</v>
      </c>
      <c r="BC727" s="232">
        <f>IF(AZ727=3,G727,0)</f>
        <v>0</v>
      </c>
      <c r="BD727" s="232">
        <f>IF(AZ727=4,G727,0)</f>
        <v>0</v>
      </c>
      <c r="BE727" s="232">
        <f>IF(AZ727=5,G727,0)</f>
        <v>0</v>
      </c>
      <c r="CA727" s="259">
        <v>1</v>
      </c>
      <c r="CB727" s="259">
        <v>7</v>
      </c>
    </row>
    <row r="728" spans="1:80" x14ac:dyDescent="0.2">
      <c r="A728" s="277"/>
      <c r="B728" s="278" t="s">
        <v>101</v>
      </c>
      <c r="C728" s="279" t="s">
        <v>815</v>
      </c>
      <c r="D728" s="280"/>
      <c r="E728" s="281"/>
      <c r="F728" s="282"/>
      <c r="G728" s="283">
        <f>SUM(G724:G727)</f>
        <v>0</v>
      </c>
      <c r="H728" s="284"/>
      <c r="I728" s="285">
        <f>SUM(I724:I727)</f>
        <v>0</v>
      </c>
      <c r="J728" s="284"/>
      <c r="K728" s="285">
        <f>SUM(K724:K727)</f>
        <v>0</v>
      </c>
      <c r="O728" s="259">
        <v>4</v>
      </c>
      <c r="BA728" s="286">
        <f>SUM(BA724:BA727)</f>
        <v>0</v>
      </c>
      <c r="BB728" s="286">
        <f>SUM(BB724:BB727)</f>
        <v>0</v>
      </c>
      <c r="BC728" s="286">
        <f>SUM(BC724:BC727)</f>
        <v>0</v>
      </c>
      <c r="BD728" s="286">
        <f>SUM(BD724:BD727)</f>
        <v>0</v>
      </c>
      <c r="BE728" s="286">
        <f>SUM(BE724:BE727)</f>
        <v>0</v>
      </c>
    </row>
    <row r="729" spans="1:80" x14ac:dyDescent="0.2">
      <c r="A729" s="249" t="s">
        <v>97</v>
      </c>
      <c r="B729" s="250" t="s">
        <v>821</v>
      </c>
      <c r="C729" s="251" t="s">
        <v>822</v>
      </c>
      <c r="D729" s="252"/>
      <c r="E729" s="253"/>
      <c r="F729" s="253"/>
      <c r="G729" s="254"/>
      <c r="H729" s="255"/>
      <c r="I729" s="256"/>
      <c r="J729" s="257"/>
      <c r="K729" s="258"/>
      <c r="O729" s="259">
        <v>1</v>
      </c>
    </row>
    <row r="730" spans="1:80" x14ac:dyDescent="0.2">
      <c r="A730" s="260">
        <v>110</v>
      </c>
      <c r="B730" s="261" t="s">
        <v>824</v>
      </c>
      <c r="C730" s="262" t="s">
        <v>825</v>
      </c>
      <c r="D730" s="263" t="s">
        <v>165</v>
      </c>
      <c r="E730" s="264">
        <v>443.92</v>
      </c>
      <c r="F730" s="264">
        <v>0</v>
      </c>
      <c r="G730" s="265">
        <f>E730*F730</f>
        <v>0</v>
      </c>
      <c r="H730" s="266">
        <v>0</v>
      </c>
      <c r="I730" s="267">
        <f>E730*H730</f>
        <v>0</v>
      </c>
      <c r="J730" s="266">
        <v>0</v>
      </c>
      <c r="K730" s="267">
        <f>E730*J730</f>
        <v>0</v>
      </c>
      <c r="O730" s="259">
        <v>2</v>
      </c>
      <c r="AA730" s="232">
        <v>1</v>
      </c>
      <c r="AB730" s="232">
        <v>7</v>
      </c>
      <c r="AC730" s="232">
        <v>7</v>
      </c>
      <c r="AZ730" s="232">
        <v>2</v>
      </c>
      <c r="BA730" s="232">
        <f>IF(AZ730=1,G730,0)</f>
        <v>0</v>
      </c>
      <c r="BB730" s="232">
        <f>IF(AZ730=2,G730,0)</f>
        <v>0</v>
      </c>
      <c r="BC730" s="232">
        <f>IF(AZ730=3,G730,0)</f>
        <v>0</v>
      </c>
      <c r="BD730" s="232">
        <f>IF(AZ730=4,G730,0)</f>
        <v>0</v>
      </c>
      <c r="BE730" s="232">
        <f>IF(AZ730=5,G730,0)</f>
        <v>0</v>
      </c>
      <c r="CA730" s="259">
        <v>1</v>
      </c>
      <c r="CB730" s="259">
        <v>7</v>
      </c>
    </row>
    <row r="731" spans="1:80" x14ac:dyDescent="0.2">
      <c r="A731" s="268"/>
      <c r="B731" s="271"/>
      <c r="C731" s="331" t="s">
        <v>758</v>
      </c>
      <c r="D731" s="332"/>
      <c r="E731" s="272">
        <v>443.92</v>
      </c>
      <c r="F731" s="273"/>
      <c r="G731" s="274"/>
      <c r="H731" s="275"/>
      <c r="I731" s="269"/>
      <c r="J731" s="276"/>
      <c r="K731" s="269"/>
      <c r="M731" s="270" t="s">
        <v>758</v>
      </c>
      <c r="O731" s="259"/>
    </row>
    <row r="732" spans="1:80" ht="22.5" x14ac:dyDescent="0.2">
      <c r="A732" s="260">
        <v>111</v>
      </c>
      <c r="B732" s="261" t="s">
        <v>826</v>
      </c>
      <c r="C732" s="262" t="s">
        <v>827</v>
      </c>
      <c r="D732" s="263" t="s">
        <v>828</v>
      </c>
      <c r="E732" s="264">
        <v>67.25</v>
      </c>
      <c r="F732" s="264">
        <v>0</v>
      </c>
      <c r="G732" s="265">
        <f>E732*F732</f>
        <v>0</v>
      </c>
      <c r="H732" s="266">
        <v>0</v>
      </c>
      <c r="I732" s="267">
        <f>E732*H732</f>
        <v>0</v>
      </c>
      <c r="J732" s="266"/>
      <c r="K732" s="267">
        <f>E732*J732</f>
        <v>0</v>
      </c>
      <c r="O732" s="259">
        <v>2</v>
      </c>
      <c r="AA732" s="232">
        <v>12</v>
      </c>
      <c r="AB732" s="232">
        <v>0</v>
      </c>
      <c r="AC732" s="232">
        <v>111</v>
      </c>
      <c r="AZ732" s="232">
        <v>2</v>
      </c>
      <c r="BA732" s="232">
        <f>IF(AZ732=1,G732,0)</f>
        <v>0</v>
      </c>
      <c r="BB732" s="232">
        <f>IF(AZ732=2,G732,0)</f>
        <v>0</v>
      </c>
      <c r="BC732" s="232">
        <f>IF(AZ732=3,G732,0)</f>
        <v>0</v>
      </c>
      <c r="BD732" s="232">
        <f>IF(AZ732=4,G732,0)</f>
        <v>0</v>
      </c>
      <c r="BE732" s="232">
        <f>IF(AZ732=5,G732,0)</f>
        <v>0</v>
      </c>
      <c r="CA732" s="259">
        <v>12</v>
      </c>
      <c r="CB732" s="259">
        <v>0</v>
      </c>
    </row>
    <row r="733" spans="1:80" x14ac:dyDescent="0.2">
      <c r="A733" s="268"/>
      <c r="B733" s="271"/>
      <c r="C733" s="331" t="s">
        <v>637</v>
      </c>
      <c r="D733" s="332"/>
      <c r="E733" s="272">
        <v>2.5</v>
      </c>
      <c r="F733" s="273"/>
      <c r="G733" s="274"/>
      <c r="H733" s="275"/>
      <c r="I733" s="269"/>
      <c r="J733" s="276"/>
      <c r="K733" s="269"/>
      <c r="M733" s="270" t="s">
        <v>637</v>
      </c>
      <c r="O733" s="259"/>
    </row>
    <row r="734" spans="1:80" x14ac:dyDescent="0.2">
      <c r="A734" s="268"/>
      <c r="B734" s="271"/>
      <c r="C734" s="331" t="s">
        <v>829</v>
      </c>
      <c r="D734" s="332"/>
      <c r="E734" s="272">
        <v>2.75</v>
      </c>
      <c r="F734" s="273"/>
      <c r="G734" s="274"/>
      <c r="H734" s="275"/>
      <c r="I734" s="269"/>
      <c r="J734" s="276"/>
      <c r="K734" s="269"/>
      <c r="M734" s="270" t="s">
        <v>829</v>
      </c>
      <c r="O734" s="259"/>
    </row>
    <row r="735" spans="1:80" x14ac:dyDescent="0.2">
      <c r="A735" s="268"/>
      <c r="B735" s="271"/>
      <c r="C735" s="331" t="s">
        <v>830</v>
      </c>
      <c r="D735" s="332"/>
      <c r="E735" s="272">
        <v>62</v>
      </c>
      <c r="F735" s="273"/>
      <c r="G735" s="274"/>
      <c r="H735" s="275"/>
      <c r="I735" s="269"/>
      <c r="J735" s="276"/>
      <c r="K735" s="269"/>
      <c r="M735" s="270" t="s">
        <v>830</v>
      </c>
      <c r="O735" s="259"/>
    </row>
    <row r="736" spans="1:80" ht="22.5" x14ac:dyDescent="0.2">
      <c r="A736" s="260">
        <v>112</v>
      </c>
      <c r="B736" s="261" t="s">
        <v>831</v>
      </c>
      <c r="C736" s="262" t="s">
        <v>832</v>
      </c>
      <c r="D736" s="263" t="s">
        <v>100</v>
      </c>
      <c r="E736" s="264">
        <v>1</v>
      </c>
      <c r="F736" s="264">
        <v>0</v>
      </c>
      <c r="G736" s="265">
        <f>E736*F736</f>
        <v>0</v>
      </c>
      <c r="H736" s="266">
        <v>0</v>
      </c>
      <c r="I736" s="267">
        <f>E736*H736</f>
        <v>0</v>
      </c>
      <c r="J736" s="266"/>
      <c r="K736" s="267">
        <f>E736*J736</f>
        <v>0</v>
      </c>
      <c r="O736" s="259">
        <v>2</v>
      </c>
      <c r="AA736" s="232">
        <v>12</v>
      </c>
      <c r="AB736" s="232">
        <v>0</v>
      </c>
      <c r="AC736" s="232">
        <v>112</v>
      </c>
      <c r="AZ736" s="232">
        <v>2</v>
      </c>
      <c r="BA736" s="232">
        <f>IF(AZ736=1,G736,0)</f>
        <v>0</v>
      </c>
      <c r="BB736" s="232">
        <f>IF(AZ736=2,G736,0)</f>
        <v>0</v>
      </c>
      <c r="BC736" s="232">
        <f>IF(AZ736=3,G736,0)</f>
        <v>0</v>
      </c>
      <c r="BD736" s="232">
        <f>IF(AZ736=4,G736,0)</f>
        <v>0</v>
      </c>
      <c r="BE736" s="232">
        <f>IF(AZ736=5,G736,0)</f>
        <v>0</v>
      </c>
      <c r="CA736" s="259">
        <v>12</v>
      </c>
      <c r="CB736" s="259">
        <v>0</v>
      </c>
    </row>
    <row r="737" spans="1:80" ht="22.5" x14ac:dyDescent="0.2">
      <c r="A737" s="260">
        <v>113</v>
      </c>
      <c r="B737" s="261" t="s">
        <v>833</v>
      </c>
      <c r="C737" s="262" t="s">
        <v>834</v>
      </c>
      <c r="D737" s="263" t="s">
        <v>828</v>
      </c>
      <c r="E737" s="264">
        <v>15.2</v>
      </c>
      <c r="F737" s="264">
        <v>0</v>
      </c>
      <c r="G737" s="265">
        <f>E737*F737</f>
        <v>0</v>
      </c>
      <c r="H737" s="266">
        <v>0</v>
      </c>
      <c r="I737" s="267">
        <f>E737*H737</f>
        <v>0</v>
      </c>
      <c r="J737" s="266"/>
      <c r="K737" s="267">
        <f>E737*J737</f>
        <v>0</v>
      </c>
      <c r="O737" s="259">
        <v>2</v>
      </c>
      <c r="AA737" s="232">
        <v>12</v>
      </c>
      <c r="AB737" s="232">
        <v>0</v>
      </c>
      <c r="AC737" s="232">
        <v>113</v>
      </c>
      <c r="AZ737" s="232">
        <v>2</v>
      </c>
      <c r="BA737" s="232">
        <f>IF(AZ737=1,G737,0)</f>
        <v>0</v>
      </c>
      <c r="BB737" s="232">
        <f>IF(AZ737=2,G737,0)</f>
        <v>0</v>
      </c>
      <c r="BC737" s="232">
        <f>IF(AZ737=3,G737,0)</f>
        <v>0</v>
      </c>
      <c r="BD737" s="232">
        <f>IF(AZ737=4,G737,0)</f>
        <v>0</v>
      </c>
      <c r="BE737" s="232">
        <f>IF(AZ737=5,G737,0)</f>
        <v>0</v>
      </c>
      <c r="CA737" s="259">
        <v>12</v>
      </c>
      <c r="CB737" s="259">
        <v>0</v>
      </c>
    </row>
    <row r="738" spans="1:80" ht="22.5" x14ac:dyDescent="0.2">
      <c r="A738" s="260">
        <v>114</v>
      </c>
      <c r="B738" s="261" t="s">
        <v>835</v>
      </c>
      <c r="C738" s="262" t="s">
        <v>836</v>
      </c>
      <c r="D738" s="263" t="s">
        <v>828</v>
      </c>
      <c r="E738" s="264">
        <v>35.524999999999999</v>
      </c>
      <c r="F738" s="264">
        <v>0</v>
      </c>
      <c r="G738" s="265">
        <f>E738*F738</f>
        <v>0</v>
      </c>
      <c r="H738" s="266">
        <v>0</v>
      </c>
      <c r="I738" s="267">
        <f>E738*H738</f>
        <v>0</v>
      </c>
      <c r="J738" s="266"/>
      <c r="K738" s="267">
        <f>E738*J738</f>
        <v>0</v>
      </c>
      <c r="O738" s="259">
        <v>2</v>
      </c>
      <c r="AA738" s="232">
        <v>12</v>
      </c>
      <c r="AB738" s="232">
        <v>0</v>
      </c>
      <c r="AC738" s="232">
        <v>114</v>
      </c>
      <c r="AZ738" s="232">
        <v>2</v>
      </c>
      <c r="BA738" s="232">
        <f>IF(AZ738=1,G738,0)</f>
        <v>0</v>
      </c>
      <c r="BB738" s="232">
        <f>IF(AZ738=2,G738,0)</f>
        <v>0</v>
      </c>
      <c r="BC738" s="232">
        <f>IF(AZ738=3,G738,0)</f>
        <v>0</v>
      </c>
      <c r="BD738" s="232">
        <f>IF(AZ738=4,G738,0)</f>
        <v>0</v>
      </c>
      <c r="BE738" s="232">
        <f>IF(AZ738=5,G738,0)</f>
        <v>0</v>
      </c>
      <c r="CA738" s="259">
        <v>12</v>
      </c>
      <c r="CB738" s="259">
        <v>0</v>
      </c>
    </row>
    <row r="739" spans="1:80" x14ac:dyDescent="0.2">
      <c r="A739" s="268"/>
      <c r="B739" s="271"/>
      <c r="C739" s="331" t="s">
        <v>837</v>
      </c>
      <c r="D739" s="332"/>
      <c r="E739" s="272">
        <v>1.65</v>
      </c>
      <c r="F739" s="273"/>
      <c r="G739" s="274"/>
      <c r="H739" s="275"/>
      <c r="I739" s="269"/>
      <c r="J739" s="276"/>
      <c r="K739" s="269"/>
      <c r="M739" s="270" t="s">
        <v>837</v>
      </c>
      <c r="O739" s="259"/>
    </row>
    <row r="740" spans="1:80" x14ac:dyDescent="0.2">
      <c r="A740" s="268"/>
      <c r="B740" s="271"/>
      <c r="C740" s="331" t="s">
        <v>838</v>
      </c>
      <c r="D740" s="332"/>
      <c r="E740" s="272">
        <v>32.549999999999997</v>
      </c>
      <c r="F740" s="273"/>
      <c r="G740" s="274"/>
      <c r="H740" s="275"/>
      <c r="I740" s="269"/>
      <c r="J740" s="276"/>
      <c r="K740" s="269"/>
      <c r="M740" s="270" t="s">
        <v>838</v>
      </c>
      <c r="O740" s="259"/>
    </row>
    <row r="741" spans="1:80" x14ac:dyDescent="0.2">
      <c r="A741" s="268"/>
      <c r="B741" s="271"/>
      <c r="C741" s="331" t="s">
        <v>839</v>
      </c>
      <c r="D741" s="332"/>
      <c r="E741" s="272">
        <v>1.325</v>
      </c>
      <c r="F741" s="273"/>
      <c r="G741" s="274"/>
      <c r="H741" s="275"/>
      <c r="I741" s="269"/>
      <c r="J741" s="276"/>
      <c r="K741" s="269"/>
      <c r="M741" s="270" t="s">
        <v>839</v>
      </c>
      <c r="O741" s="259"/>
    </row>
    <row r="742" spans="1:80" ht="22.5" x14ac:dyDescent="0.2">
      <c r="A742" s="260">
        <v>115</v>
      </c>
      <c r="B742" s="261" t="s">
        <v>840</v>
      </c>
      <c r="C742" s="262" t="s">
        <v>841</v>
      </c>
      <c r="D742" s="263" t="s">
        <v>828</v>
      </c>
      <c r="E742" s="264">
        <v>69.400000000000006</v>
      </c>
      <c r="F742" s="264">
        <v>0</v>
      </c>
      <c r="G742" s="265">
        <f>E742*F742</f>
        <v>0</v>
      </c>
      <c r="H742" s="266">
        <v>0</v>
      </c>
      <c r="I742" s="267">
        <f>E742*H742</f>
        <v>0</v>
      </c>
      <c r="J742" s="266"/>
      <c r="K742" s="267">
        <f>E742*J742</f>
        <v>0</v>
      </c>
      <c r="O742" s="259">
        <v>2</v>
      </c>
      <c r="AA742" s="232">
        <v>12</v>
      </c>
      <c r="AB742" s="232">
        <v>0</v>
      </c>
      <c r="AC742" s="232">
        <v>115</v>
      </c>
      <c r="AZ742" s="232">
        <v>2</v>
      </c>
      <c r="BA742" s="232">
        <f>IF(AZ742=1,G742,0)</f>
        <v>0</v>
      </c>
      <c r="BB742" s="232">
        <f>IF(AZ742=2,G742,0)</f>
        <v>0</v>
      </c>
      <c r="BC742" s="232">
        <f>IF(AZ742=3,G742,0)</f>
        <v>0</v>
      </c>
      <c r="BD742" s="232">
        <f>IF(AZ742=4,G742,0)</f>
        <v>0</v>
      </c>
      <c r="BE742" s="232">
        <f>IF(AZ742=5,G742,0)</f>
        <v>0</v>
      </c>
      <c r="CA742" s="259">
        <v>12</v>
      </c>
      <c r="CB742" s="259">
        <v>0</v>
      </c>
    </row>
    <row r="743" spans="1:80" x14ac:dyDescent="0.2">
      <c r="A743" s="268"/>
      <c r="B743" s="271"/>
      <c r="C743" s="331" t="s">
        <v>842</v>
      </c>
      <c r="D743" s="332"/>
      <c r="E743" s="272">
        <v>69.400000000000006</v>
      </c>
      <c r="F743" s="273"/>
      <c r="G743" s="274"/>
      <c r="H743" s="275"/>
      <c r="I743" s="269"/>
      <c r="J743" s="276"/>
      <c r="K743" s="269"/>
      <c r="M743" s="270" t="s">
        <v>842</v>
      </c>
      <c r="O743" s="259"/>
    </row>
    <row r="744" spans="1:80" x14ac:dyDescent="0.2">
      <c r="A744" s="260">
        <v>116</v>
      </c>
      <c r="B744" s="261" t="s">
        <v>843</v>
      </c>
      <c r="C744" s="262" t="s">
        <v>844</v>
      </c>
      <c r="D744" s="263" t="s">
        <v>100</v>
      </c>
      <c r="E744" s="264">
        <v>1</v>
      </c>
      <c r="F744" s="264">
        <v>0</v>
      </c>
      <c r="G744" s="265">
        <f t="shared" ref="G744:G750" si="0">E744*F744</f>
        <v>0</v>
      </c>
      <c r="H744" s="266">
        <v>0</v>
      </c>
      <c r="I744" s="267">
        <f t="shared" ref="I744:I750" si="1">E744*H744</f>
        <v>0</v>
      </c>
      <c r="J744" s="266"/>
      <c r="K744" s="267">
        <f t="shared" ref="K744:K750" si="2">E744*J744</f>
        <v>0</v>
      </c>
      <c r="O744" s="259">
        <v>2</v>
      </c>
      <c r="AA744" s="232">
        <v>12</v>
      </c>
      <c r="AB744" s="232">
        <v>0</v>
      </c>
      <c r="AC744" s="232">
        <v>116</v>
      </c>
      <c r="AZ744" s="232">
        <v>2</v>
      </c>
      <c r="BA744" s="232">
        <f t="shared" ref="BA744:BA750" si="3">IF(AZ744=1,G744,0)</f>
        <v>0</v>
      </c>
      <c r="BB744" s="232">
        <f t="shared" ref="BB744:BB750" si="4">IF(AZ744=2,G744,0)</f>
        <v>0</v>
      </c>
      <c r="BC744" s="232">
        <f t="shared" ref="BC744:BC750" si="5">IF(AZ744=3,G744,0)</f>
        <v>0</v>
      </c>
      <c r="BD744" s="232">
        <f t="shared" ref="BD744:BD750" si="6">IF(AZ744=4,G744,0)</f>
        <v>0</v>
      </c>
      <c r="BE744" s="232">
        <f t="shared" ref="BE744:BE750" si="7">IF(AZ744=5,G744,0)</f>
        <v>0</v>
      </c>
      <c r="CA744" s="259">
        <v>12</v>
      </c>
      <c r="CB744" s="259">
        <v>0</v>
      </c>
    </row>
    <row r="745" spans="1:80" ht="22.5" x14ac:dyDescent="0.2">
      <c r="A745" s="260">
        <v>117</v>
      </c>
      <c r="B745" s="261" t="s">
        <v>845</v>
      </c>
      <c r="C745" s="262" t="s">
        <v>846</v>
      </c>
      <c r="D745" s="263" t="s">
        <v>828</v>
      </c>
      <c r="E745" s="264">
        <v>69.8</v>
      </c>
      <c r="F745" s="264">
        <v>0</v>
      </c>
      <c r="G745" s="265">
        <f t="shared" si="0"/>
        <v>0</v>
      </c>
      <c r="H745" s="266">
        <v>0</v>
      </c>
      <c r="I745" s="267">
        <f t="shared" si="1"/>
        <v>0</v>
      </c>
      <c r="J745" s="266"/>
      <c r="K745" s="267">
        <f t="shared" si="2"/>
        <v>0</v>
      </c>
      <c r="O745" s="259">
        <v>2</v>
      </c>
      <c r="AA745" s="232">
        <v>12</v>
      </c>
      <c r="AB745" s="232">
        <v>0</v>
      </c>
      <c r="AC745" s="232">
        <v>117</v>
      </c>
      <c r="AZ745" s="232">
        <v>2</v>
      </c>
      <c r="BA745" s="232">
        <f t="shared" si="3"/>
        <v>0</v>
      </c>
      <c r="BB745" s="232">
        <f t="shared" si="4"/>
        <v>0</v>
      </c>
      <c r="BC745" s="232">
        <f t="shared" si="5"/>
        <v>0</v>
      </c>
      <c r="BD745" s="232">
        <f t="shared" si="6"/>
        <v>0</v>
      </c>
      <c r="BE745" s="232">
        <f t="shared" si="7"/>
        <v>0</v>
      </c>
      <c r="CA745" s="259">
        <v>12</v>
      </c>
      <c r="CB745" s="259">
        <v>0</v>
      </c>
    </row>
    <row r="746" spans="1:80" ht="22.5" x14ac:dyDescent="0.2">
      <c r="A746" s="260">
        <v>118</v>
      </c>
      <c r="B746" s="261" t="s">
        <v>847</v>
      </c>
      <c r="C746" s="262" t="s">
        <v>848</v>
      </c>
      <c r="D746" s="263" t="s">
        <v>828</v>
      </c>
      <c r="E746" s="264">
        <v>69.8</v>
      </c>
      <c r="F746" s="264">
        <v>0</v>
      </c>
      <c r="G746" s="265">
        <f t="shared" si="0"/>
        <v>0</v>
      </c>
      <c r="H746" s="266">
        <v>0</v>
      </c>
      <c r="I746" s="267">
        <f t="shared" si="1"/>
        <v>0</v>
      </c>
      <c r="J746" s="266"/>
      <c r="K746" s="267">
        <f t="shared" si="2"/>
        <v>0</v>
      </c>
      <c r="O746" s="259">
        <v>2</v>
      </c>
      <c r="AA746" s="232">
        <v>12</v>
      </c>
      <c r="AB746" s="232">
        <v>0</v>
      </c>
      <c r="AC746" s="232">
        <v>118</v>
      </c>
      <c r="AZ746" s="232">
        <v>2</v>
      </c>
      <c r="BA746" s="232">
        <f t="shared" si="3"/>
        <v>0</v>
      </c>
      <c r="BB746" s="232">
        <f t="shared" si="4"/>
        <v>0</v>
      </c>
      <c r="BC746" s="232">
        <f t="shared" si="5"/>
        <v>0</v>
      </c>
      <c r="BD746" s="232">
        <f t="shared" si="6"/>
        <v>0</v>
      </c>
      <c r="BE746" s="232">
        <f t="shared" si="7"/>
        <v>0</v>
      </c>
      <c r="CA746" s="259">
        <v>12</v>
      </c>
      <c r="CB746" s="259">
        <v>0</v>
      </c>
    </row>
    <row r="747" spans="1:80" ht="22.5" x14ac:dyDescent="0.2">
      <c r="A747" s="260">
        <v>119</v>
      </c>
      <c r="B747" s="261" t="s">
        <v>849</v>
      </c>
      <c r="C747" s="262" t="s">
        <v>850</v>
      </c>
      <c r="D747" s="263" t="s">
        <v>828</v>
      </c>
      <c r="E747" s="264">
        <v>73.2</v>
      </c>
      <c r="F747" s="264">
        <v>0</v>
      </c>
      <c r="G747" s="265">
        <f t="shared" si="0"/>
        <v>0</v>
      </c>
      <c r="H747" s="266">
        <v>0</v>
      </c>
      <c r="I747" s="267">
        <f t="shared" si="1"/>
        <v>0</v>
      </c>
      <c r="J747" s="266"/>
      <c r="K747" s="267">
        <f t="shared" si="2"/>
        <v>0</v>
      </c>
      <c r="O747" s="259">
        <v>2</v>
      </c>
      <c r="AA747" s="232">
        <v>12</v>
      </c>
      <c r="AB747" s="232">
        <v>0</v>
      </c>
      <c r="AC747" s="232">
        <v>119</v>
      </c>
      <c r="AZ747" s="232">
        <v>2</v>
      </c>
      <c r="BA747" s="232">
        <f t="shared" si="3"/>
        <v>0</v>
      </c>
      <c r="BB747" s="232">
        <f t="shared" si="4"/>
        <v>0</v>
      </c>
      <c r="BC747" s="232">
        <f t="shared" si="5"/>
        <v>0</v>
      </c>
      <c r="BD747" s="232">
        <f t="shared" si="6"/>
        <v>0</v>
      </c>
      <c r="BE747" s="232">
        <f t="shared" si="7"/>
        <v>0</v>
      </c>
      <c r="CA747" s="259">
        <v>12</v>
      </c>
      <c r="CB747" s="259">
        <v>0</v>
      </c>
    </row>
    <row r="748" spans="1:80" ht="22.5" x14ac:dyDescent="0.2">
      <c r="A748" s="260">
        <v>120</v>
      </c>
      <c r="B748" s="261" t="s">
        <v>851</v>
      </c>
      <c r="C748" s="262" t="s">
        <v>852</v>
      </c>
      <c r="D748" s="263" t="s">
        <v>828</v>
      </c>
      <c r="E748" s="264">
        <v>12.6</v>
      </c>
      <c r="F748" s="264">
        <v>0</v>
      </c>
      <c r="G748" s="265">
        <f t="shared" si="0"/>
        <v>0</v>
      </c>
      <c r="H748" s="266">
        <v>0</v>
      </c>
      <c r="I748" s="267">
        <f t="shared" si="1"/>
        <v>0</v>
      </c>
      <c r="J748" s="266"/>
      <c r="K748" s="267">
        <f t="shared" si="2"/>
        <v>0</v>
      </c>
      <c r="O748" s="259">
        <v>2</v>
      </c>
      <c r="AA748" s="232">
        <v>12</v>
      </c>
      <c r="AB748" s="232">
        <v>0</v>
      </c>
      <c r="AC748" s="232">
        <v>120</v>
      </c>
      <c r="AZ748" s="232">
        <v>2</v>
      </c>
      <c r="BA748" s="232">
        <f t="shared" si="3"/>
        <v>0</v>
      </c>
      <c r="BB748" s="232">
        <f t="shared" si="4"/>
        <v>0</v>
      </c>
      <c r="BC748" s="232">
        <f t="shared" si="5"/>
        <v>0</v>
      </c>
      <c r="BD748" s="232">
        <f t="shared" si="6"/>
        <v>0</v>
      </c>
      <c r="BE748" s="232">
        <f t="shared" si="7"/>
        <v>0</v>
      </c>
      <c r="CA748" s="259">
        <v>12</v>
      </c>
      <c r="CB748" s="259">
        <v>0</v>
      </c>
    </row>
    <row r="749" spans="1:80" ht="22.5" x14ac:dyDescent="0.2">
      <c r="A749" s="260">
        <v>121</v>
      </c>
      <c r="B749" s="261" t="s">
        <v>853</v>
      </c>
      <c r="C749" s="262" t="s">
        <v>854</v>
      </c>
      <c r="D749" s="263" t="s">
        <v>828</v>
      </c>
      <c r="E749" s="264">
        <v>13</v>
      </c>
      <c r="F749" s="264">
        <v>0</v>
      </c>
      <c r="G749" s="265">
        <f t="shared" si="0"/>
        <v>0</v>
      </c>
      <c r="H749" s="266">
        <v>0</v>
      </c>
      <c r="I749" s="267">
        <f t="shared" si="1"/>
        <v>0</v>
      </c>
      <c r="J749" s="266"/>
      <c r="K749" s="267">
        <f t="shared" si="2"/>
        <v>0</v>
      </c>
      <c r="O749" s="259">
        <v>2</v>
      </c>
      <c r="AA749" s="232">
        <v>12</v>
      </c>
      <c r="AB749" s="232">
        <v>0</v>
      </c>
      <c r="AC749" s="232">
        <v>121</v>
      </c>
      <c r="AZ749" s="232">
        <v>2</v>
      </c>
      <c r="BA749" s="232">
        <f t="shared" si="3"/>
        <v>0</v>
      </c>
      <c r="BB749" s="232">
        <f t="shared" si="4"/>
        <v>0</v>
      </c>
      <c r="BC749" s="232">
        <f t="shared" si="5"/>
        <v>0</v>
      </c>
      <c r="BD749" s="232">
        <f t="shared" si="6"/>
        <v>0</v>
      </c>
      <c r="BE749" s="232">
        <f t="shared" si="7"/>
        <v>0</v>
      </c>
      <c r="CA749" s="259">
        <v>12</v>
      </c>
      <c r="CB749" s="259">
        <v>0</v>
      </c>
    </row>
    <row r="750" spans="1:80" x14ac:dyDescent="0.2">
      <c r="A750" s="260">
        <v>122</v>
      </c>
      <c r="B750" s="261" t="s">
        <v>855</v>
      </c>
      <c r="C750" s="262" t="s">
        <v>856</v>
      </c>
      <c r="D750" s="263" t="s">
        <v>12</v>
      </c>
      <c r="E750" s="264">
        <v>7456.6404000000002</v>
      </c>
      <c r="F750" s="264">
        <v>0</v>
      </c>
      <c r="G750" s="265">
        <f t="shared" si="0"/>
        <v>0</v>
      </c>
      <c r="H750" s="266">
        <v>0</v>
      </c>
      <c r="I750" s="267">
        <f t="shared" si="1"/>
        <v>0</v>
      </c>
      <c r="J750" s="266">
        <v>0</v>
      </c>
      <c r="K750" s="267">
        <f t="shared" si="2"/>
        <v>0</v>
      </c>
      <c r="O750" s="259">
        <v>2</v>
      </c>
      <c r="AA750" s="232">
        <v>1</v>
      </c>
      <c r="AB750" s="232">
        <v>7</v>
      </c>
      <c r="AC750" s="232">
        <v>7</v>
      </c>
      <c r="AZ750" s="232">
        <v>2</v>
      </c>
      <c r="BA750" s="232">
        <f t="shared" si="3"/>
        <v>0</v>
      </c>
      <c r="BB750" s="232">
        <f t="shared" si="4"/>
        <v>0</v>
      </c>
      <c r="BC750" s="232">
        <f t="shared" si="5"/>
        <v>0</v>
      </c>
      <c r="BD750" s="232">
        <f t="shared" si="6"/>
        <v>0</v>
      </c>
      <c r="BE750" s="232">
        <f t="shared" si="7"/>
        <v>0</v>
      </c>
      <c r="CA750" s="259">
        <v>1</v>
      </c>
      <c r="CB750" s="259">
        <v>7</v>
      </c>
    </row>
    <row r="751" spans="1:80" x14ac:dyDescent="0.2">
      <c r="A751" s="277"/>
      <c r="B751" s="278" t="s">
        <v>101</v>
      </c>
      <c r="C751" s="279" t="s">
        <v>823</v>
      </c>
      <c r="D751" s="280"/>
      <c r="E751" s="281"/>
      <c r="F751" s="282"/>
      <c r="G751" s="283">
        <f>SUM(G729:G750)</f>
        <v>0</v>
      </c>
      <c r="H751" s="284"/>
      <c r="I751" s="285">
        <f>SUM(I729:I750)</f>
        <v>0</v>
      </c>
      <c r="J751" s="284"/>
      <c r="K751" s="285">
        <f>SUM(K729:K750)</f>
        <v>0</v>
      </c>
      <c r="O751" s="259">
        <v>4</v>
      </c>
      <c r="BA751" s="286">
        <f>SUM(BA729:BA750)</f>
        <v>0</v>
      </c>
      <c r="BB751" s="286">
        <f>SUM(BB729:BB750)</f>
        <v>0</v>
      </c>
      <c r="BC751" s="286">
        <f>SUM(BC729:BC750)</f>
        <v>0</v>
      </c>
      <c r="BD751" s="286">
        <f>SUM(BD729:BD750)</f>
        <v>0</v>
      </c>
      <c r="BE751" s="286">
        <f>SUM(BE729:BE750)</f>
        <v>0</v>
      </c>
    </row>
    <row r="752" spans="1:80" x14ac:dyDescent="0.2">
      <c r="A752" s="249" t="s">
        <v>97</v>
      </c>
      <c r="B752" s="250" t="s">
        <v>857</v>
      </c>
      <c r="C752" s="251" t="s">
        <v>858</v>
      </c>
      <c r="D752" s="252"/>
      <c r="E752" s="253"/>
      <c r="F752" s="253"/>
      <c r="G752" s="254"/>
      <c r="H752" s="255"/>
      <c r="I752" s="256"/>
      <c r="J752" s="257"/>
      <c r="K752" s="258"/>
      <c r="O752" s="259">
        <v>1</v>
      </c>
    </row>
    <row r="753" spans="1:80" ht="22.5" x14ac:dyDescent="0.2">
      <c r="A753" s="260">
        <v>123</v>
      </c>
      <c r="B753" s="261" t="s">
        <v>860</v>
      </c>
      <c r="C753" s="262" t="s">
        <v>861</v>
      </c>
      <c r="D753" s="263" t="s">
        <v>250</v>
      </c>
      <c r="E753" s="264">
        <v>2</v>
      </c>
      <c r="F753" s="264">
        <v>0</v>
      </c>
      <c r="G753" s="265">
        <f t="shared" ref="G753:G762" si="8">E753*F753</f>
        <v>0</v>
      </c>
      <c r="H753" s="266">
        <v>0</v>
      </c>
      <c r="I753" s="267">
        <f t="shared" ref="I753:I762" si="9">E753*H753</f>
        <v>0</v>
      </c>
      <c r="J753" s="266">
        <v>0</v>
      </c>
      <c r="K753" s="267">
        <f t="shared" ref="K753:K762" si="10">E753*J753</f>
        <v>0</v>
      </c>
      <c r="O753" s="259">
        <v>2</v>
      </c>
      <c r="AA753" s="232">
        <v>1</v>
      </c>
      <c r="AB753" s="232">
        <v>7</v>
      </c>
      <c r="AC753" s="232">
        <v>7</v>
      </c>
      <c r="AZ753" s="232">
        <v>2</v>
      </c>
      <c r="BA753" s="232">
        <f t="shared" ref="BA753:BA762" si="11">IF(AZ753=1,G753,0)</f>
        <v>0</v>
      </c>
      <c r="BB753" s="232">
        <f t="shared" ref="BB753:BB762" si="12">IF(AZ753=2,G753,0)</f>
        <v>0</v>
      </c>
      <c r="BC753" s="232">
        <f t="shared" ref="BC753:BC762" si="13">IF(AZ753=3,G753,0)</f>
        <v>0</v>
      </c>
      <c r="BD753" s="232">
        <f t="shared" ref="BD753:BD762" si="14">IF(AZ753=4,G753,0)</f>
        <v>0</v>
      </c>
      <c r="BE753" s="232">
        <f t="shared" ref="BE753:BE762" si="15">IF(AZ753=5,G753,0)</f>
        <v>0</v>
      </c>
      <c r="CA753" s="259">
        <v>1</v>
      </c>
      <c r="CB753" s="259">
        <v>7</v>
      </c>
    </row>
    <row r="754" spans="1:80" x14ac:dyDescent="0.2">
      <c r="A754" s="260">
        <v>124</v>
      </c>
      <c r="B754" s="261" t="s">
        <v>862</v>
      </c>
      <c r="C754" s="297" t="s">
        <v>863</v>
      </c>
      <c r="D754" s="263" t="s">
        <v>100</v>
      </c>
      <c r="E754" s="264">
        <v>1</v>
      </c>
      <c r="F754" s="264">
        <v>0</v>
      </c>
      <c r="G754" s="265">
        <f t="shared" si="8"/>
        <v>0</v>
      </c>
      <c r="H754" s="266">
        <v>0</v>
      </c>
      <c r="I754" s="267">
        <f t="shared" si="9"/>
        <v>0</v>
      </c>
      <c r="J754" s="266"/>
      <c r="K754" s="267">
        <f t="shared" si="10"/>
        <v>0</v>
      </c>
      <c r="O754" s="259">
        <v>2</v>
      </c>
      <c r="AA754" s="232">
        <v>12</v>
      </c>
      <c r="AB754" s="232">
        <v>0</v>
      </c>
      <c r="AC754" s="232">
        <v>124</v>
      </c>
      <c r="AZ754" s="232">
        <v>2</v>
      </c>
      <c r="BA754" s="232">
        <f t="shared" si="11"/>
        <v>0</v>
      </c>
      <c r="BB754" s="232">
        <f t="shared" si="12"/>
        <v>0</v>
      </c>
      <c r="BC754" s="232">
        <f t="shared" si="13"/>
        <v>0</v>
      </c>
      <c r="BD754" s="232">
        <f t="shared" si="14"/>
        <v>0</v>
      </c>
      <c r="BE754" s="232">
        <f t="shared" si="15"/>
        <v>0</v>
      </c>
      <c r="CA754" s="259">
        <v>12</v>
      </c>
      <c r="CB754" s="259">
        <v>0</v>
      </c>
    </row>
    <row r="755" spans="1:80" x14ac:dyDescent="0.2">
      <c r="A755" s="260">
        <v>125</v>
      </c>
      <c r="B755" s="261" t="s">
        <v>864</v>
      </c>
      <c r="C755" s="297" t="s">
        <v>865</v>
      </c>
      <c r="D755" s="263" t="s">
        <v>100</v>
      </c>
      <c r="E755" s="264">
        <v>1</v>
      </c>
      <c r="F755" s="264">
        <v>0</v>
      </c>
      <c r="G755" s="265">
        <f t="shared" si="8"/>
        <v>0</v>
      </c>
      <c r="H755" s="266">
        <v>0</v>
      </c>
      <c r="I755" s="267">
        <f t="shared" si="9"/>
        <v>0</v>
      </c>
      <c r="J755" s="266"/>
      <c r="K755" s="267">
        <f t="shared" si="10"/>
        <v>0</v>
      </c>
      <c r="O755" s="259">
        <v>2</v>
      </c>
      <c r="AA755" s="232">
        <v>12</v>
      </c>
      <c r="AB755" s="232">
        <v>0</v>
      </c>
      <c r="AC755" s="232">
        <v>125</v>
      </c>
      <c r="AZ755" s="232">
        <v>2</v>
      </c>
      <c r="BA755" s="232">
        <f t="shared" si="11"/>
        <v>0</v>
      </c>
      <c r="BB755" s="232">
        <f t="shared" si="12"/>
        <v>0</v>
      </c>
      <c r="BC755" s="232">
        <f t="shared" si="13"/>
        <v>0</v>
      </c>
      <c r="BD755" s="232">
        <f t="shared" si="14"/>
        <v>0</v>
      </c>
      <c r="BE755" s="232">
        <f t="shared" si="15"/>
        <v>0</v>
      </c>
      <c r="CA755" s="259">
        <v>12</v>
      </c>
      <c r="CB755" s="259">
        <v>0</v>
      </c>
    </row>
    <row r="756" spans="1:80" x14ac:dyDescent="0.2">
      <c r="A756" s="260">
        <v>126</v>
      </c>
      <c r="B756" s="261" t="s">
        <v>866</v>
      </c>
      <c r="C756" s="297" t="s">
        <v>867</v>
      </c>
      <c r="D756" s="263" t="s">
        <v>100</v>
      </c>
      <c r="E756" s="264">
        <v>12</v>
      </c>
      <c r="F756" s="264">
        <v>0</v>
      </c>
      <c r="G756" s="265">
        <f t="shared" si="8"/>
        <v>0</v>
      </c>
      <c r="H756" s="266">
        <v>0</v>
      </c>
      <c r="I756" s="267">
        <f t="shared" si="9"/>
        <v>0</v>
      </c>
      <c r="J756" s="266"/>
      <c r="K756" s="267">
        <f t="shared" si="10"/>
        <v>0</v>
      </c>
      <c r="O756" s="259">
        <v>2</v>
      </c>
      <c r="AA756" s="232">
        <v>12</v>
      </c>
      <c r="AB756" s="232">
        <v>0</v>
      </c>
      <c r="AC756" s="232">
        <v>126</v>
      </c>
      <c r="AZ756" s="232">
        <v>2</v>
      </c>
      <c r="BA756" s="232">
        <f t="shared" si="11"/>
        <v>0</v>
      </c>
      <c r="BB756" s="232">
        <f t="shared" si="12"/>
        <v>0</v>
      </c>
      <c r="BC756" s="232">
        <f t="shared" si="13"/>
        <v>0</v>
      </c>
      <c r="BD756" s="232">
        <f t="shared" si="14"/>
        <v>0</v>
      </c>
      <c r="BE756" s="232">
        <f t="shared" si="15"/>
        <v>0</v>
      </c>
      <c r="CA756" s="259">
        <v>12</v>
      </c>
      <c r="CB756" s="259">
        <v>0</v>
      </c>
    </row>
    <row r="757" spans="1:80" x14ac:dyDescent="0.2">
      <c r="A757" s="260">
        <v>127</v>
      </c>
      <c r="B757" s="261" t="s">
        <v>868</v>
      </c>
      <c r="C757" s="297" t="s">
        <v>869</v>
      </c>
      <c r="D757" s="263" t="s">
        <v>100</v>
      </c>
      <c r="E757" s="264">
        <v>11</v>
      </c>
      <c r="F757" s="264">
        <v>0</v>
      </c>
      <c r="G757" s="265">
        <f t="shared" si="8"/>
        <v>0</v>
      </c>
      <c r="H757" s="266">
        <v>0</v>
      </c>
      <c r="I757" s="267">
        <f t="shared" si="9"/>
        <v>0</v>
      </c>
      <c r="J757" s="266"/>
      <c r="K757" s="267">
        <f t="shared" si="10"/>
        <v>0</v>
      </c>
      <c r="O757" s="259">
        <v>2</v>
      </c>
      <c r="AA757" s="232">
        <v>12</v>
      </c>
      <c r="AB757" s="232">
        <v>0</v>
      </c>
      <c r="AC757" s="232">
        <v>127</v>
      </c>
      <c r="AZ757" s="232">
        <v>2</v>
      </c>
      <c r="BA757" s="232">
        <f t="shared" si="11"/>
        <v>0</v>
      </c>
      <c r="BB757" s="232">
        <f t="shared" si="12"/>
        <v>0</v>
      </c>
      <c r="BC757" s="232">
        <f t="shared" si="13"/>
        <v>0</v>
      </c>
      <c r="BD757" s="232">
        <f t="shared" si="14"/>
        <v>0</v>
      </c>
      <c r="BE757" s="232">
        <f t="shared" si="15"/>
        <v>0</v>
      </c>
      <c r="CA757" s="259">
        <v>12</v>
      </c>
      <c r="CB757" s="259">
        <v>0</v>
      </c>
    </row>
    <row r="758" spans="1:80" x14ac:dyDescent="0.2">
      <c r="A758" s="260">
        <v>128</v>
      </c>
      <c r="B758" s="261" t="s">
        <v>870</v>
      </c>
      <c r="C758" s="297" t="s">
        <v>871</v>
      </c>
      <c r="D758" s="263" t="s">
        <v>100</v>
      </c>
      <c r="E758" s="264">
        <v>2</v>
      </c>
      <c r="F758" s="264">
        <v>0</v>
      </c>
      <c r="G758" s="265">
        <f t="shared" si="8"/>
        <v>0</v>
      </c>
      <c r="H758" s="266">
        <v>0</v>
      </c>
      <c r="I758" s="267">
        <f t="shared" si="9"/>
        <v>0</v>
      </c>
      <c r="J758" s="266"/>
      <c r="K758" s="267">
        <f t="shared" si="10"/>
        <v>0</v>
      </c>
      <c r="O758" s="259">
        <v>2</v>
      </c>
      <c r="AA758" s="232">
        <v>12</v>
      </c>
      <c r="AB758" s="232">
        <v>0</v>
      </c>
      <c r="AC758" s="232">
        <v>128</v>
      </c>
      <c r="AZ758" s="232">
        <v>2</v>
      </c>
      <c r="BA758" s="232">
        <f t="shared" si="11"/>
        <v>0</v>
      </c>
      <c r="BB758" s="232">
        <f t="shared" si="12"/>
        <v>0</v>
      </c>
      <c r="BC758" s="232">
        <f t="shared" si="13"/>
        <v>0</v>
      </c>
      <c r="BD758" s="232">
        <f t="shared" si="14"/>
        <v>0</v>
      </c>
      <c r="BE758" s="232">
        <f t="shared" si="15"/>
        <v>0</v>
      </c>
      <c r="CA758" s="259">
        <v>12</v>
      </c>
      <c r="CB758" s="259">
        <v>0</v>
      </c>
    </row>
    <row r="759" spans="1:80" x14ac:dyDescent="0.2">
      <c r="A759" s="260">
        <v>129</v>
      </c>
      <c r="B759" s="261" t="s">
        <v>872</v>
      </c>
      <c r="C759" s="297" t="s">
        <v>873</v>
      </c>
      <c r="D759" s="263" t="s">
        <v>100</v>
      </c>
      <c r="E759" s="264">
        <v>20</v>
      </c>
      <c r="F759" s="264">
        <v>0</v>
      </c>
      <c r="G759" s="265">
        <f t="shared" si="8"/>
        <v>0</v>
      </c>
      <c r="H759" s="266">
        <v>0</v>
      </c>
      <c r="I759" s="267">
        <f t="shared" si="9"/>
        <v>0</v>
      </c>
      <c r="J759" s="266"/>
      <c r="K759" s="267">
        <f t="shared" si="10"/>
        <v>0</v>
      </c>
      <c r="O759" s="259">
        <v>2</v>
      </c>
      <c r="AA759" s="232">
        <v>12</v>
      </c>
      <c r="AB759" s="232">
        <v>0</v>
      </c>
      <c r="AC759" s="232">
        <v>129</v>
      </c>
      <c r="AZ759" s="232">
        <v>2</v>
      </c>
      <c r="BA759" s="232">
        <f t="shared" si="11"/>
        <v>0</v>
      </c>
      <c r="BB759" s="232">
        <f t="shared" si="12"/>
        <v>0</v>
      </c>
      <c r="BC759" s="232">
        <f t="shared" si="13"/>
        <v>0</v>
      </c>
      <c r="BD759" s="232">
        <f t="shared" si="14"/>
        <v>0</v>
      </c>
      <c r="BE759" s="232">
        <f t="shared" si="15"/>
        <v>0</v>
      </c>
      <c r="CA759" s="259">
        <v>12</v>
      </c>
      <c r="CB759" s="259">
        <v>0</v>
      </c>
    </row>
    <row r="760" spans="1:80" x14ac:dyDescent="0.2">
      <c r="A760" s="260">
        <v>130</v>
      </c>
      <c r="B760" s="261" t="s">
        <v>874</v>
      </c>
      <c r="C760" s="297" t="s">
        <v>875</v>
      </c>
      <c r="D760" s="263" t="s">
        <v>100</v>
      </c>
      <c r="E760" s="264">
        <v>4</v>
      </c>
      <c r="F760" s="264">
        <v>0</v>
      </c>
      <c r="G760" s="265">
        <f t="shared" si="8"/>
        <v>0</v>
      </c>
      <c r="H760" s="266">
        <v>0</v>
      </c>
      <c r="I760" s="267">
        <f t="shared" si="9"/>
        <v>0</v>
      </c>
      <c r="J760" s="266"/>
      <c r="K760" s="267">
        <f t="shared" si="10"/>
        <v>0</v>
      </c>
      <c r="O760" s="259">
        <v>2</v>
      </c>
      <c r="AA760" s="232">
        <v>12</v>
      </c>
      <c r="AB760" s="232">
        <v>0</v>
      </c>
      <c r="AC760" s="232">
        <v>130</v>
      </c>
      <c r="AZ760" s="232">
        <v>2</v>
      </c>
      <c r="BA760" s="232">
        <f t="shared" si="11"/>
        <v>0</v>
      </c>
      <c r="BB760" s="232">
        <f t="shared" si="12"/>
        <v>0</v>
      </c>
      <c r="BC760" s="232">
        <f t="shared" si="13"/>
        <v>0</v>
      </c>
      <c r="BD760" s="232">
        <f t="shared" si="14"/>
        <v>0</v>
      </c>
      <c r="BE760" s="232">
        <f t="shared" si="15"/>
        <v>0</v>
      </c>
      <c r="CA760" s="259">
        <v>12</v>
      </c>
      <c r="CB760" s="259">
        <v>0</v>
      </c>
    </row>
    <row r="761" spans="1:80" x14ac:dyDescent="0.2">
      <c r="A761" s="260">
        <v>131</v>
      </c>
      <c r="B761" s="261" t="s">
        <v>876</v>
      </c>
      <c r="C761" s="297" t="s">
        <v>877</v>
      </c>
      <c r="D761" s="263" t="s">
        <v>100</v>
      </c>
      <c r="E761" s="264">
        <v>1</v>
      </c>
      <c r="F761" s="264">
        <v>0</v>
      </c>
      <c r="G761" s="265">
        <f t="shared" si="8"/>
        <v>0</v>
      </c>
      <c r="H761" s="266">
        <v>0</v>
      </c>
      <c r="I761" s="267">
        <f t="shared" si="9"/>
        <v>0</v>
      </c>
      <c r="J761" s="266"/>
      <c r="K761" s="267">
        <f t="shared" si="10"/>
        <v>0</v>
      </c>
      <c r="O761" s="259">
        <v>2</v>
      </c>
      <c r="AA761" s="232">
        <v>12</v>
      </c>
      <c r="AB761" s="232">
        <v>0</v>
      </c>
      <c r="AC761" s="232">
        <v>131</v>
      </c>
      <c r="AZ761" s="232">
        <v>2</v>
      </c>
      <c r="BA761" s="232">
        <f t="shared" si="11"/>
        <v>0</v>
      </c>
      <c r="BB761" s="232">
        <f t="shared" si="12"/>
        <v>0</v>
      </c>
      <c r="BC761" s="232">
        <f t="shared" si="13"/>
        <v>0</v>
      </c>
      <c r="BD761" s="232">
        <f t="shared" si="14"/>
        <v>0</v>
      </c>
      <c r="BE761" s="232">
        <f t="shared" si="15"/>
        <v>0</v>
      </c>
      <c r="CA761" s="259">
        <v>12</v>
      </c>
      <c r="CB761" s="259">
        <v>0</v>
      </c>
    </row>
    <row r="762" spans="1:80" x14ac:dyDescent="0.2">
      <c r="A762" s="260">
        <v>132</v>
      </c>
      <c r="B762" s="261" t="s">
        <v>878</v>
      </c>
      <c r="C762" s="262" t="s">
        <v>879</v>
      </c>
      <c r="D762" s="263" t="s">
        <v>116</v>
      </c>
      <c r="E762" s="264">
        <v>2</v>
      </c>
      <c r="F762" s="264">
        <v>0</v>
      </c>
      <c r="G762" s="265">
        <f t="shared" si="8"/>
        <v>0</v>
      </c>
      <c r="H762" s="266">
        <v>0</v>
      </c>
      <c r="I762" s="267">
        <f t="shared" si="9"/>
        <v>0</v>
      </c>
      <c r="J762" s="266"/>
      <c r="K762" s="267">
        <f t="shared" si="10"/>
        <v>0</v>
      </c>
      <c r="O762" s="259">
        <v>2</v>
      </c>
      <c r="AA762" s="232">
        <v>3</v>
      </c>
      <c r="AB762" s="232">
        <v>7</v>
      </c>
      <c r="AC762" s="232" t="s">
        <v>878</v>
      </c>
      <c r="AZ762" s="232">
        <v>2</v>
      </c>
      <c r="BA762" s="232">
        <f t="shared" si="11"/>
        <v>0</v>
      </c>
      <c r="BB762" s="232">
        <f t="shared" si="12"/>
        <v>0</v>
      </c>
      <c r="BC762" s="232">
        <f t="shared" si="13"/>
        <v>0</v>
      </c>
      <c r="BD762" s="232">
        <f t="shared" si="14"/>
        <v>0</v>
      </c>
      <c r="BE762" s="232">
        <f t="shared" si="15"/>
        <v>0</v>
      </c>
      <c r="CA762" s="259">
        <v>3</v>
      </c>
      <c r="CB762" s="259">
        <v>7</v>
      </c>
    </row>
    <row r="763" spans="1:80" x14ac:dyDescent="0.2">
      <c r="A763" s="277"/>
      <c r="B763" s="278" t="s">
        <v>101</v>
      </c>
      <c r="C763" s="279" t="s">
        <v>859</v>
      </c>
      <c r="D763" s="280"/>
      <c r="E763" s="281"/>
      <c r="F763" s="282"/>
      <c r="G763" s="283">
        <f>SUM(G752:G762)</f>
        <v>0</v>
      </c>
      <c r="H763" s="284"/>
      <c r="I763" s="285">
        <f>SUM(I752:I762)</f>
        <v>0</v>
      </c>
      <c r="J763" s="284"/>
      <c r="K763" s="285">
        <f>SUM(K752:K762)</f>
        <v>0</v>
      </c>
      <c r="O763" s="259">
        <v>4</v>
      </c>
      <c r="BA763" s="286">
        <f>SUM(BA752:BA762)</f>
        <v>0</v>
      </c>
      <c r="BB763" s="286">
        <f>SUM(BB752:BB762)</f>
        <v>0</v>
      </c>
      <c r="BC763" s="286">
        <f>SUM(BC752:BC762)</f>
        <v>0</v>
      </c>
      <c r="BD763" s="286">
        <f>SUM(BD752:BD762)</f>
        <v>0</v>
      </c>
      <c r="BE763" s="286">
        <f>SUM(BE752:BE762)</f>
        <v>0</v>
      </c>
    </row>
    <row r="764" spans="1:80" x14ac:dyDescent="0.2">
      <c r="A764" s="249" t="s">
        <v>97</v>
      </c>
      <c r="B764" s="250" t="s">
        <v>880</v>
      </c>
      <c r="C764" s="251" t="s">
        <v>881</v>
      </c>
      <c r="D764" s="252"/>
      <c r="E764" s="253"/>
      <c r="F764" s="253"/>
      <c r="G764" s="254"/>
      <c r="H764" s="255"/>
      <c r="I764" s="256"/>
      <c r="J764" s="257"/>
      <c r="K764" s="258"/>
      <c r="O764" s="259">
        <v>1</v>
      </c>
    </row>
    <row r="765" spans="1:80" x14ac:dyDescent="0.2">
      <c r="A765" s="260">
        <v>133</v>
      </c>
      <c r="B765" s="261" t="s">
        <v>883</v>
      </c>
      <c r="C765" s="262" t="s">
        <v>884</v>
      </c>
      <c r="D765" s="263" t="s">
        <v>165</v>
      </c>
      <c r="E765" s="264">
        <v>0.5</v>
      </c>
      <c r="F765" s="264">
        <v>0</v>
      </c>
      <c r="G765" s="265">
        <f>E765*F765</f>
        <v>0</v>
      </c>
      <c r="H765" s="266">
        <v>0</v>
      </c>
      <c r="I765" s="267">
        <f>E765*H765</f>
        <v>0</v>
      </c>
      <c r="J765" s="266">
        <v>0</v>
      </c>
      <c r="K765" s="267">
        <f>E765*J765</f>
        <v>0</v>
      </c>
      <c r="O765" s="259">
        <v>2</v>
      </c>
      <c r="AA765" s="232">
        <v>1</v>
      </c>
      <c r="AB765" s="232">
        <v>7</v>
      </c>
      <c r="AC765" s="232">
        <v>7</v>
      </c>
      <c r="AZ765" s="232">
        <v>2</v>
      </c>
      <c r="BA765" s="232">
        <f>IF(AZ765=1,G765,0)</f>
        <v>0</v>
      </c>
      <c r="BB765" s="232">
        <f>IF(AZ765=2,G765,0)</f>
        <v>0</v>
      </c>
      <c r="BC765" s="232">
        <f>IF(AZ765=3,G765,0)</f>
        <v>0</v>
      </c>
      <c r="BD765" s="232">
        <f>IF(AZ765=4,G765,0)</f>
        <v>0</v>
      </c>
      <c r="BE765" s="232">
        <f>IF(AZ765=5,G765,0)</f>
        <v>0</v>
      </c>
      <c r="CA765" s="259">
        <v>1</v>
      </c>
      <c r="CB765" s="259">
        <v>7</v>
      </c>
    </row>
    <row r="766" spans="1:80" x14ac:dyDescent="0.2">
      <c r="A766" s="260">
        <v>134</v>
      </c>
      <c r="B766" s="261" t="s">
        <v>885</v>
      </c>
      <c r="C766" s="262" t="s">
        <v>886</v>
      </c>
      <c r="D766" s="263" t="s">
        <v>383</v>
      </c>
      <c r="E766" s="264">
        <v>3</v>
      </c>
      <c r="F766" s="264">
        <v>0</v>
      </c>
      <c r="G766" s="265">
        <f>E766*F766</f>
        <v>0</v>
      </c>
      <c r="H766" s="266">
        <v>0</v>
      </c>
      <c r="I766" s="267">
        <f>E766*H766</f>
        <v>0</v>
      </c>
      <c r="J766" s="266">
        <v>0</v>
      </c>
      <c r="K766" s="267">
        <f>E766*J766</f>
        <v>0</v>
      </c>
      <c r="O766" s="259">
        <v>2</v>
      </c>
      <c r="AA766" s="232">
        <v>1</v>
      </c>
      <c r="AB766" s="232">
        <v>7</v>
      </c>
      <c r="AC766" s="232">
        <v>7</v>
      </c>
      <c r="AZ766" s="232">
        <v>2</v>
      </c>
      <c r="BA766" s="232">
        <f>IF(AZ766=1,G766,0)</f>
        <v>0</v>
      </c>
      <c r="BB766" s="232">
        <f>IF(AZ766=2,G766,0)</f>
        <v>0</v>
      </c>
      <c r="BC766" s="232">
        <f>IF(AZ766=3,G766,0)</f>
        <v>0</v>
      </c>
      <c r="BD766" s="232">
        <f>IF(AZ766=4,G766,0)</f>
        <v>0</v>
      </c>
      <c r="BE766" s="232">
        <f>IF(AZ766=5,G766,0)</f>
        <v>0</v>
      </c>
      <c r="CA766" s="259">
        <v>1</v>
      </c>
      <c r="CB766" s="259">
        <v>7</v>
      </c>
    </row>
    <row r="767" spans="1:80" x14ac:dyDescent="0.2">
      <c r="A767" s="260">
        <v>135</v>
      </c>
      <c r="B767" s="261" t="s">
        <v>887</v>
      </c>
      <c r="C767" s="262" t="s">
        <v>888</v>
      </c>
      <c r="D767" s="263" t="s">
        <v>100</v>
      </c>
      <c r="E767" s="264">
        <v>1</v>
      </c>
      <c r="F767" s="264">
        <v>0</v>
      </c>
      <c r="G767" s="265">
        <f>E767*F767</f>
        <v>0</v>
      </c>
      <c r="H767" s="266">
        <v>0</v>
      </c>
      <c r="I767" s="267">
        <f>E767*H767</f>
        <v>0</v>
      </c>
      <c r="J767" s="266"/>
      <c r="K767" s="267">
        <f>E767*J767</f>
        <v>0</v>
      </c>
      <c r="O767" s="259">
        <v>2</v>
      </c>
      <c r="AA767" s="232">
        <v>12</v>
      </c>
      <c r="AB767" s="232">
        <v>0</v>
      </c>
      <c r="AC767" s="232">
        <v>135</v>
      </c>
      <c r="AZ767" s="232">
        <v>2</v>
      </c>
      <c r="BA767" s="232">
        <f>IF(AZ767=1,G767,0)</f>
        <v>0</v>
      </c>
      <c r="BB767" s="232">
        <f>IF(AZ767=2,G767,0)</f>
        <v>0</v>
      </c>
      <c r="BC767" s="232">
        <f>IF(AZ767=3,G767,0)</f>
        <v>0</v>
      </c>
      <c r="BD767" s="232">
        <f>IF(AZ767=4,G767,0)</f>
        <v>0</v>
      </c>
      <c r="BE767" s="232">
        <f>IF(AZ767=5,G767,0)</f>
        <v>0</v>
      </c>
      <c r="CA767" s="259">
        <v>12</v>
      </c>
      <c r="CB767" s="259">
        <v>0</v>
      </c>
    </row>
    <row r="768" spans="1:80" ht="22.5" x14ac:dyDescent="0.2">
      <c r="A768" s="260">
        <v>136</v>
      </c>
      <c r="B768" s="261" t="s">
        <v>889</v>
      </c>
      <c r="C768" s="262" t="s">
        <v>890</v>
      </c>
      <c r="D768" s="263" t="s">
        <v>828</v>
      </c>
      <c r="E768" s="264">
        <v>11</v>
      </c>
      <c r="F768" s="264">
        <v>0</v>
      </c>
      <c r="G768" s="265">
        <f>E768*F768</f>
        <v>0</v>
      </c>
      <c r="H768" s="266">
        <v>0</v>
      </c>
      <c r="I768" s="267">
        <f>E768*H768</f>
        <v>0</v>
      </c>
      <c r="J768" s="266"/>
      <c r="K768" s="267">
        <f>E768*J768</f>
        <v>0</v>
      </c>
      <c r="O768" s="259">
        <v>2</v>
      </c>
      <c r="AA768" s="232">
        <v>12</v>
      </c>
      <c r="AB768" s="232">
        <v>0</v>
      </c>
      <c r="AC768" s="232">
        <v>136</v>
      </c>
      <c r="AZ768" s="232">
        <v>2</v>
      </c>
      <c r="BA768" s="232">
        <f>IF(AZ768=1,G768,0)</f>
        <v>0</v>
      </c>
      <c r="BB768" s="232">
        <f>IF(AZ768=2,G768,0)</f>
        <v>0</v>
      </c>
      <c r="BC768" s="232">
        <f>IF(AZ768=3,G768,0)</f>
        <v>0</v>
      </c>
      <c r="BD768" s="232">
        <f>IF(AZ768=4,G768,0)</f>
        <v>0</v>
      </c>
      <c r="BE768" s="232">
        <f>IF(AZ768=5,G768,0)</f>
        <v>0</v>
      </c>
      <c r="CA768" s="259">
        <v>12</v>
      </c>
      <c r="CB768" s="259">
        <v>0</v>
      </c>
    </row>
    <row r="769" spans="1:80" x14ac:dyDescent="0.2">
      <c r="A769" s="268"/>
      <c r="B769" s="271"/>
      <c r="C769" s="331" t="s">
        <v>891</v>
      </c>
      <c r="D769" s="332"/>
      <c r="E769" s="272">
        <v>11</v>
      </c>
      <c r="F769" s="273"/>
      <c r="G769" s="274"/>
      <c r="H769" s="275"/>
      <c r="I769" s="269"/>
      <c r="J769" s="276"/>
      <c r="K769" s="269"/>
      <c r="M769" s="270" t="s">
        <v>891</v>
      </c>
      <c r="O769" s="259"/>
    </row>
    <row r="770" spans="1:80" ht="22.5" x14ac:dyDescent="0.2">
      <c r="A770" s="260">
        <v>137</v>
      </c>
      <c r="B770" s="261" t="s">
        <v>892</v>
      </c>
      <c r="C770" s="262" t="s">
        <v>893</v>
      </c>
      <c r="D770" s="263" t="s">
        <v>828</v>
      </c>
      <c r="E770" s="264">
        <v>1.1000000000000001</v>
      </c>
      <c r="F770" s="264">
        <v>0</v>
      </c>
      <c r="G770" s="265">
        <f>E770*F770</f>
        <v>0</v>
      </c>
      <c r="H770" s="266">
        <v>0</v>
      </c>
      <c r="I770" s="267">
        <f>E770*H770</f>
        <v>0</v>
      </c>
      <c r="J770" s="266"/>
      <c r="K770" s="267">
        <f>E770*J770</f>
        <v>0</v>
      </c>
      <c r="O770" s="259">
        <v>2</v>
      </c>
      <c r="AA770" s="232">
        <v>12</v>
      </c>
      <c r="AB770" s="232">
        <v>0</v>
      </c>
      <c r="AC770" s="232">
        <v>166</v>
      </c>
      <c r="AZ770" s="232">
        <v>2</v>
      </c>
      <c r="BA770" s="232">
        <f>IF(AZ770=1,G770,0)</f>
        <v>0</v>
      </c>
      <c r="BB770" s="232">
        <f>IF(AZ770=2,G770,0)</f>
        <v>0</v>
      </c>
      <c r="BC770" s="232">
        <f>IF(AZ770=3,G770,0)</f>
        <v>0</v>
      </c>
      <c r="BD770" s="232">
        <f>IF(AZ770=4,G770,0)</f>
        <v>0</v>
      </c>
      <c r="BE770" s="232">
        <f>IF(AZ770=5,G770,0)</f>
        <v>0</v>
      </c>
      <c r="CA770" s="259">
        <v>12</v>
      </c>
      <c r="CB770" s="259">
        <v>0</v>
      </c>
    </row>
    <row r="771" spans="1:80" x14ac:dyDescent="0.2">
      <c r="A771" s="268"/>
      <c r="B771" s="271"/>
      <c r="C771" s="331" t="s">
        <v>894</v>
      </c>
      <c r="D771" s="332"/>
      <c r="E771" s="272">
        <v>1.1000000000000001</v>
      </c>
      <c r="F771" s="273"/>
      <c r="G771" s="274"/>
      <c r="H771" s="275"/>
      <c r="I771" s="269"/>
      <c r="J771" s="276"/>
      <c r="K771" s="269"/>
      <c r="M771" s="270" t="s">
        <v>894</v>
      </c>
      <c r="O771" s="259"/>
    </row>
    <row r="772" spans="1:80" ht="22.5" x14ac:dyDescent="0.2">
      <c r="A772" s="260">
        <v>138</v>
      </c>
      <c r="B772" s="261" t="s">
        <v>895</v>
      </c>
      <c r="C772" s="262" t="s">
        <v>896</v>
      </c>
      <c r="D772" s="263" t="s">
        <v>828</v>
      </c>
      <c r="E772" s="264">
        <v>2.65</v>
      </c>
      <c r="F772" s="264">
        <v>0</v>
      </c>
      <c r="G772" s="265">
        <f>E772*F772</f>
        <v>0</v>
      </c>
      <c r="H772" s="266">
        <v>0</v>
      </c>
      <c r="I772" s="267">
        <f>E772*H772</f>
        <v>0</v>
      </c>
      <c r="J772" s="266"/>
      <c r="K772" s="267">
        <f>E772*J772</f>
        <v>0</v>
      </c>
      <c r="O772" s="259">
        <v>2</v>
      </c>
      <c r="AA772" s="232">
        <v>12</v>
      </c>
      <c r="AB772" s="232">
        <v>0</v>
      </c>
      <c r="AC772" s="232">
        <v>167</v>
      </c>
      <c r="AZ772" s="232">
        <v>2</v>
      </c>
      <c r="BA772" s="232">
        <f>IF(AZ772=1,G772,0)</f>
        <v>0</v>
      </c>
      <c r="BB772" s="232">
        <f>IF(AZ772=2,G772,0)</f>
        <v>0</v>
      </c>
      <c r="BC772" s="232">
        <f>IF(AZ772=3,G772,0)</f>
        <v>0</v>
      </c>
      <c r="BD772" s="232">
        <f>IF(AZ772=4,G772,0)</f>
        <v>0</v>
      </c>
      <c r="BE772" s="232">
        <f>IF(AZ772=5,G772,0)</f>
        <v>0</v>
      </c>
      <c r="CA772" s="259">
        <v>12</v>
      </c>
      <c r="CB772" s="259">
        <v>0</v>
      </c>
    </row>
    <row r="773" spans="1:80" x14ac:dyDescent="0.2">
      <c r="A773" s="268"/>
      <c r="B773" s="271"/>
      <c r="C773" s="331" t="s">
        <v>897</v>
      </c>
      <c r="D773" s="332"/>
      <c r="E773" s="272">
        <v>2.65</v>
      </c>
      <c r="F773" s="273"/>
      <c r="G773" s="274"/>
      <c r="H773" s="275"/>
      <c r="I773" s="269"/>
      <c r="J773" s="276"/>
      <c r="K773" s="269"/>
      <c r="M773" s="270" t="s">
        <v>897</v>
      </c>
      <c r="O773" s="259"/>
    </row>
    <row r="774" spans="1:80" x14ac:dyDescent="0.2">
      <c r="A774" s="260">
        <v>139</v>
      </c>
      <c r="B774" s="261" t="s">
        <v>898</v>
      </c>
      <c r="C774" s="262" t="s">
        <v>899</v>
      </c>
      <c r="D774" s="263" t="s">
        <v>165</v>
      </c>
      <c r="E774" s="264">
        <v>0.5</v>
      </c>
      <c r="F774" s="264">
        <v>0</v>
      </c>
      <c r="G774" s="265">
        <f>E774*F774</f>
        <v>0</v>
      </c>
      <c r="H774" s="266">
        <v>0</v>
      </c>
      <c r="I774" s="267">
        <f>E774*H774</f>
        <v>0</v>
      </c>
      <c r="J774" s="266"/>
      <c r="K774" s="267">
        <f>E774*J774</f>
        <v>0</v>
      </c>
      <c r="O774" s="259">
        <v>2</v>
      </c>
      <c r="AA774" s="232">
        <v>3</v>
      </c>
      <c r="AB774" s="232">
        <v>7</v>
      </c>
      <c r="AC774" s="232" t="s">
        <v>898</v>
      </c>
      <c r="AZ774" s="232">
        <v>2</v>
      </c>
      <c r="BA774" s="232">
        <f>IF(AZ774=1,G774,0)</f>
        <v>0</v>
      </c>
      <c r="BB774" s="232">
        <f>IF(AZ774=2,G774,0)</f>
        <v>0</v>
      </c>
      <c r="BC774" s="232">
        <f>IF(AZ774=3,G774,0)</f>
        <v>0</v>
      </c>
      <c r="BD774" s="232">
        <f>IF(AZ774=4,G774,0)</f>
        <v>0</v>
      </c>
      <c r="BE774" s="232">
        <f>IF(AZ774=5,G774,0)</f>
        <v>0</v>
      </c>
      <c r="CA774" s="259">
        <v>3</v>
      </c>
      <c r="CB774" s="259">
        <v>7</v>
      </c>
    </row>
    <row r="775" spans="1:80" x14ac:dyDescent="0.2">
      <c r="A775" s="260">
        <v>140</v>
      </c>
      <c r="B775" s="261" t="s">
        <v>900</v>
      </c>
      <c r="C775" s="262" t="s">
        <v>901</v>
      </c>
      <c r="D775" s="263" t="s">
        <v>165</v>
      </c>
      <c r="E775" s="264">
        <v>2.7</v>
      </c>
      <c r="F775" s="264">
        <v>0</v>
      </c>
      <c r="G775" s="265">
        <f>E775*F775</f>
        <v>0</v>
      </c>
      <c r="H775" s="266">
        <v>0</v>
      </c>
      <c r="I775" s="267">
        <f>E775*H775</f>
        <v>0</v>
      </c>
      <c r="J775" s="266"/>
      <c r="K775" s="267">
        <f>E775*J775</f>
        <v>0</v>
      </c>
      <c r="O775" s="259">
        <v>2</v>
      </c>
      <c r="AA775" s="232">
        <v>12</v>
      </c>
      <c r="AB775" s="232">
        <v>0</v>
      </c>
      <c r="AC775" s="232">
        <v>138</v>
      </c>
      <c r="AZ775" s="232">
        <v>2</v>
      </c>
      <c r="BA775" s="232">
        <f>IF(AZ775=1,G775,0)</f>
        <v>0</v>
      </c>
      <c r="BB775" s="232">
        <f>IF(AZ775=2,G775,0)</f>
        <v>0</v>
      </c>
      <c r="BC775" s="232">
        <f>IF(AZ775=3,G775,0)</f>
        <v>0</v>
      </c>
      <c r="BD775" s="232">
        <f>IF(AZ775=4,G775,0)</f>
        <v>0</v>
      </c>
      <c r="BE775" s="232">
        <f>IF(AZ775=5,G775,0)</f>
        <v>0</v>
      </c>
      <c r="CA775" s="259">
        <v>12</v>
      </c>
      <c r="CB775" s="259">
        <v>0</v>
      </c>
    </row>
    <row r="776" spans="1:80" x14ac:dyDescent="0.2">
      <c r="A776" s="268"/>
      <c r="B776" s="271"/>
      <c r="C776" s="331" t="s">
        <v>902</v>
      </c>
      <c r="D776" s="332"/>
      <c r="E776" s="272">
        <v>2.7</v>
      </c>
      <c r="F776" s="273"/>
      <c r="G776" s="274"/>
      <c r="H776" s="275"/>
      <c r="I776" s="269"/>
      <c r="J776" s="276"/>
      <c r="K776" s="269"/>
      <c r="M776" s="270" t="s">
        <v>902</v>
      </c>
      <c r="O776" s="259"/>
    </row>
    <row r="777" spans="1:80" x14ac:dyDescent="0.2">
      <c r="A777" s="260">
        <v>141</v>
      </c>
      <c r="B777" s="261" t="s">
        <v>903</v>
      </c>
      <c r="C777" s="262" t="s">
        <v>904</v>
      </c>
      <c r="D777" s="263" t="s">
        <v>12</v>
      </c>
      <c r="E777" s="264">
        <v>94.641499999999994</v>
      </c>
      <c r="F777" s="264">
        <v>0</v>
      </c>
      <c r="G777" s="265">
        <f>E777*F777</f>
        <v>0</v>
      </c>
      <c r="H777" s="266">
        <v>0</v>
      </c>
      <c r="I777" s="267">
        <f>E777*H777</f>
        <v>0</v>
      </c>
      <c r="J777" s="266">
        <v>0</v>
      </c>
      <c r="K777" s="267">
        <f>E777*J777</f>
        <v>0</v>
      </c>
      <c r="O777" s="259">
        <v>2</v>
      </c>
      <c r="AA777" s="232">
        <v>1</v>
      </c>
      <c r="AB777" s="232">
        <v>7</v>
      </c>
      <c r="AC777" s="232">
        <v>7</v>
      </c>
      <c r="AZ777" s="232">
        <v>2</v>
      </c>
      <c r="BA777" s="232">
        <f>IF(AZ777=1,G777,0)</f>
        <v>0</v>
      </c>
      <c r="BB777" s="232">
        <f>IF(AZ777=2,G777,0)</f>
        <v>0</v>
      </c>
      <c r="BC777" s="232">
        <f>IF(AZ777=3,G777,0)</f>
        <v>0</v>
      </c>
      <c r="BD777" s="232">
        <f>IF(AZ777=4,G777,0)</f>
        <v>0</v>
      </c>
      <c r="BE777" s="232">
        <f>IF(AZ777=5,G777,0)</f>
        <v>0</v>
      </c>
      <c r="CA777" s="259">
        <v>1</v>
      </c>
      <c r="CB777" s="259">
        <v>7</v>
      </c>
    </row>
    <row r="778" spans="1:80" x14ac:dyDescent="0.2">
      <c r="A778" s="277"/>
      <c r="B778" s="278" t="s">
        <v>101</v>
      </c>
      <c r="C778" s="279" t="s">
        <v>882</v>
      </c>
      <c r="D778" s="280"/>
      <c r="E778" s="281"/>
      <c r="F778" s="282"/>
      <c r="G778" s="283">
        <f>SUM(G764:G777)</f>
        <v>0</v>
      </c>
      <c r="H778" s="284"/>
      <c r="I778" s="285">
        <f>SUM(I764:I777)</f>
        <v>0</v>
      </c>
      <c r="J778" s="284"/>
      <c r="K778" s="285">
        <f>SUM(K764:K777)</f>
        <v>0</v>
      </c>
      <c r="O778" s="259">
        <v>4</v>
      </c>
      <c r="BA778" s="286">
        <f>SUM(BA764:BA777)</f>
        <v>0</v>
      </c>
      <c r="BB778" s="286">
        <f>SUM(BB764:BB777)</f>
        <v>0</v>
      </c>
      <c r="BC778" s="286">
        <f>SUM(BC764:BC777)</f>
        <v>0</v>
      </c>
      <c r="BD778" s="286">
        <f>SUM(BD764:BD777)</f>
        <v>0</v>
      </c>
      <c r="BE778" s="286">
        <f>SUM(BE764:BE777)</f>
        <v>0</v>
      </c>
    </row>
    <row r="779" spans="1:80" x14ac:dyDescent="0.2">
      <c r="A779" s="249" t="s">
        <v>97</v>
      </c>
      <c r="B779" s="250" t="s">
        <v>905</v>
      </c>
      <c r="C779" s="251" t="s">
        <v>906</v>
      </c>
      <c r="D779" s="252"/>
      <c r="E779" s="253"/>
      <c r="F779" s="253"/>
      <c r="G779" s="254"/>
      <c r="H779" s="255"/>
      <c r="I779" s="256"/>
      <c r="J779" s="257"/>
      <c r="K779" s="258"/>
      <c r="O779" s="259">
        <v>1</v>
      </c>
    </row>
    <row r="780" spans="1:80" x14ac:dyDescent="0.2">
      <c r="A780" s="260">
        <v>142</v>
      </c>
      <c r="B780" s="261" t="s">
        <v>908</v>
      </c>
      <c r="C780" s="297" t="s">
        <v>909</v>
      </c>
      <c r="D780" s="263" t="s">
        <v>100</v>
      </c>
      <c r="E780" s="264">
        <v>3</v>
      </c>
      <c r="F780" s="264">
        <v>0</v>
      </c>
      <c r="G780" s="265">
        <f>E780*F780</f>
        <v>0</v>
      </c>
      <c r="H780" s="266">
        <v>0</v>
      </c>
      <c r="I780" s="267">
        <f>E780*H780</f>
        <v>0</v>
      </c>
      <c r="J780" s="266"/>
      <c r="K780" s="267">
        <f>E780*J780</f>
        <v>0</v>
      </c>
      <c r="O780" s="259">
        <v>2</v>
      </c>
      <c r="AA780" s="232">
        <v>12</v>
      </c>
      <c r="AB780" s="232">
        <v>0</v>
      </c>
      <c r="AC780" s="232">
        <v>140</v>
      </c>
      <c r="AZ780" s="232">
        <v>2</v>
      </c>
      <c r="BA780" s="232">
        <f>IF(AZ780=1,G780,0)</f>
        <v>0</v>
      </c>
      <c r="BB780" s="232">
        <f>IF(AZ780=2,G780,0)</f>
        <v>0</v>
      </c>
      <c r="BC780" s="232">
        <f>IF(AZ780=3,G780,0)</f>
        <v>0</v>
      </c>
      <c r="BD780" s="232">
        <f>IF(AZ780=4,G780,0)</f>
        <v>0</v>
      </c>
      <c r="BE780" s="232">
        <f>IF(AZ780=5,G780,0)</f>
        <v>0</v>
      </c>
      <c r="CA780" s="259">
        <v>12</v>
      </c>
      <c r="CB780" s="259">
        <v>0</v>
      </c>
    </row>
    <row r="781" spans="1:80" x14ac:dyDescent="0.2">
      <c r="A781" s="260">
        <v>143</v>
      </c>
      <c r="B781" s="261" t="s">
        <v>910</v>
      </c>
      <c r="C781" s="297" t="s">
        <v>911</v>
      </c>
      <c r="D781" s="263" t="s">
        <v>100</v>
      </c>
      <c r="E781" s="264">
        <v>8</v>
      </c>
      <c r="F781" s="264">
        <v>0</v>
      </c>
      <c r="G781" s="265">
        <f>E781*F781</f>
        <v>0</v>
      </c>
      <c r="H781" s="266">
        <v>0</v>
      </c>
      <c r="I781" s="267">
        <f>E781*H781</f>
        <v>0</v>
      </c>
      <c r="J781" s="266"/>
      <c r="K781" s="267">
        <f>E781*J781</f>
        <v>0</v>
      </c>
      <c r="O781" s="259">
        <v>2</v>
      </c>
      <c r="AA781" s="232">
        <v>12</v>
      </c>
      <c r="AB781" s="232">
        <v>0</v>
      </c>
      <c r="AC781" s="232">
        <v>141</v>
      </c>
      <c r="AZ781" s="232">
        <v>2</v>
      </c>
      <c r="BA781" s="232">
        <f>IF(AZ781=1,G781,0)</f>
        <v>0</v>
      </c>
      <c r="BB781" s="232">
        <f>IF(AZ781=2,G781,0)</f>
        <v>0</v>
      </c>
      <c r="BC781" s="232">
        <f>IF(AZ781=3,G781,0)</f>
        <v>0</v>
      </c>
      <c r="BD781" s="232">
        <f>IF(AZ781=4,G781,0)</f>
        <v>0</v>
      </c>
      <c r="BE781" s="232">
        <f>IF(AZ781=5,G781,0)</f>
        <v>0</v>
      </c>
      <c r="CA781" s="259">
        <v>12</v>
      </c>
      <c r="CB781" s="259">
        <v>0</v>
      </c>
    </row>
    <row r="782" spans="1:80" x14ac:dyDescent="0.2">
      <c r="A782" s="260">
        <v>144</v>
      </c>
      <c r="B782" s="261" t="s">
        <v>912</v>
      </c>
      <c r="C782" s="297" t="s">
        <v>913</v>
      </c>
      <c r="D782" s="263" t="s">
        <v>100</v>
      </c>
      <c r="E782" s="264">
        <v>47</v>
      </c>
      <c r="F782" s="264">
        <v>0</v>
      </c>
      <c r="G782" s="265">
        <f>E782*F782</f>
        <v>0</v>
      </c>
      <c r="H782" s="266">
        <v>0</v>
      </c>
      <c r="I782" s="267">
        <f>E782*H782</f>
        <v>0</v>
      </c>
      <c r="J782" s="266"/>
      <c r="K782" s="267">
        <f>E782*J782</f>
        <v>0</v>
      </c>
      <c r="O782" s="259">
        <v>2</v>
      </c>
      <c r="AA782" s="232">
        <v>12</v>
      </c>
      <c r="AB782" s="232">
        <v>0</v>
      </c>
      <c r="AC782" s="232">
        <v>142</v>
      </c>
      <c r="AZ782" s="232">
        <v>2</v>
      </c>
      <c r="BA782" s="232">
        <f>IF(AZ782=1,G782,0)</f>
        <v>0</v>
      </c>
      <c r="BB782" s="232">
        <f>IF(AZ782=2,G782,0)</f>
        <v>0</v>
      </c>
      <c r="BC782" s="232">
        <f>IF(AZ782=3,G782,0)</f>
        <v>0</v>
      </c>
      <c r="BD782" s="232">
        <f>IF(AZ782=4,G782,0)</f>
        <v>0</v>
      </c>
      <c r="BE782" s="232">
        <f>IF(AZ782=5,G782,0)</f>
        <v>0</v>
      </c>
      <c r="CA782" s="259">
        <v>12</v>
      </c>
      <c r="CB782" s="259">
        <v>0</v>
      </c>
    </row>
    <row r="783" spans="1:80" x14ac:dyDescent="0.2">
      <c r="A783" s="260">
        <v>145</v>
      </c>
      <c r="B783" s="261" t="s">
        <v>914</v>
      </c>
      <c r="C783" s="297" t="s">
        <v>915</v>
      </c>
      <c r="D783" s="263" t="s">
        <v>100</v>
      </c>
      <c r="E783" s="264">
        <v>14</v>
      </c>
      <c r="F783" s="264">
        <v>0</v>
      </c>
      <c r="G783" s="265">
        <f>E783*F783</f>
        <v>0</v>
      </c>
      <c r="H783" s="266">
        <v>0</v>
      </c>
      <c r="I783" s="267">
        <f>E783*H783</f>
        <v>0</v>
      </c>
      <c r="J783" s="266"/>
      <c r="K783" s="267">
        <f>E783*J783</f>
        <v>0</v>
      </c>
      <c r="O783" s="259">
        <v>2</v>
      </c>
      <c r="AA783" s="232">
        <v>12</v>
      </c>
      <c r="AB783" s="232">
        <v>0</v>
      </c>
      <c r="AC783" s="232">
        <v>143</v>
      </c>
      <c r="AZ783" s="232">
        <v>2</v>
      </c>
      <c r="BA783" s="232">
        <f>IF(AZ783=1,G783,0)</f>
        <v>0</v>
      </c>
      <c r="BB783" s="232">
        <f>IF(AZ783=2,G783,0)</f>
        <v>0</v>
      </c>
      <c r="BC783" s="232">
        <f>IF(AZ783=3,G783,0)</f>
        <v>0</v>
      </c>
      <c r="BD783" s="232">
        <f>IF(AZ783=4,G783,0)</f>
        <v>0</v>
      </c>
      <c r="BE783" s="232">
        <f>IF(AZ783=5,G783,0)</f>
        <v>0</v>
      </c>
      <c r="CA783" s="259">
        <v>12</v>
      </c>
      <c r="CB783" s="259">
        <v>0</v>
      </c>
    </row>
    <row r="784" spans="1:80" x14ac:dyDescent="0.2">
      <c r="A784" s="260">
        <v>146</v>
      </c>
      <c r="B784" s="261" t="s">
        <v>916</v>
      </c>
      <c r="C784" s="297" t="s">
        <v>917</v>
      </c>
      <c r="D784" s="263" t="s">
        <v>100</v>
      </c>
      <c r="E784" s="264">
        <v>1</v>
      </c>
      <c r="F784" s="264">
        <v>0</v>
      </c>
      <c r="G784" s="265">
        <f>E784*F784</f>
        <v>0</v>
      </c>
      <c r="H784" s="266">
        <v>0</v>
      </c>
      <c r="I784" s="267">
        <f>E784*H784</f>
        <v>0</v>
      </c>
      <c r="J784" s="266"/>
      <c r="K784" s="267">
        <f>E784*J784</f>
        <v>0</v>
      </c>
      <c r="O784" s="259">
        <v>2</v>
      </c>
      <c r="AA784" s="232">
        <v>12</v>
      </c>
      <c r="AB784" s="232">
        <v>0</v>
      </c>
      <c r="AC784" s="232">
        <v>144</v>
      </c>
      <c r="AZ784" s="232">
        <v>2</v>
      </c>
      <c r="BA784" s="232">
        <f>IF(AZ784=1,G784,0)</f>
        <v>0</v>
      </c>
      <c r="BB784" s="232">
        <f>IF(AZ784=2,G784,0)</f>
        <v>0</v>
      </c>
      <c r="BC784" s="232">
        <f>IF(AZ784=3,G784,0)</f>
        <v>0</v>
      </c>
      <c r="BD784" s="232">
        <f>IF(AZ784=4,G784,0)</f>
        <v>0</v>
      </c>
      <c r="BE784" s="232">
        <f>IF(AZ784=5,G784,0)</f>
        <v>0</v>
      </c>
      <c r="CA784" s="259">
        <v>12</v>
      </c>
      <c r="CB784" s="259">
        <v>0</v>
      </c>
    </row>
    <row r="785" spans="1:80" x14ac:dyDescent="0.2">
      <c r="A785" s="277"/>
      <c r="B785" s="278" t="s">
        <v>101</v>
      </c>
      <c r="C785" s="279" t="s">
        <v>907</v>
      </c>
      <c r="D785" s="280"/>
      <c r="E785" s="281"/>
      <c r="F785" s="282"/>
      <c r="G785" s="283">
        <f>SUM(G779:G784)</f>
        <v>0</v>
      </c>
      <c r="H785" s="284"/>
      <c r="I785" s="285">
        <f>SUM(I779:I784)</f>
        <v>0</v>
      </c>
      <c r="J785" s="284"/>
      <c r="K785" s="285">
        <f>SUM(K779:K784)</f>
        <v>0</v>
      </c>
      <c r="O785" s="259">
        <v>4</v>
      </c>
      <c r="BA785" s="286">
        <f>SUM(BA779:BA784)</f>
        <v>0</v>
      </c>
      <c r="BB785" s="286">
        <f>SUM(BB779:BB784)</f>
        <v>0</v>
      </c>
      <c r="BC785" s="286">
        <f>SUM(BC779:BC784)</f>
        <v>0</v>
      </c>
      <c r="BD785" s="286">
        <f>SUM(BD779:BD784)</f>
        <v>0</v>
      </c>
      <c r="BE785" s="286">
        <f>SUM(BE779:BE784)</f>
        <v>0</v>
      </c>
    </row>
    <row r="786" spans="1:80" x14ac:dyDescent="0.2">
      <c r="A786" s="249" t="s">
        <v>97</v>
      </c>
      <c r="B786" s="250" t="s">
        <v>918</v>
      </c>
      <c r="C786" s="251" t="s">
        <v>919</v>
      </c>
      <c r="D786" s="252"/>
      <c r="E786" s="253"/>
      <c r="F786" s="253"/>
      <c r="G786" s="254"/>
      <c r="H786" s="255"/>
      <c r="I786" s="256"/>
      <c r="J786" s="257"/>
      <c r="K786" s="258"/>
      <c r="O786" s="259">
        <v>1</v>
      </c>
    </row>
    <row r="787" spans="1:80" x14ac:dyDescent="0.2">
      <c r="A787" s="260">
        <v>147</v>
      </c>
      <c r="B787" s="261" t="s">
        <v>921</v>
      </c>
      <c r="C787" s="262" t="s">
        <v>922</v>
      </c>
      <c r="D787" s="263" t="s">
        <v>165</v>
      </c>
      <c r="E787" s="264">
        <v>118.14</v>
      </c>
      <c r="F787" s="264">
        <v>0</v>
      </c>
      <c r="G787" s="265">
        <f>E787*F787</f>
        <v>0</v>
      </c>
      <c r="H787" s="266">
        <v>0</v>
      </c>
      <c r="I787" s="267">
        <f>E787*H787</f>
        <v>0</v>
      </c>
      <c r="J787" s="266">
        <v>0</v>
      </c>
      <c r="K787" s="267">
        <f>E787*J787</f>
        <v>0</v>
      </c>
      <c r="O787" s="259">
        <v>2</v>
      </c>
      <c r="AA787" s="232">
        <v>1</v>
      </c>
      <c r="AB787" s="232">
        <v>7</v>
      </c>
      <c r="AC787" s="232">
        <v>7</v>
      </c>
      <c r="AZ787" s="232">
        <v>2</v>
      </c>
      <c r="BA787" s="232">
        <f>IF(AZ787=1,G787,0)</f>
        <v>0</v>
      </c>
      <c r="BB787" s="232">
        <f>IF(AZ787=2,G787,0)</f>
        <v>0</v>
      </c>
      <c r="BC787" s="232">
        <f>IF(AZ787=3,G787,0)</f>
        <v>0</v>
      </c>
      <c r="BD787" s="232">
        <f>IF(AZ787=4,G787,0)</f>
        <v>0</v>
      </c>
      <c r="BE787" s="232">
        <f>IF(AZ787=5,G787,0)</f>
        <v>0</v>
      </c>
      <c r="CA787" s="259">
        <v>1</v>
      </c>
      <c r="CB787" s="259">
        <v>7</v>
      </c>
    </row>
    <row r="788" spans="1:80" x14ac:dyDescent="0.2">
      <c r="A788" s="268"/>
      <c r="B788" s="271"/>
      <c r="C788" s="331" t="s">
        <v>728</v>
      </c>
      <c r="D788" s="332"/>
      <c r="E788" s="272">
        <v>34.31</v>
      </c>
      <c r="F788" s="273"/>
      <c r="G788" s="274"/>
      <c r="H788" s="275"/>
      <c r="I788" s="269"/>
      <c r="J788" s="276"/>
      <c r="K788" s="269"/>
      <c r="M788" s="270" t="s">
        <v>728</v>
      </c>
      <c r="O788" s="259"/>
    </row>
    <row r="789" spans="1:80" x14ac:dyDescent="0.2">
      <c r="A789" s="268"/>
      <c r="B789" s="271"/>
      <c r="C789" s="331" t="s">
        <v>729</v>
      </c>
      <c r="D789" s="332"/>
      <c r="E789" s="272">
        <v>39.67</v>
      </c>
      <c r="F789" s="273"/>
      <c r="G789" s="274"/>
      <c r="H789" s="275"/>
      <c r="I789" s="269"/>
      <c r="J789" s="276"/>
      <c r="K789" s="269"/>
      <c r="M789" s="270" t="s">
        <v>729</v>
      </c>
      <c r="O789" s="259"/>
    </row>
    <row r="790" spans="1:80" x14ac:dyDescent="0.2">
      <c r="A790" s="268"/>
      <c r="B790" s="271"/>
      <c r="C790" s="331" t="s">
        <v>730</v>
      </c>
      <c r="D790" s="332"/>
      <c r="E790" s="272">
        <v>44.16</v>
      </c>
      <c r="F790" s="273"/>
      <c r="G790" s="274"/>
      <c r="H790" s="275"/>
      <c r="I790" s="269"/>
      <c r="J790" s="276"/>
      <c r="K790" s="269"/>
      <c r="M790" s="270" t="s">
        <v>730</v>
      </c>
      <c r="O790" s="259"/>
    </row>
    <row r="791" spans="1:80" x14ac:dyDescent="0.2">
      <c r="A791" s="260">
        <v>148</v>
      </c>
      <c r="B791" s="261" t="s">
        <v>923</v>
      </c>
      <c r="C791" s="262" t="s">
        <v>924</v>
      </c>
      <c r="D791" s="263" t="s">
        <v>165</v>
      </c>
      <c r="E791" s="264">
        <v>118.14</v>
      </c>
      <c r="F791" s="264">
        <v>0</v>
      </c>
      <c r="G791" s="265">
        <f>E791*F791</f>
        <v>0</v>
      </c>
      <c r="H791" s="266">
        <v>3.99999999999956E-4</v>
      </c>
      <c r="I791" s="267">
        <f>E791*H791</f>
        <v>4.7255999999994802E-2</v>
      </c>
      <c r="J791" s="266">
        <v>0</v>
      </c>
      <c r="K791" s="267">
        <f>E791*J791</f>
        <v>0</v>
      </c>
      <c r="O791" s="259">
        <v>2</v>
      </c>
      <c r="AA791" s="232">
        <v>1</v>
      </c>
      <c r="AB791" s="232">
        <v>7</v>
      </c>
      <c r="AC791" s="232">
        <v>7</v>
      </c>
      <c r="AZ791" s="232">
        <v>2</v>
      </c>
      <c r="BA791" s="232">
        <f>IF(AZ791=1,G791,0)</f>
        <v>0</v>
      </c>
      <c r="BB791" s="232">
        <f>IF(AZ791=2,G791,0)</f>
        <v>0</v>
      </c>
      <c r="BC791" s="232">
        <f>IF(AZ791=3,G791,0)</f>
        <v>0</v>
      </c>
      <c r="BD791" s="232">
        <f>IF(AZ791=4,G791,0)</f>
        <v>0</v>
      </c>
      <c r="BE791" s="232">
        <f>IF(AZ791=5,G791,0)</f>
        <v>0</v>
      </c>
      <c r="CA791" s="259">
        <v>1</v>
      </c>
      <c r="CB791" s="259">
        <v>7</v>
      </c>
    </row>
    <row r="792" spans="1:80" x14ac:dyDescent="0.2">
      <c r="A792" s="268"/>
      <c r="B792" s="271"/>
      <c r="C792" s="331" t="s">
        <v>728</v>
      </c>
      <c r="D792" s="332"/>
      <c r="E792" s="272">
        <v>34.31</v>
      </c>
      <c r="F792" s="273"/>
      <c r="G792" s="274"/>
      <c r="H792" s="275"/>
      <c r="I792" s="269"/>
      <c r="J792" s="276"/>
      <c r="K792" s="269"/>
      <c r="M792" s="270" t="s">
        <v>728</v>
      </c>
      <c r="O792" s="259"/>
    </row>
    <row r="793" spans="1:80" x14ac:dyDescent="0.2">
      <c r="A793" s="268"/>
      <c r="B793" s="271"/>
      <c r="C793" s="331" t="s">
        <v>729</v>
      </c>
      <c r="D793" s="332"/>
      <c r="E793" s="272">
        <v>39.67</v>
      </c>
      <c r="F793" s="273"/>
      <c r="G793" s="274"/>
      <c r="H793" s="275"/>
      <c r="I793" s="269"/>
      <c r="J793" s="276"/>
      <c r="K793" s="269"/>
      <c r="M793" s="270" t="s">
        <v>729</v>
      </c>
      <c r="O793" s="259"/>
    </row>
    <row r="794" spans="1:80" x14ac:dyDescent="0.2">
      <c r="A794" s="268"/>
      <c r="B794" s="271"/>
      <c r="C794" s="331" t="s">
        <v>730</v>
      </c>
      <c r="D794" s="332"/>
      <c r="E794" s="272">
        <v>44.16</v>
      </c>
      <c r="F794" s="273"/>
      <c r="G794" s="274"/>
      <c r="H794" s="275"/>
      <c r="I794" s="269"/>
      <c r="J794" s="276"/>
      <c r="K794" s="269"/>
      <c r="M794" s="270" t="s">
        <v>730</v>
      </c>
      <c r="O794" s="259"/>
    </row>
    <row r="795" spans="1:80" x14ac:dyDescent="0.2">
      <c r="A795" s="260">
        <v>149</v>
      </c>
      <c r="B795" s="261" t="s">
        <v>925</v>
      </c>
      <c r="C795" s="262" t="s">
        <v>926</v>
      </c>
      <c r="D795" s="263" t="s">
        <v>383</v>
      </c>
      <c r="E795" s="264">
        <v>24</v>
      </c>
      <c r="F795" s="264">
        <v>0</v>
      </c>
      <c r="G795" s="265">
        <f>E795*F795</f>
        <v>0</v>
      </c>
      <c r="H795" s="266">
        <v>1.99999999999978E-4</v>
      </c>
      <c r="I795" s="267">
        <f>E795*H795</f>
        <v>4.7999999999994722E-3</v>
      </c>
      <c r="J795" s="266">
        <v>0</v>
      </c>
      <c r="K795" s="267">
        <f>E795*J795</f>
        <v>0</v>
      </c>
      <c r="O795" s="259">
        <v>2</v>
      </c>
      <c r="AA795" s="232">
        <v>1</v>
      </c>
      <c r="AB795" s="232">
        <v>7</v>
      </c>
      <c r="AC795" s="232">
        <v>7</v>
      </c>
      <c r="AZ795" s="232">
        <v>2</v>
      </c>
      <c r="BA795" s="232">
        <f>IF(AZ795=1,G795,0)</f>
        <v>0</v>
      </c>
      <c r="BB795" s="232">
        <f>IF(AZ795=2,G795,0)</f>
        <v>0</v>
      </c>
      <c r="BC795" s="232">
        <f>IF(AZ795=3,G795,0)</f>
        <v>0</v>
      </c>
      <c r="BD795" s="232">
        <f>IF(AZ795=4,G795,0)</f>
        <v>0</v>
      </c>
      <c r="BE795" s="232">
        <f>IF(AZ795=5,G795,0)</f>
        <v>0</v>
      </c>
      <c r="CA795" s="259">
        <v>1</v>
      </c>
      <c r="CB795" s="259">
        <v>7</v>
      </c>
    </row>
    <row r="796" spans="1:80" x14ac:dyDescent="0.2">
      <c r="A796" s="260">
        <v>150</v>
      </c>
      <c r="B796" s="261" t="s">
        <v>927</v>
      </c>
      <c r="C796" s="262" t="s">
        <v>928</v>
      </c>
      <c r="D796" s="263" t="s">
        <v>100</v>
      </c>
      <c r="E796" s="264">
        <v>24</v>
      </c>
      <c r="F796" s="264">
        <v>0</v>
      </c>
      <c r="G796" s="265">
        <f>E796*F796</f>
        <v>0</v>
      </c>
      <c r="H796" s="266">
        <v>0</v>
      </c>
      <c r="I796" s="267">
        <f>E796*H796</f>
        <v>0</v>
      </c>
      <c r="J796" s="266"/>
      <c r="K796" s="267">
        <f>E796*J796</f>
        <v>0</v>
      </c>
      <c r="O796" s="259">
        <v>2</v>
      </c>
      <c r="AA796" s="232">
        <v>3</v>
      </c>
      <c r="AB796" s="232">
        <v>7</v>
      </c>
      <c r="AC796" s="232">
        <v>59760999</v>
      </c>
      <c r="AZ796" s="232">
        <v>2</v>
      </c>
      <c r="BA796" s="232">
        <f>IF(AZ796=1,G796,0)</f>
        <v>0</v>
      </c>
      <c r="BB796" s="232">
        <f>IF(AZ796=2,G796,0)</f>
        <v>0</v>
      </c>
      <c r="BC796" s="232">
        <f>IF(AZ796=3,G796,0)</f>
        <v>0</v>
      </c>
      <c r="BD796" s="232">
        <f>IF(AZ796=4,G796,0)</f>
        <v>0</v>
      </c>
      <c r="BE796" s="232">
        <f>IF(AZ796=5,G796,0)</f>
        <v>0</v>
      </c>
      <c r="CA796" s="259">
        <v>3</v>
      </c>
      <c r="CB796" s="259">
        <v>7</v>
      </c>
    </row>
    <row r="797" spans="1:80" x14ac:dyDescent="0.2">
      <c r="A797" s="260">
        <v>151</v>
      </c>
      <c r="B797" s="261" t="s">
        <v>929</v>
      </c>
      <c r="C797" s="297" t="s">
        <v>930</v>
      </c>
      <c r="D797" s="263" t="s">
        <v>165</v>
      </c>
      <c r="E797" s="264">
        <v>124.047</v>
      </c>
      <c r="F797" s="264">
        <v>0</v>
      </c>
      <c r="G797" s="265">
        <f>E797*F797</f>
        <v>0</v>
      </c>
      <c r="H797" s="266">
        <v>0</v>
      </c>
      <c r="I797" s="267">
        <f>E797*H797</f>
        <v>0</v>
      </c>
      <c r="J797" s="266"/>
      <c r="K797" s="267">
        <f>E797*J797</f>
        <v>0</v>
      </c>
      <c r="O797" s="259">
        <v>2</v>
      </c>
      <c r="AA797" s="232">
        <v>3</v>
      </c>
      <c r="AB797" s="232">
        <v>7</v>
      </c>
      <c r="AC797" s="232">
        <v>59764203</v>
      </c>
      <c r="AZ797" s="232">
        <v>2</v>
      </c>
      <c r="BA797" s="232">
        <f>IF(AZ797=1,G797,0)</f>
        <v>0</v>
      </c>
      <c r="BB797" s="232">
        <f>IF(AZ797=2,G797,0)</f>
        <v>0</v>
      </c>
      <c r="BC797" s="232">
        <f>IF(AZ797=3,G797,0)</f>
        <v>0</v>
      </c>
      <c r="BD797" s="232">
        <f>IF(AZ797=4,G797,0)</f>
        <v>0</v>
      </c>
      <c r="BE797" s="232">
        <f>IF(AZ797=5,G797,0)</f>
        <v>0</v>
      </c>
      <c r="CA797" s="259">
        <v>3</v>
      </c>
      <c r="CB797" s="259">
        <v>7</v>
      </c>
    </row>
    <row r="798" spans="1:80" x14ac:dyDescent="0.2">
      <c r="A798" s="268"/>
      <c r="B798" s="271"/>
      <c r="C798" s="331" t="s">
        <v>770</v>
      </c>
      <c r="D798" s="332"/>
      <c r="E798" s="272">
        <v>36.025500000000001</v>
      </c>
      <c r="F798" s="273"/>
      <c r="G798" s="274"/>
      <c r="H798" s="275"/>
      <c r="I798" s="269"/>
      <c r="J798" s="276"/>
      <c r="K798" s="269"/>
      <c r="M798" s="270" t="s">
        <v>770</v>
      </c>
      <c r="O798" s="259"/>
    </row>
    <row r="799" spans="1:80" x14ac:dyDescent="0.2">
      <c r="A799" s="268"/>
      <c r="B799" s="271"/>
      <c r="C799" s="331" t="s">
        <v>931</v>
      </c>
      <c r="D799" s="332"/>
      <c r="E799" s="272">
        <v>41.653500000000001</v>
      </c>
      <c r="F799" s="273"/>
      <c r="G799" s="274"/>
      <c r="H799" s="275"/>
      <c r="I799" s="269"/>
      <c r="J799" s="276"/>
      <c r="K799" s="269"/>
      <c r="M799" s="270" t="s">
        <v>931</v>
      </c>
      <c r="O799" s="259"/>
    </row>
    <row r="800" spans="1:80" ht="22.5" x14ac:dyDescent="0.2">
      <c r="A800" s="268"/>
      <c r="B800" s="271"/>
      <c r="C800" s="331" t="s">
        <v>932</v>
      </c>
      <c r="D800" s="332"/>
      <c r="E800" s="272">
        <v>46.368000000000002</v>
      </c>
      <c r="F800" s="273"/>
      <c r="G800" s="274"/>
      <c r="H800" s="275"/>
      <c r="I800" s="269"/>
      <c r="J800" s="276"/>
      <c r="K800" s="269"/>
      <c r="M800" s="270" t="s">
        <v>932</v>
      </c>
      <c r="O800" s="259"/>
    </row>
    <row r="801" spans="1:80" x14ac:dyDescent="0.2">
      <c r="A801" s="260">
        <v>152</v>
      </c>
      <c r="B801" s="261" t="s">
        <v>933</v>
      </c>
      <c r="C801" s="262" t="s">
        <v>934</v>
      </c>
      <c r="D801" s="263" t="s">
        <v>12</v>
      </c>
      <c r="E801" s="264">
        <v>717.31330000000003</v>
      </c>
      <c r="F801" s="264">
        <v>0</v>
      </c>
      <c r="G801" s="265">
        <f>E801*F801</f>
        <v>0</v>
      </c>
      <c r="H801" s="266">
        <v>0</v>
      </c>
      <c r="I801" s="267">
        <f>E801*H801</f>
        <v>0</v>
      </c>
      <c r="J801" s="266">
        <v>0</v>
      </c>
      <c r="K801" s="267">
        <f>E801*J801</f>
        <v>0</v>
      </c>
      <c r="O801" s="259">
        <v>2</v>
      </c>
      <c r="AA801" s="232">
        <v>1</v>
      </c>
      <c r="AB801" s="232">
        <v>7</v>
      </c>
      <c r="AC801" s="232">
        <v>7</v>
      </c>
      <c r="AZ801" s="232">
        <v>2</v>
      </c>
      <c r="BA801" s="232">
        <f>IF(AZ801=1,G801,0)</f>
        <v>0</v>
      </c>
      <c r="BB801" s="232">
        <f>IF(AZ801=2,G801,0)</f>
        <v>0</v>
      </c>
      <c r="BC801" s="232">
        <f>IF(AZ801=3,G801,0)</f>
        <v>0</v>
      </c>
      <c r="BD801" s="232">
        <f>IF(AZ801=4,G801,0)</f>
        <v>0</v>
      </c>
      <c r="BE801" s="232">
        <f>IF(AZ801=5,G801,0)</f>
        <v>0</v>
      </c>
      <c r="CA801" s="259">
        <v>1</v>
      </c>
      <c r="CB801" s="259">
        <v>7</v>
      </c>
    </row>
    <row r="802" spans="1:80" x14ac:dyDescent="0.2">
      <c r="A802" s="277"/>
      <c r="B802" s="278" t="s">
        <v>101</v>
      </c>
      <c r="C802" s="279" t="s">
        <v>920</v>
      </c>
      <c r="D802" s="280"/>
      <c r="E802" s="281"/>
      <c r="F802" s="282"/>
      <c r="G802" s="283">
        <f>SUM(G786:G801)</f>
        <v>0</v>
      </c>
      <c r="H802" s="284"/>
      <c r="I802" s="285">
        <f>SUM(I786:I801)</f>
        <v>5.2055999999994274E-2</v>
      </c>
      <c r="J802" s="284"/>
      <c r="K802" s="285">
        <f>SUM(K786:K801)</f>
        <v>0</v>
      </c>
      <c r="O802" s="259">
        <v>4</v>
      </c>
      <c r="BA802" s="286">
        <f>SUM(BA786:BA801)</f>
        <v>0</v>
      </c>
      <c r="BB802" s="286">
        <f>SUM(BB786:BB801)</f>
        <v>0</v>
      </c>
      <c r="BC802" s="286">
        <f>SUM(BC786:BC801)</f>
        <v>0</v>
      </c>
      <c r="BD802" s="286">
        <f>SUM(BD786:BD801)</f>
        <v>0</v>
      </c>
      <c r="BE802" s="286">
        <f>SUM(BE786:BE801)</f>
        <v>0</v>
      </c>
    </row>
    <row r="803" spans="1:80" x14ac:dyDescent="0.2">
      <c r="A803" s="249" t="s">
        <v>97</v>
      </c>
      <c r="B803" s="250" t="s">
        <v>935</v>
      </c>
      <c r="C803" s="251" t="s">
        <v>936</v>
      </c>
      <c r="D803" s="252"/>
      <c r="E803" s="253"/>
      <c r="F803" s="253"/>
      <c r="G803" s="254"/>
      <c r="H803" s="255"/>
      <c r="I803" s="256"/>
      <c r="J803" s="257"/>
      <c r="K803" s="258"/>
      <c r="O803" s="259">
        <v>1</v>
      </c>
    </row>
    <row r="804" spans="1:80" x14ac:dyDescent="0.2">
      <c r="A804" s="260">
        <v>153</v>
      </c>
      <c r="B804" s="261" t="s">
        <v>938</v>
      </c>
      <c r="C804" s="262" t="s">
        <v>939</v>
      </c>
      <c r="D804" s="263" t="s">
        <v>165</v>
      </c>
      <c r="E804" s="264">
        <v>330.31</v>
      </c>
      <c r="F804" s="264">
        <v>0</v>
      </c>
      <c r="G804" s="265">
        <f>E804*F804</f>
        <v>0</v>
      </c>
      <c r="H804" s="266">
        <v>0</v>
      </c>
      <c r="I804" s="267">
        <f>E804*H804</f>
        <v>0</v>
      </c>
      <c r="J804" s="266">
        <v>0</v>
      </c>
      <c r="K804" s="267">
        <f>E804*J804</f>
        <v>0</v>
      </c>
      <c r="O804" s="259">
        <v>2</v>
      </c>
      <c r="AA804" s="232">
        <v>1</v>
      </c>
      <c r="AB804" s="232">
        <v>7</v>
      </c>
      <c r="AC804" s="232">
        <v>7</v>
      </c>
      <c r="AZ804" s="232">
        <v>2</v>
      </c>
      <c r="BA804" s="232">
        <f>IF(AZ804=1,G804,0)</f>
        <v>0</v>
      </c>
      <c r="BB804" s="232">
        <f>IF(AZ804=2,G804,0)</f>
        <v>0</v>
      </c>
      <c r="BC804" s="232">
        <f>IF(AZ804=3,G804,0)</f>
        <v>0</v>
      </c>
      <c r="BD804" s="232">
        <f>IF(AZ804=4,G804,0)</f>
        <v>0</v>
      </c>
      <c r="BE804" s="232">
        <f>IF(AZ804=5,G804,0)</f>
        <v>0</v>
      </c>
      <c r="CA804" s="259">
        <v>1</v>
      </c>
      <c r="CB804" s="259">
        <v>7</v>
      </c>
    </row>
    <row r="805" spans="1:80" ht="33.75" x14ac:dyDescent="0.2">
      <c r="A805" s="268"/>
      <c r="B805" s="271"/>
      <c r="C805" s="331" t="s">
        <v>940</v>
      </c>
      <c r="D805" s="332"/>
      <c r="E805" s="272">
        <v>330.31</v>
      </c>
      <c r="F805" s="273"/>
      <c r="G805" s="274"/>
      <c r="H805" s="275"/>
      <c r="I805" s="269"/>
      <c r="J805" s="276"/>
      <c r="K805" s="269"/>
      <c r="M805" s="270" t="s">
        <v>940</v>
      </c>
      <c r="O805" s="259"/>
    </row>
    <row r="806" spans="1:80" ht="22.5" x14ac:dyDescent="0.2">
      <c r="A806" s="260">
        <v>154</v>
      </c>
      <c r="B806" s="261" t="s">
        <v>941</v>
      </c>
      <c r="C806" s="297" t="s">
        <v>942</v>
      </c>
      <c r="D806" s="263" t="s">
        <v>165</v>
      </c>
      <c r="E806" s="264">
        <v>786.21</v>
      </c>
      <c r="F806" s="264">
        <v>0</v>
      </c>
      <c r="G806" s="265">
        <f>E806*F806</f>
        <v>0</v>
      </c>
      <c r="H806" s="266">
        <v>0</v>
      </c>
      <c r="I806" s="267">
        <f>E806*H806</f>
        <v>0</v>
      </c>
      <c r="J806" s="266">
        <v>0</v>
      </c>
      <c r="K806" s="267">
        <f>E806*J806</f>
        <v>0</v>
      </c>
      <c r="O806" s="259">
        <v>2</v>
      </c>
      <c r="AA806" s="232">
        <v>2</v>
      </c>
      <c r="AB806" s="232">
        <v>7</v>
      </c>
      <c r="AC806" s="232">
        <v>7</v>
      </c>
      <c r="AZ806" s="232">
        <v>2</v>
      </c>
      <c r="BA806" s="232">
        <f>IF(AZ806=1,G806,0)</f>
        <v>0</v>
      </c>
      <c r="BB806" s="232">
        <f>IF(AZ806=2,G806,0)</f>
        <v>0</v>
      </c>
      <c r="BC806" s="232">
        <f>IF(AZ806=3,G806,0)</f>
        <v>0</v>
      </c>
      <c r="BD806" s="232">
        <f>IF(AZ806=4,G806,0)</f>
        <v>0</v>
      </c>
      <c r="BE806" s="232">
        <f>IF(AZ806=5,G806,0)</f>
        <v>0</v>
      </c>
      <c r="CA806" s="259">
        <v>2</v>
      </c>
      <c r="CB806" s="259">
        <v>7</v>
      </c>
    </row>
    <row r="807" spans="1:80" ht="22.5" x14ac:dyDescent="0.2">
      <c r="A807" s="268"/>
      <c r="B807" s="271"/>
      <c r="C807" s="331" t="s">
        <v>532</v>
      </c>
      <c r="D807" s="332"/>
      <c r="E807" s="272">
        <v>255.79</v>
      </c>
      <c r="F807" s="273"/>
      <c r="G807" s="274"/>
      <c r="H807" s="275"/>
      <c r="I807" s="269"/>
      <c r="J807" s="276"/>
      <c r="K807" s="269"/>
      <c r="M807" s="270" t="s">
        <v>532</v>
      </c>
      <c r="O807" s="259"/>
    </row>
    <row r="808" spans="1:80" ht="22.5" x14ac:dyDescent="0.2">
      <c r="A808" s="268"/>
      <c r="B808" s="271"/>
      <c r="C808" s="331" t="s">
        <v>943</v>
      </c>
      <c r="D808" s="332"/>
      <c r="E808" s="272">
        <v>253.76</v>
      </c>
      <c r="F808" s="273"/>
      <c r="G808" s="274"/>
      <c r="H808" s="275"/>
      <c r="I808" s="269"/>
      <c r="J808" s="276"/>
      <c r="K808" s="269"/>
      <c r="M808" s="270" t="s">
        <v>943</v>
      </c>
      <c r="O808" s="259"/>
    </row>
    <row r="809" spans="1:80" ht="22.5" x14ac:dyDescent="0.2">
      <c r="A809" s="268"/>
      <c r="B809" s="271"/>
      <c r="C809" s="331" t="s">
        <v>944</v>
      </c>
      <c r="D809" s="332"/>
      <c r="E809" s="272">
        <v>276.66000000000003</v>
      </c>
      <c r="F809" s="273"/>
      <c r="G809" s="274"/>
      <c r="H809" s="275"/>
      <c r="I809" s="269"/>
      <c r="J809" s="276"/>
      <c r="K809" s="269"/>
      <c r="M809" s="270" t="s">
        <v>944</v>
      </c>
      <c r="O809" s="259"/>
    </row>
    <row r="810" spans="1:80" x14ac:dyDescent="0.2">
      <c r="A810" s="260">
        <v>155</v>
      </c>
      <c r="B810" s="261" t="s">
        <v>945</v>
      </c>
      <c r="C810" s="262" t="s">
        <v>946</v>
      </c>
      <c r="D810" s="263" t="s">
        <v>12</v>
      </c>
      <c r="E810" s="264">
        <v>215.0318</v>
      </c>
      <c r="F810" s="264">
        <v>0</v>
      </c>
      <c r="G810" s="265">
        <f>E810*F810</f>
        <v>0</v>
      </c>
      <c r="H810" s="266">
        <v>0</v>
      </c>
      <c r="I810" s="267">
        <f>E810*H810</f>
        <v>0</v>
      </c>
      <c r="J810" s="266">
        <v>0</v>
      </c>
      <c r="K810" s="267">
        <f>E810*J810</f>
        <v>0</v>
      </c>
      <c r="O810" s="259">
        <v>2</v>
      </c>
      <c r="AA810" s="232">
        <v>1</v>
      </c>
      <c r="AB810" s="232">
        <v>7</v>
      </c>
      <c r="AC810" s="232">
        <v>7</v>
      </c>
      <c r="AZ810" s="232">
        <v>2</v>
      </c>
      <c r="BA810" s="232">
        <f>IF(AZ810=1,G810,0)</f>
        <v>0</v>
      </c>
      <c r="BB810" s="232">
        <f>IF(AZ810=2,G810,0)</f>
        <v>0</v>
      </c>
      <c r="BC810" s="232">
        <f>IF(AZ810=3,G810,0)</f>
        <v>0</v>
      </c>
      <c r="BD810" s="232">
        <f>IF(AZ810=4,G810,0)</f>
        <v>0</v>
      </c>
      <c r="BE810" s="232">
        <f>IF(AZ810=5,G810,0)</f>
        <v>0</v>
      </c>
      <c r="CA810" s="259">
        <v>1</v>
      </c>
      <c r="CB810" s="259">
        <v>7</v>
      </c>
    </row>
    <row r="811" spans="1:80" x14ac:dyDescent="0.2">
      <c r="A811" s="277"/>
      <c r="B811" s="278" t="s">
        <v>101</v>
      </c>
      <c r="C811" s="279" t="s">
        <v>937</v>
      </c>
      <c r="D811" s="280"/>
      <c r="E811" s="281"/>
      <c r="F811" s="282"/>
      <c r="G811" s="283">
        <f>SUM(G803:G810)</f>
        <v>0</v>
      </c>
      <c r="H811" s="284"/>
      <c r="I811" s="285">
        <f>SUM(I803:I810)</f>
        <v>0</v>
      </c>
      <c r="J811" s="284"/>
      <c r="K811" s="285">
        <f>SUM(K803:K810)</f>
        <v>0</v>
      </c>
      <c r="O811" s="259">
        <v>4</v>
      </c>
      <c r="BA811" s="286">
        <f>SUM(BA803:BA810)</f>
        <v>0</v>
      </c>
      <c r="BB811" s="286">
        <f>SUM(BB803:BB810)</f>
        <v>0</v>
      </c>
      <c r="BC811" s="286">
        <f>SUM(BC803:BC810)</f>
        <v>0</v>
      </c>
      <c r="BD811" s="286">
        <f>SUM(BD803:BD810)</f>
        <v>0</v>
      </c>
      <c r="BE811" s="286">
        <f>SUM(BE803:BE810)</f>
        <v>0</v>
      </c>
    </row>
    <row r="812" spans="1:80" x14ac:dyDescent="0.2">
      <c r="A812" s="249" t="s">
        <v>97</v>
      </c>
      <c r="B812" s="250" t="s">
        <v>947</v>
      </c>
      <c r="C812" s="251" t="s">
        <v>948</v>
      </c>
      <c r="D812" s="252"/>
      <c r="E812" s="253"/>
      <c r="F812" s="253"/>
      <c r="G812" s="254"/>
      <c r="H812" s="255"/>
      <c r="I812" s="256"/>
      <c r="J812" s="257"/>
      <c r="K812" s="258"/>
      <c r="O812" s="259">
        <v>1</v>
      </c>
    </row>
    <row r="813" spans="1:80" x14ac:dyDescent="0.2">
      <c r="A813" s="260">
        <v>156</v>
      </c>
      <c r="B813" s="261" t="s">
        <v>950</v>
      </c>
      <c r="C813" s="297" t="s">
        <v>951</v>
      </c>
      <c r="D813" s="263" t="s">
        <v>165</v>
      </c>
      <c r="E813" s="264">
        <v>395.55500000000001</v>
      </c>
      <c r="F813" s="264">
        <v>0</v>
      </c>
      <c r="G813" s="265">
        <f>E813*F813</f>
        <v>0</v>
      </c>
      <c r="H813" s="266">
        <v>0</v>
      </c>
      <c r="I813" s="267">
        <f>E813*H813</f>
        <v>0</v>
      </c>
      <c r="J813" s="266">
        <v>0</v>
      </c>
      <c r="K813" s="267">
        <f>E813*J813</f>
        <v>0</v>
      </c>
      <c r="O813" s="259">
        <v>2</v>
      </c>
      <c r="AA813" s="232">
        <v>2</v>
      </c>
      <c r="AB813" s="232">
        <v>7</v>
      </c>
      <c r="AC813" s="232">
        <v>7</v>
      </c>
      <c r="AZ813" s="232">
        <v>2</v>
      </c>
      <c r="BA813" s="232">
        <f>IF(AZ813=1,G813,0)</f>
        <v>0</v>
      </c>
      <c r="BB813" s="232">
        <f>IF(AZ813=2,G813,0)</f>
        <v>0</v>
      </c>
      <c r="BC813" s="232">
        <f>IF(AZ813=3,G813,0)</f>
        <v>0</v>
      </c>
      <c r="BD813" s="232">
        <f>IF(AZ813=4,G813,0)</f>
        <v>0</v>
      </c>
      <c r="BE813" s="232">
        <f>IF(AZ813=5,G813,0)</f>
        <v>0</v>
      </c>
      <c r="CA813" s="259">
        <v>2</v>
      </c>
      <c r="CB813" s="259">
        <v>7</v>
      </c>
    </row>
    <row r="814" spans="1:80" x14ac:dyDescent="0.2">
      <c r="A814" s="268"/>
      <c r="B814" s="271"/>
      <c r="C814" s="331" t="s">
        <v>402</v>
      </c>
      <c r="D814" s="332"/>
      <c r="E814" s="272">
        <v>10.32</v>
      </c>
      <c r="F814" s="273"/>
      <c r="G814" s="274"/>
      <c r="H814" s="275"/>
      <c r="I814" s="269"/>
      <c r="J814" s="276"/>
      <c r="K814" s="269"/>
      <c r="M814" s="270" t="s">
        <v>402</v>
      </c>
      <c r="O814" s="259"/>
    </row>
    <row r="815" spans="1:80" x14ac:dyDescent="0.2">
      <c r="A815" s="268"/>
      <c r="B815" s="271"/>
      <c r="C815" s="331" t="s">
        <v>403</v>
      </c>
      <c r="D815" s="332"/>
      <c r="E815" s="272">
        <v>18.920000000000002</v>
      </c>
      <c r="F815" s="273"/>
      <c r="G815" s="274"/>
      <c r="H815" s="275"/>
      <c r="I815" s="269"/>
      <c r="J815" s="276"/>
      <c r="K815" s="269"/>
      <c r="M815" s="270" t="s">
        <v>403</v>
      </c>
      <c r="O815" s="259"/>
    </row>
    <row r="816" spans="1:80" x14ac:dyDescent="0.2">
      <c r="A816" s="268"/>
      <c r="B816" s="271"/>
      <c r="C816" s="331" t="s">
        <v>404</v>
      </c>
      <c r="D816" s="332"/>
      <c r="E816" s="272">
        <v>20.2</v>
      </c>
      <c r="F816" s="273"/>
      <c r="G816" s="274"/>
      <c r="H816" s="275"/>
      <c r="I816" s="269"/>
      <c r="J816" s="276"/>
      <c r="K816" s="269"/>
      <c r="M816" s="270" t="s">
        <v>404</v>
      </c>
      <c r="O816" s="259"/>
    </row>
    <row r="817" spans="1:15" x14ac:dyDescent="0.2">
      <c r="A817" s="268"/>
      <c r="B817" s="271"/>
      <c r="C817" s="331" t="s">
        <v>405</v>
      </c>
      <c r="D817" s="332"/>
      <c r="E817" s="272">
        <v>16.68</v>
      </c>
      <c r="F817" s="273"/>
      <c r="G817" s="274"/>
      <c r="H817" s="275"/>
      <c r="I817" s="269"/>
      <c r="J817" s="276"/>
      <c r="K817" s="269"/>
      <c r="M817" s="270" t="s">
        <v>405</v>
      </c>
      <c r="O817" s="259"/>
    </row>
    <row r="818" spans="1:15" x14ac:dyDescent="0.2">
      <c r="A818" s="268"/>
      <c r="B818" s="271"/>
      <c r="C818" s="331" t="s">
        <v>406</v>
      </c>
      <c r="D818" s="332"/>
      <c r="E818" s="272">
        <v>16.2</v>
      </c>
      <c r="F818" s="273"/>
      <c r="G818" s="274"/>
      <c r="H818" s="275"/>
      <c r="I818" s="269"/>
      <c r="J818" s="276"/>
      <c r="K818" s="269"/>
      <c r="M818" s="270" t="s">
        <v>406</v>
      </c>
      <c r="O818" s="259"/>
    </row>
    <row r="819" spans="1:15" x14ac:dyDescent="0.2">
      <c r="A819" s="268"/>
      <c r="B819" s="271"/>
      <c r="C819" s="331" t="s">
        <v>407</v>
      </c>
      <c r="D819" s="332"/>
      <c r="E819" s="272">
        <v>16.600000000000001</v>
      </c>
      <c r="F819" s="273"/>
      <c r="G819" s="274"/>
      <c r="H819" s="275"/>
      <c r="I819" s="269"/>
      <c r="J819" s="276"/>
      <c r="K819" s="269"/>
      <c r="M819" s="270" t="s">
        <v>407</v>
      </c>
      <c r="O819" s="259"/>
    </row>
    <row r="820" spans="1:15" x14ac:dyDescent="0.2">
      <c r="A820" s="268"/>
      <c r="B820" s="271"/>
      <c r="C820" s="331" t="s">
        <v>408</v>
      </c>
      <c r="D820" s="332"/>
      <c r="E820" s="272">
        <v>16</v>
      </c>
      <c r="F820" s="273"/>
      <c r="G820" s="274"/>
      <c r="H820" s="275"/>
      <c r="I820" s="269"/>
      <c r="J820" s="276"/>
      <c r="K820" s="269"/>
      <c r="M820" s="270" t="s">
        <v>408</v>
      </c>
      <c r="O820" s="259"/>
    </row>
    <row r="821" spans="1:15" x14ac:dyDescent="0.2">
      <c r="A821" s="268"/>
      <c r="B821" s="271"/>
      <c r="C821" s="331" t="s">
        <v>409</v>
      </c>
      <c r="D821" s="332"/>
      <c r="E821" s="272">
        <v>18.04</v>
      </c>
      <c r="F821" s="273"/>
      <c r="G821" s="274"/>
      <c r="H821" s="275"/>
      <c r="I821" s="269"/>
      <c r="J821" s="276"/>
      <c r="K821" s="269"/>
      <c r="M821" s="270" t="s">
        <v>409</v>
      </c>
      <c r="O821" s="259"/>
    </row>
    <row r="822" spans="1:15" x14ac:dyDescent="0.2">
      <c r="A822" s="268"/>
      <c r="B822" s="271"/>
      <c r="C822" s="331" t="s">
        <v>410</v>
      </c>
      <c r="D822" s="332"/>
      <c r="E822" s="272">
        <v>-14.183999999999999</v>
      </c>
      <c r="F822" s="273"/>
      <c r="G822" s="274"/>
      <c r="H822" s="275"/>
      <c r="I822" s="269"/>
      <c r="J822" s="276"/>
      <c r="K822" s="269"/>
      <c r="M822" s="270" t="s">
        <v>410</v>
      </c>
      <c r="O822" s="259"/>
    </row>
    <row r="823" spans="1:15" x14ac:dyDescent="0.2">
      <c r="A823" s="268"/>
      <c r="B823" s="271"/>
      <c r="C823" s="331" t="s">
        <v>411</v>
      </c>
      <c r="D823" s="332"/>
      <c r="E823" s="272">
        <v>18.72</v>
      </c>
      <c r="F823" s="273"/>
      <c r="G823" s="274"/>
      <c r="H823" s="275"/>
      <c r="I823" s="269"/>
      <c r="J823" s="276"/>
      <c r="K823" s="269"/>
      <c r="M823" s="270" t="s">
        <v>411</v>
      </c>
      <c r="O823" s="259"/>
    </row>
    <row r="824" spans="1:15" x14ac:dyDescent="0.2">
      <c r="A824" s="268"/>
      <c r="B824" s="271"/>
      <c r="C824" s="331" t="s">
        <v>412</v>
      </c>
      <c r="D824" s="332"/>
      <c r="E824" s="272">
        <v>19.52</v>
      </c>
      <c r="F824" s="273"/>
      <c r="G824" s="274"/>
      <c r="H824" s="275"/>
      <c r="I824" s="269"/>
      <c r="J824" s="276"/>
      <c r="K824" s="269"/>
      <c r="M824" s="270" t="s">
        <v>412</v>
      </c>
      <c r="O824" s="259"/>
    </row>
    <row r="825" spans="1:15" x14ac:dyDescent="0.2">
      <c r="A825" s="268"/>
      <c r="B825" s="271"/>
      <c r="C825" s="331" t="s">
        <v>413</v>
      </c>
      <c r="D825" s="332"/>
      <c r="E825" s="272">
        <v>19.36</v>
      </c>
      <c r="F825" s="273"/>
      <c r="G825" s="274"/>
      <c r="H825" s="275"/>
      <c r="I825" s="269"/>
      <c r="J825" s="276"/>
      <c r="K825" s="269"/>
      <c r="M825" s="270" t="s">
        <v>413</v>
      </c>
      <c r="O825" s="259"/>
    </row>
    <row r="826" spans="1:15" x14ac:dyDescent="0.2">
      <c r="A826" s="268"/>
      <c r="B826" s="271"/>
      <c r="C826" s="331" t="s">
        <v>414</v>
      </c>
      <c r="D826" s="332"/>
      <c r="E826" s="272">
        <v>16.36</v>
      </c>
      <c r="F826" s="273"/>
      <c r="G826" s="274"/>
      <c r="H826" s="275"/>
      <c r="I826" s="269"/>
      <c r="J826" s="276"/>
      <c r="K826" s="269"/>
      <c r="M826" s="270" t="s">
        <v>414</v>
      </c>
      <c r="O826" s="259"/>
    </row>
    <row r="827" spans="1:15" x14ac:dyDescent="0.2">
      <c r="A827" s="268"/>
      <c r="B827" s="271"/>
      <c r="C827" s="331" t="s">
        <v>415</v>
      </c>
      <c r="D827" s="332"/>
      <c r="E827" s="272">
        <v>20.12</v>
      </c>
      <c r="F827" s="273"/>
      <c r="G827" s="274"/>
      <c r="H827" s="275"/>
      <c r="I827" s="269"/>
      <c r="J827" s="276"/>
      <c r="K827" s="269"/>
      <c r="M827" s="270" t="s">
        <v>415</v>
      </c>
      <c r="O827" s="259"/>
    </row>
    <row r="828" spans="1:15" x14ac:dyDescent="0.2">
      <c r="A828" s="268"/>
      <c r="B828" s="271"/>
      <c r="C828" s="331" t="s">
        <v>416</v>
      </c>
      <c r="D828" s="332"/>
      <c r="E828" s="272">
        <v>18.52</v>
      </c>
      <c r="F828" s="273"/>
      <c r="G828" s="274"/>
      <c r="H828" s="275"/>
      <c r="I828" s="269"/>
      <c r="J828" s="276"/>
      <c r="K828" s="269"/>
      <c r="M828" s="270" t="s">
        <v>416</v>
      </c>
      <c r="O828" s="259"/>
    </row>
    <row r="829" spans="1:15" x14ac:dyDescent="0.2">
      <c r="A829" s="268"/>
      <c r="B829" s="271"/>
      <c r="C829" s="331" t="s">
        <v>417</v>
      </c>
      <c r="D829" s="332"/>
      <c r="E829" s="272">
        <v>15.88</v>
      </c>
      <c r="F829" s="273"/>
      <c r="G829" s="274"/>
      <c r="H829" s="275"/>
      <c r="I829" s="269"/>
      <c r="J829" s="276"/>
      <c r="K829" s="269"/>
      <c r="M829" s="270" t="s">
        <v>417</v>
      </c>
      <c r="O829" s="259"/>
    </row>
    <row r="830" spans="1:15" x14ac:dyDescent="0.2">
      <c r="A830" s="268"/>
      <c r="B830" s="271"/>
      <c r="C830" s="331" t="s">
        <v>418</v>
      </c>
      <c r="D830" s="332"/>
      <c r="E830" s="272">
        <v>17.920000000000002</v>
      </c>
      <c r="F830" s="273"/>
      <c r="G830" s="274"/>
      <c r="H830" s="275"/>
      <c r="I830" s="269"/>
      <c r="J830" s="276"/>
      <c r="K830" s="269"/>
      <c r="M830" s="270" t="s">
        <v>418</v>
      </c>
      <c r="O830" s="259"/>
    </row>
    <row r="831" spans="1:15" x14ac:dyDescent="0.2">
      <c r="A831" s="268"/>
      <c r="B831" s="271"/>
      <c r="C831" s="331" t="s">
        <v>410</v>
      </c>
      <c r="D831" s="332"/>
      <c r="E831" s="272">
        <v>-14.183999999999999</v>
      </c>
      <c r="F831" s="273"/>
      <c r="G831" s="274"/>
      <c r="H831" s="275"/>
      <c r="I831" s="269"/>
      <c r="J831" s="276"/>
      <c r="K831" s="269"/>
      <c r="M831" s="270" t="s">
        <v>410</v>
      </c>
      <c r="O831" s="259"/>
    </row>
    <row r="832" spans="1:15" x14ac:dyDescent="0.2">
      <c r="A832" s="268"/>
      <c r="B832" s="271"/>
      <c r="C832" s="331" t="s">
        <v>419</v>
      </c>
      <c r="D832" s="332"/>
      <c r="E832" s="272">
        <v>20.64</v>
      </c>
      <c r="F832" s="273"/>
      <c r="G832" s="274"/>
      <c r="H832" s="275"/>
      <c r="I832" s="269"/>
      <c r="J832" s="276"/>
      <c r="K832" s="269"/>
      <c r="M832" s="270" t="s">
        <v>419</v>
      </c>
      <c r="O832" s="259"/>
    </row>
    <row r="833" spans="1:80" x14ac:dyDescent="0.2">
      <c r="A833" s="268"/>
      <c r="B833" s="271"/>
      <c r="C833" s="331" t="s">
        <v>420</v>
      </c>
      <c r="D833" s="332"/>
      <c r="E833" s="272">
        <v>13.8</v>
      </c>
      <c r="F833" s="273"/>
      <c r="G833" s="274"/>
      <c r="H833" s="275"/>
      <c r="I833" s="269"/>
      <c r="J833" s="276"/>
      <c r="K833" s="269"/>
      <c r="M833" s="270" t="s">
        <v>420</v>
      </c>
      <c r="O833" s="259"/>
    </row>
    <row r="834" spans="1:80" x14ac:dyDescent="0.2">
      <c r="A834" s="268"/>
      <c r="B834" s="271"/>
      <c r="C834" s="331" t="s">
        <v>421</v>
      </c>
      <c r="D834" s="332"/>
      <c r="E834" s="272">
        <v>20.6</v>
      </c>
      <c r="F834" s="273"/>
      <c r="G834" s="274"/>
      <c r="H834" s="275"/>
      <c r="I834" s="269"/>
      <c r="J834" s="276"/>
      <c r="K834" s="269"/>
      <c r="M834" s="270" t="s">
        <v>421</v>
      </c>
      <c r="O834" s="259"/>
    </row>
    <row r="835" spans="1:80" x14ac:dyDescent="0.2">
      <c r="A835" s="268"/>
      <c r="B835" s="271"/>
      <c r="C835" s="331" t="s">
        <v>413</v>
      </c>
      <c r="D835" s="332"/>
      <c r="E835" s="272">
        <v>19.36</v>
      </c>
      <c r="F835" s="273"/>
      <c r="G835" s="274"/>
      <c r="H835" s="275"/>
      <c r="I835" s="269"/>
      <c r="J835" s="276"/>
      <c r="K835" s="269"/>
      <c r="M835" s="270" t="s">
        <v>413</v>
      </c>
      <c r="O835" s="259"/>
    </row>
    <row r="836" spans="1:80" x14ac:dyDescent="0.2">
      <c r="A836" s="268"/>
      <c r="B836" s="271"/>
      <c r="C836" s="331" t="s">
        <v>422</v>
      </c>
      <c r="D836" s="332"/>
      <c r="E836" s="272">
        <v>16.36</v>
      </c>
      <c r="F836" s="273"/>
      <c r="G836" s="274"/>
      <c r="H836" s="275"/>
      <c r="I836" s="269"/>
      <c r="J836" s="276"/>
      <c r="K836" s="269"/>
      <c r="M836" s="270" t="s">
        <v>422</v>
      </c>
      <c r="O836" s="259"/>
    </row>
    <row r="837" spans="1:80" x14ac:dyDescent="0.2">
      <c r="A837" s="268"/>
      <c r="B837" s="271"/>
      <c r="C837" s="331" t="s">
        <v>423</v>
      </c>
      <c r="D837" s="332"/>
      <c r="E837" s="272">
        <v>19.920000000000002</v>
      </c>
      <c r="F837" s="273"/>
      <c r="G837" s="274"/>
      <c r="H837" s="275"/>
      <c r="I837" s="269"/>
      <c r="J837" s="276"/>
      <c r="K837" s="269"/>
      <c r="M837" s="270" t="s">
        <v>423</v>
      </c>
      <c r="O837" s="259"/>
    </row>
    <row r="838" spans="1:80" x14ac:dyDescent="0.2">
      <c r="A838" s="268"/>
      <c r="B838" s="271"/>
      <c r="C838" s="331" t="s">
        <v>424</v>
      </c>
      <c r="D838" s="332"/>
      <c r="E838" s="272">
        <v>18.8</v>
      </c>
      <c r="F838" s="273"/>
      <c r="G838" s="274"/>
      <c r="H838" s="275"/>
      <c r="I838" s="269"/>
      <c r="J838" s="276"/>
      <c r="K838" s="269"/>
      <c r="M838" s="270" t="s">
        <v>424</v>
      </c>
      <c r="O838" s="259"/>
    </row>
    <row r="839" spans="1:80" x14ac:dyDescent="0.2">
      <c r="A839" s="268"/>
      <c r="B839" s="271"/>
      <c r="C839" s="331" t="s">
        <v>425</v>
      </c>
      <c r="D839" s="332"/>
      <c r="E839" s="272">
        <v>15.52</v>
      </c>
      <c r="F839" s="273"/>
      <c r="G839" s="274"/>
      <c r="H839" s="275"/>
      <c r="I839" s="269"/>
      <c r="J839" s="276"/>
      <c r="K839" s="269"/>
      <c r="M839" s="270" t="s">
        <v>425</v>
      </c>
      <c r="O839" s="259"/>
    </row>
    <row r="840" spans="1:80" x14ac:dyDescent="0.2">
      <c r="A840" s="268"/>
      <c r="B840" s="271"/>
      <c r="C840" s="331" t="s">
        <v>425</v>
      </c>
      <c r="D840" s="332"/>
      <c r="E840" s="272">
        <v>15.52</v>
      </c>
      <c r="F840" s="273"/>
      <c r="G840" s="274"/>
      <c r="H840" s="275"/>
      <c r="I840" s="269"/>
      <c r="J840" s="276"/>
      <c r="K840" s="269"/>
      <c r="M840" s="270" t="s">
        <v>425</v>
      </c>
      <c r="O840" s="259"/>
    </row>
    <row r="841" spans="1:80" x14ac:dyDescent="0.2">
      <c r="A841" s="268"/>
      <c r="B841" s="271"/>
      <c r="C841" s="331" t="s">
        <v>426</v>
      </c>
      <c r="D841" s="332"/>
      <c r="E841" s="272">
        <v>-15.957000000000001</v>
      </c>
      <c r="F841" s="273"/>
      <c r="G841" s="274"/>
      <c r="H841" s="275"/>
      <c r="I841" s="269"/>
      <c r="J841" s="276"/>
      <c r="K841" s="269"/>
      <c r="M841" s="270" t="s">
        <v>426</v>
      </c>
      <c r="O841" s="259"/>
    </row>
    <row r="842" spans="1:80" x14ac:dyDescent="0.2">
      <c r="A842" s="277"/>
      <c r="B842" s="278" t="s">
        <v>101</v>
      </c>
      <c r="C842" s="279" t="s">
        <v>949</v>
      </c>
      <c r="D842" s="280"/>
      <c r="E842" s="281"/>
      <c r="F842" s="282"/>
      <c r="G842" s="283">
        <f>SUM(G812:G841)</f>
        <v>0</v>
      </c>
      <c r="H842" s="284"/>
      <c r="I842" s="285">
        <f>SUM(I812:I841)</f>
        <v>0</v>
      </c>
      <c r="J842" s="284"/>
      <c r="K842" s="285">
        <f>SUM(K812:K841)</f>
        <v>0</v>
      </c>
      <c r="O842" s="259">
        <v>4</v>
      </c>
      <c r="BA842" s="286">
        <f>SUM(BA812:BA841)</f>
        <v>0</v>
      </c>
      <c r="BB842" s="286">
        <f>SUM(BB812:BB841)</f>
        <v>0</v>
      </c>
      <c r="BC842" s="286">
        <f>SUM(BC812:BC841)</f>
        <v>0</v>
      </c>
      <c r="BD842" s="286">
        <f>SUM(BD812:BD841)</f>
        <v>0</v>
      </c>
      <c r="BE842" s="286">
        <f>SUM(BE812:BE841)</f>
        <v>0</v>
      </c>
    </row>
    <row r="843" spans="1:80" x14ac:dyDescent="0.2">
      <c r="A843" s="249" t="s">
        <v>97</v>
      </c>
      <c r="B843" s="250" t="s">
        <v>952</v>
      </c>
      <c r="C843" s="251" t="s">
        <v>953</v>
      </c>
      <c r="D843" s="252"/>
      <c r="E843" s="253"/>
      <c r="F843" s="253"/>
      <c r="G843" s="254"/>
      <c r="H843" s="255"/>
      <c r="I843" s="256"/>
      <c r="J843" s="257"/>
      <c r="K843" s="258"/>
      <c r="O843" s="259">
        <v>1</v>
      </c>
    </row>
    <row r="844" spans="1:80" x14ac:dyDescent="0.2">
      <c r="A844" s="260">
        <v>157</v>
      </c>
      <c r="B844" s="261" t="s">
        <v>955</v>
      </c>
      <c r="C844" s="262" t="s">
        <v>956</v>
      </c>
      <c r="D844" s="263" t="s">
        <v>165</v>
      </c>
      <c r="E844" s="264">
        <v>2188.9904999999999</v>
      </c>
      <c r="F844" s="264">
        <v>0</v>
      </c>
      <c r="G844" s="265">
        <f>E844*F844</f>
        <v>0</v>
      </c>
      <c r="H844" s="266">
        <v>0</v>
      </c>
      <c r="I844" s="267">
        <f>E844*H844</f>
        <v>0</v>
      </c>
      <c r="J844" s="266">
        <v>0</v>
      </c>
      <c r="K844" s="267">
        <f>E844*J844</f>
        <v>0</v>
      </c>
      <c r="O844" s="259">
        <v>2</v>
      </c>
      <c r="AA844" s="232">
        <v>1</v>
      </c>
      <c r="AB844" s="232">
        <v>7</v>
      </c>
      <c r="AC844" s="232">
        <v>7</v>
      </c>
      <c r="AZ844" s="232">
        <v>2</v>
      </c>
      <c r="BA844" s="232">
        <f>IF(AZ844=1,G844,0)</f>
        <v>0</v>
      </c>
      <c r="BB844" s="232">
        <f>IF(AZ844=2,G844,0)</f>
        <v>0</v>
      </c>
      <c r="BC844" s="232">
        <f>IF(AZ844=3,G844,0)</f>
        <v>0</v>
      </c>
      <c r="BD844" s="232">
        <f>IF(AZ844=4,G844,0)</f>
        <v>0</v>
      </c>
      <c r="BE844" s="232">
        <f>IF(AZ844=5,G844,0)</f>
        <v>0</v>
      </c>
      <c r="CA844" s="259">
        <v>1</v>
      </c>
      <c r="CB844" s="259">
        <v>7</v>
      </c>
    </row>
    <row r="845" spans="1:80" x14ac:dyDescent="0.2">
      <c r="A845" s="268"/>
      <c r="B845" s="271"/>
      <c r="C845" s="331" t="s">
        <v>442</v>
      </c>
      <c r="D845" s="332"/>
      <c r="E845" s="272">
        <v>47.43</v>
      </c>
      <c r="F845" s="273"/>
      <c r="G845" s="274"/>
      <c r="H845" s="275"/>
      <c r="I845" s="269"/>
      <c r="J845" s="276"/>
      <c r="K845" s="269"/>
      <c r="M845" s="270" t="s">
        <v>442</v>
      </c>
      <c r="O845" s="259"/>
    </row>
    <row r="846" spans="1:80" x14ac:dyDescent="0.2">
      <c r="A846" s="268"/>
      <c r="B846" s="271"/>
      <c r="C846" s="331" t="s">
        <v>443</v>
      </c>
      <c r="D846" s="332"/>
      <c r="E846" s="272">
        <v>1.7849999999999999</v>
      </c>
      <c r="F846" s="273"/>
      <c r="G846" s="274"/>
      <c r="H846" s="275"/>
      <c r="I846" s="269"/>
      <c r="J846" s="276"/>
      <c r="K846" s="269"/>
      <c r="M846" s="270" t="s">
        <v>443</v>
      </c>
      <c r="O846" s="259"/>
    </row>
    <row r="847" spans="1:80" x14ac:dyDescent="0.2">
      <c r="A847" s="268"/>
      <c r="B847" s="271"/>
      <c r="C847" s="331" t="s">
        <v>444</v>
      </c>
      <c r="D847" s="332"/>
      <c r="E847" s="272">
        <v>2.19</v>
      </c>
      <c r="F847" s="273"/>
      <c r="G847" s="274"/>
      <c r="H847" s="275"/>
      <c r="I847" s="269"/>
      <c r="J847" s="276"/>
      <c r="K847" s="269"/>
      <c r="M847" s="270" t="s">
        <v>444</v>
      </c>
      <c r="O847" s="259"/>
    </row>
    <row r="848" spans="1:80" x14ac:dyDescent="0.2">
      <c r="A848" s="268"/>
      <c r="B848" s="271"/>
      <c r="C848" s="331" t="s">
        <v>445</v>
      </c>
      <c r="D848" s="332"/>
      <c r="E848" s="272">
        <v>4.0199999999999996</v>
      </c>
      <c r="F848" s="273"/>
      <c r="G848" s="274"/>
      <c r="H848" s="275"/>
      <c r="I848" s="269"/>
      <c r="J848" s="276"/>
      <c r="K848" s="269"/>
      <c r="M848" s="270" t="s">
        <v>445</v>
      </c>
      <c r="O848" s="259"/>
    </row>
    <row r="849" spans="1:15" x14ac:dyDescent="0.2">
      <c r="A849" s="268"/>
      <c r="B849" s="271"/>
      <c r="C849" s="331" t="s">
        <v>446</v>
      </c>
      <c r="D849" s="332"/>
      <c r="E849" s="272">
        <v>19.53</v>
      </c>
      <c r="F849" s="273"/>
      <c r="G849" s="274"/>
      <c r="H849" s="275"/>
      <c r="I849" s="269"/>
      <c r="J849" s="276"/>
      <c r="K849" s="269"/>
      <c r="M849" s="270" t="s">
        <v>446</v>
      </c>
      <c r="O849" s="259"/>
    </row>
    <row r="850" spans="1:15" x14ac:dyDescent="0.2">
      <c r="A850" s="268"/>
      <c r="B850" s="271"/>
      <c r="C850" s="331" t="s">
        <v>444</v>
      </c>
      <c r="D850" s="332"/>
      <c r="E850" s="272">
        <v>2.19</v>
      </c>
      <c r="F850" s="273"/>
      <c r="G850" s="274"/>
      <c r="H850" s="275"/>
      <c r="I850" s="269"/>
      <c r="J850" s="276"/>
      <c r="K850" s="269"/>
      <c r="M850" s="270" t="s">
        <v>444</v>
      </c>
      <c r="O850" s="259"/>
    </row>
    <row r="851" spans="1:15" x14ac:dyDescent="0.2">
      <c r="A851" s="268"/>
      <c r="B851" s="271"/>
      <c r="C851" s="331" t="s">
        <v>447</v>
      </c>
      <c r="D851" s="332"/>
      <c r="E851" s="272">
        <v>5.0250000000000004</v>
      </c>
      <c r="F851" s="273"/>
      <c r="G851" s="274"/>
      <c r="H851" s="275"/>
      <c r="I851" s="269"/>
      <c r="J851" s="276"/>
      <c r="K851" s="269"/>
      <c r="M851" s="270" t="s">
        <v>447</v>
      </c>
      <c r="O851" s="259"/>
    </row>
    <row r="852" spans="1:15" x14ac:dyDescent="0.2">
      <c r="A852" s="268"/>
      <c r="B852" s="271"/>
      <c r="C852" s="331" t="s">
        <v>448</v>
      </c>
      <c r="D852" s="332"/>
      <c r="E852" s="272">
        <v>3.4784999999999999</v>
      </c>
      <c r="F852" s="273"/>
      <c r="G852" s="274"/>
      <c r="H852" s="275"/>
      <c r="I852" s="269"/>
      <c r="J852" s="276"/>
      <c r="K852" s="269"/>
      <c r="M852" s="270" t="s">
        <v>448</v>
      </c>
      <c r="O852" s="259"/>
    </row>
    <row r="853" spans="1:15" x14ac:dyDescent="0.2">
      <c r="A853" s="268"/>
      <c r="B853" s="271"/>
      <c r="C853" s="331" t="s">
        <v>429</v>
      </c>
      <c r="D853" s="332"/>
      <c r="E853" s="272">
        <v>25.216000000000001</v>
      </c>
      <c r="F853" s="273"/>
      <c r="G853" s="274"/>
      <c r="H853" s="275"/>
      <c r="I853" s="269"/>
      <c r="J853" s="276"/>
      <c r="K853" s="269"/>
      <c r="M853" s="270" t="s">
        <v>429</v>
      </c>
      <c r="O853" s="259"/>
    </row>
    <row r="854" spans="1:15" x14ac:dyDescent="0.2">
      <c r="A854" s="268"/>
      <c r="B854" s="271"/>
      <c r="C854" s="331" t="s">
        <v>430</v>
      </c>
      <c r="D854" s="332"/>
      <c r="E854" s="272">
        <v>14.183999999999999</v>
      </c>
      <c r="F854" s="273"/>
      <c r="G854" s="274"/>
      <c r="H854" s="275"/>
      <c r="I854" s="269"/>
      <c r="J854" s="276"/>
      <c r="K854" s="269"/>
      <c r="M854" s="270" t="s">
        <v>430</v>
      </c>
      <c r="O854" s="259"/>
    </row>
    <row r="855" spans="1:15" x14ac:dyDescent="0.2">
      <c r="A855" s="268"/>
      <c r="B855" s="271"/>
      <c r="C855" s="331" t="s">
        <v>431</v>
      </c>
      <c r="D855" s="332"/>
      <c r="E855" s="272">
        <v>9.7279999999999998</v>
      </c>
      <c r="F855" s="273"/>
      <c r="G855" s="274"/>
      <c r="H855" s="275"/>
      <c r="I855" s="269"/>
      <c r="J855" s="276"/>
      <c r="K855" s="269"/>
      <c r="M855" s="270" t="s">
        <v>431</v>
      </c>
      <c r="O855" s="259"/>
    </row>
    <row r="856" spans="1:15" x14ac:dyDescent="0.2">
      <c r="A856" s="268"/>
      <c r="B856" s="271"/>
      <c r="C856" s="331" t="s">
        <v>432</v>
      </c>
      <c r="D856" s="332"/>
      <c r="E856" s="272">
        <v>5.4720000000000004</v>
      </c>
      <c r="F856" s="273"/>
      <c r="G856" s="274"/>
      <c r="H856" s="275"/>
      <c r="I856" s="269"/>
      <c r="J856" s="276"/>
      <c r="K856" s="269"/>
      <c r="M856" s="270" t="s">
        <v>432</v>
      </c>
      <c r="O856" s="259"/>
    </row>
    <row r="857" spans="1:15" x14ac:dyDescent="0.2">
      <c r="A857" s="268"/>
      <c r="B857" s="271"/>
      <c r="C857" s="331" t="s">
        <v>433</v>
      </c>
      <c r="D857" s="332"/>
      <c r="E857" s="272">
        <v>4.992</v>
      </c>
      <c r="F857" s="273"/>
      <c r="G857" s="274"/>
      <c r="H857" s="275"/>
      <c r="I857" s="269"/>
      <c r="J857" s="276"/>
      <c r="K857" s="269"/>
      <c r="M857" s="270" t="s">
        <v>433</v>
      </c>
      <c r="O857" s="259"/>
    </row>
    <row r="858" spans="1:15" x14ac:dyDescent="0.2">
      <c r="A858" s="268"/>
      <c r="B858" s="271"/>
      <c r="C858" s="331" t="s">
        <v>434</v>
      </c>
      <c r="D858" s="332"/>
      <c r="E858" s="272">
        <v>950</v>
      </c>
      <c r="F858" s="273"/>
      <c r="G858" s="274"/>
      <c r="H858" s="275"/>
      <c r="I858" s="269"/>
      <c r="J858" s="276"/>
      <c r="K858" s="269"/>
      <c r="M858" s="270" t="s">
        <v>434</v>
      </c>
      <c r="O858" s="259"/>
    </row>
    <row r="859" spans="1:15" x14ac:dyDescent="0.2">
      <c r="A859" s="268"/>
      <c r="B859" s="271"/>
      <c r="C859" s="331" t="s">
        <v>435</v>
      </c>
      <c r="D859" s="332"/>
      <c r="E859" s="272">
        <v>328</v>
      </c>
      <c r="F859" s="273"/>
      <c r="G859" s="274"/>
      <c r="H859" s="275"/>
      <c r="I859" s="269"/>
      <c r="J859" s="276"/>
      <c r="K859" s="269"/>
      <c r="M859" s="270" t="s">
        <v>435</v>
      </c>
      <c r="O859" s="259"/>
    </row>
    <row r="860" spans="1:15" x14ac:dyDescent="0.2">
      <c r="A860" s="268"/>
      <c r="B860" s="271"/>
      <c r="C860" s="331" t="s">
        <v>436</v>
      </c>
      <c r="D860" s="332"/>
      <c r="E860" s="272">
        <v>74</v>
      </c>
      <c r="F860" s="273"/>
      <c r="G860" s="274"/>
      <c r="H860" s="275"/>
      <c r="I860" s="269"/>
      <c r="J860" s="276"/>
      <c r="K860" s="269"/>
      <c r="M860" s="270" t="s">
        <v>436</v>
      </c>
      <c r="O860" s="259"/>
    </row>
    <row r="861" spans="1:15" x14ac:dyDescent="0.2">
      <c r="A861" s="268"/>
      <c r="B861" s="271"/>
      <c r="C861" s="331" t="s">
        <v>437</v>
      </c>
      <c r="D861" s="332"/>
      <c r="E861" s="272">
        <v>58</v>
      </c>
      <c r="F861" s="273"/>
      <c r="G861" s="274"/>
      <c r="H861" s="275"/>
      <c r="I861" s="269"/>
      <c r="J861" s="276"/>
      <c r="K861" s="269"/>
      <c r="M861" s="270" t="s">
        <v>437</v>
      </c>
      <c r="O861" s="259"/>
    </row>
    <row r="862" spans="1:15" x14ac:dyDescent="0.2">
      <c r="A862" s="268"/>
      <c r="B862" s="271"/>
      <c r="C862" s="331" t="s">
        <v>438</v>
      </c>
      <c r="D862" s="332"/>
      <c r="E862" s="272">
        <v>12</v>
      </c>
      <c r="F862" s="273"/>
      <c r="G862" s="274"/>
      <c r="H862" s="275"/>
      <c r="I862" s="269"/>
      <c r="J862" s="276"/>
      <c r="K862" s="269"/>
      <c r="M862" s="270" t="s">
        <v>438</v>
      </c>
      <c r="O862" s="259"/>
    </row>
    <row r="863" spans="1:15" x14ac:dyDescent="0.2">
      <c r="A863" s="268"/>
      <c r="B863" s="271"/>
      <c r="C863" s="331" t="s">
        <v>439</v>
      </c>
      <c r="D863" s="332"/>
      <c r="E863" s="272">
        <v>-395.5</v>
      </c>
      <c r="F863" s="273"/>
      <c r="G863" s="274"/>
      <c r="H863" s="275"/>
      <c r="I863" s="269"/>
      <c r="J863" s="276"/>
      <c r="K863" s="269"/>
      <c r="M863" s="270" t="s">
        <v>439</v>
      </c>
      <c r="O863" s="259"/>
    </row>
    <row r="864" spans="1:15" ht="33.75" x14ac:dyDescent="0.2">
      <c r="A864" s="268"/>
      <c r="B864" s="271"/>
      <c r="C864" s="331" t="s">
        <v>398</v>
      </c>
      <c r="D864" s="332"/>
      <c r="E864" s="272">
        <v>293.43</v>
      </c>
      <c r="F864" s="273"/>
      <c r="G864" s="274"/>
      <c r="H864" s="275"/>
      <c r="I864" s="269"/>
      <c r="J864" s="276"/>
      <c r="K864" s="269"/>
      <c r="M864" s="270" t="s">
        <v>398</v>
      </c>
      <c r="O864" s="259"/>
    </row>
    <row r="865" spans="1:80" ht="22.5" x14ac:dyDescent="0.2">
      <c r="A865" s="268"/>
      <c r="B865" s="271"/>
      <c r="C865" s="331" t="s">
        <v>399</v>
      </c>
      <c r="D865" s="332"/>
      <c r="E865" s="272">
        <v>320.82</v>
      </c>
      <c r="F865" s="273"/>
      <c r="G865" s="274"/>
      <c r="H865" s="275"/>
      <c r="I865" s="269"/>
      <c r="J865" s="276"/>
      <c r="K865" s="269"/>
      <c r="M865" s="270" t="s">
        <v>399</v>
      </c>
      <c r="O865" s="259"/>
    </row>
    <row r="866" spans="1:80" ht="22.5" x14ac:dyDescent="0.2">
      <c r="A866" s="268"/>
      <c r="B866" s="271"/>
      <c r="C866" s="331" t="s">
        <v>373</v>
      </c>
      <c r="D866" s="332"/>
      <c r="E866" s="272">
        <v>294.45</v>
      </c>
      <c r="F866" s="273"/>
      <c r="G866" s="274"/>
      <c r="H866" s="275"/>
      <c r="I866" s="269"/>
      <c r="J866" s="276"/>
      <c r="K866" s="269"/>
      <c r="M866" s="270" t="s">
        <v>373</v>
      </c>
      <c r="O866" s="259"/>
    </row>
    <row r="867" spans="1:80" x14ac:dyDescent="0.2">
      <c r="A867" s="268"/>
      <c r="B867" s="271"/>
      <c r="C867" s="331" t="s">
        <v>376</v>
      </c>
      <c r="D867" s="332"/>
      <c r="E867" s="272">
        <v>39.67</v>
      </c>
      <c r="F867" s="273"/>
      <c r="G867" s="274"/>
      <c r="H867" s="275"/>
      <c r="I867" s="269"/>
      <c r="J867" s="276"/>
      <c r="K867" s="269"/>
      <c r="M867" s="270" t="s">
        <v>376</v>
      </c>
      <c r="O867" s="259"/>
    </row>
    <row r="868" spans="1:80" x14ac:dyDescent="0.2">
      <c r="A868" s="268"/>
      <c r="B868" s="271"/>
      <c r="C868" s="331" t="s">
        <v>377</v>
      </c>
      <c r="D868" s="332"/>
      <c r="E868" s="272">
        <v>31.36</v>
      </c>
      <c r="F868" s="273"/>
      <c r="G868" s="274"/>
      <c r="H868" s="275"/>
      <c r="I868" s="269"/>
      <c r="J868" s="276"/>
      <c r="K868" s="269"/>
      <c r="M868" s="270" t="s">
        <v>377</v>
      </c>
      <c r="O868" s="259"/>
    </row>
    <row r="869" spans="1:80" x14ac:dyDescent="0.2">
      <c r="A869" s="268"/>
      <c r="B869" s="271"/>
      <c r="C869" s="331" t="s">
        <v>380</v>
      </c>
      <c r="D869" s="332"/>
      <c r="E869" s="272">
        <v>37.520000000000003</v>
      </c>
      <c r="F869" s="273"/>
      <c r="G869" s="274"/>
      <c r="H869" s="275"/>
      <c r="I869" s="269"/>
      <c r="J869" s="276"/>
      <c r="K869" s="269"/>
      <c r="M869" s="270" t="s">
        <v>380</v>
      </c>
      <c r="O869" s="259"/>
    </row>
    <row r="870" spans="1:80" x14ac:dyDescent="0.2">
      <c r="A870" s="277"/>
      <c r="B870" s="278" t="s">
        <v>101</v>
      </c>
      <c r="C870" s="279" t="s">
        <v>954</v>
      </c>
      <c r="D870" s="280"/>
      <c r="E870" s="281"/>
      <c r="F870" s="282"/>
      <c r="G870" s="283">
        <f>SUM(G843:G869)</f>
        <v>0</v>
      </c>
      <c r="H870" s="284"/>
      <c r="I870" s="285">
        <f>SUM(I843:I869)</f>
        <v>0</v>
      </c>
      <c r="J870" s="284"/>
      <c r="K870" s="285">
        <f>SUM(K843:K869)</f>
        <v>0</v>
      </c>
      <c r="O870" s="259">
        <v>4</v>
      </c>
      <c r="BA870" s="286">
        <f>SUM(BA843:BA869)</f>
        <v>0</v>
      </c>
      <c r="BB870" s="286">
        <f>SUM(BB843:BB869)</f>
        <v>0</v>
      </c>
      <c r="BC870" s="286">
        <f>SUM(BC843:BC869)</f>
        <v>0</v>
      </c>
      <c r="BD870" s="286">
        <f>SUM(BD843:BD869)</f>
        <v>0</v>
      </c>
      <c r="BE870" s="286">
        <f>SUM(BE843:BE869)</f>
        <v>0</v>
      </c>
    </row>
    <row r="871" spans="1:80" x14ac:dyDescent="0.2">
      <c r="A871" s="249" t="s">
        <v>97</v>
      </c>
      <c r="B871" s="250" t="s">
        <v>957</v>
      </c>
      <c r="C871" s="251" t="s">
        <v>958</v>
      </c>
      <c r="D871" s="252"/>
      <c r="E871" s="253"/>
      <c r="F871" s="253"/>
      <c r="G871" s="254"/>
      <c r="H871" s="255"/>
      <c r="I871" s="256"/>
      <c r="J871" s="257"/>
      <c r="K871" s="258"/>
      <c r="O871" s="259">
        <v>1</v>
      </c>
    </row>
    <row r="872" spans="1:80" ht="22.5" x14ac:dyDescent="0.2">
      <c r="A872" s="260">
        <v>158</v>
      </c>
      <c r="B872" s="261" t="s">
        <v>960</v>
      </c>
      <c r="C872" s="262" t="s">
        <v>961</v>
      </c>
      <c r="D872" s="263" t="s">
        <v>565</v>
      </c>
      <c r="E872" s="264">
        <v>1</v>
      </c>
      <c r="F872" s="264">
        <v>0</v>
      </c>
      <c r="G872" s="265">
        <f>E872*F872</f>
        <v>0</v>
      </c>
      <c r="H872" s="266">
        <v>0</v>
      </c>
      <c r="I872" s="267">
        <f>E872*H872</f>
        <v>0</v>
      </c>
      <c r="J872" s="266"/>
      <c r="K872" s="267">
        <f>E872*J872</f>
        <v>0</v>
      </c>
      <c r="O872" s="259">
        <v>2</v>
      </c>
      <c r="AA872" s="232">
        <v>12</v>
      </c>
      <c r="AB872" s="232">
        <v>0</v>
      </c>
      <c r="AC872" s="232">
        <v>156</v>
      </c>
      <c r="AZ872" s="232">
        <v>4</v>
      </c>
      <c r="BA872" s="232">
        <f>IF(AZ872=1,G872,0)</f>
        <v>0</v>
      </c>
      <c r="BB872" s="232">
        <f>IF(AZ872=2,G872,0)</f>
        <v>0</v>
      </c>
      <c r="BC872" s="232">
        <f>IF(AZ872=3,G872,0)</f>
        <v>0</v>
      </c>
      <c r="BD872" s="232">
        <f>IF(AZ872=4,G872,0)</f>
        <v>0</v>
      </c>
      <c r="BE872" s="232">
        <f>IF(AZ872=5,G872,0)</f>
        <v>0</v>
      </c>
      <c r="CA872" s="259">
        <v>12</v>
      </c>
      <c r="CB872" s="259">
        <v>0</v>
      </c>
    </row>
    <row r="873" spans="1:80" ht="22.5" x14ac:dyDescent="0.2">
      <c r="A873" s="260">
        <v>159</v>
      </c>
      <c r="B873" s="261" t="s">
        <v>962</v>
      </c>
      <c r="C873" s="262" t="s">
        <v>963</v>
      </c>
      <c r="D873" s="263" t="s">
        <v>565</v>
      </c>
      <c r="E873" s="264">
        <v>1</v>
      </c>
      <c r="F873" s="264">
        <v>0</v>
      </c>
      <c r="G873" s="265">
        <f>E873*F873</f>
        <v>0</v>
      </c>
      <c r="H873" s="266">
        <v>0</v>
      </c>
      <c r="I873" s="267">
        <f>E873*H873</f>
        <v>0</v>
      </c>
      <c r="J873" s="266"/>
      <c r="K873" s="267">
        <f>E873*J873</f>
        <v>0</v>
      </c>
      <c r="O873" s="259">
        <v>2</v>
      </c>
      <c r="AA873" s="232">
        <v>12</v>
      </c>
      <c r="AB873" s="232">
        <v>0</v>
      </c>
      <c r="AC873" s="232">
        <v>157</v>
      </c>
      <c r="AZ873" s="232">
        <v>4</v>
      </c>
      <c r="BA873" s="232">
        <f>IF(AZ873=1,G873,0)</f>
        <v>0</v>
      </c>
      <c r="BB873" s="232">
        <f>IF(AZ873=2,G873,0)</f>
        <v>0</v>
      </c>
      <c r="BC873" s="232">
        <f>IF(AZ873=3,G873,0)</f>
        <v>0</v>
      </c>
      <c r="BD873" s="232">
        <f>IF(AZ873=4,G873,0)</f>
        <v>0</v>
      </c>
      <c r="BE873" s="232">
        <f>IF(AZ873=5,G873,0)</f>
        <v>0</v>
      </c>
      <c r="CA873" s="259">
        <v>12</v>
      </c>
      <c r="CB873" s="259">
        <v>0</v>
      </c>
    </row>
    <row r="874" spans="1:80" x14ac:dyDescent="0.2">
      <c r="A874" s="277"/>
      <c r="B874" s="278" t="s">
        <v>101</v>
      </c>
      <c r="C874" s="279" t="s">
        <v>959</v>
      </c>
      <c r="D874" s="280"/>
      <c r="E874" s="281"/>
      <c r="F874" s="282"/>
      <c r="G874" s="283">
        <f>SUM(G871:G873)</f>
        <v>0</v>
      </c>
      <c r="H874" s="284"/>
      <c r="I874" s="285">
        <f>SUM(I871:I873)</f>
        <v>0</v>
      </c>
      <c r="J874" s="284"/>
      <c r="K874" s="285">
        <f>SUM(K871:K873)</f>
        <v>0</v>
      </c>
      <c r="O874" s="259">
        <v>4</v>
      </c>
      <c r="BA874" s="286">
        <f>SUM(BA871:BA873)</f>
        <v>0</v>
      </c>
      <c r="BB874" s="286">
        <f>SUM(BB871:BB873)</f>
        <v>0</v>
      </c>
      <c r="BC874" s="286">
        <f>SUM(BC871:BC873)</f>
        <v>0</v>
      </c>
      <c r="BD874" s="286">
        <f>SUM(BD871:BD873)</f>
        <v>0</v>
      </c>
      <c r="BE874" s="286">
        <f>SUM(BE871:BE873)</f>
        <v>0</v>
      </c>
    </row>
    <row r="875" spans="1:80" x14ac:dyDescent="0.2">
      <c r="A875" s="249" t="s">
        <v>97</v>
      </c>
      <c r="B875" s="250" t="s">
        <v>964</v>
      </c>
      <c r="C875" s="251" t="s">
        <v>965</v>
      </c>
      <c r="D875" s="252"/>
      <c r="E875" s="253"/>
      <c r="F875" s="253"/>
      <c r="G875" s="254"/>
      <c r="H875" s="255"/>
      <c r="I875" s="256"/>
      <c r="J875" s="257"/>
      <c r="K875" s="258"/>
      <c r="O875" s="259">
        <v>1</v>
      </c>
    </row>
    <row r="876" spans="1:80" x14ac:dyDescent="0.2">
      <c r="A876" s="260">
        <v>160</v>
      </c>
      <c r="B876" s="261" t="s">
        <v>964</v>
      </c>
      <c r="C876" s="262" t="s">
        <v>967</v>
      </c>
      <c r="D876" s="263" t="s">
        <v>116</v>
      </c>
      <c r="E876" s="264">
        <v>23</v>
      </c>
      <c r="F876" s="264">
        <v>0</v>
      </c>
      <c r="G876" s="265">
        <f>E876*F876</f>
        <v>0</v>
      </c>
      <c r="H876" s="266">
        <v>0</v>
      </c>
      <c r="I876" s="267">
        <f>E876*H876</f>
        <v>0</v>
      </c>
      <c r="J876" s="266"/>
      <c r="K876" s="267">
        <f>E876*J876</f>
        <v>0</v>
      </c>
      <c r="O876" s="259">
        <v>2</v>
      </c>
      <c r="AA876" s="232">
        <v>12</v>
      </c>
      <c r="AB876" s="232">
        <v>0</v>
      </c>
      <c r="AC876" s="232">
        <v>158</v>
      </c>
      <c r="AZ876" s="232">
        <v>4</v>
      </c>
      <c r="BA876" s="232">
        <f>IF(AZ876=1,G876,0)</f>
        <v>0</v>
      </c>
      <c r="BB876" s="232">
        <f>IF(AZ876=2,G876,0)</f>
        <v>0</v>
      </c>
      <c r="BC876" s="232">
        <f>IF(AZ876=3,G876,0)</f>
        <v>0</v>
      </c>
      <c r="BD876" s="232">
        <f>IF(AZ876=4,G876,0)</f>
        <v>0</v>
      </c>
      <c r="BE876" s="232">
        <f>IF(AZ876=5,G876,0)</f>
        <v>0</v>
      </c>
      <c r="CA876" s="259">
        <v>12</v>
      </c>
      <c r="CB876" s="259">
        <v>0</v>
      </c>
    </row>
    <row r="877" spans="1:80" x14ac:dyDescent="0.2">
      <c r="A877" s="277"/>
      <c r="B877" s="278" t="s">
        <v>101</v>
      </c>
      <c r="C877" s="279" t="s">
        <v>966</v>
      </c>
      <c r="D877" s="280"/>
      <c r="E877" s="281"/>
      <c r="F877" s="282"/>
      <c r="G877" s="283">
        <f>SUM(G875:G876)</f>
        <v>0</v>
      </c>
      <c r="H877" s="284"/>
      <c r="I877" s="285">
        <f>SUM(I875:I876)</f>
        <v>0</v>
      </c>
      <c r="J877" s="284"/>
      <c r="K877" s="285">
        <f>SUM(K875:K876)</f>
        <v>0</v>
      </c>
      <c r="O877" s="259">
        <v>4</v>
      </c>
      <c r="BA877" s="286">
        <f>SUM(BA875:BA876)</f>
        <v>0</v>
      </c>
      <c r="BB877" s="286">
        <f>SUM(BB875:BB876)</f>
        <v>0</v>
      </c>
      <c r="BC877" s="286">
        <f>SUM(BC875:BC876)</f>
        <v>0</v>
      </c>
      <c r="BD877" s="286">
        <f>SUM(BD875:BD876)</f>
        <v>0</v>
      </c>
      <c r="BE877" s="286">
        <f>SUM(BE875:BE876)</f>
        <v>0</v>
      </c>
    </row>
    <row r="878" spans="1:80" x14ac:dyDescent="0.2">
      <c r="A878" s="249" t="s">
        <v>97</v>
      </c>
      <c r="B878" s="250" t="s">
        <v>968</v>
      </c>
      <c r="C878" s="251" t="s">
        <v>969</v>
      </c>
      <c r="D878" s="252"/>
      <c r="E878" s="253"/>
      <c r="F878" s="253"/>
      <c r="G878" s="254"/>
      <c r="H878" s="255"/>
      <c r="I878" s="256"/>
      <c r="J878" s="257"/>
      <c r="K878" s="258"/>
      <c r="O878" s="259">
        <v>1</v>
      </c>
    </row>
    <row r="879" spans="1:80" x14ac:dyDescent="0.2">
      <c r="A879" s="260">
        <v>161</v>
      </c>
      <c r="B879" s="261" t="s">
        <v>971</v>
      </c>
      <c r="C879" s="297" t="s">
        <v>972</v>
      </c>
      <c r="D879" s="263" t="s">
        <v>250</v>
      </c>
      <c r="E879" s="264">
        <v>1</v>
      </c>
      <c r="F879" s="264">
        <v>0</v>
      </c>
      <c r="G879" s="265">
        <f>E879*F879</f>
        <v>0</v>
      </c>
      <c r="H879" s="266">
        <v>0</v>
      </c>
      <c r="I879" s="267">
        <f>E879*H879</f>
        <v>0</v>
      </c>
      <c r="J879" s="266">
        <v>0</v>
      </c>
      <c r="K879" s="267">
        <f>E879*J879</f>
        <v>0</v>
      </c>
      <c r="O879" s="259">
        <v>2</v>
      </c>
      <c r="AA879" s="232">
        <v>2</v>
      </c>
      <c r="AB879" s="232">
        <v>9</v>
      </c>
      <c r="AC879" s="232">
        <v>9</v>
      </c>
      <c r="AZ879" s="232">
        <v>4</v>
      </c>
      <c r="BA879" s="232">
        <f>IF(AZ879=1,G879,0)</f>
        <v>0</v>
      </c>
      <c r="BB879" s="232">
        <f>IF(AZ879=2,G879,0)</f>
        <v>0</v>
      </c>
      <c r="BC879" s="232">
        <f>IF(AZ879=3,G879,0)</f>
        <v>0</v>
      </c>
      <c r="BD879" s="232">
        <f>IF(AZ879=4,G879,0)</f>
        <v>0</v>
      </c>
      <c r="BE879" s="232">
        <f>IF(AZ879=5,G879,0)</f>
        <v>0</v>
      </c>
      <c r="CA879" s="259">
        <v>2</v>
      </c>
      <c r="CB879" s="259">
        <v>9</v>
      </c>
    </row>
    <row r="880" spans="1:80" x14ac:dyDescent="0.2">
      <c r="A880" s="277"/>
      <c r="B880" s="278" t="s">
        <v>101</v>
      </c>
      <c r="C880" s="279" t="s">
        <v>970</v>
      </c>
      <c r="D880" s="280"/>
      <c r="E880" s="281"/>
      <c r="F880" s="282"/>
      <c r="G880" s="283">
        <f>SUM(G878:G879)</f>
        <v>0</v>
      </c>
      <c r="H880" s="284"/>
      <c r="I880" s="285">
        <f>SUM(I878:I879)</f>
        <v>0</v>
      </c>
      <c r="J880" s="284"/>
      <c r="K880" s="285">
        <f>SUM(K878:K879)</f>
        <v>0</v>
      </c>
      <c r="O880" s="259">
        <v>4</v>
      </c>
      <c r="BA880" s="286">
        <f>SUM(BA878:BA879)</f>
        <v>0</v>
      </c>
      <c r="BB880" s="286">
        <f>SUM(BB878:BB879)</f>
        <v>0</v>
      </c>
      <c r="BC880" s="286">
        <f>SUM(BC878:BC879)</f>
        <v>0</v>
      </c>
      <c r="BD880" s="286">
        <f>SUM(BD878:BD879)</f>
        <v>0</v>
      </c>
      <c r="BE880" s="286">
        <f>SUM(BE878:BE879)</f>
        <v>0</v>
      </c>
    </row>
    <row r="881" spans="1:80" x14ac:dyDescent="0.2">
      <c r="A881" s="249" t="s">
        <v>97</v>
      </c>
      <c r="B881" s="250" t="s">
        <v>973</v>
      </c>
      <c r="C881" s="251" t="s">
        <v>974</v>
      </c>
      <c r="D881" s="252"/>
      <c r="E881" s="253"/>
      <c r="F881" s="253"/>
      <c r="G881" s="254"/>
      <c r="H881" s="255"/>
      <c r="I881" s="256"/>
      <c r="J881" s="257"/>
      <c r="K881" s="258"/>
      <c r="O881" s="259">
        <v>1</v>
      </c>
    </row>
    <row r="882" spans="1:80" x14ac:dyDescent="0.2">
      <c r="A882" s="260">
        <v>162</v>
      </c>
      <c r="B882" s="261" t="s">
        <v>976</v>
      </c>
      <c r="C882" s="262" t="s">
        <v>977</v>
      </c>
      <c r="D882" s="263" t="s">
        <v>276</v>
      </c>
      <c r="E882" s="264">
        <v>242.48410000000001</v>
      </c>
      <c r="F882" s="264">
        <v>0</v>
      </c>
      <c r="G882" s="265">
        <f t="shared" ref="G882:G887" si="16">E882*F882</f>
        <v>0</v>
      </c>
      <c r="H882" s="266">
        <v>0</v>
      </c>
      <c r="I882" s="267">
        <f t="shared" ref="I882:I887" si="17">E882*H882</f>
        <v>0</v>
      </c>
      <c r="J882" s="266">
        <v>0</v>
      </c>
      <c r="K882" s="267">
        <f t="shared" ref="K882:K887" si="18">E882*J882</f>
        <v>0</v>
      </c>
      <c r="O882" s="259">
        <v>2</v>
      </c>
      <c r="AA882" s="232">
        <v>1</v>
      </c>
      <c r="AB882" s="232">
        <v>10</v>
      </c>
      <c r="AC882" s="232">
        <v>10</v>
      </c>
      <c r="AZ882" s="232">
        <v>1</v>
      </c>
      <c r="BA882" s="232">
        <f t="shared" ref="BA882:BA887" si="19">IF(AZ882=1,G882,0)</f>
        <v>0</v>
      </c>
      <c r="BB882" s="232">
        <f t="shared" ref="BB882:BB887" si="20">IF(AZ882=2,G882,0)</f>
        <v>0</v>
      </c>
      <c r="BC882" s="232">
        <f t="shared" ref="BC882:BC887" si="21">IF(AZ882=3,G882,0)</f>
        <v>0</v>
      </c>
      <c r="BD882" s="232">
        <f t="shared" ref="BD882:BD887" si="22">IF(AZ882=4,G882,0)</f>
        <v>0</v>
      </c>
      <c r="BE882" s="232">
        <f t="shared" ref="BE882:BE887" si="23">IF(AZ882=5,G882,0)</f>
        <v>0</v>
      </c>
      <c r="CA882" s="259">
        <v>1</v>
      </c>
      <c r="CB882" s="259">
        <v>10</v>
      </c>
    </row>
    <row r="883" spans="1:80" x14ac:dyDescent="0.2">
      <c r="A883" s="260">
        <v>163</v>
      </c>
      <c r="B883" s="261" t="s">
        <v>978</v>
      </c>
      <c r="C883" s="262" t="s">
        <v>979</v>
      </c>
      <c r="D883" s="263" t="s">
        <v>276</v>
      </c>
      <c r="E883" s="264">
        <v>242.48410000000001</v>
      </c>
      <c r="F883" s="264">
        <v>0</v>
      </c>
      <c r="G883" s="265">
        <f t="shared" si="16"/>
        <v>0</v>
      </c>
      <c r="H883" s="266">
        <v>0</v>
      </c>
      <c r="I883" s="267">
        <f t="shared" si="17"/>
        <v>0</v>
      </c>
      <c r="J883" s="266">
        <v>0</v>
      </c>
      <c r="K883" s="267">
        <f t="shared" si="18"/>
        <v>0</v>
      </c>
      <c r="O883" s="259">
        <v>2</v>
      </c>
      <c r="AA883" s="232">
        <v>1</v>
      </c>
      <c r="AB883" s="232">
        <v>10</v>
      </c>
      <c r="AC883" s="232">
        <v>10</v>
      </c>
      <c r="AZ883" s="232">
        <v>1</v>
      </c>
      <c r="BA883" s="232">
        <f t="shared" si="19"/>
        <v>0</v>
      </c>
      <c r="BB883" s="232">
        <f t="shared" si="20"/>
        <v>0</v>
      </c>
      <c r="BC883" s="232">
        <f t="shared" si="21"/>
        <v>0</v>
      </c>
      <c r="BD883" s="232">
        <f t="shared" si="22"/>
        <v>0</v>
      </c>
      <c r="BE883" s="232">
        <f t="shared" si="23"/>
        <v>0</v>
      </c>
      <c r="CA883" s="259">
        <v>1</v>
      </c>
      <c r="CB883" s="259">
        <v>10</v>
      </c>
    </row>
    <row r="884" spans="1:80" x14ac:dyDescent="0.2">
      <c r="A884" s="260">
        <v>164</v>
      </c>
      <c r="B884" s="261" t="s">
        <v>980</v>
      </c>
      <c r="C884" s="262" t="s">
        <v>981</v>
      </c>
      <c r="D884" s="263" t="s">
        <v>276</v>
      </c>
      <c r="E884" s="264">
        <v>2424.8409999999999</v>
      </c>
      <c r="F884" s="264">
        <v>0</v>
      </c>
      <c r="G884" s="265">
        <f t="shared" si="16"/>
        <v>0</v>
      </c>
      <c r="H884" s="266">
        <v>0</v>
      </c>
      <c r="I884" s="267">
        <f t="shared" si="17"/>
        <v>0</v>
      </c>
      <c r="J884" s="266">
        <v>0</v>
      </c>
      <c r="K884" s="267">
        <f t="shared" si="18"/>
        <v>0</v>
      </c>
      <c r="O884" s="259">
        <v>2</v>
      </c>
      <c r="AA884" s="232">
        <v>1</v>
      </c>
      <c r="AB884" s="232">
        <v>10</v>
      </c>
      <c r="AC884" s="232">
        <v>10</v>
      </c>
      <c r="AZ884" s="232">
        <v>1</v>
      </c>
      <c r="BA884" s="232">
        <f t="shared" si="19"/>
        <v>0</v>
      </c>
      <c r="BB884" s="232">
        <f t="shared" si="20"/>
        <v>0</v>
      </c>
      <c r="BC884" s="232">
        <f t="shared" si="21"/>
        <v>0</v>
      </c>
      <c r="BD884" s="232">
        <f t="shared" si="22"/>
        <v>0</v>
      </c>
      <c r="BE884" s="232">
        <f t="shared" si="23"/>
        <v>0</v>
      </c>
      <c r="CA884" s="259">
        <v>1</v>
      </c>
      <c r="CB884" s="259">
        <v>10</v>
      </c>
    </row>
    <row r="885" spans="1:80" x14ac:dyDescent="0.2">
      <c r="A885" s="260">
        <v>165</v>
      </c>
      <c r="B885" s="261" t="s">
        <v>982</v>
      </c>
      <c r="C885" s="262" t="s">
        <v>983</v>
      </c>
      <c r="D885" s="263" t="s">
        <v>276</v>
      </c>
      <c r="E885" s="264">
        <v>242.48410000000001</v>
      </c>
      <c r="F885" s="264">
        <v>0</v>
      </c>
      <c r="G885" s="265">
        <f t="shared" si="16"/>
        <v>0</v>
      </c>
      <c r="H885" s="266">
        <v>0</v>
      </c>
      <c r="I885" s="267">
        <f t="shared" si="17"/>
        <v>0</v>
      </c>
      <c r="J885" s="266">
        <v>0</v>
      </c>
      <c r="K885" s="267">
        <f t="shared" si="18"/>
        <v>0</v>
      </c>
      <c r="O885" s="259">
        <v>2</v>
      </c>
      <c r="AA885" s="232">
        <v>1</v>
      </c>
      <c r="AB885" s="232">
        <v>10</v>
      </c>
      <c r="AC885" s="232">
        <v>10</v>
      </c>
      <c r="AZ885" s="232">
        <v>1</v>
      </c>
      <c r="BA885" s="232">
        <f t="shared" si="19"/>
        <v>0</v>
      </c>
      <c r="BB885" s="232">
        <f t="shared" si="20"/>
        <v>0</v>
      </c>
      <c r="BC885" s="232">
        <f t="shared" si="21"/>
        <v>0</v>
      </c>
      <c r="BD885" s="232">
        <f t="shared" si="22"/>
        <v>0</v>
      </c>
      <c r="BE885" s="232">
        <f t="shared" si="23"/>
        <v>0</v>
      </c>
      <c r="CA885" s="259">
        <v>1</v>
      </c>
      <c r="CB885" s="259">
        <v>10</v>
      </c>
    </row>
    <row r="886" spans="1:80" x14ac:dyDescent="0.2">
      <c r="A886" s="260">
        <v>166</v>
      </c>
      <c r="B886" s="261" t="s">
        <v>984</v>
      </c>
      <c r="C886" s="262" t="s">
        <v>985</v>
      </c>
      <c r="D886" s="263" t="s">
        <v>276</v>
      </c>
      <c r="E886" s="264">
        <v>1212.4204999999999</v>
      </c>
      <c r="F886" s="264">
        <v>0</v>
      </c>
      <c r="G886" s="265">
        <f t="shared" si="16"/>
        <v>0</v>
      </c>
      <c r="H886" s="266">
        <v>0</v>
      </c>
      <c r="I886" s="267">
        <f t="shared" si="17"/>
        <v>0</v>
      </c>
      <c r="J886" s="266">
        <v>0</v>
      </c>
      <c r="K886" s="267">
        <f t="shared" si="18"/>
        <v>0</v>
      </c>
      <c r="O886" s="259">
        <v>2</v>
      </c>
      <c r="AA886" s="232">
        <v>1</v>
      </c>
      <c r="AB886" s="232">
        <v>10</v>
      </c>
      <c r="AC886" s="232">
        <v>10</v>
      </c>
      <c r="AZ886" s="232">
        <v>1</v>
      </c>
      <c r="BA886" s="232">
        <f t="shared" si="19"/>
        <v>0</v>
      </c>
      <c r="BB886" s="232">
        <f t="shared" si="20"/>
        <v>0</v>
      </c>
      <c r="BC886" s="232">
        <f t="shared" si="21"/>
        <v>0</v>
      </c>
      <c r="BD886" s="232">
        <f t="shared" si="22"/>
        <v>0</v>
      </c>
      <c r="BE886" s="232">
        <f t="shared" si="23"/>
        <v>0</v>
      </c>
      <c r="CA886" s="259">
        <v>1</v>
      </c>
      <c r="CB886" s="259">
        <v>10</v>
      </c>
    </row>
    <row r="887" spans="1:80" x14ac:dyDescent="0.2">
      <c r="A887" s="260">
        <v>167</v>
      </c>
      <c r="B887" s="261" t="s">
        <v>986</v>
      </c>
      <c r="C887" s="262" t="s">
        <v>987</v>
      </c>
      <c r="D887" s="263" t="s">
        <v>276</v>
      </c>
      <c r="E887" s="264">
        <v>242.48410000000001</v>
      </c>
      <c r="F887" s="264">
        <v>0</v>
      </c>
      <c r="G887" s="265">
        <f t="shared" si="16"/>
        <v>0</v>
      </c>
      <c r="H887" s="266">
        <v>0</v>
      </c>
      <c r="I887" s="267">
        <f t="shared" si="17"/>
        <v>0</v>
      </c>
      <c r="J887" s="266">
        <v>0</v>
      </c>
      <c r="K887" s="267">
        <f t="shared" si="18"/>
        <v>0</v>
      </c>
      <c r="O887" s="259">
        <v>2</v>
      </c>
      <c r="AA887" s="232">
        <v>1</v>
      </c>
      <c r="AB887" s="232">
        <v>10</v>
      </c>
      <c r="AC887" s="232">
        <v>10</v>
      </c>
      <c r="AZ887" s="232">
        <v>1</v>
      </c>
      <c r="BA887" s="232">
        <f t="shared" si="19"/>
        <v>0</v>
      </c>
      <c r="BB887" s="232">
        <f t="shared" si="20"/>
        <v>0</v>
      </c>
      <c r="BC887" s="232">
        <f t="shared" si="21"/>
        <v>0</v>
      </c>
      <c r="BD887" s="232">
        <f t="shared" si="22"/>
        <v>0</v>
      </c>
      <c r="BE887" s="232">
        <f t="shared" si="23"/>
        <v>0</v>
      </c>
      <c r="CA887" s="259">
        <v>1</v>
      </c>
      <c r="CB887" s="259">
        <v>10</v>
      </c>
    </row>
    <row r="888" spans="1:80" x14ac:dyDescent="0.2">
      <c r="A888" s="277"/>
      <c r="B888" s="278" t="s">
        <v>101</v>
      </c>
      <c r="C888" s="279" t="s">
        <v>975</v>
      </c>
      <c r="D888" s="280"/>
      <c r="E888" s="281"/>
      <c r="F888" s="282"/>
      <c r="G888" s="283">
        <f>SUM(G881:G887)</f>
        <v>0</v>
      </c>
      <c r="H888" s="284"/>
      <c r="I888" s="285">
        <f>SUM(I881:I887)</f>
        <v>0</v>
      </c>
      <c r="J888" s="284"/>
      <c r="K888" s="285">
        <f>SUM(K881:K887)</f>
        <v>0</v>
      </c>
      <c r="O888" s="259">
        <v>4</v>
      </c>
      <c r="BA888" s="286">
        <f>SUM(BA881:BA887)</f>
        <v>0</v>
      </c>
      <c r="BB888" s="286">
        <f>SUM(BB881:BB887)</f>
        <v>0</v>
      </c>
      <c r="BC888" s="286">
        <f>SUM(BC881:BC887)</f>
        <v>0</v>
      </c>
      <c r="BD888" s="286">
        <f>SUM(BD881:BD887)</f>
        <v>0</v>
      </c>
      <c r="BE888" s="286">
        <f>SUM(BE881:BE887)</f>
        <v>0</v>
      </c>
    </row>
    <row r="889" spans="1:80" x14ac:dyDescent="0.2">
      <c r="E889" s="232"/>
    </row>
    <row r="890" spans="1:80" x14ac:dyDescent="0.2">
      <c r="E890" s="232"/>
    </row>
    <row r="891" spans="1:80" x14ac:dyDescent="0.2">
      <c r="E891" s="232"/>
    </row>
    <row r="892" spans="1:80" x14ac:dyDescent="0.2">
      <c r="E892" s="232"/>
    </row>
    <row r="893" spans="1:80" x14ac:dyDescent="0.2">
      <c r="E893" s="232"/>
    </row>
    <row r="894" spans="1:80" x14ac:dyDescent="0.2">
      <c r="E894" s="232"/>
    </row>
    <row r="895" spans="1:80" x14ac:dyDescent="0.2">
      <c r="E895" s="232"/>
    </row>
    <row r="896" spans="1:80" x14ac:dyDescent="0.2">
      <c r="E896" s="232"/>
    </row>
    <row r="897" spans="1:7" x14ac:dyDescent="0.2">
      <c r="E897" s="232"/>
    </row>
    <row r="898" spans="1:7" x14ac:dyDescent="0.2">
      <c r="E898" s="232"/>
    </row>
    <row r="899" spans="1:7" x14ac:dyDescent="0.2">
      <c r="E899" s="232"/>
    </row>
    <row r="900" spans="1:7" x14ac:dyDescent="0.2">
      <c r="E900" s="232"/>
    </row>
    <row r="901" spans="1:7" x14ac:dyDescent="0.2">
      <c r="E901" s="232"/>
    </row>
    <row r="902" spans="1:7" x14ac:dyDescent="0.2">
      <c r="E902" s="232"/>
    </row>
    <row r="903" spans="1:7" x14ac:dyDescent="0.2">
      <c r="E903" s="232"/>
    </row>
    <row r="904" spans="1:7" x14ac:dyDescent="0.2">
      <c r="E904" s="232"/>
    </row>
    <row r="905" spans="1:7" x14ac:dyDescent="0.2">
      <c r="E905" s="232"/>
    </row>
    <row r="906" spans="1:7" x14ac:dyDescent="0.2">
      <c r="E906" s="232"/>
    </row>
    <row r="907" spans="1:7" x14ac:dyDescent="0.2">
      <c r="E907" s="232"/>
    </row>
    <row r="908" spans="1:7" x14ac:dyDescent="0.2">
      <c r="E908" s="232"/>
    </row>
    <row r="909" spans="1:7" x14ac:dyDescent="0.2">
      <c r="E909" s="232"/>
    </row>
    <row r="910" spans="1:7" x14ac:dyDescent="0.2">
      <c r="E910" s="232"/>
    </row>
    <row r="911" spans="1:7" x14ac:dyDescent="0.2">
      <c r="E911" s="232"/>
    </row>
    <row r="912" spans="1:7" x14ac:dyDescent="0.2">
      <c r="A912" s="276"/>
      <c r="B912" s="276"/>
      <c r="C912" s="276"/>
      <c r="D912" s="276"/>
      <c r="E912" s="276"/>
      <c r="F912" s="276"/>
      <c r="G912" s="276"/>
    </row>
    <row r="913" spans="1:7" x14ac:dyDescent="0.2">
      <c r="A913" s="276"/>
      <c r="B913" s="276"/>
      <c r="C913" s="276"/>
      <c r="D913" s="276"/>
      <c r="E913" s="276"/>
      <c r="F913" s="276"/>
      <c r="G913" s="276"/>
    </row>
    <row r="914" spans="1:7" x14ac:dyDescent="0.2">
      <c r="A914" s="276"/>
      <c r="B914" s="276"/>
      <c r="C914" s="276"/>
      <c r="D914" s="276"/>
      <c r="E914" s="276"/>
      <c r="F914" s="276"/>
      <c r="G914" s="276"/>
    </row>
    <row r="915" spans="1:7" x14ac:dyDescent="0.2">
      <c r="A915" s="276"/>
      <c r="B915" s="276"/>
      <c r="C915" s="276"/>
      <c r="D915" s="276"/>
      <c r="E915" s="276"/>
      <c r="F915" s="276"/>
      <c r="G915" s="276"/>
    </row>
    <row r="916" spans="1:7" x14ac:dyDescent="0.2">
      <c r="E916" s="232"/>
    </row>
    <row r="917" spans="1:7" x14ac:dyDescent="0.2">
      <c r="E917" s="232"/>
    </row>
    <row r="918" spans="1:7" x14ac:dyDescent="0.2">
      <c r="E918" s="232"/>
    </row>
    <row r="919" spans="1:7" x14ac:dyDescent="0.2">
      <c r="E919" s="232"/>
    </row>
    <row r="920" spans="1:7" x14ac:dyDescent="0.2">
      <c r="E920" s="232"/>
    </row>
    <row r="921" spans="1:7" x14ac:dyDescent="0.2">
      <c r="E921" s="232"/>
    </row>
    <row r="922" spans="1:7" x14ac:dyDescent="0.2">
      <c r="E922" s="232"/>
    </row>
    <row r="923" spans="1:7" x14ac:dyDescent="0.2">
      <c r="E923" s="232"/>
    </row>
    <row r="924" spans="1:7" x14ac:dyDescent="0.2">
      <c r="E924" s="232"/>
    </row>
    <row r="925" spans="1:7" x14ac:dyDescent="0.2">
      <c r="E925" s="232"/>
    </row>
    <row r="926" spans="1:7" x14ac:dyDescent="0.2">
      <c r="E926" s="232"/>
    </row>
    <row r="927" spans="1:7" x14ac:dyDescent="0.2">
      <c r="E927" s="232"/>
    </row>
    <row r="928" spans="1:7" x14ac:dyDescent="0.2">
      <c r="E928" s="232"/>
    </row>
    <row r="929" spans="5:5" x14ac:dyDescent="0.2">
      <c r="E929" s="232"/>
    </row>
    <row r="930" spans="5:5" x14ac:dyDescent="0.2">
      <c r="E930" s="232"/>
    </row>
    <row r="931" spans="5:5" x14ac:dyDescent="0.2">
      <c r="E931" s="232"/>
    </row>
    <row r="932" spans="5:5" x14ac:dyDescent="0.2">
      <c r="E932" s="232"/>
    </row>
    <row r="933" spans="5:5" x14ac:dyDescent="0.2">
      <c r="E933" s="232"/>
    </row>
    <row r="934" spans="5:5" x14ac:dyDescent="0.2">
      <c r="E934" s="232"/>
    </row>
    <row r="935" spans="5:5" x14ac:dyDescent="0.2">
      <c r="E935" s="232"/>
    </row>
    <row r="936" spans="5:5" x14ac:dyDescent="0.2">
      <c r="E936" s="232"/>
    </row>
    <row r="937" spans="5:5" x14ac:dyDescent="0.2">
      <c r="E937" s="232"/>
    </row>
    <row r="938" spans="5:5" x14ac:dyDescent="0.2">
      <c r="E938" s="232"/>
    </row>
    <row r="939" spans="5:5" x14ac:dyDescent="0.2">
      <c r="E939" s="232"/>
    </row>
    <row r="940" spans="5:5" x14ac:dyDescent="0.2">
      <c r="E940" s="232"/>
    </row>
    <row r="941" spans="5:5" x14ac:dyDescent="0.2">
      <c r="E941" s="232"/>
    </row>
    <row r="942" spans="5:5" x14ac:dyDescent="0.2">
      <c r="E942" s="232"/>
    </row>
    <row r="943" spans="5:5" x14ac:dyDescent="0.2">
      <c r="E943" s="232"/>
    </row>
    <row r="944" spans="5:5" x14ac:dyDescent="0.2">
      <c r="E944" s="232"/>
    </row>
    <row r="945" spans="1:7" x14ac:dyDescent="0.2">
      <c r="E945" s="232"/>
    </row>
    <row r="946" spans="1:7" x14ac:dyDescent="0.2">
      <c r="E946" s="232"/>
    </row>
    <row r="947" spans="1:7" x14ac:dyDescent="0.2">
      <c r="A947" s="287"/>
      <c r="B947" s="287"/>
    </row>
    <row r="948" spans="1:7" x14ac:dyDescent="0.2">
      <c r="A948" s="276"/>
      <c r="B948" s="276"/>
      <c r="C948" s="288"/>
      <c r="D948" s="288"/>
      <c r="E948" s="289"/>
      <c r="F948" s="288"/>
      <c r="G948" s="290"/>
    </row>
    <row r="949" spans="1:7" x14ac:dyDescent="0.2">
      <c r="A949" s="291"/>
      <c r="B949" s="291"/>
      <c r="C949" s="276"/>
      <c r="D949" s="276"/>
      <c r="E949" s="292"/>
      <c r="F949" s="276"/>
      <c r="G949" s="276"/>
    </row>
    <row r="950" spans="1:7" x14ac:dyDescent="0.2">
      <c r="A950" s="276"/>
      <c r="B950" s="276"/>
      <c r="C950" s="276"/>
      <c r="D950" s="276"/>
      <c r="E950" s="292"/>
      <c r="F950" s="276"/>
      <c r="G950" s="276"/>
    </row>
    <row r="951" spans="1:7" x14ac:dyDescent="0.2">
      <c r="A951" s="276"/>
      <c r="B951" s="276"/>
      <c r="C951" s="276"/>
      <c r="D951" s="276"/>
      <c r="E951" s="292"/>
      <c r="F951" s="276"/>
      <c r="G951" s="276"/>
    </row>
    <row r="952" spans="1:7" x14ac:dyDescent="0.2">
      <c r="A952" s="276"/>
      <c r="B952" s="276"/>
      <c r="C952" s="276"/>
      <c r="D952" s="276"/>
      <c r="E952" s="292"/>
      <c r="F952" s="276"/>
      <c r="G952" s="276"/>
    </row>
    <row r="953" spans="1:7" x14ac:dyDescent="0.2">
      <c r="A953" s="276"/>
      <c r="B953" s="276"/>
      <c r="C953" s="276"/>
      <c r="D953" s="276"/>
      <c r="E953" s="292"/>
      <c r="F953" s="276"/>
      <c r="G953" s="276"/>
    </row>
    <row r="954" spans="1:7" x14ac:dyDescent="0.2">
      <c r="A954" s="276"/>
      <c r="B954" s="276"/>
      <c r="C954" s="276"/>
      <c r="D954" s="276"/>
      <c r="E954" s="292"/>
      <c r="F954" s="276"/>
      <c r="G954" s="276"/>
    </row>
    <row r="955" spans="1:7" x14ac:dyDescent="0.2">
      <c r="A955" s="276"/>
      <c r="B955" s="276"/>
      <c r="C955" s="276"/>
      <c r="D955" s="276"/>
      <c r="E955" s="292"/>
      <c r="F955" s="276"/>
      <c r="G955" s="276"/>
    </row>
    <row r="956" spans="1:7" x14ac:dyDescent="0.2">
      <c r="A956" s="276"/>
      <c r="B956" s="276"/>
      <c r="C956" s="276"/>
      <c r="D956" s="276"/>
      <c r="E956" s="292"/>
      <c r="F956" s="276"/>
      <c r="G956" s="276"/>
    </row>
    <row r="957" spans="1:7" x14ac:dyDescent="0.2">
      <c r="A957" s="276"/>
      <c r="B957" s="276"/>
      <c r="C957" s="276"/>
      <c r="D957" s="276"/>
      <c r="E957" s="292"/>
      <c r="F957" s="276"/>
      <c r="G957" s="276"/>
    </row>
    <row r="958" spans="1:7" x14ac:dyDescent="0.2">
      <c r="A958" s="276"/>
      <c r="B958" s="276"/>
      <c r="C958" s="276"/>
      <c r="D958" s="276"/>
      <c r="E958" s="292"/>
      <c r="F958" s="276"/>
      <c r="G958" s="276"/>
    </row>
    <row r="959" spans="1:7" x14ac:dyDescent="0.2">
      <c r="A959" s="276"/>
      <c r="B959" s="276"/>
      <c r="C959" s="276"/>
      <c r="D959" s="276"/>
      <c r="E959" s="292"/>
      <c r="F959" s="276"/>
      <c r="G959" s="276"/>
    </row>
    <row r="960" spans="1:7" x14ac:dyDescent="0.2">
      <c r="A960" s="276"/>
      <c r="B960" s="276"/>
      <c r="C960" s="276"/>
      <c r="D960" s="276"/>
      <c r="E960" s="292"/>
      <c r="F960" s="276"/>
      <c r="G960" s="276"/>
    </row>
    <row r="961" spans="1:7" x14ac:dyDescent="0.2">
      <c r="A961" s="276"/>
      <c r="B961" s="276"/>
      <c r="C961" s="276"/>
      <c r="D961" s="276"/>
      <c r="E961" s="292"/>
      <c r="F961" s="276"/>
      <c r="G961" s="276"/>
    </row>
  </sheetData>
  <mergeCells count="661">
    <mergeCell ref="C869:D869"/>
    <mergeCell ref="C863:D863"/>
    <mergeCell ref="C864:D864"/>
    <mergeCell ref="C865:D865"/>
    <mergeCell ref="C866:D866"/>
    <mergeCell ref="C867:D867"/>
    <mergeCell ref="C868:D868"/>
    <mergeCell ref="C857:D857"/>
    <mergeCell ref="C858:D858"/>
    <mergeCell ref="C859:D859"/>
    <mergeCell ref="C860:D860"/>
    <mergeCell ref="C861:D861"/>
    <mergeCell ref="C862:D862"/>
    <mergeCell ref="C851:D851"/>
    <mergeCell ref="C852:D852"/>
    <mergeCell ref="C853:D853"/>
    <mergeCell ref="C854:D854"/>
    <mergeCell ref="C855:D855"/>
    <mergeCell ref="C856:D856"/>
    <mergeCell ref="C840:D840"/>
    <mergeCell ref="C841:D841"/>
    <mergeCell ref="C845:D845"/>
    <mergeCell ref="C846:D846"/>
    <mergeCell ref="C847:D847"/>
    <mergeCell ref="C848:D848"/>
    <mergeCell ref="C849:D849"/>
    <mergeCell ref="C850:D850"/>
    <mergeCell ref="C834:D834"/>
    <mergeCell ref="C835:D835"/>
    <mergeCell ref="C836:D836"/>
    <mergeCell ref="C837:D837"/>
    <mergeCell ref="C838:D838"/>
    <mergeCell ref="C839:D839"/>
    <mergeCell ref="C828:D828"/>
    <mergeCell ref="C829:D829"/>
    <mergeCell ref="C830:D830"/>
    <mergeCell ref="C831:D831"/>
    <mergeCell ref="C832:D832"/>
    <mergeCell ref="C833:D833"/>
    <mergeCell ref="C822:D822"/>
    <mergeCell ref="C823:D823"/>
    <mergeCell ref="C824:D824"/>
    <mergeCell ref="C825:D825"/>
    <mergeCell ref="C826:D826"/>
    <mergeCell ref="C827:D827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799:D799"/>
    <mergeCell ref="C800:D800"/>
    <mergeCell ref="C805:D805"/>
    <mergeCell ref="C807:D807"/>
    <mergeCell ref="C808:D808"/>
    <mergeCell ref="C809:D809"/>
    <mergeCell ref="C788:D788"/>
    <mergeCell ref="C789:D789"/>
    <mergeCell ref="C790:D790"/>
    <mergeCell ref="C792:D792"/>
    <mergeCell ref="C793:D793"/>
    <mergeCell ref="C794:D794"/>
    <mergeCell ref="C798:D798"/>
    <mergeCell ref="C769:D769"/>
    <mergeCell ref="C771:D771"/>
    <mergeCell ref="C773:D773"/>
    <mergeCell ref="C776:D776"/>
    <mergeCell ref="C740:D740"/>
    <mergeCell ref="C741:D741"/>
    <mergeCell ref="C743:D743"/>
    <mergeCell ref="C726:D726"/>
    <mergeCell ref="C731:D731"/>
    <mergeCell ref="C733:D733"/>
    <mergeCell ref="C734:D734"/>
    <mergeCell ref="C735:D735"/>
    <mergeCell ref="C739:D739"/>
    <mergeCell ref="C714:D714"/>
    <mergeCell ref="C715:D715"/>
    <mergeCell ref="C716:D716"/>
    <mergeCell ref="C717:D717"/>
    <mergeCell ref="C719:D719"/>
    <mergeCell ref="C721:D721"/>
    <mergeCell ref="C706:D706"/>
    <mergeCell ref="C708:D708"/>
    <mergeCell ref="C710:D710"/>
    <mergeCell ref="C711:D711"/>
    <mergeCell ref="C712:D712"/>
    <mergeCell ref="C713:D713"/>
    <mergeCell ref="C699:D699"/>
    <mergeCell ref="C700:D700"/>
    <mergeCell ref="C701:D701"/>
    <mergeCell ref="C702:D702"/>
    <mergeCell ref="C703:D703"/>
    <mergeCell ref="C704:D704"/>
    <mergeCell ref="C693:D693"/>
    <mergeCell ref="C694:D694"/>
    <mergeCell ref="C695:D695"/>
    <mergeCell ref="C696:D696"/>
    <mergeCell ref="C697:D697"/>
    <mergeCell ref="C698:D698"/>
    <mergeCell ref="C687:D687"/>
    <mergeCell ref="C689:D689"/>
    <mergeCell ref="C690:D690"/>
    <mergeCell ref="C691:D691"/>
    <mergeCell ref="C692:D692"/>
    <mergeCell ref="C668:D668"/>
    <mergeCell ref="C670:D670"/>
    <mergeCell ref="C671:D671"/>
    <mergeCell ref="C673:D673"/>
    <mergeCell ref="C675:D675"/>
    <mergeCell ref="C660:D660"/>
    <mergeCell ref="C662:D662"/>
    <mergeCell ref="C663:D663"/>
    <mergeCell ref="C664:D664"/>
    <mergeCell ref="C665:D665"/>
    <mergeCell ref="C667:D667"/>
    <mergeCell ref="C653:D653"/>
    <mergeCell ref="C655:D655"/>
    <mergeCell ref="C656:D656"/>
    <mergeCell ref="C657:D657"/>
    <mergeCell ref="C658:D658"/>
    <mergeCell ref="C659:D659"/>
    <mergeCell ref="C646:D646"/>
    <mergeCell ref="C647:D647"/>
    <mergeCell ref="C648:D648"/>
    <mergeCell ref="C649:D649"/>
    <mergeCell ref="C650:D650"/>
    <mergeCell ref="C651:D651"/>
    <mergeCell ref="C640:D640"/>
    <mergeCell ref="C641:D641"/>
    <mergeCell ref="C642:D642"/>
    <mergeCell ref="C643:D643"/>
    <mergeCell ref="C644:D644"/>
    <mergeCell ref="C645:D645"/>
    <mergeCell ref="C633:D633"/>
    <mergeCell ref="C634:D634"/>
    <mergeCell ref="C636:D636"/>
    <mergeCell ref="C637:D637"/>
    <mergeCell ref="C638:D638"/>
    <mergeCell ref="C639:D639"/>
    <mergeCell ref="C618:D618"/>
    <mergeCell ref="C619:D619"/>
    <mergeCell ref="C624:D624"/>
    <mergeCell ref="C626:D626"/>
    <mergeCell ref="C628:D628"/>
    <mergeCell ref="C629:D629"/>
    <mergeCell ref="C630:D630"/>
    <mergeCell ref="C631:D631"/>
    <mergeCell ref="C603:D603"/>
    <mergeCell ref="C610:D610"/>
    <mergeCell ref="C612:D612"/>
    <mergeCell ref="C614:D614"/>
    <mergeCell ref="C615:D615"/>
    <mergeCell ref="C617:D617"/>
    <mergeCell ref="C595:D595"/>
    <mergeCell ref="C596:D596"/>
    <mergeCell ref="C597:D597"/>
    <mergeCell ref="C598:D598"/>
    <mergeCell ref="C600:D600"/>
    <mergeCell ref="C601:D601"/>
    <mergeCell ref="C589:D589"/>
    <mergeCell ref="C590:D590"/>
    <mergeCell ref="C591:D591"/>
    <mergeCell ref="C592:D592"/>
    <mergeCell ref="C593:D593"/>
    <mergeCell ref="C594:D594"/>
    <mergeCell ref="C583:D583"/>
    <mergeCell ref="C584:D584"/>
    <mergeCell ref="C585:D585"/>
    <mergeCell ref="C586:D586"/>
    <mergeCell ref="C587:D587"/>
    <mergeCell ref="C588:D588"/>
    <mergeCell ref="C577:D577"/>
    <mergeCell ref="C578:D578"/>
    <mergeCell ref="C579:D579"/>
    <mergeCell ref="C580:D580"/>
    <mergeCell ref="C581:D581"/>
    <mergeCell ref="C582:D582"/>
    <mergeCell ref="C571:D571"/>
    <mergeCell ref="C572:D572"/>
    <mergeCell ref="C573:D573"/>
    <mergeCell ref="C574:D574"/>
    <mergeCell ref="C575:D575"/>
    <mergeCell ref="C576:D576"/>
    <mergeCell ref="C565:D565"/>
    <mergeCell ref="C566:D566"/>
    <mergeCell ref="C567:D567"/>
    <mergeCell ref="C568:D568"/>
    <mergeCell ref="C569:D569"/>
    <mergeCell ref="C570:D570"/>
    <mergeCell ref="C559:D559"/>
    <mergeCell ref="C560:D560"/>
    <mergeCell ref="C561:D561"/>
    <mergeCell ref="C562:D562"/>
    <mergeCell ref="C563:D563"/>
    <mergeCell ref="C564:D564"/>
    <mergeCell ref="C553:D553"/>
    <mergeCell ref="C554:D554"/>
    <mergeCell ref="C555:D555"/>
    <mergeCell ref="C556:D556"/>
    <mergeCell ref="C557:D557"/>
    <mergeCell ref="C558:D558"/>
    <mergeCell ref="C537:D537"/>
    <mergeCell ref="C546:D546"/>
    <mergeCell ref="C547:D547"/>
    <mergeCell ref="C548:D548"/>
    <mergeCell ref="C549:D549"/>
    <mergeCell ref="C550:D550"/>
    <mergeCell ref="C551:D551"/>
    <mergeCell ref="C552:D552"/>
    <mergeCell ref="C529:D529"/>
    <mergeCell ref="C530:D530"/>
    <mergeCell ref="C532:D532"/>
    <mergeCell ref="C533:D533"/>
    <mergeCell ref="C535:D535"/>
    <mergeCell ref="C536:D536"/>
    <mergeCell ref="C523:D523"/>
    <mergeCell ref="C524:D524"/>
    <mergeCell ref="C525:D525"/>
    <mergeCell ref="C526:D526"/>
    <mergeCell ref="C527:D527"/>
    <mergeCell ref="C528:D528"/>
    <mergeCell ref="C511:D511"/>
    <mergeCell ref="C512:D512"/>
    <mergeCell ref="C514:D514"/>
    <mergeCell ref="C515:D515"/>
    <mergeCell ref="C517:D517"/>
    <mergeCell ref="C519:D519"/>
    <mergeCell ref="C505:D505"/>
    <mergeCell ref="C506:D506"/>
    <mergeCell ref="C507:D507"/>
    <mergeCell ref="C508:D508"/>
    <mergeCell ref="C509:D509"/>
    <mergeCell ref="C510:D510"/>
    <mergeCell ref="C498:D498"/>
    <mergeCell ref="C499:D499"/>
    <mergeCell ref="C500:D500"/>
    <mergeCell ref="C501:D501"/>
    <mergeCell ref="C502:D502"/>
    <mergeCell ref="C504:D504"/>
    <mergeCell ref="C492:D492"/>
    <mergeCell ref="C493:D493"/>
    <mergeCell ref="C494:D494"/>
    <mergeCell ref="C495:D495"/>
    <mergeCell ref="C496:D496"/>
    <mergeCell ref="C497:D497"/>
    <mergeCell ref="C471:D471"/>
    <mergeCell ref="C473:D473"/>
    <mergeCell ref="C474:D474"/>
    <mergeCell ref="C488:D488"/>
    <mergeCell ref="C489:D489"/>
    <mergeCell ref="C490:D490"/>
    <mergeCell ref="C491:D491"/>
    <mergeCell ref="C456:D456"/>
    <mergeCell ref="C460:D460"/>
    <mergeCell ref="C461:D461"/>
    <mergeCell ref="C462:D462"/>
    <mergeCell ref="C463:D463"/>
    <mergeCell ref="C465:D465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49:D449"/>
    <mergeCell ref="C450:D450"/>
    <mergeCell ref="C451:D451"/>
    <mergeCell ref="C453:D453"/>
    <mergeCell ref="C454:D454"/>
    <mergeCell ref="C455:D455"/>
    <mergeCell ref="C440:D440"/>
    <mergeCell ref="C442:D442"/>
    <mergeCell ref="C444:D444"/>
    <mergeCell ref="C445:D445"/>
    <mergeCell ref="C446:D446"/>
    <mergeCell ref="C448:D448"/>
    <mergeCell ref="C429:D429"/>
    <mergeCell ref="C430:D430"/>
    <mergeCell ref="C431:D431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17:D417"/>
    <mergeCell ref="C418:D418"/>
    <mergeCell ref="C419:D419"/>
    <mergeCell ref="C420:D420"/>
    <mergeCell ref="C421:D421"/>
    <mergeCell ref="C422:D422"/>
    <mergeCell ref="C411:D411"/>
    <mergeCell ref="C412:D412"/>
    <mergeCell ref="C413:D413"/>
    <mergeCell ref="C414:D414"/>
    <mergeCell ref="C415:D415"/>
    <mergeCell ref="C416:D416"/>
    <mergeCell ref="C404:D404"/>
    <mergeCell ref="C405:D405"/>
    <mergeCell ref="C406:D406"/>
    <mergeCell ref="C407:D407"/>
    <mergeCell ref="C409:D409"/>
    <mergeCell ref="C410:D410"/>
    <mergeCell ref="C397:D397"/>
    <mergeCell ref="C398:D398"/>
    <mergeCell ref="C400:D400"/>
    <mergeCell ref="C401:D401"/>
    <mergeCell ref="C402:D402"/>
    <mergeCell ref="C403:D403"/>
    <mergeCell ref="C391:D391"/>
    <mergeCell ref="C392:D392"/>
    <mergeCell ref="C393:D393"/>
    <mergeCell ref="C394:D394"/>
    <mergeCell ref="C395:D395"/>
    <mergeCell ref="C396:D396"/>
    <mergeCell ref="C384:D384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C381:D381"/>
    <mergeCell ref="C382:D382"/>
    <mergeCell ref="C383:D383"/>
    <mergeCell ref="C370:D370"/>
    <mergeCell ref="C372:D372"/>
    <mergeCell ref="C373:D373"/>
    <mergeCell ref="C374:D374"/>
    <mergeCell ref="C375:D375"/>
    <mergeCell ref="C376:D376"/>
    <mergeCell ref="C364:D364"/>
    <mergeCell ref="C365:D365"/>
    <mergeCell ref="C366:D366"/>
    <mergeCell ref="C367:D367"/>
    <mergeCell ref="C368:D368"/>
    <mergeCell ref="C369:D369"/>
    <mergeCell ref="C355:D355"/>
    <mergeCell ref="C357:D357"/>
    <mergeCell ref="C358:D358"/>
    <mergeCell ref="C360:D360"/>
    <mergeCell ref="C361:D361"/>
    <mergeCell ref="C363:D363"/>
    <mergeCell ref="C349:D349"/>
    <mergeCell ref="C350:D350"/>
    <mergeCell ref="C351:D351"/>
    <mergeCell ref="C352:D352"/>
    <mergeCell ref="C353:D353"/>
    <mergeCell ref="C354:D354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7:D337"/>
    <mergeCell ref="C338:D338"/>
    <mergeCell ref="C339:D339"/>
    <mergeCell ref="C340:D340"/>
    <mergeCell ref="C341:D341"/>
    <mergeCell ref="C324:D324"/>
    <mergeCell ref="C326:D326"/>
    <mergeCell ref="C327:D327"/>
    <mergeCell ref="C328:D328"/>
    <mergeCell ref="C329:D329"/>
    <mergeCell ref="C330:D330"/>
    <mergeCell ref="C318:D318"/>
    <mergeCell ref="C319:D319"/>
    <mergeCell ref="C320:D320"/>
    <mergeCell ref="C321:D321"/>
    <mergeCell ref="C322:D322"/>
    <mergeCell ref="C323:D323"/>
    <mergeCell ref="C311:D311"/>
    <mergeCell ref="C312:D312"/>
    <mergeCell ref="C314:D314"/>
    <mergeCell ref="C315:D315"/>
    <mergeCell ref="C316:D316"/>
    <mergeCell ref="C317:D317"/>
    <mergeCell ref="C305:D305"/>
    <mergeCell ref="C306:D306"/>
    <mergeCell ref="C307:D307"/>
    <mergeCell ref="C308:D308"/>
    <mergeCell ref="C309:D309"/>
    <mergeCell ref="C310:D310"/>
    <mergeCell ref="C299:D299"/>
    <mergeCell ref="C300:D300"/>
    <mergeCell ref="C301:D301"/>
    <mergeCell ref="C302:D302"/>
    <mergeCell ref="C303:D303"/>
    <mergeCell ref="C304:D304"/>
    <mergeCell ref="C293:D293"/>
    <mergeCell ref="C294:D294"/>
    <mergeCell ref="C295:D295"/>
    <mergeCell ref="C296:D296"/>
    <mergeCell ref="C297:D297"/>
    <mergeCell ref="C298:D298"/>
    <mergeCell ref="C287:D287"/>
    <mergeCell ref="C288:D288"/>
    <mergeCell ref="C289:D289"/>
    <mergeCell ref="C290:D290"/>
    <mergeCell ref="C291:D291"/>
    <mergeCell ref="C292:D292"/>
    <mergeCell ref="C273:D273"/>
    <mergeCell ref="C274:D274"/>
    <mergeCell ref="C275:D275"/>
    <mergeCell ref="C278:D278"/>
    <mergeCell ref="C282:D282"/>
    <mergeCell ref="C283:D283"/>
    <mergeCell ref="C285:D285"/>
    <mergeCell ref="C286:D286"/>
    <mergeCell ref="C258:D258"/>
    <mergeCell ref="C259:D259"/>
    <mergeCell ref="C263:D263"/>
    <mergeCell ref="C264:D264"/>
    <mergeCell ref="C266:D266"/>
    <mergeCell ref="C268:D268"/>
    <mergeCell ref="C269:D269"/>
    <mergeCell ref="C271:D271"/>
    <mergeCell ref="C252:D252"/>
    <mergeCell ref="C253:D253"/>
    <mergeCell ref="C254:D254"/>
    <mergeCell ref="C255:D255"/>
    <mergeCell ref="C256:D256"/>
    <mergeCell ref="C257:D257"/>
    <mergeCell ref="C246:D246"/>
    <mergeCell ref="C247:D247"/>
    <mergeCell ref="C248:D248"/>
    <mergeCell ref="C249:D249"/>
    <mergeCell ref="C250:D250"/>
    <mergeCell ref="C251:D251"/>
    <mergeCell ref="C239:D239"/>
    <mergeCell ref="C240:D240"/>
    <mergeCell ref="C241:D241"/>
    <mergeCell ref="C243:D243"/>
    <mergeCell ref="C244:D244"/>
    <mergeCell ref="C245:D245"/>
    <mergeCell ref="C233:D233"/>
    <mergeCell ref="C234:D234"/>
    <mergeCell ref="C235:D235"/>
    <mergeCell ref="C236:D236"/>
    <mergeCell ref="C237:D237"/>
    <mergeCell ref="C238:D238"/>
    <mergeCell ref="C227:D227"/>
    <mergeCell ref="C228:D228"/>
    <mergeCell ref="C229:D229"/>
    <mergeCell ref="C230:D230"/>
    <mergeCell ref="C231:D231"/>
    <mergeCell ref="C232:D232"/>
    <mergeCell ref="C221:D221"/>
    <mergeCell ref="C222:D222"/>
    <mergeCell ref="C223:D223"/>
    <mergeCell ref="C224:D224"/>
    <mergeCell ref="C225:D225"/>
    <mergeCell ref="C226:D226"/>
    <mergeCell ref="C215:D215"/>
    <mergeCell ref="C216:D216"/>
    <mergeCell ref="C217:D217"/>
    <mergeCell ref="C218:D218"/>
    <mergeCell ref="C219:D219"/>
    <mergeCell ref="C220:D220"/>
    <mergeCell ref="C208:D208"/>
    <mergeCell ref="C209:D209"/>
    <mergeCell ref="C210:D210"/>
    <mergeCell ref="C211:D211"/>
    <mergeCell ref="C213:D213"/>
    <mergeCell ref="C214:D214"/>
    <mergeCell ref="C202:D202"/>
    <mergeCell ref="C203:D203"/>
    <mergeCell ref="C204:D204"/>
    <mergeCell ref="C205:D205"/>
    <mergeCell ref="C206:D206"/>
    <mergeCell ref="C207:D207"/>
    <mergeCell ref="C196:D196"/>
    <mergeCell ref="C197:D197"/>
    <mergeCell ref="C198:D198"/>
    <mergeCell ref="C199:D199"/>
    <mergeCell ref="C200:D200"/>
    <mergeCell ref="C201:D201"/>
    <mergeCell ref="C190:D190"/>
    <mergeCell ref="C191:D191"/>
    <mergeCell ref="C192:D192"/>
    <mergeCell ref="C193:D193"/>
    <mergeCell ref="C194:D194"/>
    <mergeCell ref="C195:D195"/>
    <mergeCell ref="C184:D184"/>
    <mergeCell ref="C185:D185"/>
    <mergeCell ref="C186:D186"/>
    <mergeCell ref="C187:D187"/>
    <mergeCell ref="C188:D188"/>
    <mergeCell ref="C189:D189"/>
    <mergeCell ref="C178:D178"/>
    <mergeCell ref="C179:D179"/>
    <mergeCell ref="C180:D180"/>
    <mergeCell ref="C181:D181"/>
    <mergeCell ref="C182:D182"/>
    <mergeCell ref="C183:D183"/>
    <mergeCell ref="C172:D172"/>
    <mergeCell ref="C173:D173"/>
    <mergeCell ref="C174:D174"/>
    <mergeCell ref="C175:D175"/>
    <mergeCell ref="C176:D176"/>
    <mergeCell ref="C177:D177"/>
    <mergeCell ref="C164:D164"/>
    <mergeCell ref="C166:D166"/>
    <mergeCell ref="C168:D168"/>
    <mergeCell ref="C169:D169"/>
    <mergeCell ref="C170:D170"/>
    <mergeCell ref="C171:D171"/>
    <mergeCell ref="C157:D157"/>
    <mergeCell ref="C158:D158"/>
    <mergeCell ref="C159:D159"/>
    <mergeCell ref="C161:D161"/>
    <mergeCell ref="C162:D162"/>
    <mergeCell ref="C163:D163"/>
    <mergeCell ref="C146:D146"/>
    <mergeCell ref="C148:D148"/>
    <mergeCell ref="C150:D150"/>
    <mergeCell ref="C152:D152"/>
    <mergeCell ref="C154:D154"/>
    <mergeCell ref="C156:D156"/>
    <mergeCell ref="C138:D138"/>
    <mergeCell ref="C139:D139"/>
    <mergeCell ref="C141:D141"/>
    <mergeCell ref="C142:D142"/>
    <mergeCell ref="C144:D144"/>
    <mergeCell ref="C145:D145"/>
    <mergeCell ref="C128:D128"/>
    <mergeCell ref="C129:D129"/>
    <mergeCell ref="C130:D130"/>
    <mergeCell ref="C133:D133"/>
    <mergeCell ref="C134:D134"/>
    <mergeCell ref="C136:D136"/>
    <mergeCell ref="C121:D121"/>
    <mergeCell ref="C122:D122"/>
    <mergeCell ref="C123:D123"/>
    <mergeCell ref="C125:D125"/>
    <mergeCell ref="C126:D126"/>
    <mergeCell ref="C127:D127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1:D101"/>
    <mergeCell ref="C102:D102"/>
    <mergeCell ref="C104:D104"/>
    <mergeCell ref="C105:D105"/>
    <mergeCell ref="C106:D106"/>
    <mergeCell ref="C108:D108"/>
    <mergeCell ref="C95:D95"/>
    <mergeCell ref="C96:D96"/>
    <mergeCell ref="C97:D97"/>
    <mergeCell ref="C98:D98"/>
    <mergeCell ref="C99:D99"/>
    <mergeCell ref="C100:D100"/>
    <mergeCell ref="C89:D89"/>
    <mergeCell ref="C90:D90"/>
    <mergeCell ref="C91:D91"/>
    <mergeCell ref="C92:D92"/>
    <mergeCell ref="C93:D93"/>
    <mergeCell ref="C94:D94"/>
    <mergeCell ref="C82:D82"/>
    <mergeCell ref="C83:D83"/>
    <mergeCell ref="C84:D84"/>
    <mergeCell ref="C85:D85"/>
    <mergeCell ref="C87:D87"/>
    <mergeCell ref="C88:D88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26:D26"/>
    <mergeCell ref="C27:D27"/>
    <mergeCell ref="C28:D28"/>
    <mergeCell ref="C29:D29"/>
    <mergeCell ref="C30:D30"/>
    <mergeCell ref="C32:D32"/>
    <mergeCell ref="C33:D33"/>
    <mergeCell ref="C14:D14"/>
    <mergeCell ref="C16:D16"/>
    <mergeCell ref="C17:D17"/>
    <mergeCell ref="C18:D18"/>
    <mergeCell ref="C19:D19"/>
    <mergeCell ref="C20:D20"/>
    <mergeCell ref="A1:G1"/>
    <mergeCell ref="A3:B3"/>
    <mergeCell ref="A4:B4"/>
    <mergeCell ref="E4:G4"/>
    <mergeCell ref="C9:D9"/>
    <mergeCell ref="C10:D10"/>
    <mergeCell ref="C11:D11"/>
    <mergeCell ref="C12:D12"/>
    <mergeCell ref="C22:D22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BE51"/>
  <sheetViews>
    <sheetView topLeftCell="A34" zoomScaleNormal="100" workbookViewId="0"/>
  </sheetViews>
  <sheetFormatPr defaultColWidth="9.140625"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93" t="s">
        <v>102</v>
      </c>
      <c r="B1" s="94"/>
      <c r="C1" s="94"/>
      <c r="D1" s="94"/>
      <c r="E1" s="94"/>
      <c r="F1" s="94"/>
      <c r="G1" s="94"/>
    </row>
    <row r="2" spans="1:57" ht="12.75" customHeight="1" x14ac:dyDescent="0.2">
      <c r="A2" s="95" t="s">
        <v>32</v>
      </c>
      <c r="B2" s="96"/>
      <c r="C2" s="97" t="s">
        <v>110</v>
      </c>
      <c r="D2" s="97" t="s">
        <v>111</v>
      </c>
      <c r="E2" s="98"/>
      <c r="F2" s="99" t="s">
        <v>33</v>
      </c>
      <c r="G2" s="100"/>
    </row>
    <row r="3" spans="1:57" ht="3" hidden="1" customHeight="1" x14ac:dyDescent="0.2">
      <c r="A3" s="101"/>
      <c r="B3" s="102"/>
      <c r="C3" s="103"/>
      <c r="D3" s="103"/>
      <c r="E3" s="104"/>
      <c r="F3" s="105"/>
      <c r="G3" s="106"/>
    </row>
    <row r="4" spans="1:57" ht="12" customHeight="1" x14ac:dyDescent="0.2">
      <c r="A4" s="107" t="s">
        <v>34</v>
      </c>
      <c r="B4" s="102"/>
      <c r="C4" s="103"/>
      <c r="D4" s="103"/>
      <c r="E4" s="104"/>
      <c r="F4" s="105" t="s">
        <v>35</v>
      </c>
      <c r="G4" s="108"/>
    </row>
    <row r="5" spans="1:57" ht="12.95" customHeight="1" x14ac:dyDescent="0.2">
      <c r="A5" s="109" t="s">
        <v>107</v>
      </c>
      <c r="B5" s="110"/>
      <c r="C5" s="111" t="s">
        <v>108</v>
      </c>
      <c r="D5" s="112"/>
      <c r="E5" s="110"/>
      <c r="F5" s="105" t="s">
        <v>36</v>
      </c>
      <c r="G5" s="106"/>
    </row>
    <row r="6" spans="1:57" ht="12.95" customHeight="1" x14ac:dyDescent="0.2">
      <c r="A6" s="107" t="s">
        <v>37</v>
      </c>
      <c r="B6" s="102"/>
      <c r="C6" s="103"/>
      <c r="D6" s="103"/>
      <c r="E6" s="104"/>
      <c r="F6" s="113" t="s">
        <v>38</v>
      </c>
      <c r="G6" s="114"/>
      <c r="O6" s="115"/>
    </row>
    <row r="7" spans="1:57" ht="12.95" customHeight="1" x14ac:dyDescent="0.2">
      <c r="A7" s="116" t="s">
        <v>104</v>
      </c>
      <c r="B7" s="117"/>
      <c r="C7" s="118" t="s">
        <v>105</v>
      </c>
      <c r="D7" s="119"/>
      <c r="E7" s="119"/>
      <c r="F7" s="120" t="s">
        <v>39</v>
      </c>
      <c r="G7" s="114">
        <f>IF(G6=0,,ROUND((F30+F32)/G6,1))</f>
        <v>0</v>
      </c>
    </row>
    <row r="8" spans="1:57" x14ac:dyDescent="0.2">
      <c r="A8" s="121" t="s">
        <v>40</v>
      </c>
      <c r="B8" s="105"/>
      <c r="C8" s="308"/>
      <c r="D8" s="308"/>
      <c r="E8" s="309"/>
      <c r="F8" s="122" t="s">
        <v>41</v>
      </c>
      <c r="G8" s="123"/>
      <c r="H8" s="124"/>
      <c r="I8" s="125"/>
    </row>
    <row r="9" spans="1:57" x14ac:dyDescent="0.2">
      <c r="A9" s="121" t="s">
        <v>42</v>
      </c>
      <c r="B9" s="105"/>
      <c r="C9" s="308"/>
      <c r="D9" s="308"/>
      <c r="E9" s="309"/>
      <c r="F9" s="105"/>
      <c r="G9" s="126"/>
      <c r="H9" s="127"/>
    </row>
    <row r="10" spans="1:57" x14ac:dyDescent="0.2">
      <c r="A10" s="121" t="s">
        <v>43</v>
      </c>
      <c r="B10" s="105"/>
      <c r="C10" s="308"/>
      <c r="D10" s="308"/>
      <c r="E10" s="308"/>
      <c r="F10" s="128"/>
      <c r="G10" s="129"/>
      <c r="H10" s="130"/>
    </row>
    <row r="11" spans="1:57" ht="13.5" customHeight="1" x14ac:dyDescent="0.2">
      <c r="A11" s="121" t="s">
        <v>44</v>
      </c>
      <c r="B11" s="105"/>
      <c r="C11" s="308"/>
      <c r="D11" s="308"/>
      <c r="E11" s="308"/>
      <c r="F11" s="131" t="s">
        <v>45</v>
      </c>
      <c r="G11" s="132"/>
      <c r="H11" s="127"/>
      <c r="BA11" s="133"/>
      <c r="BB11" s="133"/>
      <c r="BC11" s="133"/>
      <c r="BD11" s="133"/>
      <c r="BE11" s="133"/>
    </row>
    <row r="12" spans="1:57" ht="12.75" customHeight="1" x14ac:dyDescent="0.2">
      <c r="A12" s="134" t="s">
        <v>46</v>
      </c>
      <c r="B12" s="102"/>
      <c r="C12" s="310"/>
      <c r="D12" s="310"/>
      <c r="E12" s="310"/>
      <c r="F12" s="135" t="s">
        <v>47</v>
      </c>
      <c r="G12" s="136"/>
      <c r="H12" s="127"/>
    </row>
    <row r="13" spans="1:57" ht="28.5" customHeight="1" thickBot="1" x14ac:dyDescent="0.25">
      <c r="A13" s="137" t="s">
        <v>48</v>
      </c>
      <c r="B13" s="138"/>
      <c r="C13" s="138"/>
      <c r="D13" s="138"/>
      <c r="E13" s="139"/>
      <c r="F13" s="139"/>
      <c r="G13" s="140"/>
      <c r="H13" s="127"/>
    </row>
    <row r="14" spans="1:57" ht="17.25" customHeight="1" thickBot="1" x14ac:dyDescent="0.25">
      <c r="A14" s="141" t="s">
        <v>49</v>
      </c>
      <c r="B14" s="142"/>
      <c r="C14" s="143"/>
      <c r="D14" s="144" t="s">
        <v>50</v>
      </c>
      <c r="E14" s="145"/>
      <c r="F14" s="145"/>
      <c r="G14" s="143"/>
    </row>
    <row r="15" spans="1:57" ht="15.95" customHeight="1" x14ac:dyDescent="0.2">
      <c r="A15" s="146"/>
      <c r="B15" s="147" t="s">
        <v>51</v>
      </c>
      <c r="C15" s="148">
        <f>'SO01 SO01A Rek-1'!E9</f>
        <v>0</v>
      </c>
      <c r="D15" s="149" t="str">
        <f>'SO01 SO01A Rek-1'!A14</f>
        <v>Ztížené výrobní podmínky</v>
      </c>
      <c r="E15" s="150"/>
      <c r="F15" s="151"/>
      <c r="G15" s="148">
        <f>'SO01 SO01A Rek-1'!I14</f>
        <v>0</v>
      </c>
    </row>
    <row r="16" spans="1:57" ht="15.95" customHeight="1" x14ac:dyDescent="0.2">
      <c r="A16" s="146" t="s">
        <v>52</v>
      </c>
      <c r="B16" s="147" t="s">
        <v>53</v>
      </c>
      <c r="C16" s="148">
        <f>'SO01 SO01A Rek-1'!F9</f>
        <v>0</v>
      </c>
      <c r="D16" s="101" t="str">
        <f>'SO01 SO01A Rek-1'!A15</f>
        <v>Oborová přirážka</v>
      </c>
      <c r="E16" s="152"/>
      <c r="F16" s="153"/>
      <c r="G16" s="148">
        <f>'SO01 SO01A Rek-1'!I15</f>
        <v>0</v>
      </c>
    </row>
    <row r="17" spans="1:7" ht="15.95" customHeight="1" x14ac:dyDescent="0.2">
      <c r="A17" s="146" t="s">
        <v>54</v>
      </c>
      <c r="B17" s="147" t="s">
        <v>55</v>
      </c>
      <c r="C17" s="148">
        <f>'SO01 SO01A Rek-1'!H9</f>
        <v>0</v>
      </c>
      <c r="D17" s="101" t="str">
        <f>'SO01 SO01A Rek-1'!A16</f>
        <v>Přesun stavebních kapacit</v>
      </c>
      <c r="E17" s="152"/>
      <c r="F17" s="153"/>
      <c r="G17" s="148">
        <f>'SO01 SO01A Rek-1'!I16</f>
        <v>0</v>
      </c>
    </row>
    <row r="18" spans="1:7" ht="15.95" customHeight="1" x14ac:dyDescent="0.2">
      <c r="A18" s="154" t="s">
        <v>56</v>
      </c>
      <c r="B18" s="155" t="s">
        <v>57</v>
      </c>
      <c r="C18" s="148">
        <f>'SO01 SO01A Rek-1'!G9</f>
        <v>0</v>
      </c>
      <c r="D18" s="101" t="str">
        <f>'SO01 SO01A Rek-1'!A17</f>
        <v>Mimostaveništní doprava</v>
      </c>
      <c r="E18" s="152"/>
      <c r="F18" s="153"/>
      <c r="G18" s="148">
        <f>'SO01 SO01A Rek-1'!I17</f>
        <v>0</v>
      </c>
    </row>
    <row r="19" spans="1:7" ht="15.95" customHeight="1" x14ac:dyDescent="0.2">
      <c r="A19" s="156" t="s">
        <v>58</v>
      </c>
      <c r="B19" s="147"/>
      <c r="C19" s="148">
        <f>SUM(C15:C18)</f>
        <v>0</v>
      </c>
      <c r="D19" s="101" t="str">
        <f>'SO01 SO01A Rek-1'!A18</f>
        <v>Zařízení staveniště</v>
      </c>
      <c r="E19" s="152"/>
      <c r="F19" s="153"/>
      <c r="G19" s="148">
        <f>'SO01 SO01A Rek-1'!I18</f>
        <v>0</v>
      </c>
    </row>
    <row r="20" spans="1:7" ht="15.95" customHeight="1" x14ac:dyDescent="0.2">
      <c r="A20" s="156"/>
      <c r="B20" s="147"/>
      <c r="C20" s="148"/>
      <c r="D20" s="101" t="str">
        <f>'SO01 SO01A Rek-1'!A19</f>
        <v>Provoz investora</v>
      </c>
      <c r="E20" s="152"/>
      <c r="F20" s="153"/>
      <c r="G20" s="148">
        <f>'SO01 SO01A Rek-1'!I19</f>
        <v>0</v>
      </c>
    </row>
    <row r="21" spans="1:7" ht="15.95" customHeight="1" x14ac:dyDescent="0.2">
      <c r="A21" s="156" t="s">
        <v>29</v>
      </c>
      <c r="B21" s="147"/>
      <c r="C21" s="148">
        <f>'SO01 SO01A Rek-1'!I9</f>
        <v>0</v>
      </c>
      <c r="D21" s="101" t="str">
        <f>'SO01 SO01A Rek-1'!A20</f>
        <v>Kompletační činnost (IČD)</v>
      </c>
      <c r="E21" s="152"/>
      <c r="F21" s="153"/>
      <c r="G21" s="148">
        <f>'SO01 SO01A Rek-1'!I20</f>
        <v>0</v>
      </c>
    </row>
    <row r="22" spans="1:7" ht="15.95" customHeight="1" x14ac:dyDescent="0.2">
      <c r="A22" s="157" t="s">
        <v>59</v>
      </c>
      <c r="B22" s="127"/>
      <c r="C22" s="148">
        <f>C19+C21</f>
        <v>0</v>
      </c>
      <c r="D22" s="101" t="s">
        <v>60</v>
      </c>
      <c r="E22" s="152"/>
      <c r="F22" s="153"/>
      <c r="G22" s="148">
        <f>G23-SUM(G15:G21)</f>
        <v>0</v>
      </c>
    </row>
    <row r="23" spans="1:7" ht="15.95" customHeight="1" thickBot="1" x14ac:dyDescent="0.25">
      <c r="A23" s="306" t="s">
        <v>61</v>
      </c>
      <c r="B23" s="307"/>
      <c r="C23" s="158">
        <f>C22+G23</f>
        <v>0</v>
      </c>
      <c r="D23" s="159" t="s">
        <v>62</v>
      </c>
      <c r="E23" s="160"/>
      <c r="F23" s="161"/>
      <c r="G23" s="148">
        <f>'SO01 SO01A Rek-1'!H22</f>
        <v>0</v>
      </c>
    </row>
    <row r="24" spans="1:7" x14ac:dyDescent="0.2">
      <c r="A24" s="162" t="s">
        <v>63</v>
      </c>
      <c r="B24" s="163"/>
      <c r="C24" s="164"/>
      <c r="D24" s="163" t="s">
        <v>64</v>
      </c>
      <c r="E24" s="163"/>
      <c r="F24" s="165" t="s">
        <v>65</v>
      </c>
      <c r="G24" s="166"/>
    </row>
    <row r="25" spans="1:7" x14ac:dyDescent="0.2">
      <c r="A25" s="157" t="s">
        <v>66</v>
      </c>
      <c r="B25" s="127"/>
      <c r="C25" s="167"/>
      <c r="D25" s="127" t="s">
        <v>66</v>
      </c>
      <c r="F25" s="168" t="s">
        <v>66</v>
      </c>
      <c r="G25" s="169"/>
    </row>
    <row r="26" spans="1:7" ht="37.5" customHeight="1" x14ac:dyDescent="0.2">
      <c r="A26" s="157" t="s">
        <v>67</v>
      </c>
      <c r="B26" s="170"/>
      <c r="C26" s="167"/>
      <c r="D26" s="127" t="s">
        <v>67</v>
      </c>
      <c r="F26" s="168" t="s">
        <v>67</v>
      </c>
      <c r="G26" s="169"/>
    </row>
    <row r="27" spans="1:7" x14ac:dyDescent="0.2">
      <c r="A27" s="157"/>
      <c r="B27" s="171"/>
      <c r="C27" s="167"/>
      <c r="D27" s="127"/>
      <c r="F27" s="168"/>
      <c r="G27" s="169"/>
    </row>
    <row r="28" spans="1:7" x14ac:dyDescent="0.2">
      <c r="A28" s="157" t="s">
        <v>68</v>
      </c>
      <c r="B28" s="127"/>
      <c r="C28" s="167"/>
      <c r="D28" s="168" t="s">
        <v>69</v>
      </c>
      <c r="E28" s="167"/>
      <c r="F28" s="172" t="s">
        <v>69</v>
      </c>
      <c r="G28" s="169"/>
    </row>
    <row r="29" spans="1:7" ht="69" customHeight="1" x14ac:dyDescent="0.2">
      <c r="A29" s="157"/>
      <c r="B29" s="127"/>
      <c r="C29" s="173"/>
      <c r="D29" s="174"/>
      <c r="E29" s="173"/>
      <c r="F29" s="127"/>
      <c r="G29" s="169"/>
    </row>
    <row r="30" spans="1:7" x14ac:dyDescent="0.2">
      <c r="A30" s="175" t="s">
        <v>11</v>
      </c>
      <c r="B30" s="176"/>
      <c r="C30" s="177">
        <v>21</v>
      </c>
      <c r="D30" s="176" t="s">
        <v>70</v>
      </c>
      <c r="E30" s="178"/>
      <c r="F30" s="312">
        <f>C23-F32</f>
        <v>0</v>
      </c>
      <c r="G30" s="313"/>
    </row>
    <row r="31" spans="1:7" x14ac:dyDescent="0.2">
      <c r="A31" s="175" t="s">
        <v>71</v>
      </c>
      <c r="B31" s="176"/>
      <c r="C31" s="177">
        <f>C30</f>
        <v>21</v>
      </c>
      <c r="D31" s="176" t="s">
        <v>72</v>
      </c>
      <c r="E31" s="178"/>
      <c r="F31" s="312">
        <f>ROUND(PRODUCT(F30,C31/100),0)</f>
        <v>0</v>
      </c>
      <c r="G31" s="313"/>
    </row>
    <row r="32" spans="1:7" x14ac:dyDescent="0.2">
      <c r="A32" s="175" t="s">
        <v>11</v>
      </c>
      <c r="B32" s="176"/>
      <c r="C32" s="177">
        <v>0</v>
      </c>
      <c r="D32" s="176" t="s">
        <v>72</v>
      </c>
      <c r="E32" s="178"/>
      <c r="F32" s="312">
        <v>0</v>
      </c>
      <c r="G32" s="313"/>
    </row>
    <row r="33" spans="1:8" x14ac:dyDescent="0.2">
      <c r="A33" s="175" t="s">
        <v>71</v>
      </c>
      <c r="B33" s="179"/>
      <c r="C33" s="180">
        <f>C32</f>
        <v>0</v>
      </c>
      <c r="D33" s="176" t="s">
        <v>72</v>
      </c>
      <c r="E33" s="153"/>
      <c r="F33" s="312">
        <f>ROUND(PRODUCT(F32,C33/100),0)</f>
        <v>0</v>
      </c>
      <c r="G33" s="313"/>
    </row>
    <row r="34" spans="1:8" s="184" customFormat="1" ht="19.5" customHeight="1" thickBot="1" x14ac:dyDescent="0.3">
      <c r="A34" s="181" t="s">
        <v>73</v>
      </c>
      <c r="B34" s="182"/>
      <c r="C34" s="182"/>
      <c r="D34" s="182"/>
      <c r="E34" s="183"/>
      <c r="F34" s="314">
        <f>ROUND(SUM(F30:F33),0)</f>
        <v>0</v>
      </c>
      <c r="G34" s="315"/>
    </row>
    <row r="36" spans="1:8" x14ac:dyDescent="0.2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 x14ac:dyDescent="0.2">
      <c r="A37" s="2"/>
      <c r="B37" s="316"/>
      <c r="C37" s="316"/>
      <c r="D37" s="316"/>
      <c r="E37" s="316"/>
      <c r="F37" s="316"/>
      <c r="G37" s="316"/>
      <c r="H37" s="1" t="s">
        <v>1</v>
      </c>
    </row>
    <row r="38" spans="1:8" ht="12.75" customHeight="1" x14ac:dyDescent="0.2">
      <c r="A38" s="185"/>
      <c r="B38" s="316"/>
      <c r="C38" s="316"/>
      <c r="D38" s="316"/>
      <c r="E38" s="316"/>
      <c r="F38" s="316"/>
      <c r="G38" s="316"/>
      <c r="H38" s="1" t="s">
        <v>1</v>
      </c>
    </row>
    <row r="39" spans="1:8" x14ac:dyDescent="0.2">
      <c r="A39" s="185"/>
      <c r="B39" s="316"/>
      <c r="C39" s="316"/>
      <c r="D39" s="316"/>
      <c r="E39" s="316"/>
      <c r="F39" s="316"/>
      <c r="G39" s="316"/>
      <c r="H39" s="1" t="s">
        <v>1</v>
      </c>
    </row>
    <row r="40" spans="1:8" x14ac:dyDescent="0.2">
      <c r="A40" s="185"/>
      <c r="B40" s="316"/>
      <c r="C40" s="316"/>
      <c r="D40" s="316"/>
      <c r="E40" s="316"/>
      <c r="F40" s="316"/>
      <c r="G40" s="316"/>
      <c r="H40" s="1" t="s">
        <v>1</v>
      </c>
    </row>
    <row r="41" spans="1:8" x14ac:dyDescent="0.2">
      <c r="A41" s="185"/>
      <c r="B41" s="316"/>
      <c r="C41" s="316"/>
      <c r="D41" s="316"/>
      <c r="E41" s="316"/>
      <c r="F41" s="316"/>
      <c r="G41" s="316"/>
      <c r="H41" s="1" t="s">
        <v>1</v>
      </c>
    </row>
    <row r="42" spans="1:8" x14ac:dyDescent="0.2">
      <c r="A42" s="185"/>
      <c r="B42" s="316"/>
      <c r="C42" s="316"/>
      <c r="D42" s="316"/>
      <c r="E42" s="316"/>
      <c r="F42" s="316"/>
      <c r="G42" s="316"/>
      <c r="H42" s="1" t="s">
        <v>1</v>
      </c>
    </row>
    <row r="43" spans="1:8" x14ac:dyDescent="0.2">
      <c r="A43" s="185"/>
      <c r="B43" s="316"/>
      <c r="C43" s="316"/>
      <c r="D43" s="316"/>
      <c r="E43" s="316"/>
      <c r="F43" s="316"/>
      <c r="G43" s="316"/>
      <c r="H43" s="1" t="s">
        <v>1</v>
      </c>
    </row>
    <row r="44" spans="1:8" ht="12.75" customHeight="1" x14ac:dyDescent="0.2">
      <c r="A44" s="185"/>
      <c r="B44" s="316"/>
      <c r="C44" s="316"/>
      <c r="D44" s="316"/>
      <c r="E44" s="316"/>
      <c r="F44" s="316"/>
      <c r="G44" s="316"/>
      <c r="H44" s="1" t="s">
        <v>1</v>
      </c>
    </row>
    <row r="45" spans="1:8" ht="12.75" customHeight="1" x14ac:dyDescent="0.2">
      <c r="A45" s="185"/>
      <c r="B45" s="316"/>
      <c r="C45" s="316"/>
      <c r="D45" s="316"/>
      <c r="E45" s="316"/>
      <c r="F45" s="316"/>
      <c r="G45" s="316"/>
      <c r="H45" s="1" t="s">
        <v>1</v>
      </c>
    </row>
    <row r="46" spans="1:8" x14ac:dyDescent="0.2">
      <c r="B46" s="311"/>
      <c r="C46" s="311"/>
      <c r="D46" s="311"/>
      <c r="E46" s="311"/>
      <c r="F46" s="311"/>
      <c r="G46" s="311"/>
    </row>
    <row r="47" spans="1:8" x14ac:dyDescent="0.2">
      <c r="B47" s="311"/>
      <c r="C47" s="311"/>
      <c r="D47" s="311"/>
      <c r="E47" s="311"/>
      <c r="F47" s="311"/>
      <c r="G47" s="311"/>
    </row>
    <row r="48" spans="1:8" x14ac:dyDescent="0.2">
      <c r="B48" s="311"/>
      <c r="C48" s="311"/>
      <c r="D48" s="311"/>
      <c r="E48" s="311"/>
      <c r="F48" s="311"/>
      <c r="G48" s="311"/>
    </row>
    <row r="49" spans="2:7" x14ac:dyDescent="0.2">
      <c r="B49" s="311"/>
      <c r="C49" s="311"/>
      <c r="D49" s="311"/>
      <c r="E49" s="311"/>
      <c r="F49" s="311"/>
      <c r="G49" s="311"/>
    </row>
    <row r="50" spans="2:7" x14ac:dyDescent="0.2">
      <c r="B50" s="311"/>
      <c r="C50" s="311"/>
      <c r="D50" s="311"/>
      <c r="E50" s="311"/>
      <c r="F50" s="311"/>
      <c r="G50" s="311"/>
    </row>
    <row r="51" spans="2:7" x14ac:dyDescent="0.2">
      <c r="B51" s="311"/>
      <c r="C51" s="311"/>
      <c r="D51" s="311"/>
      <c r="E51" s="311"/>
      <c r="F51" s="311"/>
      <c r="G51" s="311"/>
    </row>
  </sheetData>
  <mergeCells count="18"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  <mergeCell ref="A23:B23"/>
    <mergeCell ref="C8:E8"/>
    <mergeCell ref="C9:E9"/>
    <mergeCell ref="C10:E10"/>
    <mergeCell ref="C11:E11"/>
    <mergeCell ref="C12:E1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3"/>
  <dimension ref="A1:BE73"/>
  <sheetViews>
    <sheetView workbookViewId="0">
      <selection sqref="A1:B1"/>
    </sheetView>
  </sheetViews>
  <sheetFormatPr defaultColWidth="9.140625"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 x14ac:dyDescent="0.2">
      <c r="A1" s="317" t="s">
        <v>2</v>
      </c>
      <c r="B1" s="318"/>
      <c r="C1" s="186" t="s">
        <v>106</v>
      </c>
      <c r="D1" s="187"/>
      <c r="E1" s="188"/>
      <c r="F1" s="187"/>
      <c r="G1" s="189" t="s">
        <v>75</v>
      </c>
      <c r="H1" s="190" t="s">
        <v>110</v>
      </c>
      <c r="I1" s="191"/>
    </row>
    <row r="2" spans="1:57" ht="13.5" thickBot="1" x14ac:dyDescent="0.25">
      <c r="A2" s="319" t="s">
        <v>76</v>
      </c>
      <c r="B2" s="320"/>
      <c r="C2" s="192" t="s">
        <v>109</v>
      </c>
      <c r="D2" s="193"/>
      <c r="E2" s="194"/>
      <c r="F2" s="193"/>
      <c r="G2" s="321" t="s">
        <v>111</v>
      </c>
      <c r="H2" s="322"/>
      <c r="I2" s="323"/>
    </row>
    <row r="3" spans="1:57" ht="13.5" thickTop="1" x14ac:dyDescent="0.2">
      <c r="F3" s="127"/>
    </row>
    <row r="4" spans="1:57" ht="19.5" customHeight="1" x14ac:dyDescent="0.25">
      <c r="A4" s="195" t="s">
        <v>77</v>
      </c>
      <c r="B4" s="196"/>
      <c r="C4" s="196"/>
      <c r="D4" s="196"/>
      <c r="E4" s="197"/>
      <c r="F4" s="196"/>
      <c r="G4" s="196"/>
      <c r="H4" s="196"/>
      <c r="I4" s="196"/>
    </row>
    <row r="5" spans="1:57" ht="13.5" thickBot="1" x14ac:dyDescent="0.25"/>
    <row r="6" spans="1:57" s="127" customFormat="1" ht="13.5" thickBot="1" x14ac:dyDescent="0.25">
      <c r="A6" s="198"/>
      <c r="B6" s="199" t="s">
        <v>78</v>
      </c>
      <c r="C6" s="199"/>
      <c r="D6" s="200"/>
      <c r="E6" s="201" t="s">
        <v>25</v>
      </c>
      <c r="F6" s="202" t="s">
        <v>26</v>
      </c>
      <c r="G6" s="202" t="s">
        <v>27</v>
      </c>
      <c r="H6" s="202" t="s">
        <v>28</v>
      </c>
      <c r="I6" s="203" t="s">
        <v>29</v>
      </c>
    </row>
    <row r="7" spans="1:57" s="127" customFormat="1" x14ac:dyDescent="0.2">
      <c r="A7" s="293" t="str">
        <f>'SO01 SO01A Pol-1'!B7</f>
        <v>1</v>
      </c>
      <c r="B7" s="62" t="str">
        <f>'SO01 SO01A Pol-1'!C7</f>
        <v>Vedlejší náklady</v>
      </c>
      <c r="D7" s="204"/>
      <c r="E7" s="294">
        <f>'SO01 SO01A Pol-1'!BA11</f>
        <v>0</v>
      </c>
      <c r="F7" s="295">
        <f>'SO01 SO01A Pol-1'!BB11</f>
        <v>0</v>
      </c>
      <c r="G7" s="295">
        <f>'SO01 SO01A Pol-1'!BC11</f>
        <v>0</v>
      </c>
      <c r="H7" s="295">
        <f>'SO01 SO01A Pol-1'!BD11</f>
        <v>0</v>
      </c>
      <c r="I7" s="296">
        <f>'SO01 SO01A Pol-1'!BE11</f>
        <v>0</v>
      </c>
    </row>
    <row r="8" spans="1:57" s="127" customFormat="1" ht="13.5" thickBot="1" x14ac:dyDescent="0.25">
      <c r="A8" s="293" t="str">
        <f>'SO01 SO01A Pol-1'!B12</f>
        <v>11</v>
      </c>
      <c r="B8" s="62" t="str">
        <f>'SO01 SO01A Pol-1'!C12</f>
        <v>Vedlejší náklady</v>
      </c>
      <c r="D8" s="204"/>
      <c r="E8" s="294">
        <f>'SO01 SO01A Pol-1'!BA14</f>
        <v>0</v>
      </c>
      <c r="F8" s="295">
        <f>'SO01 SO01A Pol-1'!BB14</f>
        <v>0</v>
      </c>
      <c r="G8" s="295">
        <f>'SO01 SO01A Pol-1'!BC14</f>
        <v>0</v>
      </c>
      <c r="H8" s="295">
        <f>'SO01 SO01A Pol-1'!BD14</f>
        <v>0</v>
      </c>
      <c r="I8" s="296">
        <f>'SO01 SO01A Pol-1'!BE14</f>
        <v>0</v>
      </c>
    </row>
    <row r="9" spans="1:57" s="14" customFormat="1" ht="13.5" thickBot="1" x14ac:dyDescent="0.25">
      <c r="A9" s="205"/>
      <c r="B9" s="206" t="s">
        <v>79</v>
      </c>
      <c r="C9" s="206"/>
      <c r="D9" s="207"/>
      <c r="E9" s="208">
        <f>SUM(E7:E8)</f>
        <v>0</v>
      </c>
      <c r="F9" s="209">
        <f>SUM(F7:F8)</f>
        <v>0</v>
      </c>
      <c r="G9" s="209">
        <f>SUM(G7:G8)</f>
        <v>0</v>
      </c>
      <c r="H9" s="209">
        <f>SUM(H7:H8)</f>
        <v>0</v>
      </c>
      <c r="I9" s="210">
        <f>SUM(I7:I8)</f>
        <v>0</v>
      </c>
    </row>
    <row r="10" spans="1:57" x14ac:dyDescent="0.2">
      <c r="A10" s="127"/>
      <c r="B10" s="127"/>
      <c r="C10" s="127"/>
      <c r="D10" s="127"/>
      <c r="E10" s="127"/>
      <c r="F10" s="127"/>
      <c r="G10" s="127"/>
      <c r="H10" s="127"/>
      <c r="I10" s="127"/>
    </row>
    <row r="11" spans="1:57" ht="19.5" customHeight="1" x14ac:dyDescent="0.25">
      <c r="A11" s="196" t="s">
        <v>80</v>
      </c>
      <c r="B11" s="196"/>
      <c r="C11" s="196"/>
      <c r="D11" s="196"/>
      <c r="E11" s="196"/>
      <c r="F11" s="196"/>
      <c r="G11" s="211"/>
      <c r="H11" s="196"/>
      <c r="I11" s="196"/>
      <c r="BA11" s="133"/>
      <c r="BB11" s="133"/>
      <c r="BC11" s="133"/>
      <c r="BD11" s="133"/>
      <c r="BE11" s="133"/>
    </row>
    <row r="12" spans="1:57" ht="13.5" thickBot="1" x14ac:dyDescent="0.25"/>
    <row r="13" spans="1:57" x14ac:dyDescent="0.2">
      <c r="A13" s="162" t="s">
        <v>81</v>
      </c>
      <c r="B13" s="163"/>
      <c r="C13" s="163"/>
      <c r="D13" s="212"/>
      <c r="E13" s="213" t="s">
        <v>82</v>
      </c>
      <c r="F13" s="214" t="s">
        <v>12</v>
      </c>
      <c r="G13" s="215" t="s">
        <v>83</v>
      </c>
      <c r="H13" s="216"/>
      <c r="I13" s="217" t="s">
        <v>82</v>
      </c>
    </row>
    <row r="14" spans="1:57" x14ac:dyDescent="0.2">
      <c r="A14" s="156" t="s">
        <v>125</v>
      </c>
      <c r="B14" s="147"/>
      <c r="C14" s="147"/>
      <c r="D14" s="218"/>
      <c r="E14" s="219"/>
      <c r="F14" s="220"/>
      <c r="G14" s="221">
        <v>0</v>
      </c>
      <c r="H14" s="222"/>
      <c r="I14" s="223">
        <f t="shared" ref="I14:I21" si="0">E14+F14*G14/100</f>
        <v>0</v>
      </c>
      <c r="BA14" s="1">
        <v>0</v>
      </c>
    </row>
    <row r="15" spans="1:57" x14ac:dyDescent="0.2">
      <c r="A15" s="156" t="s">
        <v>126</v>
      </c>
      <c r="B15" s="147"/>
      <c r="C15" s="147"/>
      <c r="D15" s="218"/>
      <c r="E15" s="219"/>
      <c r="F15" s="220"/>
      <c r="G15" s="221">
        <v>0</v>
      </c>
      <c r="H15" s="222"/>
      <c r="I15" s="223">
        <f t="shared" si="0"/>
        <v>0</v>
      </c>
      <c r="BA15" s="1">
        <v>0</v>
      </c>
    </row>
    <row r="16" spans="1:57" x14ac:dyDescent="0.2">
      <c r="A16" s="156" t="s">
        <v>127</v>
      </c>
      <c r="B16" s="147"/>
      <c r="C16" s="147"/>
      <c r="D16" s="218"/>
      <c r="E16" s="219"/>
      <c r="F16" s="220"/>
      <c r="G16" s="221">
        <v>0</v>
      </c>
      <c r="H16" s="222"/>
      <c r="I16" s="223">
        <f t="shared" si="0"/>
        <v>0</v>
      </c>
      <c r="BA16" s="1">
        <v>0</v>
      </c>
    </row>
    <row r="17" spans="1:53" x14ac:dyDescent="0.2">
      <c r="A17" s="156" t="s">
        <v>128</v>
      </c>
      <c r="B17" s="147"/>
      <c r="C17" s="147"/>
      <c r="D17" s="218"/>
      <c r="E17" s="219"/>
      <c r="F17" s="220"/>
      <c r="G17" s="221">
        <v>0</v>
      </c>
      <c r="H17" s="222"/>
      <c r="I17" s="223">
        <f t="shared" si="0"/>
        <v>0</v>
      </c>
      <c r="BA17" s="1">
        <v>0</v>
      </c>
    </row>
    <row r="18" spans="1:53" x14ac:dyDescent="0.2">
      <c r="A18" s="156" t="s">
        <v>129</v>
      </c>
      <c r="B18" s="147"/>
      <c r="C18" s="147"/>
      <c r="D18" s="218"/>
      <c r="E18" s="219"/>
      <c r="F18" s="220"/>
      <c r="G18" s="221">
        <v>0</v>
      </c>
      <c r="H18" s="222"/>
      <c r="I18" s="223">
        <f t="shared" si="0"/>
        <v>0</v>
      </c>
      <c r="BA18" s="1">
        <v>1</v>
      </c>
    </row>
    <row r="19" spans="1:53" x14ac:dyDescent="0.2">
      <c r="A19" s="156" t="s">
        <v>130</v>
      </c>
      <c r="B19" s="147"/>
      <c r="C19" s="147"/>
      <c r="D19" s="218"/>
      <c r="E19" s="219"/>
      <c r="F19" s="220"/>
      <c r="G19" s="221">
        <v>0</v>
      </c>
      <c r="H19" s="222"/>
      <c r="I19" s="223">
        <f t="shared" si="0"/>
        <v>0</v>
      </c>
      <c r="BA19" s="1">
        <v>1</v>
      </c>
    </row>
    <row r="20" spans="1:53" x14ac:dyDescent="0.2">
      <c r="A20" s="156" t="s">
        <v>131</v>
      </c>
      <c r="B20" s="147"/>
      <c r="C20" s="147"/>
      <c r="D20" s="218"/>
      <c r="E20" s="219"/>
      <c r="F20" s="220"/>
      <c r="G20" s="221">
        <v>0</v>
      </c>
      <c r="H20" s="222"/>
      <c r="I20" s="223">
        <f t="shared" si="0"/>
        <v>0</v>
      </c>
      <c r="BA20" s="1">
        <v>2</v>
      </c>
    </row>
    <row r="21" spans="1:53" x14ac:dyDescent="0.2">
      <c r="A21" s="156" t="s">
        <v>132</v>
      </c>
      <c r="B21" s="147"/>
      <c r="C21" s="147"/>
      <c r="D21" s="218"/>
      <c r="E21" s="219"/>
      <c r="F21" s="220"/>
      <c r="G21" s="221">
        <v>0</v>
      </c>
      <c r="H21" s="222"/>
      <c r="I21" s="223">
        <f t="shared" si="0"/>
        <v>0</v>
      </c>
      <c r="BA21" s="1">
        <v>2</v>
      </c>
    </row>
    <row r="22" spans="1:53" ht="13.5" thickBot="1" x14ac:dyDescent="0.25">
      <c r="A22" s="224"/>
      <c r="B22" s="225" t="s">
        <v>84</v>
      </c>
      <c r="C22" s="226"/>
      <c r="D22" s="227"/>
      <c r="E22" s="228"/>
      <c r="F22" s="229"/>
      <c r="G22" s="229"/>
      <c r="H22" s="324">
        <f>SUM(I14:I21)</f>
        <v>0</v>
      </c>
      <c r="I22" s="325"/>
    </row>
    <row r="24" spans="1:53" x14ac:dyDescent="0.2">
      <c r="B24" s="14"/>
      <c r="F24" s="230"/>
      <c r="G24" s="231"/>
      <c r="H24" s="231"/>
      <c r="I24" s="46"/>
    </row>
    <row r="25" spans="1:53" x14ac:dyDescent="0.2">
      <c r="F25" s="230"/>
      <c r="G25" s="231"/>
      <c r="H25" s="231"/>
      <c r="I25" s="46"/>
    </row>
    <row r="26" spans="1:53" x14ac:dyDescent="0.2">
      <c r="F26" s="230"/>
      <c r="G26" s="231"/>
      <c r="H26" s="231"/>
      <c r="I26" s="46"/>
    </row>
    <row r="27" spans="1:53" x14ac:dyDescent="0.2">
      <c r="F27" s="230"/>
      <c r="G27" s="231"/>
      <c r="H27" s="231"/>
      <c r="I27" s="46"/>
    </row>
    <row r="28" spans="1:53" x14ac:dyDescent="0.2">
      <c r="F28" s="230"/>
      <c r="G28" s="231"/>
      <c r="H28" s="231"/>
      <c r="I28" s="46"/>
    </row>
    <row r="29" spans="1:53" x14ac:dyDescent="0.2">
      <c r="F29" s="230"/>
      <c r="G29" s="231"/>
      <c r="H29" s="231"/>
      <c r="I29" s="46"/>
    </row>
    <row r="30" spans="1:53" x14ac:dyDescent="0.2">
      <c r="F30" s="230"/>
      <c r="G30" s="231"/>
      <c r="H30" s="231"/>
      <c r="I30" s="46"/>
    </row>
    <row r="31" spans="1:53" x14ac:dyDescent="0.2">
      <c r="F31" s="230"/>
      <c r="G31" s="231"/>
      <c r="H31" s="231"/>
      <c r="I31" s="46"/>
    </row>
    <row r="32" spans="1:53" x14ac:dyDescent="0.2">
      <c r="F32" s="230"/>
      <c r="G32" s="231"/>
      <c r="H32" s="231"/>
      <c r="I32" s="46"/>
    </row>
    <row r="33" spans="6:9" x14ac:dyDescent="0.2">
      <c r="F33" s="230"/>
      <c r="G33" s="231"/>
      <c r="H33" s="231"/>
      <c r="I33" s="46"/>
    </row>
    <row r="34" spans="6:9" x14ac:dyDescent="0.2">
      <c r="F34" s="230"/>
      <c r="G34" s="231"/>
      <c r="H34" s="231"/>
      <c r="I34" s="46"/>
    </row>
    <row r="35" spans="6:9" x14ac:dyDescent="0.2">
      <c r="F35" s="230"/>
      <c r="G35" s="231"/>
      <c r="H35" s="231"/>
      <c r="I35" s="46"/>
    </row>
    <row r="36" spans="6:9" x14ac:dyDescent="0.2">
      <c r="F36" s="230"/>
      <c r="G36" s="231"/>
      <c r="H36" s="231"/>
      <c r="I36" s="46"/>
    </row>
    <row r="37" spans="6:9" x14ac:dyDescent="0.2">
      <c r="F37" s="230"/>
      <c r="G37" s="231"/>
      <c r="H37" s="231"/>
      <c r="I37" s="46"/>
    </row>
    <row r="38" spans="6:9" x14ac:dyDescent="0.2">
      <c r="F38" s="230"/>
      <c r="G38" s="231"/>
      <c r="H38" s="231"/>
      <c r="I38" s="46"/>
    </row>
    <row r="39" spans="6:9" x14ac:dyDescent="0.2">
      <c r="F39" s="230"/>
      <c r="G39" s="231"/>
      <c r="H39" s="231"/>
      <c r="I39" s="46"/>
    </row>
    <row r="40" spans="6:9" x14ac:dyDescent="0.2">
      <c r="F40" s="230"/>
      <c r="G40" s="231"/>
      <c r="H40" s="231"/>
      <c r="I40" s="46"/>
    </row>
    <row r="41" spans="6:9" x14ac:dyDescent="0.2">
      <c r="F41" s="230"/>
      <c r="G41" s="231"/>
      <c r="H41" s="231"/>
      <c r="I41" s="46"/>
    </row>
    <row r="42" spans="6:9" x14ac:dyDescent="0.2">
      <c r="F42" s="230"/>
      <c r="G42" s="231"/>
      <c r="H42" s="231"/>
      <c r="I42" s="46"/>
    </row>
    <row r="43" spans="6:9" x14ac:dyDescent="0.2">
      <c r="F43" s="230"/>
      <c r="G43" s="231"/>
      <c r="H43" s="231"/>
      <c r="I43" s="46"/>
    </row>
    <row r="44" spans="6:9" x14ac:dyDescent="0.2">
      <c r="F44" s="230"/>
      <c r="G44" s="231"/>
      <c r="H44" s="231"/>
      <c r="I44" s="46"/>
    </row>
    <row r="45" spans="6:9" x14ac:dyDescent="0.2">
      <c r="F45" s="230"/>
      <c r="G45" s="231"/>
      <c r="H45" s="231"/>
      <c r="I45" s="46"/>
    </row>
    <row r="46" spans="6:9" x14ac:dyDescent="0.2">
      <c r="F46" s="230"/>
      <c r="G46" s="231"/>
      <c r="H46" s="231"/>
      <c r="I46" s="46"/>
    </row>
    <row r="47" spans="6:9" x14ac:dyDescent="0.2">
      <c r="F47" s="230"/>
      <c r="G47" s="231"/>
      <c r="H47" s="231"/>
      <c r="I47" s="46"/>
    </row>
    <row r="48" spans="6:9" x14ac:dyDescent="0.2">
      <c r="F48" s="230"/>
      <c r="G48" s="231"/>
      <c r="H48" s="231"/>
      <c r="I48" s="46"/>
    </row>
    <row r="49" spans="6:9" x14ac:dyDescent="0.2">
      <c r="F49" s="230"/>
      <c r="G49" s="231"/>
      <c r="H49" s="231"/>
      <c r="I49" s="46"/>
    </row>
    <row r="50" spans="6:9" x14ac:dyDescent="0.2">
      <c r="F50" s="230"/>
      <c r="G50" s="231"/>
      <c r="H50" s="231"/>
      <c r="I50" s="46"/>
    </row>
    <row r="51" spans="6:9" x14ac:dyDescent="0.2">
      <c r="F51" s="230"/>
      <c r="G51" s="231"/>
      <c r="H51" s="231"/>
      <c r="I51" s="46"/>
    </row>
    <row r="52" spans="6:9" x14ac:dyDescent="0.2">
      <c r="F52" s="230"/>
      <c r="G52" s="231"/>
      <c r="H52" s="231"/>
      <c r="I52" s="46"/>
    </row>
    <row r="53" spans="6:9" x14ac:dyDescent="0.2">
      <c r="F53" s="230"/>
      <c r="G53" s="231"/>
      <c r="H53" s="231"/>
      <c r="I53" s="46"/>
    </row>
    <row r="54" spans="6:9" x14ac:dyDescent="0.2">
      <c r="F54" s="230"/>
      <c r="G54" s="231"/>
      <c r="H54" s="231"/>
      <c r="I54" s="46"/>
    </row>
    <row r="55" spans="6:9" x14ac:dyDescent="0.2">
      <c r="F55" s="230"/>
      <c r="G55" s="231"/>
      <c r="H55" s="231"/>
      <c r="I55" s="46"/>
    </row>
    <row r="56" spans="6:9" x14ac:dyDescent="0.2">
      <c r="F56" s="230"/>
      <c r="G56" s="231"/>
      <c r="H56" s="231"/>
      <c r="I56" s="46"/>
    </row>
    <row r="57" spans="6:9" x14ac:dyDescent="0.2">
      <c r="F57" s="230"/>
      <c r="G57" s="231"/>
      <c r="H57" s="231"/>
      <c r="I57" s="46"/>
    </row>
    <row r="58" spans="6:9" x14ac:dyDescent="0.2">
      <c r="F58" s="230"/>
      <c r="G58" s="231"/>
      <c r="H58" s="231"/>
      <c r="I58" s="46"/>
    </row>
    <row r="59" spans="6:9" x14ac:dyDescent="0.2">
      <c r="F59" s="230"/>
      <c r="G59" s="231"/>
      <c r="H59" s="231"/>
      <c r="I59" s="46"/>
    </row>
    <row r="60" spans="6:9" x14ac:dyDescent="0.2">
      <c r="F60" s="230"/>
      <c r="G60" s="231"/>
      <c r="H60" s="231"/>
      <c r="I60" s="46"/>
    </row>
    <row r="61" spans="6:9" x14ac:dyDescent="0.2">
      <c r="F61" s="230"/>
      <c r="G61" s="231"/>
      <c r="H61" s="231"/>
      <c r="I61" s="46"/>
    </row>
    <row r="62" spans="6:9" x14ac:dyDescent="0.2">
      <c r="F62" s="230"/>
      <c r="G62" s="231"/>
      <c r="H62" s="231"/>
      <c r="I62" s="46"/>
    </row>
    <row r="63" spans="6:9" x14ac:dyDescent="0.2">
      <c r="F63" s="230"/>
      <c r="G63" s="231"/>
      <c r="H63" s="231"/>
      <c r="I63" s="46"/>
    </row>
    <row r="64" spans="6:9" x14ac:dyDescent="0.2">
      <c r="F64" s="230"/>
      <c r="G64" s="231"/>
      <c r="H64" s="231"/>
      <c r="I64" s="46"/>
    </row>
    <row r="65" spans="6:9" x14ac:dyDescent="0.2">
      <c r="F65" s="230"/>
      <c r="G65" s="231"/>
      <c r="H65" s="231"/>
      <c r="I65" s="46"/>
    </row>
    <row r="66" spans="6:9" x14ac:dyDescent="0.2">
      <c r="F66" s="230"/>
      <c r="G66" s="231"/>
      <c r="H66" s="231"/>
      <c r="I66" s="46"/>
    </row>
    <row r="67" spans="6:9" x14ac:dyDescent="0.2">
      <c r="F67" s="230"/>
      <c r="G67" s="231"/>
      <c r="H67" s="231"/>
      <c r="I67" s="46"/>
    </row>
    <row r="68" spans="6:9" x14ac:dyDescent="0.2">
      <c r="F68" s="230"/>
      <c r="G68" s="231"/>
      <c r="H68" s="231"/>
      <c r="I68" s="46"/>
    </row>
    <row r="69" spans="6:9" x14ac:dyDescent="0.2">
      <c r="F69" s="230"/>
      <c r="G69" s="231"/>
      <c r="H69" s="231"/>
      <c r="I69" s="46"/>
    </row>
    <row r="70" spans="6:9" x14ac:dyDescent="0.2">
      <c r="F70" s="230"/>
      <c r="G70" s="231"/>
      <c r="H70" s="231"/>
      <c r="I70" s="46"/>
    </row>
    <row r="71" spans="6:9" x14ac:dyDescent="0.2">
      <c r="F71" s="230"/>
      <c r="G71" s="231"/>
      <c r="H71" s="231"/>
      <c r="I71" s="46"/>
    </row>
    <row r="72" spans="6:9" x14ac:dyDescent="0.2">
      <c r="F72" s="230"/>
      <c r="G72" s="231"/>
      <c r="H72" s="231"/>
      <c r="I72" s="46"/>
    </row>
    <row r="73" spans="6:9" x14ac:dyDescent="0.2">
      <c r="F73" s="230"/>
      <c r="G73" s="231"/>
      <c r="H73" s="231"/>
      <c r="I73" s="46"/>
    </row>
  </sheetData>
  <mergeCells count="4">
    <mergeCell ref="A1:B1"/>
    <mergeCell ref="A2:B2"/>
    <mergeCell ref="G2:I2"/>
    <mergeCell ref="H22:I2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CB87"/>
  <sheetViews>
    <sheetView showGridLines="0" showZeros="0" zoomScaleNormal="100" zoomScaleSheetLayoutView="100" workbookViewId="0">
      <selection activeCell="J1" sqref="J1:J65536 K1:K65536"/>
    </sheetView>
  </sheetViews>
  <sheetFormatPr defaultColWidth="9.140625" defaultRowHeight="12.75" x14ac:dyDescent="0.2"/>
  <cols>
    <col min="1" max="1" width="4.42578125" style="232" customWidth="1"/>
    <col min="2" max="2" width="11.5703125" style="232" customWidth="1"/>
    <col min="3" max="3" width="40.42578125" style="232" customWidth="1"/>
    <col min="4" max="4" width="5.5703125" style="232" customWidth="1"/>
    <col min="5" max="5" width="8.5703125" style="242" customWidth="1"/>
    <col min="6" max="6" width="9.85546875" style="232" customWidth="1"/>
    <col min="7" max="7" width="13.85546875" style="232" customWidth="1"/>
    <col min="8" max="8" width="11.7109375" style="232" hidden="1" customWidth="1"/>
    <col min="9" max="9" width="11.5703125" style="232" hidden="1" customWidth="1"/>
    <col min="10" max="10" width="11" style="232" hidden="1" customWidth="1"/>
    <col min="11" max="11" width="10.42578125" style="232" hidden="1" customWidth="1"/>
    <col min="12" max="12" width="75.28515625" style="232" customWidth="1"/>
    <col min="13" max="13" width="45.28515625" style="232" customWidth="1"/>
    <col min="14" max="16384" width="9.140625" style="232"/>
  </cols>
  <sheetData>
    <row r="1" spans="1:80" ht="15.75" x14ac:dyDescent="0.25">
      <c r="A1" s="326" t="s">
        <v>103</v>
      </c>
      <c r="B1" s="326"/>
      <c r="C1" s="326"/>
      <c r="D1" s="326"/>
      <c r="E1" s="326"/>
      <c r="F1" s="326"/>
      <c r="G1" s="326"/>
    </row>
    <row r="2" spans="1:80" ht="14.25" customHeight="1" thickBot="1" x14ac:dyDescent="0.25">
      <c r="B2" s="233"/>
      <c r="C2" s="234"/>
      <c r="D2" s="234"/>
      <c r="E2" s="235"/>
      <c r="F2" s="234"/>
      <c r="G2" s="234"/>
    </row>
    <row r="3" spans="1:80" ht="13.5" thickTop="1" x14ac:dyDescent="0.2">
      <c r="A3" s="317" t="s">
        <v>2</v>
      </c>
      <c r="B3" s="318"/>
      <c r="C3" s="186" t="s">
        <v>106</v>
      </c>
      <c r="D3" s="236"/>
      <c r="E3" s="237" t="s">
        <v>85</v>
      </c>
      <c r="F3" s="238" t="str">
        <f>'SO01 SO01A Rek-1'!H1</f>
        <v>SO01A</v>
      </c>
      <c r="G3" s="239"/>
    </row>
    <row r="4" spans="1:80" ht="13.5" thickBot="1" x14ac:dyDescent="0.25">
      <c r="A4" s="327" t="s">
        <v>76</v>
      </c>
      <c r="B4" s="320"/>
      <c r="C4" s="192" t="s">
        <v>109</v>
      </c>
      <c r="D4" s="240"/>
      <c r="E4" s="328" t="str">
        <f>'SO01 SO01A Rek-1'!G2</f>
        <v>Vedlejší a ostatní náklady</v>
      </c>
      <c r="F4" s="329"/>
      <c r="G4" s="330"/>
    </row>
    <row r="5" spans="1:80" ht="13.5" thickTop="1" x14ac:dyDescent="0.2">
      <c r="A5" s="241"/>
      <c r="G5" s="243"/>
    </row>
    <row r="6" spans="1:80" ht="27" customHeight="1" x14ac:dyDescent="0.2">
      <c r="A6" s="244" t="s">
        <v>86</v>
      </c>
      <c r="B6" s="245" t="s">
        <v>87</v>
      </c>
      <c r="C6" s="245" t="s">
        <v>88</v>
      </c>
      <c r="D6" s="245" t="s">
        <v>89</v>
      </c>
      <c r="E6" s="246" t="s">
        <v>90</v>
      </c>
      <c r="F6" s="245" t="s">
        <v>91</v>
      </c>
      <c r="G6" s="247" t="s">
        <v>92</v>
      </c>
      <c r="H6" s="248" t="s">
        <v>93</v>
      </c>
      <c r="I6" s="248" t="s">
        <v>94</v>
      </c>
      <c r="J6" s="248" t="s">
        <v>95</v>
      </c>
      <c r="K6" s="248" t="s">
        <v>96</v>
      </c>
    </row>
    <row r="7" spans="1:80" x14ac:dyDescent="0.2">
      <c r="A7" s="249" t="s">
        <v>97</v>
      </c>
      <c r="B7" s="250" t="s">
        <v>98</v>
      </c>
      <c r="C7" s="251" t="s">
        <v>112</v>
      </c>
      <c r="D7" s="252"/>
      <c r="E7" s="253"/>
      <c r="F7" s="253"/>
      <c r="G7" s="254"/>
      <c r="H7" s="255"/>
      <c r="I7" s="256"/>
      <c r="J7" s="257"/>
      <c r="K7" s="258"/>
      <c r="O7" s="259">
        <v>1</v>
      </c>
    </row>
    <row r="8" spans="1:80" ht="22.5" x14ac:dyDescent="0.2">
      <c r="A8" s="260">
        <v>1</v>
      </c>
      <c r="B8" s="261" t="s">
        <v>114</v>
      </c>
      <c r="C8" s="262" t="s">
        <v>115</v>
      </c>
      <c r="D8" s="263" t="s">
        <v>116</v>
      </c>
      <c r="E8" s="264">
        <v>1</v>
      </c>
      <c r="F8" s="264">
        <v>0</v>
      </c>
      <c r="G8" s="265">
        <f>E8*F8</f>
        <v>0</v>
      </c>
      <c r="H8" s="266">
        <v>0</v>
      </c>
      <c r="I8" s="267">
        <f>E8*H8</f>
        <v>0</v>
      </c>
      <c r="J8" s="266"/>
      <c r="K8" s="267">
        <f>E8*J8</f>
        <v>0</v>
      </c>
      <c r="O8" s="259">
        <v>2</v>
      </c>
      <c r="AA8" s="232">
        <v>12</v>
      </c>
      <c r="AB8" s="232">
        <v>0</v>
      </c>
      <c r="AC8" s="232">
        <v>1</v>
      </c>
      <c r="AZ8" s="232">
        <v>1</v>
      </c>
      <c r="BA8" s="232">
        <f>IF(AZ8=1,G8,0)</f>
        <v>0</v>
      </c>
      <c r="BB8" s="232">
        <f>IF(AZ8=2,G8,0)</f>
        <v>0</v>
      </c>
      <c r="BC8" s="232">
        <f>IF(AZ8=3,G8,0)</f>
        <v>0</v>
      </c>
      <c r="BD8" s="232">
        <f>IF(AZ8=4,G8,0)</f>
        <v>0</v>
      </c>
      <c r="BE8" s="232">
        <f>IF(AZ8=5,G8,0)</f>
        <v>0</v>
      </c>
      <c r="CA8" s="259">
        <v>12</v>
      </c>
      <c r="CB8" s="259">
        <v>0</v>
      </c>
    </row>
    <row r="9" spans="1:80" ht="22.5" x14ac:dyDescent="0.2">
      <c r="A9" s="260">
        <v>2</v>
      </c>
      <c r="B9" s="261" t="s">
        <v>117</v>
      </c>
      <c r="C9" s="262" t="s">
        <v>118</v>
      </c>
      <c r="D9" s="263" t="s">
        <v>116</v>
      </c>
      <c r="E9" s="264">
        <v>1</v>
      </c>
      <c r="F9" s="264">
        <v>0</v>
      </c>
      <c r="G9" s="265">
        <f>E9*F9</f>
        <v>0</v>
      </c>
      <c r="H9" s="266">
        <v>0</v>
      </c>
      <c r="I9" s="267">
        <f>E9*H9</f>
        <v>0</v>
      </c>
      <c r="J9" s="266"/>
      <c r="K9" s="267">
        <f>E9*J9</f>
        <v>0</v>
      </c>
      <c r="O9" s="259">
        <v>2</v>
      </c>
      <c r="AA9" s="232">
        <v>12</v>
      </c>
      <c r="AB9" s="232">
        <v>0</v>
      </c>
      <c r="AC9" s="232">
        <v>2</v>
      </c>
      <c r="AZ9" s="232">
        <v>1</v>
      </c>
      <c r="BA9" s="232">
        <f>IF(AZ9=1,G9,0)</f>
        <v>0</v>
      </c>
      <c r="BB9" s="232">
        <f>IF(AZ9=2,G9,0)</f>
        <v>0</v>
      </c>
      <c r="BC9" s="232">
        <f>IF(AZ9=3,G9,0)</f>
        <v>0</v>
      </c>
      <c r="BD9" s="232">
        <f>IF(AZ9=4,G9,0)</f>
        <v>0</v>
      </c>
      <c r="BE9" s="232">
        <f>IF(AZ9=5,G9,0)</f>
        <v>0</v>
      </c>
      <c r="CA9" s="259">
        <v>12</v>
      </c>
      <c r="CB9" s="259">
        <v>0</v>
      </c>
    </row>
    <row r="10" spans="1:80" ht="22.5" x14ac:dyDescent="0.2">
      <c r="A10" s="260">
        <v>3</v>
      </c>
      <c r="B10" s="261" t="s">
        <v>119</v>
      </c>
      <c r="C10" s="262" t="s">
        <v>120</v>
      </c>
      <c r="D10" s="263" t="s">
        <v>116</v>
      </c>
      <c r="E10" s="264">
        <v>1</v>
      </c>
      <c r="F10" s="264">
        <v>0</v>
      </c>
      <c r="G10" s="265">
        <f>E10*F10</f>
        <v>0</v>
      </c>
      <c r="H10" s="266">
        <v>0</v>
      </c>
      <c r="I10" s="267">
        <f>E10*H10</f>
        <v>0</v>
      </c>
      <c r="J10" s="266"/>
      <c r="K10" s="267">
        <f>E10*J10</f>
        <v>0</v>
      </c>
      <c r="O10" s="259">
        <v>2</v>
      </c>
      <c r="AA10" s="232">
        <v>12</v>
      </c>
      <c r="AB10" s="232">
        <v>0</v>
      </c>
      <c r="AC10" s="232">
        <v>3</v>
      </c>
      <c r="AZ10" s="232">
        <v>1</v>
      </c>
      <c r="BA10" s="232">
        <f>IF(AZ10=1,G10,0)</f>
        <v>0</v>
      </c>
      <c r="BB10" s="232">
        <f>IF(AZ10=2,G10,0)</f>
        <v>0</v>
      </c>
      <c r="BC10" s="232">
        <f>IF(AZ10=3,G10,0)</f>
        <v>0</v>
      </c>
      <c r="BD10" s="232">
        <f>IF(AZ10=4,G10,0)</f>
        <v>0</v>
      </c>
      <c r="BE10" s="232">
        <f>IF(AZ10=5,G10,0)</f>
        <v>0</v>
      </c>
      <c r="CA10" s="259">
        <v>12</v>
      </c>
      <c r="CB10" s="259">
        <v>0</v>
      </c>
    </row>
    <row r="11" spans="1:80" x14ac:dyDescent="0.2">
      <c r="A11" s="277"/>
      <c r="B11" s="278" t="s">
        <v>101</v>
      </c>
      <c r="C11" s="279" t="s">
        <v>113</v>
      </c>
      <c r="D11" s="280"/>
      <c r="E11" s="281"/>
      <c r="F11" s="282"/>
      <c r="G11" s="283">
        <f>SUM(G7:G10)</f>
        <v>0</v>
      </c>
      <c r="H11" s="284"/>
      <c r="I11" s="285">
        <f>SUM(I7:I10)</f>
        <v>0</v>
      </c>
      <c r="J11" s="284"/>
      <c r="K11" s="285">
        <f>SUM(K7:K10)</f>
        <v>0</v>
      </c>
      <c r="O11" s="259">
        <v>4</v>
      </c>
      <c r="BA11" s="286">
        <f>SUM(BA7:BA10)</f>
        <v>0</v>
      </c>
      <c r="BB11" s="286">
        <f>SUM(BB7:BB10)</f>
        <v>0</v>
      </c>
      <c r="BC11" s="286">
        <f>SUM(BC7:BC10)</f>
        <v>0</v>
      </c>
      <c r="BD11" s="286">
        <f>SUM(BD7:BD10)</f>
        <v>0</v>
      </c>
      <c r="BE11" s="286">
        <f>SUM(BE7:BE10)</f>
        <v>0</v>
      </c>
    </row>
    <row r="12" spans="1:80" x14ac:dyDescent="0.2">
      <c r="A12" s="249" t="s">
        <v>97</v>
      </c>
      <c r="B12" s="250" t="s">
        <v>121</v>
      </c>
      <c r="C12" s="251" t="s">
        <v>112</v>
      </c>
      <c r="D12" s="252"/>
      <c r="E12" s="253"/>
      <c r="F12" s="253"/>
      <c r="G12" s="254"/>
      <c r="H12" s="255"/>
      <c r="I12" s="256"/>
      <c r="J12" s="257"/>
      <c r="K12" s="258"/>
      <c r="O12" s="259">
        <v>1</v>
      </c>
    </row>
    <row r="13" spans="1:80" ht="22.5" x14ac:dyDescent="0.2">
      <c r="A13" s="260">
        <v>4</v>
      </c>
      <c r="B13" s="261" t="s">
        <v>123</v>
      </c>
      <c r="C13" s="262" t="s">
        <v>124</v>
      </c>
      <c r="D13" s="263" t="s">
        <v>116</v>
      </c>
      <c r="E13" s="264">
        <v>1</v>
      </c>
      <c r="F13" s="264">
        <v>0</v>
      </c>
      <c r="G13" s="265">
        <f>E13*F13</f>
        <v>0</v>
      </c>
      <c r="H13" s="266">
        <v>0</v>
      </c>
      <c r="I13" s="267">
        <f>E13*H13</f>
        <v>0</v>
      </c>
      <c r="J13" s="266"/>
      <c r="K13" s="267">
        <f>E13*J13</f>
        <v>0</v>
      </c>
      <c r="O13" s="259">
        <v>2</v>
      </c>
      <c r="AA13" s="232">
        <v>12</v>
      </c>
      <c r="AB13" s="232">
        <v>0</v>
      </c>
      <c r="AC13" s="232">
        <v>4</v>
      </c>
      <c r="AZ13" s="232">
        <v>1</v>
      </c>
      <c r="BA13" s="232">
        <f>IF(AZ13=1,G13,0)</f>
        <v>0</v>
      </c>
      <c r="BB13" s="232">
        <f>IF(AZ13=2,G13,0)</f>
        <v>0</v>
      </c>
      <c r="BC13" s="232">
        <f>IF(AZ13=3,G13,0)</f>
        <v>0</v>
      </c>
      <c r="BD13" s="232">
        <f>IF(AZ13=4,G13,0)</f>
        <v>0</v>
      </c>
      <c r="BE13" s="232">
        <f>IF(AZ13=5,G13,0)</f>
        <v>0</v>
      </c>
      <c r="CA13" s="259">
        <v>12</v>
      </c>
      <c r="CB13" s="259">
        <v>0</v>
      </c>
    </row>
    <row r="14" spans="1:80" x14ac:dyDescent="0.2">
      <c r="A14" s="277"/>
      <c r="B14" s="278" t="s">
        <v>101</v>
      </c>
      <c r="C14" s="279" t="s">
        <v>122</v>
      </c>
      <c r="D14" s="280"/>
      <c r="E14" s="281"/>
      <c r="F14" s="282"/>
      <c r="G14" s="283">
        <f>SUM(G12:G13)</f>
        <v>0</v>
      </c>
      <c r="H14" s="284"/>
      <c r="I14" s="285">
        <f>SUM(I12:I13)</f>
        <v>0</v>
      </c>
      <c r="J14" s="284"/>
      <c r="K14" s="285">
        <f>SUM(K12:K13)</f>
        <v>0</v>
      </c>
      <c r="O14" s="259">
        <v>4</v>
      </c>
      <c r="BA14" s="286">
        <f>SUM(BA12:BA13)</f>
        <v>0</v>
      </c>
      <c r="BB14" s="286">
        <f>SUM(BB12:BB13)</f>
        <v>0</v>
      </c>
      <c r="BC14" s="286">
        <f>SUM(BC12:BC13)</f>
        <v>0</v>
      </c>
      <c r="BD14" s="286">
        <f>SUM(BD12:BD13)</f>
        <v>0</v>
      </c>
      <c r="BE14" s="286">
        <f>SUM(BE12:BE13)</f>
        <v>0</v>
      </c>
    </row>
    <row r="15" spans="1:80" x14ac:dyDescent="0.2">
      <c r="E15" s="232"/>
    </row>
    <row r="16" spans="1:80" x14ac:dyDescent="0.2">
      <c r="E16" s="232"/>
    </row>
    <row r="17" spans="5:5" x14ac:dyDescent="0.2">
      <c r="E17" s="232"/>
    </row>
    <row r="18" spans="5:5" x14ac:dyDescent="0.2">
      <c r="E18" s="232"/>
    </row>
    <row r="19" spans="5:5" x14ac:dyDescent="0.2">
      <c r="E19" s="232"/>
    </row>
    <row r="20" spans="5:5" x14ac:dyDescent="0.2">
      <c r="E20" s="232"/>
    </row>
    <row r="21" spans="5:5" x14ac:dyDescent="0.2">
      <c r="E21" s="232"/>
    </row>
    <row r="22" spans="5:5" x14ac:dyDescent="0.2">
      <c r="E22" s="232"/>
    </row>
    <row r="23" spans="5:5" x14ac:dyDescent="0.2">
      <c r="E23" s="232"/>
    </row>
    <row r="24" spans="5:5" x14ac:dyDescent="0.2">
      <c r="E24" s="232"/>
    </row>
    <row r="25" spans="5:5" x14ac:dyDescent="0.2">
      <c r="E25" s="232"/>
    </row>
    <row r="26" spans="5:5" x14ac:dyDescent="0.2">
      <c r="E26" s="232"/>
    </row>
    <row r="27" spans="5:5" x14ac:dyDescent="0.2">
      <c r="E27" s="232"/>
    </row>
    <row r="28" spans="5:5" x14ac:dyDescent="0.2">
      <c r="E28" s="232"/>
    </row>
    <row r="29" spans="5:5" x14ac:dyDescent="0.2">
      <c r="E29" s="232"/>
    </row>
    <row r="30" spans="5:5" x14ac:dyDescent="0.2">
      <c r="E30" s="232"/>
    </row>
    <row r="31" spans="5:5" x14ac:dyDescent="0.2">
      <c r="E31" s="232"/>
    </row>
    <row r="32" spans="5:5" x14ac:dyDescent="0.2">
      <c r="E32" s="232"/>
    </row>
    <row r="33" spans="1:7" x14ac:dyDescent="0.2">
      <c r="E33" s="232"/>
    </row>
    <row r="34" spans="1:7" x14ac:dyDescent="0.2">
      <c r="E34" s="232"/>
    </row>
    <row r="35" spans="1:7" x14ac:dyDescent="0.2">
      <c r="E35" s="232"/>
    </row>
    <row r="36" spans="1:7" x14ac:dyDescent="0.2">
      <c r="E36" s="232"/>
    </row>
    <row r="37" spans="1:7" x14ac:dyDescent="0.2">
      <c r="E37" s="232"/>
    </row>
    <row r="38" spans="1:7" x14ac:dyDescent="0.2">
      <c r="A38" s="276"/>
      <c r="B38" s="276"/>
      <c r="C38" s="276"/>
      <c r="D38" s="276"/>
      <c r="E38" s="276"/>
      <c r="F38" s="276"/>
      <c r="G38" s="276"/>
    </row>
    <row r="39" spans="1:7" x14ac:dyDescent="0.2">
      <c r="A39" s="276"/>
      <c r="B39" s="276"/>
      <c r="C39" s="276"/>
      <c r="D39" s="276"/>
      <c r="E39" s="276"/>
      <c r="F39" s="276"/>
      <c r="G39" s="276"/>
    </row>
    <row r="40" spans="1:7" x14ac:dyDescent="0.2">
      <c r="A40" s="276"/>
      <c r="B40" s="276"/>
      <c r="C40" s="276"/>
      <c r="D40" s="276"/>
      <c r="E40" s="276"/>
      <c r="F40" s="276"/>
      <c r="G40" s="276"/>
    </row>
    <row r="41" spans="1:7" x14ac:dyDescent="0.2">
      <c r="A41" s="276"/>
      <c r="B41" s="276"/>
      <c r="C41" s="276"/>
      <c r="D41" s="276"/>
      <c r="E41" s="276"/>
      <c r="F41" s="276"/>
      <c r="G41" s="276"/>
    </row>
    <row r="42" spans="1:7" x14ac:dyDescent="0.2">
      <c r="E42" s="232"/>
    </row>
    <row r="43" spans="1:7" x14ac:dyDescent="0.2">
      <c r="E43" s="232"/>
    </row>
    <row r="44" spans="1:7" x14ac:dyDescent="0.2">
      <c r="E44" s="232"/>
    </row>
    <row r="45" spans="1:7" x14ac:dyDescent="0.2">
      <c r="E45" s="232"/>
    </row>
    <row r="46" spans="1:7" x14ac:dyDescent="0.2">
      <c r="E46" s="232"/>
    </row>
    <row r="47" spans="1:7" x14ac:dyDescent="0.2">
      <c r="E47" s="232"/>
    </row>
    <row r="48" spans="1:7" x14ac:dyDescent="0.2">
      <c r="E48" s="232"/>
    </row>
    <row r="49" spans="5:5" x14ac:dyDescent="0.2">
      <c r="E49" s="232"/>
    </row>
    <row r="50" spans="5:5" x14ac:dyDescent="0.2">
      <c r="E50" s="232"/>
    </row>
    <row r="51" spans="5:5" x14ac:dyDescent="0.2">
      <c r="E51" s="232"/>
    </row>
    <row r="52" spans="5:5" x14ac:dyDescent="0.2">
      <c r="E52" s="232"/>
    </row>
    <row r="53" spans="5:5" x14ac:dyDescent="0.2">
      <c r="E53" s="232"/>
    </row>
    <row r="54" spans="5:5" x14ac:dyDescent="0.2">
      <c r="E54" s="232"/>
    </row>
    <row r="55" spans="5:5" x14ac:dyDescent="0.2">
      <c r="E55" s="232"/>
    </row>
    <row r="56" spans="5:5" x14ac:dyDescent="0.2">
      <c r="E56" s="232"/>
    </row>
    <row r="57" spans="5:5" x14ac:dyDescent="0.2">
      <c r="E57" s="232"/>
    </row>
    <row r="58" spans="5:5" x14ac:dyDescent="0.2">
      <c r="E58" s="232"/>
    </row>
    <row r="59" spans="5:5" x14ac:dyDescent="0.2">
      <c r="E59" s="232"/>
    </row>
    <row r="60" spans="5:5" x14ac:dyDescent="0.2">
      <c r="E60" s="232"/>
    </row>
    <row r="61" spans="5:5" x14ac:dyDescent="0.2">
      <c r="E61" s="232"/>
    </row>
    <row r="62" spans="5:5" x14ac:dyDescent="0.2">
      <c r="E62" s="232"/>
    </row>
    <row r="63" spans="5:5" x14ac:dyDescent="0.2">
      <c r="E63" s="232"/>
    </row>
    <row r="64" spans="5:5" x14ac:dyDescent="0.2">
      <c r="E64" s="232"/>
    </row>
    <row r="65" spans="1:7" x14ac:dyDescent="0.2">
      <c r="E65" s="232"/>
    </row>
    <row r="66" spans="1:7" x14ac:dyDescent="0.2">
      <c r="E66" s="232"/>
    </row>
    <row r="67" spans="1:7" x14ac:dyDescent="0.2">
      <c r="E67" s="232"/>
    </row>
    <row r="68" spans="1:7" x14ac:dyDescent="0.2">
      <c r="E68" s="232"/>
    </row>
    <row r="69" spans="1:7" x14ac:dyDescent="0.2">
      <c r="E69" s="232"/>
    </row>
    <row r="70" spans="1:7" x14ac:dyDescent="0.2">
      <c r="E70" s="232"/>
    </row>
    <row r="71" spans="1:7" x14ac:dyDescent="0.2">
      <c r="E71" s="232"/>
    </row>
    <row r="72" spans="1:7" x14ac:dyDescent="0.2">
      <c r="E72" s="232"/>
    </row>
    <row r="73" spans="1:7" x14ac:dyDescent="0.2">
      <c r="A73" s="287"/>
      <c r="B73" s="287"/>
    </row>
    <row r="74" spans="1:7" x14ac:dyDescent="0.2">
      <c r="A74" s="276"/>
      <c r="B74" s="276"/>
      <c r="C74" s="288"/>
      <c r="D74" s="288"/>
      <c r="E74" s="289"/>
      <c r="F74" s="288"/>
      <c r="G74" s="290"/>
    </row>
    <row r="75" spans="1:7" x14ac:dyDescent="0.2">
      <c r="A75" s="291"/>
      <c r="B75" s="291"/>
      <c r="C75" s="276"/>
      <c r="D75" s="276"/>
      <c r="E75" s="292"/>
      <c r="F75" s="276"/>
      <c r="G75" s="276"/>
    </row>
    <row r="76" spans="1:7" x14ac:dyDescent="0.2">
      <c r="A76" s="276"/>
      <c r="B76" s="276"/>
      <c r="C76" s="276"/>
      <c r="D76" s="276"/>
      <c r="E76" s="292"/>
      <c r="F76" s="276"/>
      <c r="G76" s="276"/>
    </row>
    <row r="77" spans="1:7" x14ac:dyDescent="0.2">
      <c r="A77" s="276"/>
      <c r="B77" s="276"/>
      <c r="C77" s="276"/>
      <c r="D77" s="276"/>
      <c r="E77" s="292"/>
      <c r="F77" s="276"/>
      <c r="G77" s="276"/>
    </row>
    <row r="78" spans="1:7" x14ac:dyDescent="0.2">
      <c r="A78" s="276"/>
      <c r="B78" s="276"/>
      <c r="C78" s="276"/>
      <c r="D78" s="276"/>
      <c r="E78" s="292"/>
      <c r="F78" s="276"/>
      <c r="G78" s="276"/>
    </row>
    <row r="79" spans="1:7" x14ac:dyDescent="0.2">
      <c r="A79" s="276"/>
      <c r="B79" s="276"/>
      <c r="C79" s="276"/>
      <c r="D79" s="276"/>
      <c r="E79" s="292"/>
      <c r="F79" s="276"/>
      <c r="G79" s="276"/>
    </row>
    <row r="80" spans="1:7" x14ac:dyDescent="0.2">
      <c r="A80" s="276"/>
      <c r="B80" s="276"/>
      <c r="C80" s="276"/>
      <c r="D80" s="276"/>
      <c r="E80" s="292"/>
      <c r="F80" s="276"/>
      <c r="G80" s="276"/>
    </row>
    <row r="81" spans="1:7" x14ac:dyDescent="0.2">
      <c r="A81" s="276"/>
      <c r="B81" s="276"/>
      <c r="C81" s="276"/>
      <c r="D81" s="276"/>
      <c r="E81" s="292"/>
      <c r="F81" s="276"/>
      <c r="G81" s="276"/>
    </row>
    <row r="82" spans="1:7" x14ac:dyDescent="0.2">
      <c r="A82" s="276"/>
      <c r="B82" s="276"/>
      <c r="C82" s="276"/>
      <c r="D82" s="276"/>
      <c r="E82" s="292"/>
      <c r="F82" s="276"/>
      <c r="G82" s="276"/>
    </row>
    <row r="83" spans="1:7" x14ac:dyDescent="0.2">
      <c r="A83" s="276"/>
      <c r="B83" s="276"/>
      <c r="C83" s="276"/>
      <c r="D83" s="276"/>
      <c r="E83" s="292"/>
      <c r="F83" s="276"/>
      <c r="G83" s="276"/>
    </row>
    <row r="84" spans="1:7" x14ac:dyDescent="0.2">
      <c r="A84" s="276"/>
      <c r="B84" s="276"/>
      <c r="C84" s="276"/>
      <c r="D84" s="276"/>
      <c r="E84" s="292"/>
      <c r="F84" s="276"/>
      <c r="G84" s="276"/>
    </row>
    <row r="85" spans="1:7" x14ac:dyDescent="0.2">
      <c r="A85" s="276"/>
      <c r="B85" s="276"/>
      <c r="C85" s="276"/>
      <c r="D85" s="276"/>
      <c r="E85" s="292"/>
      <c r="F85" s="276"/>
      <c r="G85" s="276"/>
    </row>
    <row r="86" spans="1:7" x14ac:dyDescent="0.2">
      <c r="A86" s="276"/>
      <c r="B86" s="276"/>
      <c r="C86" s="276"/>
      <c r="D86" s="276"/>
      <c r="E86" s="292"/>
      <c r="F86" s="276"/>
      <c r="G86" s="276"/>
    </row>
    <row r="87" spans="1:7" x14ac:dyDescent="0.2">
      <c r="A87" s="276"/>
      <c r="B87" s="276"/>
      <c r="C87" s="276"/>
      <c r="D87" s="276"/>
      <c r="E87" s="292"/>
      <c r="F87" s="276"/>
      <c r="G87" s="276"/>
    </row>
  </sheetData>
  <mergeCells count="4">
    <mergeCell ref="A1:G1"/>
    <mergeCell ref="A3:B3"/>
    <mergeCell ref="A4:B4"/>
    <mergeCell ref="E4:G4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37</vt:i4>
      </vt:variant>
    </vt:vector>
  </HeadingPairs>
  <TitlesOfParts>
    <vt:vector size="47" baseType="lpstr">
      <vt:lpstr>Stavba</vt:lpstr>
      <vt:lpstr>SO01 SO01A KL</vt:lpstr>
      <vt:lpstr>SO01 SO01A Rek</vt:lpstr>
      <vt:lpstr>SO01 SO01A Pol</vt:lpstr>
      <vt:lpstr>SO01 RO01 KL</vt:lpstr>
      <vt:lpstr>SO01 RO01 Rek</vt:lpstr>
      <vt:lpstr>SO01 RO01 Pol</vt:lpstr>
      <vt:lpstr>SO01 SO01A KL-1</vt:lpstr>
      <vt:lpstr>SO01 SO01A Rek-1</vt:lpstr>
      <vt:lpstr>SO01 SO01A Pol-1</vt:lpstr>
      <vt:lpstr>Stavba!CelkemObjekty</vt:lpstr>
      <vt:lpstr>Stavba!CisloStavby</vt:lpstr>
      <vt:lpstr>Stavba!dadresa</vt:lpstr>
      <vt:lpstr>Stavba!DIČ</vt:lpstr>
      <vt:lpstr>Stavba!dmisto</vt:lpstr>
      <vt:lpstr>Stavba!dpsc</vt:lpstr>
      <vt:lpstr>Stavba!IČO</vt:lpstr>
      <vt:lpstr>Stavba!NazevObjektu</vt:lpstr>
      <vt:lpstr>Stavba!NazevStavby</vt:lpstr>
      <vt:lpstr>'SO01 RO01 Pol'!Názvy_tisku</vt:lpstr>
      <vt:lpstr>'SO01 RO01 Rek'!Názvy_tisku</vt:lpstr>
      <vt:lpstr>'SO01 SO01A Pol'!Názvy_tisku</vt:lpstr>
      <vt:lpstr>'SO01 SO01A Pol-1'!Názvy_tisku</vt:lpstr>
      <vt:lpstr>'SO01 SO01A Rek'!Názvy_tisku</vt:lpstr>
      <vt:lpstr>'SO01 SO01A Rek-1'!Názvy_tisku</vt:lpstr>
      <vt:lpstr>Stavba!Objednatel</vt:lpstr>
      <vt:lpstr>Stavba!Objekt</vt:lpstr>
      <vt:lpstr>'SO01 RO01 KL'!Oblast_tisku</vt:lpstr>
      <vt:lpstr>'SO01 RO01 Pol'!Oblast_tisku</vt:lpstr>
      <vt:lpstr>'SO01 RO01 Rek'!Oblast_tisku</vt:lpstr>
      <vt:lpstr>'SO01 SO01A KL'!Oblast_tisku</vt:lpstr>
      <vt:lpstr>'SO01 SO01A KL-1'!Oblast_tisku</vt:lpstr>
      <vt:lpstr>'SO01 SO01A Pol'!Oblast_tisku</vt:lpstr>
      <vt:lpstr>'SO01 SO01A Pol-1'!Oblast_tisku</vt:lpstr>
      <vt:lpstr>'SO01 SO01A Rek'!Oblast_tisku</vt:lpstr>
      <vt:lpstr>'SO01 SO01A Rek-1'!Oblast_tisku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Stavba!SazbaDPH1</vt:lpstr>
      <vt:lpstr>Stavba!SazbaDPH2</vt:lpstr>
      <vt:lpstr>Stavba!SoucetDilu</vt:lpstr>
      <vt:lpstr>Stavba!StavbaCelkem</vt:lpstr>
      <vt:lpstr>Stavba!Zhotovitel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Anička</dc:creator>
  <cp:lastModifiedBy>Kroulíková Anna</cp:lastModifiedBy>
  <dcterms:created xsi:type="dcterms:W3CDTF">2016-04-14T18:29:03Z</dcterms:created>
  <dcterms:modified xsi:type="dcterms:W3CDTF">2016-04-15T07:51:57Z</dcterms:modified>
</cp:coreProperties>
</file>